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XPS\Proton Drive\bijleveldadvies\My files\Bijleveld Advies\Midden-IJssel Oost-Veluwe\2025 Verblijf en GGZ\"/>
    </mc:Choice>
  </mc:AlternateContent>
  <xr:revisionPtr revIDLastSave="0" documentId="13_ncr:1_{A846D6EE-73D8-4EBF-B624-F344C3D1E36F}" xr6:coauthVersionLast="47" xr6:coauthVersionMax="47" xr10:uidLastSave="{00000000-0000-0000-0000-000000000000}"/>
  <workbookProtection workbookAlgorithmName="SHA-512" workbookHashValue="EDLxZFD2960sk2vW0YKB1npTimI+DOjxt3hO1gEl5VzI+rPE3nozuVNI/UfZhpvHOucrXOzc8AC5YKg9tmdGJw==" workbookSaltValue="RpsuPAqoFNEoHnNT4o4rNQ==" workbookSpinCount="100000" lockStructure="1"/>
  <bookViews>
    <workbookView xWindow="-96" yWindow="-96" windowWidth="23232" windowHeight="13872" tabRatio="855" firstSheet="2" activeTab="2" xr2:uid="{DEC89382-DB95-46DD-83DE-9C99EBC2AA45}"/>
  </bookViews>
  <sheets>
    <sheet name="Ophaalblad" sheetId="396" state="hidden" r:id="rId1"/>
    <sheet name="Lijsten" sheetId="55" state="hidden" r:id="rId2"/>
    <sheet name="Versiebeheer" sheetId="27" r:id="rId3"/>
    <sheet name="Algemene instructie" sheetId="285" r:id="rId4"/>
    <sheet name="Invulinstructie" sheetId="213" r:id="rId5"/>
    <sheet name="Toelichting op bezettingsgraden" sheetId="397" r:id="rId6"/>
    <sheet name="Verzamelblad groepen" sheetId="59" r:id="rId7"/>
    <sheet name="Instellingsgegevens" sheetId="339" r:id="rId8"/>
    <sheet name="Verblijfsgroep 1" sheetId="57" r:id="rId9"/>
    <sheet name="Verblijfsgroep 2" sheetId="398" r:id="rId10"/>
    <sheet name="Verblijfsgroep 3" sheetId="399" r:id="rId11"/>
    <sheet name="Verblijfsgroep 4" sheetId="400" r:id="rId12"/>
    <sheet name="Verblijfsgroep 5" sheetId="401" r:id="rId13"/>
    <sheet name="Verblijfsgroep 6" sheetId="402" r:id="rId14"/>
    <sheet name="Verblijfsgroep 7" sheetId="403" r:id="rId15"/>
    <sheet name="Verblijfsgroep 8" sheetId="404" r:id="rId16"/>
    <sheet name="Verblijfsgroep 9" sheetId="405" r:id="rId17"/>
    <sheet name="Verblijfsgroep 10" sheetId="406" r:id="rId18"/>
    <sheet name="Verblijfsgroep 11" sheetId="407" r:id="rId19"/>
    <sheet name="Verblijfsgroep 12" sheetId="408" r:id="rId20"/>
    <sheet name="Verblijfsgroep 13" sheetId="409" r:id="rId21"/>
    <sheet name="Verblijfsgroep 14" sheetId="410" r:id="rId22"/>
    <sheet name="Verblijfsgroep 15" sheetId="411" r:id="rId23"/>
    <sheet name="Verblijfsgroep 16" sheetId="412" r:id="rId24"/>
    <sheet name="Verblijfsgroep 17" sheetId="413" r:id="rId25"/>
    <sheet name="Verblijfsgroep 18" sheetId="414" r:id="rId26"/>
    <sheet name="Verblijfsgroep 19" sheetId="415" r:id="rId27"/>
    <sheet name="Verblijfsgroep 20" sheetId="416" r:id="rId28"/>
  </sheets>
  <definedNames>
    <definedName name="_xlnm.Print_Area" localSheetId="4">Invulinstructie!$A$1:$D$21</definedName>
    <definedName name="_xlnm.Print_Area" localSheetId="8">'Verblijfsgroep 1'!$B$2:$D$44</definedName>
    <definedName name="_xlnm.Print_Area" localSheetId="17">'Verblijfsgroep 10'!$B$2:$D$44</definedName>
    <definedName name="_xlnm.Print_Area" localSheetId="18">'Verblijfsgroep 11'!$B$2:$D$44</definedName>
    <definedName name="_xlnm.Print_Area" localSheetId="19">'Verblijfsgroep 12'!$B$2:$D$44</definedName>
    <definedName name="_xlnm.Print_Area" localSheetId="20">'Verblijfsgroep 13'!$B$2:$D$44</definedName>
    <definedName name="_xlnm.Print_Area" localSheetId="21">'Verblijfsgroep 14'!$B$2:$D$44</definedName>
    <definedName name="_xlnm.Print_Area" localSheetId="22">'Verblijfsgroep 15'!$B$2:$D$44</definedName>
    <definedName name="_xlnm.Print_Area" localSheetId="23">'Verblijfsgroep 16'!$B$2:$D$44</definedName>
    <definedName name="_xlnm.Print_Area" localSheetId="24">'Verblijfsgroep 17'!$B$2:$D$44</definedName>
    <definedName name="_xlnm.Print_Area" localSheetId="25">'Verblijfsgroep 18'!$B$2:$D$44</definedName>
    <definedName name="_xlnm.Print_Area" localSheetId="26">'Verblijfsgroep 19'!$B$2:$D$44</definedName>
    <definedName name="_xlnm.Print_Area" localSheetId="9">'Verblijfsgroep 2'!$B$2:$D$44</definedName>
    <definedName name="_xlnm.Print_Area" localSheetId="27">'Verblijfsgroep 20'!$B$2:$D$44</definedName>
    <definedName name="_xlnm.Print_Area" localSheetId="10">'Verblijfsgroep 3'!$B$2:$D$44</definedName>
    <definedName name="_xlnm.Print_Area" localSheetId="11">'Verblijfsgroep 4'!$B$2:$D$44</definedName>
    <definedName name="_xlnm.Print_Area" localSheetId="12">'Verblijfsgroep 5'!$B$2:$D$44</definedName>
    <definedName name="_xlnm.Print_Area" localSheetId="13">'Verblijfsgroep 6'!$B$2:$D$44</definedName>
    <definedName name="_xlnm.Print_Area" localSheetId="14">'Verblijfsgroep 7'!$B$2:$D$44</definedName>
    <definedName name="_xlnm.Print_Area" localSheetId="15">'Verblijfsgroep 8'!$B$2:$D$44</definedName>
    <definedName name="_xlnm.Print_Area" localSheetId="16">'Verblijfsgroep 9'!$B$2:$D$44</definedName>
    <definedName name="_xlnm.Print_Area" localSheetId="2">Versiebeheer!$A$1:$C$22</definedName>
    <definedName name="_xlnm.Print_Area" localSheetId="6">'Verzamelblad groepen'!$A$2:$U$25</definedName>
    <definedName name="bez">Lijsten!$Q$3:$Q$793</definedName>
    <definedName name="bezet">Lijsten!$T$3:$T$48</definedName>
    <definedName name="bezetting">!$D$12</definedName>
    <definedName name="cap">Lijsten!$P$3:$P$53</definedName>
    <definedName name="dag">Lijsten!$A$3:$A$9</definedName>
    <definedName name="dropdown">INDEX(_xlfn._TRO_ALL(Lijsten!$I:$I),1):INDEX(Lijsten!$I$2:$I$26,MATCH(!$D$25,_xlfn._TRO_ALL(Lijsten!$I:$I),0)-1)</definedName>
    <definedName name="groepen">_xlfn._TRO_ALL(Lijsten!$R:$R)</definedName>
    <definedName name="maxnormbezetting">!$D$15</definedName>
    <definedName name="nacht">Lijsten!$O$3:$O$6</definedName>
    <definedName name="normbezetting">!$D$14</definedName>
    <definedName name="Opslag">Lijsten!$I$2:$M$17</definedName>
    <definedName name="type">Lijsten!$B$3:$B$16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416" l="1" a="1"/>
  <c r="D32" i="416" s="1"/>
  <c r="C32" i="416"/>
  <c r="D28" i="416"/>
  <c r="F28" i="416" s="1"/>
  <c r="C28" i="416"/>
  <c r="D27" i="416"/>
  <c r="C26" i="416"/>
  <c r="D25" i="416"/>
  <c r="C25" i="416"/>
  <c r="D24" i="416"/>
  <c r="D23" i="416"/>
  <c r="F23" i="416" s="1"/>
  <c r="D20" i="416"/>
  <c r="C17" i="416"/>
  <c r="F16" i="416"/>
  <c r="C15" i="416"/>
  <c r="D14" i="416"/>
  <c r="D15" i="416" s="1"/>
  <c r="C24" i="416" s="1"/>
  <c r="B5" i="416"/>
  <c r="B6" i="416" s="1"/>
  <c r="B7" i="416" s="1"/>
  <c r="B8" i="416" s="1"/>
  <c r="B9" i="416" s="1"/>
  <c r="B10" i="416" s="1"/>
  <c r="B11" i="416" s="1"/>
  <c r="B12" i="416" s="1"/>
  <c r="B13" i="416" s="1"/>
  <c r="B14" i="416" s="1"/>
  <c r="B15" i="416" s="1"/>
  <c r="B16" i="416" s="1"/>
  <c r="B17" i="416" s="1"/>
  <c r="B18" i="416" s="1"/>
  <c r="B19" i="416" s="1"/>
  <c r="B20" i="416" s="1"/>
  <c r="B23" i="416" s="1"/>
  <c r="B24" i="416" s="1"/>
  <c r="B25" i="416" s="1"/>
  <c r="B26" i="416" s="1"/>
  <c r="B27" i="416" s="1"/>
  <c r="B28" i="416" s="1"/>
  <c r="B31" i="416" s="1"/>
  <c r="B32" i="416" s="1"/>
  <c r="D32" i="415" a="1"/>
  <c r="D32" i="415" s="1"/>
  <c r="C32" i="415"/>
  <c r="C26" i="415"/>
  <c r="D24" i="415"/>
  <c r="D20" i="415"/>
  <c r="D23" i="415" s="1"/>
  <c r="C17" i="415"/>
  <c r="F16" i="415"/>
  <c r="C15" i="415"/>
  <c r="D14" i="415"/>
  <c r="D15" i="415" s="1"/>
  <c r="B5" i="415"/>
  <c r="B6" i="415" s="1"/>
  <c r="B7" i="415" s="1"/>
  <c r="B8" i="415" s="1"/>
  <c r="B9" i="415" s="1"/>
  <c r="B10" i="415" s="1"/>
  <c r="B11" i="415" s="1"/>
  <c r="B12" i="415" s="1"/>
  <c r="B13" i="415" s="1"/>
  <c r="B14" i="415" s="1"/>
  <c r="B15" i="415" s="1"/>
  <c r="B16" i="415" s="1"/>
  <c r="B17" i="415" s="1"/>
  <c r="B18" i="415" s="1"/>
  <c r="B19" i="415" s="1"/>
  <c r="B20" i="415" s="1"/>
  <c r="B23" i="415" s="1"/>
  <c r="B24" i="415" s="1"/>
  <c r="B25" i="415" s="1"/>
  <c r="B26" i="415" s="1"/>
  <c r="B27" i="415" s="1"/>
  <c r="B28" i="415" s="1"/>
  <c r="B31" i="415" s="1"/>
  <c r="B32" i="415" s="1"/>
  <c r="D32" i="414" a="1"/>
  <c r="D32" i="414" s="1"/>
  <c r="C32" i="414"/>
  <c r="D27" i="414"/>
  <c r="D26" i="414"/>
  <c r="C26" i="414"/>
  <c r="F23" i="414"/>
  <c r="D23" i="414"/>
  <c r="D25" i="414" s="1"/>
  <c r="C28" i="414" s="1"/>
  <c r="D20" i="414"/>
  <c r="D24" i="414" s="1"/>
  <c r="C17" i="414"/>
  <c r="F16" i="414"/>
  <c r="C15" i="414"/>
  <c r="D14" i="414"/>
  <c r="D15" i="414" s="1"/>
  <c r="C24" i="414" s="1"/>
  <c r="B7" i="414"/>
  <c r="B8" i="414" s="1"/>
  <c r="B9" i="414" s="1"/>
  <c r="B10" i="414" s="1"/>
  <c r="B11" i="414" s="1"/>
  <c r="B12" i="414" s="1"/>
  <c r="B13" i="414" s="1"/>
  <c r="B14" i="414" s="1"/>
  <c r="B15" i="414" s="1"/>
  <c r="B16" i="414" s="1"/>
  <c r="B17" i="414" s="1"/>
  <c r="B18" i="414" s="1"/>
  <c r="B19" i="414" s="1"/>
  <c r="B20" i="414" s="1"/>
  <c r="B23" i="414" s="1"/>
  <c r="B24" i="414" s="1"/>
  <c r="B25" i="414" s="1"/>
  <c r="B26" i="414" s="1"/>
  <c r="B27" i="414" s="1"/>
  <c r="B28" i="414" s="1"/>
  <c r="B31" i="414" s="1"/>
  <c r="B32" i="414" s="1"/>
  <c r="B6" i="414"/>
  <c r="B5" i="414"/>
  <c r="D32" i="413" a="1"/>
  <c r="D32" i="413" s="1"/>
  <c r="C32" i="413"/>
  <c r="C26" i="413"/>
  <c r="D20" i="413"/>
  <c r="D23" i="413" s="1"/>
  <c r="C17" i="413"/>
  <c r="B17" i="413"/>
  <c r="B18" i="413" s="1"/>
  <c r="B19" i="413" s="1"/>
  <c r="B20" i="413" s="1"/>
  <c r="B23" i="413" s="1"/>
  <c r="B24" i="413" s="1"/>
  <c r="B25" i="413" s="1"/>
  <c r="B26" i="413" s="1"/>
  <c r="B27" i="413" s="1"/>
  <c r="B28" i="413" s="1"/>
  <c r="B31" i="413" s="1"/>
  <c r="B32" i="413" s="1"/>
  <c r="F16" i="413"/>
  <c r="C15" i="413"/>
  <c r="D14" i="413"/>
  <c r="D15" i="413" s="1"/>
  <c r="B5" i="413"/>
  <c r="B6" i="413" s="1"/>
  <c r="B7" i="413" s="1"/>
  <c r="B8" i="413" s="1"/>
  <c r="B9" i="413" s="1"/>
  <c r="B10" i="413" s="1"/>
  <c r="B11" i="413" s="1"/>
  <c r="B12" i="413" s="1"/>
  <c r="B13" i="413" s="1"/>
  <c r="B14" i="413" s="1"/>
  <c r="B15" i="413" s="1"/>
  <c r="B16" i="413" s="1"/>
  <c r="D32" i="412" a="1"/>
  <c r="D32" i="412" s="1"/>
  <c r="C32" i="412"/>
  <c r="C26" i="412"/>
  <c r="D24" i="412"/>
  <c r="D23" i="412"/>
  <c r="D20" i="412"/>
  <c r="C17" i="412"/>
  <c r="F16" i="412"/>
  <c r="D15" i="412"/>
  <c r="C24" i="412" s="1"/>
  <c r="C15" i="412"/>
  <c r="D14" i="412"/>
  <c r="B5" i="412"/>
  <c r="B6" i="412" s="1"/>
  <c r="B7" i="412" s="1"/>
  <c r="B8" i="412" s="1"/>
  <c r="B9" i="412" s="1"/>
  <c r="B10" i="412" s="1"/>
  <c r="B11" i="412" s="1"/>
  <c r="B12" i="412" s="1"/>
  <c r="B13" i="412" s="1"/>
  <c r="B14" i="412" s="1"/>
  <c r="B15" i="412" s="1"/>
  <c r="B16" i="412" s="1"/>
  <c r="B17" i="412" s="1"/>
  <c r="B18" i="412" s="1"/>
  <c r="B19" i="412" s="1"/>
  <c r="B20" i="412" s="1"/>
  <c r="B23" i="412" s="1"/>
  <c r="B24" i="412" s="1"/>
  <c r="B25" i="412" s="1"/>
  <c r="B26" i="412" s="1"/>
  <c r="B27" i="412" s="1"/>
  <c r="B28" i="412" s="1"/>
  <c r="B31" i="412" s="1"/>
  <c r="B32" i="412" s="1"/>
  <c r="D32" i="411" a="1"/>
  <c r="D32" i="411" s="1"/>
  <c r="C32" i="411"/>
  <c r="D28" i="411"/>
  <c r="F28" i="411" s="1"/>
  <c r="C26" i="411"/>
  <c r="D24" i="411"/>
  <c r="C24" i="411"/>
  <c r="D20" i="411"/>
  <c r="D23" i="411" s="1"/>
  <c r="C17" i="411"/>
  <c r="F16" i="411"/>
  <c r="C15" i="411"/>
  <c r="D14" i="411"/>
  <c r="D15" i="411" s="1"/>
  <c r="B5" i="411"/>
  <c r="B6" i="411" s="1"/>
  <c r="B7" i="411" s="1"/>
  <c r="B8" i="411" s="1"/>
  <c r="B9" i="411" s="1"/>
  <c r="B10" i="411" s="1"/>
  <c r="B11" i="411" s="1"/>
  <c r="B12" i="411" s="1"/>
  <c r="B13" i="411" s="1"/>
  <c r="B14" i="411" s="1"/>
  <c r="B15" i="411" s="1"/>
  <c r="B16" i="411" s="1"/>
  <c r="B17" i="411" s="1"/>
  <c r="B18" i="411" s="1"/>
  <c r="B19" i="411" s="1"/>
  <c r="B20" i="411" s="1"/>
  <c r="B23" i="411" s="1"/>
  <c r="B24" i="411" s="1"/>
  <c r="B25" i="411" s="1"/>
  <c r="B26" i="411" s="1"/>
  <c r="B27" i="411" s="1"/>
  <c r="B28" i="411" s="1"/>
  <c r="B31" i="411" s="1"/>
  <c r="B32" i="411" s="1"/>
  <c r="D32" i="410" a="1"/>
  <c r="D32" i="410" s="1"/>
  <c r="C32" i="410"/>
  <c r="C26" i="410"/>
  <c r="D23" i="410"/>
  <c r="D20" i="410"/>
  <c r="D24" i="410" s="1"/>
  <c r="C17" i="410"/>
  <c r="F16" i="410"/>
  <c r="C15" i="410"/>
  <c r="D14" i="410"/>
  <c r="D15" i="410" s="1"/>
  <c r="B7" i="410"/>
  <c r="B8" i="410" s="1"/>
  <c r="B9" i="410" s="1"/>
  <c r="B10" i="410" s="1"/>
  <c r="B11" i="410" s="1"/>
  <c r="B12" i="410" s="1"/>
  <c r="B13" i="410" s="1"/>
  <c r="B14" i="410" s="1"/>
  <c r="B15" i="410" s="1"/>
  <c r="B16" i="410" s="1"/>
  <c r="B17" i="410" s="1"/>
  <c r="B18" i="410" s="1"/>
  <c r="B19" i="410" s="1"/>
  <c r="B20" i="410" s="1"/>
  <c r="B23" i="410" s="1"/>
  <c r="B24" i="410" s="1"/>
  <c r="B25" i="410" s="1"/>
  <c r="B26" i="410" s="1"/>
  <c r="B27" i="410" s="1"/>
  <c r="B28" i="410" s="1"/>
  <c r="B31" i="410" s="1"/>
  <c r="B32" i="410" s="1"/>
  <c r="B6" i="410"/>
  <c r="B5" i="410"/>
  <c r="D32" i="409" a="1"/>
  <c r="D32" i="409" s="1"/>
  <c r="C32" i="409"/>
  <c r="C26" i="409"/>
  <c r="D20" i="409"/>
  <c r="D23" i="409" s="1"/>
  <c r="D28" i="409" s="1"/>
  <c r="F28" i="409" s="1"/>
  <c r="C17" i="409"/>
  <c r="F16" i="409"/>
  <c r="C15" i="409"/>
  <c r="D14" i="409"/>
  <c r="D15" i="409" s="1"/>
  <c r="B7" i="409"/>
  <c r="B8" i="409" s="1"/>
  <c r="B9" i="409" s="1"/>
  <c r="B10" i="409" s="1"/>
  <c r="B11" i="409" s="1"/>
  <c r="B12" i="409" s="1"/>
  <c r="B13" i="409" s="1"/>
  <c r="B14" i="409" s="1"/>
  <c r="B15" i="409" s="1"/>
  <c r="B16" i="409" s="1"/>
  <c r="B17" i="409" s="1"/>
  <c r="B18" i="409" s="1"/>
  <c r="B19" i="409" s="1"/>
  <c r="B20" i="409" s="1"/>
  <c r="B23" i="409" s="1"/>
  <c r="B24" i="409" s="1"/>
  <c r="B25" i="409" s="1"/>
  <c r="B26" i="409" s="1"/>
  <c r="B27" i="409" s="1"/>
  <c r="B28" i="409" s="1"/>
  <c r="B31" i="409" s="1"/>
  <c r="B32" i="409" s="1"/>
  <c r="B5" i="409"/>
  <c r="B6" i="409" s="1"/>
  <c r="D32" i="408" a="1"/>
  <c r="D32" i="408" s="1"/>
  <c r="C32" i="408"/>
  <c r="C26" i="408"/>
  <c r="D23" i="408"/>
  <c r="D20" i="408"/>
  <c r="D24" i="408" s="1"/>
  <c r="C17" i="408"/>
  <c r="F16" i="408"/>
  <c r="D15" i="408"/>
  <c r="C24" i="408" s="1"/>
  <c r="C15" i="408"/>
  <c r="D14" i="408"/>
  <c r="B5" i="408"/>
  <c r="B6" i="408" s="1"/>
  <c r="B7" i="408" s="1"/>
  <c r="B8" i="408" s="1"/>
  <c r="B9" i="408" s="1"/>
  <c r="B10" i="408" s="1"/>
  <c r="B11" i="408" s="1"/>
  <c r="B12" i="408" s="1"/>
  <c r="B13" i="408" s="1"/>
  <c r="B14" i="408" s="1"/>
  <c r="B15" i="408" s="1"/>
  <c r="B16" i="408" s="1"/>
  <c r="B17" i="408" s="1"/>
  <c r="B18" i="408" s="1"/>
  <c r="B19" i="408" s="1"/>
  <c r="B20" i="408" s="1"/>
  <c r="B23" i="408" s="1"/>
  <c r="B24" i="408" s="1"/>
  <c r="B25" i="408" s="1"/>
  <c r="B26" i="408" s="1"/>
  <c r="B27" i="408" s="1"/>
  <c r="B28" i="408" s="1"/>
  <c r="B31" i="408" s="1"/>
  <c r="B32" i="408" s="1"/>
  <c r="D32" i="407" a="1"/>
  <c r="D32" i="407" s="1"/>
  <c r="C32" i="407"/>
  <c r="C26" i="407"/>
  <c r="D24" i="407"/>
  <c r="D20" i="407"/>
  <c r="D23" i="407" s="1"/>
  <c r="D28" i="407" s="1"/>
  <c r="F28" i="407" s="1"/>
  <c r="C17" i="407"/>
  <c r="F16" i="407"/>
  <c r="C15" i="407"/>
  <c r="D14" i="407"/>
  <c r="D15" i="407" s="1"/>
  <c r="B5" i="407"/>
  <c r="B6" i="407" s="1"/>
  <c r="B7" i="407" s="1"/>
  <c r="B8" i="407" s="1"/>
  <c r="B9" i="407" s="1"/>
  <c r="B10" i="407" s="1"/>
  <c r="B11" i="407" s="1"/>
  <c r="B12" i="407" s="1"/>
  <c r="B13" i="407" s="1"/>
  <c r="B14" i="407" s="1"/>
  <c r="B15" i="407" s="1"/>
  <c r="B16" i="407" s="1"/>
  <c r="B17" i="407" s="1"/>
  <c r="B18" i="407" s="1"/>
  <c r="B19" i="407" s="1"/>
  <c r="B20" i="407" s="1"/>
  <c r="B23" i="407" s="1"/>
  <c r="B24" i="407" s="1"/>
  <c r="B25" i="407" s="1"/>
  <c r="B26" i="407" s="1"/>
  <c r="B27" i="407" s="1"/>
  <c r="B28" i="407" s="1"/>
  <c r="B31" i="407" s="1"/>
  <c r="B32" i="407" s="1"/>
  <c r="D32" i="406" a="1"/>
  <c r="D32" i="406" s="1"/>
  <c r="C32" i="406"/>
  <c r="C26" i="406"/>
  <c r="C24" i="406"/>
  <c r="D23" i="406"/>
  <c r="D20" i="406"/>
  <c r="D24" i="406" s="1"/>
  <c r="C17" i="406"/>
  <c r="B17" i="406"/>
  <c r="B18" i="406" s="1"/>
  <c r="B19" i="406" s="1"/>
  <c r="B20" i="406" s="1"/>
  <c r="B23" i="406" s="1"/>
  <c r="B24" i="406" s="1"/>
  <c r="B25" i="406" s="1"/>
  <c r="B26" i="406" s="1"/>
  <c r="B27" i="406" s="1"/>
  <c r="B28" i="406" s="1"/>
  <c r="B31" i="406" s="1"/>
  <c r="B32" i="406" s="1"/>
  <c r="F16" i="406"/>
  <c r="C15" i="406"/>
  <c r="D14" i="406"/>
  <c r="D15" i="406" s="1"/>
  <c r="B7" i="406"/>
  <c r="B8" i="406" s="1"/>
  <c r="B9" i="406" s="1"/>
  <c r="B10" i="406" s="1"/>
  <c r="B11" i="406" s="1"/>
  <c r="B12" i="406" s="1"/>
  <c r="B13" i="406" s="1"/>
  <c r="B14" i="406" s="1"/>
  <c r="B15" i="406" s="1"/>
  <c r="B16" i="406" s="1"/>
  <c r="B6" i="406"/>
  <c r="B5" i="406"/>
  <c r="D32" i="405" a="1"/>
  <c r="D32" i="405" s="1"/>
  <c r="C32" i="405"/>
  <c r="C26" i="405"/>
  <c r="D20" i="405"/>
  <c r="D24" i="405" s="1"/>
  <c r="C17" i="405"/>
  <c r="F16" i="405"/>
  <c r="C15" i="405"/>
  <c r="D14" i="405"/>
  <c r="D15" i="405" s="1"/>
  <c r="B5" i="405"/>
  <c r="B6" i="405" s="1"/>
  <c r="B7" i="405" s="1"/>
  <c r="B8" i="405" s="1"/>
  <c r="B9" i="405" s="1"/>
  <c r="B10" i="405" s="1"/>
  <c r="B11" i="405" s="1"/>
  <c r="B12" i="405" s="1"/>
  <c r="B13" i="405" s="1"/>
  <c r="B14" i="405" s="1"/>
  <c r="B15" i="405" s="1"/>
  <c r="B16" i="405" s="1"/>
  <c r="B17" i="405" s="1"/>
  <c r="B18" i="405" s="1"/>
  <c r="B19" i="405" s="1"/>
  <c r="B20" i="405" s="1"/>
  <c r="B23" i="405" s="1"/>
  <c r="B24" i="405" s="1"/>
  <c r="B25" i="405" s="1"/>
  <c r="B26" i="405" s="1"/>
  <c r="B27" i="405" s="1"/>
  <c r="B28" i="405" s="1"/>
  <c r="B31" i="405" s="1"/>
  <c r="B32" i="405" s="1"/>
  <c r="D32" i="404" a="1"/>
  <c r="D32" i="404" s="1"/>
  <c r="C32" i="404"/>
  <c r="C26" i="404"/>
  <c r="D20" i="404"/>
  <c r="D24" i="404" s="1"/>
  <c r="C17" i="404"/>
  <c r="F16" i="404"/>
  <c r="C15" i="404"/>
  <c r="D14" i="404"/>
  <c r="B5" i="404"/>
  <c r="B6" i="404" s="1"/>
  <c r="B7" i="404" s="1"/>
  <c r="B8" i="404" s="1"/>
  <c r="B9" i="404" s="1"/>
  <c r="B10" i="404" s="1"/>
  <c r="B11" i="404" s="1"/>
  <c r="B12" i="404" s="1"/>
  <c r="B13" i="404" s="1"/>
  <c r="B14" i="404" s="1"/>
  <c r="B15" i="404" s="1"/>
  <c r="B16" i="404" s="1"/>
  <c r="B17" i="404" s="1"/>
  <c r="B18" i="404" s="1"/>
  <c r="B19" i="404" s="1"/>
  <c r="B20" i="404" s="1"/>
  <c r="B23" i="404" s="1"/>
  <c r="B24" i="404" s="1"/>
  <c r="B25" i="404" s="1"/>
  <c r="B26" i="404" s="1"/>
  <c r="B27" i="404" s="1"/>
  <c r="B28" i="404" s="1"/>
  <c r="B31" i="404" s="1"/>
  <c r="B32" i="404" s="1"/>
  <c r="D32" i="403" a="1"/>
  <c r="D32" i="403" s="1"/>
  <c r="C32" i="403"/>
  <c r="C26" i="403"/>
  <c r="D24" i="403"/>
  <c r="D20" i="403"/>
  <c r="D23" i="403" s="1"/>
  <c r="D28" i="403" s="1"/>
  <c r="F28" i="403" s="1"/>
  <c r="C17" i="403"/>
  <c r="F16" i="403"/>
  <c r="D15" i="403"/>
  <c r="C15" i="403"/>
  <c r="D14" i="403"/>
  <c r="C24" i="403" s="1"/>
  <c r="B5" i="403"/>
  <c r="B6" i="403" s="1"/>
  <c r="B7" i="403" s="1"/>
  <c r="B8" i="403" s="1"/>
  <c r="B9" i="403" s="1"/>
  <c r="B10" i="403" s="1"/>
  <c r="B11" i="403" s="1"/>
  <c r="B12" i="403" s="1"/>
  <c r="B13" i="403" s="1"/>
  <c r="B14" i="403" s="1"/>
  <c r="B15" i="403" s="1"/>
  <c r="B16" i="403" s="1"/>
  <c r="B17" i="403" s="1"/>
  <c r="B18" i="403" s="1"/>
  <c r="B19" i="403" s="1"/>
  <c r="B20" i="403" s="1"/>
  <c r="B23" i="403" s="1"/>
  <c r="B24" i="403" s="1"/>
  <c r="B25" i="403" s="1"/>
  <c r="B26" i="403" s="1"/>
  <c r="B27" i="403" s="1"/>
  <c r="B28" i="403" s="1"/>
  <c r="B31" i="403" s="1"/>
  <c r="B32" i="403" s="1"/>
  <c r="D32" i="402" a="1"/>
  <c r="D32" i="402" s="1"/>
  <c r="C32" i="402"/>
  <c r="C26" i="402"/>
  <c r="D23" i="402"/>
  <c r="D20" i="402"/>
  <c r="D24" i="402" s="1"/>
  <c r="C17" i="402"/>
  <c r="F16" i="402"/>
  <c r="C15" i="402"/>
  <c r="D14" i="402"/>
  <c r="D15" i="402" s="1"/>
  <c r="B7" i="402"/>
  <c r="B8" i="402" s="1"/>
  <c r="B9" i="402" s="1"/>
  <c r="B10" i="402" s="1"/>
  <c r="B11" i="402" s="1"/>
  <c r="B12" i="402" s="1"/>
  <c r="B13" i="402" s="1"/>
  <c r="B14" i="402" s="1"/>
  <c r="B15" i="402" s="1"/>
  <c r="B16" i="402" s="1"/>
  <c r="B17" i="402" s="1"/>
  <c r="B18" i="402" s="1"/>
  <c r="B19" i="402" s="1"/>
  <c r="B20" i="402" s="1"/>
  <c r="B23" i="402" s="1"/>
  <c r="B24" i="402" s="1"/>
  <c r="B25" i="402" s="1"/>
  <c r="B26" i="402" s="1"/>
  <c r="B27" i="402" s="1"/>
  <c r="B28" i="402" s="1"/>
  <c r="B31" i="402" s="1"/>
  <c r="B32" i="402" s="1"/>
  <c r="B6" i="402"/>
  <c r="B5" i="402"/>
  <c r="D32" i="401" a="1"/>
  <c r="D32" i="401" s="1"/>
  <c r="C32" i="401"/>
  <c r="C26" i="401"/>
  <c r="D24" i="401"/>
  <c r="D20" i="401"/>
  <c r="D23" i="401" s="1"/>
  <c r="C17" i="401"/>
  <c r="F16" i="401"/>
  <c r="C15" i="401"/>
  <c r="D14" i="401"/>
  <c r="D15" i="401" s="1"/>
  <c r="B5" i="401"/>
  <c r="B6" i="401" s="1"/>
  <c r="B7" i="401" s="1"/>
  <c r="B8" i="401" s="1"/>
  <c r="B9" i="401" s="1"/>
  <c r="B10" i="401" s="1"/>
  <c r="B11" i="401" s="1"/>
  <c r="B12" i="401" s="1"/>
  <c r="B13" i="401" s="1"/>
  <c r="B14" i="401" s="1"/>
  <c r="B15" i="401" s="1"/>
  <c r="B16" i="401" s="1"/>
  <c r="B17" i="401" s="1"/>
  <c r="B18" i="401" s="1"/>
  <c r="B19" i="401" s="1"/>
  <c r="B20" i="401" s="1"/>
  <c r="B23" i="401" s="1"/>
  <c r="B24" i="401" s="1"/>
  <c r="B25" i="401" s="1"/>
  <c r="B26" i="401" s="1"/>
  <c r="B27" i="401" s="1"/>
  <c r="B28" i="401" s="1"/>
  <c r="B31" i="401" s="1"/>
  <c r="B32" i="401" s="1"/>
  <c r="D32" i="400" a="1"/>
  <c r="D32" i="400" s="1"/>
  <c r="C32" i="400"/>
  <c r="D26" i="400"/>
  <c r="C26" i="400"/>
  <c r="D24" i="400"/>
  <c r="D20" i="400"/>
  <c r="D23" i="400" s="1"/>
  <c r="C17" i="400"/>
  <c r="F16" i="400"/>
  <c r="C15" i="400"/>
  <c r="D14" i="400"/>
  <c r="D15" i="400" s="1"/>
  <c r="C24" i="400" s="1"/>
  <c r="B5" i="400"/>
  <c r="B6" i="400" s="1"/>
  <c r="B7" i="400" s="1"/>
  <c r="B8" i="400" s="1"/>
  <c r="B9" i="400" s="1"/>
  <c r="B10" i="400" s="1"/>
  <c r="B11" i="400" s="1"/>
  <c r="B12" i="400" s="1"/>
  <c r="B13" i="400" s="1"/>
  <c r="B14" i="400" s="1"/>
  <c r="B15" i="400" s="1"/>
  <c r="B16" i="400" s="1"/>
  <c r="B17" i="400" s="1"/>
  <c r="B18" i="400" s="1"/>
  <c r="B19" i="400" s="1"/>
  <c r="B20" i="400" s="1"/>
  <c r="B23" i="400" s="1"/>
  <c r="B24" i="400" s="1"/>
  <c r="B25" i="400" s="1"/>
  <c r="B26" i="400" s="1"/>
  <c r="B27" i="400" s="1"/>
  <c r="B28" i="400" s="1"/>
  <c r="B31" i="400" s="1"/>
  <c r="B32" i="400" s="1"/>
  <c r="D32" i="399" a="1"/>
  <c r="D32" i="399" s="1"/>
  <c r="C32" i="399"/>
  <c r="C26" i="399"/>
  <c r="D24" i="399"/>
  <c r="D20" i="399"/>
  <c r="D23" i="399" s="1"/>
  <c r="C17" i="399"/>
  <c r="F16" i="399"/>
  <c r="C15" i="399"/>
  <c r="D14" i="399"/>
  <c r="D15" i="399" s="1"/>
  <c r="B5" i="399"/>
  <c r="B6" i="399" s="1"/>
  <c r="B7" i="399" s="1"/>
  <c r="B8" i="399" s="1"/>
  <c r="B9" i="399" s="1"/>
  <c r="B10" i="399" s="1"/>
  <c r="B11" i="399" s="1"/>
  <c r="B12" i="399" s="1"/>
  <c r="B13" i="399" s="1"/>
  <c r="B14" i="399" s="1"/>
  <c r="B15" i="399" s="1"/>
  <c r="B16" i="399" s="1"/>
  <c r="B17" i="399" s="1"/>
  <c r="B18" i="399" s="1"/>
  <c r="B19" i="399" s="1"/>
  <c r="B20" i="399" s="1"/>
  <c r="B23" i="399" s="1"/>
  <c r="B24" i="399" s="1"/>
  <c r="B25" i="399" s="1"/>
  <c r="B26" i="399" s="1"/>
  <c r="B27" i="399" s="1"/>
  <c r="B28" i="399" s="1"/>
  <c r="B31" i="399" s="1"/>
  <c r="B32" i="399" s="1"/>
  <c r="D32" i="398" a="1"/>
  <c r="D32" i="398" s="1"/>
  <c r="C32" i="398"/>
  <c r="C26" i="398"/>
  <c r="D23" i="398"/>
  <c r="F23" i="398" s="1"/>
  <c r="D20" i="398"/>
  <c r="D24" i="398" s="1"/>
  <c r="C17" i="398"/>
  <c r="F16" i="398"/>
  <c r="C15" i="398"/>
  <c r="D14" i="398"/>
  <c r="D15" i="398" s="1"/>
  <c r="B8" i="398"/>
  <c r="B9" i="398" s="1"/>
  <c r="B10" i="398" s="1"/>
  <c r="B11" i="398" s="1"/>
  <c r="B12" i="398" s="1"/>
  <c r="B13" i="398" s="1"/>
  <c r="B14" i="398" s="1"/>
  <c r="B15" i="398" s="1"/>
  <c r="B16" i="398" s="1"/>
  <c r="B17" i="398" s="1"/>
  <c r="B18" i="398" s="1"/>
  <c r="B19" i="398" s="1"/>
  <c r="B20" i="398" s="1"/>
  <c r="B23" i="398" s="1"/>
  <c r="B24" i="398" s="1"/>
  <c r="B25" i="398" s="1"/>
  <c r="B26" i="398" s="1"/>
  <c r="B27" i="398" s="1"/>
  <c r="B28" i="398" s="1"/>
  <c r="B31" i="398" s="1"/>
  <c r="B32" i="398" s="1"/>
  <c r="B7" i="398"/>
  <c r="B6" i="398"/>
  <c r="B5" i="398"/>
  <c r="D26" i="416" l="1"/>
  <c r="D25" i="403"/>
  <c r="C28" i="403" s="1"/>
  <c r="D26" i="403"/>
  <c r="C24" i="405"/>
  <c r="C24" i="413"/>
  <c r="C24" i="402"/>
  <c r="C24" i="407"/>
  <c r="C24" i="410"/>
  <c r="D15" i="404"/>
  <c r="C24" i="404" s="1"/>
  <c r="C24" i="401"/>
  <c r="D25" i="407"/>
  <c r="C28" i="407" s="1"/>
  <c r="C24" i="399"/>
  <c r="C24" i="409"/>
  <c r="D26" i="398"/>
  <c r="C24" i="398"/>
  <c r="C24" i="415"/>
  <c r="D27" i="398"/>
  <c r="D28" i="398"/>
  <c r="F28" i="398" s="1"/>
  <c r="D28" i="410"/>
  <c r="F28" i="410" s="1"/>
  <c r="D27" i="410"/>
  <c r="D26" i="410"/>
  <c r="F23" i="410"/>
  <c r="D25" i="410"/>
  <c r="C28" i="410" s="1"/>
  <c r="D27" i="412"/>
  <c r="D28" i="412"/>
  <c r="F28" i="412" s="1"/>
  <c r="D25" i="412"/>
  <c r="C28" i="412" s="1"/>
  <c r="D26" i="412"/>
  <c r="F23" i="412"/>
  <c r="D28" i="408"/>
  <c r="F28" i="408" s="1"/>
  <c r="D27" i="408"/>
  <c r="D25" i="408"/>
  <c r="C28" i="408" s="1"/>
  <c r="D26" i="408"/>
  <c r="F23" i="408"/>
  <c r="F23" i="415"/>
  <c r="D27" i="415"/>
  <c r="D26" i="415"/>
  <c r="D28" i="415"/>
  <c r="F28" i="415" s="1"/>
  <c r="D25" i="415"/>
  <c r="C28" i="415" s="1"/>
  <c r="D26" i="401"/>
  <c r="D25" i="401"/>
  <c r="C28" i="401" s="1"/>
  <c r="F23" i="401"/>
  <c r="D27" i="401"/>
  <c r="D28" i="402"/>
  <c r="F28" i="402" s="1"/>
  <c r="D27" i="402"/>
  <c r="D26" i="402"/>
  <c r="D28" i="400"/>
  <c r="F28" i="400" s="1"/>
  <c r="D25" i="400"/>
  <c r="C28" i="400" s="1"/>
  <c r="D27" i="400"/>
  <c r="F23" i="402"/>
  <c r="D26" i="406"/>
  <c r="D27" i="406"/>
  <c r="D28" i="406"/>
  <c r="F28" i="406" s="1"/>
  <c r="D25" i="406"/>
  <c r="C28" i="406" s="1"/>
  <c r="F23" i="406"/>
  <c r="F23" i="399"/>
  <c r="D27" i="399"/>
  <c r="D26" i="399"/>
  <c r="D28" i="399"/>
  <c r="F28" i="399" s="1"/>
  <c r="D25" i="399"/>
  <c r="C28" i="399" s="1"/>
  <c r="F23" i="400"/>
  <c r="D23" i="404"/>
  <c r="D28" i="401"/>
  <c r="F28" i="401" s="1"/>
  <c r="D25" i="402"/>
  <c r="C28" i="402" s="1"/>
  <c r="D26" i="413"/>
  <c r="D25" i="413"/>
  <c r="F23" i="413"/>
  <c r="F23" i="411"/>
  <c r="D27" i="411"/>
  <c r="D26" i="411"/>
  <c r="F23" i="403"/>
  <c r="D27" i="403"/>
  <c r="D24" i="413"/>
  <c r="D26" i="409"/>
  <c r="D25" i="409"/>
  <c r="C28" i="409" s="1"/>
  <c r="F23" i="409"/>
  <c r="F23" i="407"/>
  <c r="D27" i="407"/>
  <c r="D26" i="407"/>
  <c r="D23" i="405"/>
  <c r="D27" i="413"/>
  <c r="D24" i="409"/>
  <c r="D25" i="411"/>
  <c r="D25" i="398"/>
  <c r="C28" i="398" s="1"/>
  <c r="D28" i="413"/>
  <c r="F28" i="413" s="1"/>
  <c r="D27" i="409"/>
  <c r="D28" i="414"/>
  <c r="F28" i="414" s="1"/>
  <c r="C28" i="411" l="1"/>
  <c r="D27" i="404"/>
  <c r="D28" i="404"/>
  <c r="F28" i="404" s="1"/>
  <c r="D25" i="404"/>
  <c r="C28" i="404" s="1"/>
  <c r="D26" i="404"/>
  <c r="F23" i="404"/>
  <c r="C28" i="413"/>
  <c r="D26" i="405"/>
  <c r="D25" i="405"/>
  <c r="C28" i="405" s="1"/>
  <c r="F23" i="405"/>
  <c r="D27" i="405"/>
  <c r="D28" i="405"/>
  <c r="F28" i="405" s="1"/>
  <c r="F16" i="57" l="1"/>
  <c r="B13" i="213"/>
  <c r="B2" i="59"/>
  <c r="B15" i="57"/>
  <c r="B16" i="57" s="1"/>
  <c r="C15" i="57"/>
  <c r="C13" i="213" s="1"/>
  <c r="D20" i="57"/>
  <c r="U3" i="59"/>
  <c r="V3" i="59"/>
  <c r="C32" i="57"/>
  <c r="C25" i="213"/>
  <c r="D14" i="57"/>
  <c r="D15" i="57" s="1"/>
  <c r="C24" i="57" s="1"/>
  <c r="D23" i="57" l="1"/>
  <c r="F23" i="57" s="1"/>
  <c r="D24" i="57"/>
  <c r="B5" i="59" l="1" a="1"/>
  <c r="D5" i="59" a="1"/>
  <c r="AA5" i="59" a="1"/>
  <c r="D5" i="59" l="1"/>
  <c r="AA5" i="59"/>
  <c r="B5" i="59"/>
  <c r="K18" i="55"/>
  <c r="L18" i="55"/>
  <c r="K19" i="55"/>
  <c r="L19" i="55"/>
  <c r="K20" i="55"/>
  <c r="L20" i="55"/>
  <c r="K21" i="55"/>
  <c r="L21" i="55"/>
  <c r="K22" i="55"/>
  <c r="L22" i="55"/>
  <c r="K23" i="55"/>
  <c r="L23" i="55"/>
  <c r="K24" i="55"/>
  <c r="L24" i="55"/>
  <c r="K25" i="55"/>
  <c r="L25" i="55"/>
  <c r="K26" i="55"/>
  <c r="L26" i="55"/>
  <c r="J18" i="55"/>
  <c r="J19" i="55"/>
  <c r="J20" i="55"/>
  <c r="J21" i="55"/>
  <c r="J22" i="55"/>
  <c r="J23" i="55"/>
  <c r="J24" i="55"/>
  <c r="J25" i="55"/>
  <c r="J26" i="55"/>
  <c r="D7" i="55"/>
  <c r="B5" i="57"/>
  <c r="B6" i="57" s="1"/>
  <c r="B7" i="57" s="1"/>
  <c r="B8" i="57" s="1"/>
  <c r="B9" i="57" s="1"/>
  <c r="B10" i="57" s="1"/>
  <c r="B11" i="57" s="1"/>
  <c r="B12" i="57" s="1"/>
  <c r="B13" i="57" s="1"/>
  <c r="B14" i="57" s="1"/>
  <c r="C26" i="213"/>
  <c r="D5" i="55" l="1"/>
  <c r="D8" i="55"/>
  <c r="E3" i="59" l="1"/>
  <c r="E5" i="59" a="1"/>
  <c r="E5" i="59" l="1"/>
  <c r="F3" i="59"/>
  <c r="W3" i="59"/>
  <c r="X3" i="59" s="1"/>
  <c r="F5" i="59" a="1"/>
  <c r="F5" i="59" l="1"/>
  <c r="G3" i="59"/>
  <c r="Y3" i="59"/>
  <c r="C23" i="213"/>
  <c r="C9" i="213"/>
  <c r="C10" i="213"/>
  <c r="C11" i="213"/>
  <c r="C12" i="213"/>
  <c r="C26" i="57"/>
  <c r="G5" i="59" a="1"/>
  <c r="G5" i="59" l="1"/>
  <c r="H3" i="59"/>
  <c r="H5" i="59" a="1"/>
  <c r="H5" i="59" l="1"/>
  <c r="I3" i="59"/>
  <c r="J12" i="55"/>
  <c r="J13" i="55"/>
  <c r="J14" i="55"/>
  <c r="J15" i="55"/>
  <c r="J16" i="55"/>
  <c r="J17" i="55"/>
  <c r="H11" i="55"/>
  <c r="H10" i="55" s="1"/>
  <c r="G11" i="55"/>
  <c r="I5" i="59" a="1"/>
  <c r="I5" i="59" l="1"/>
  <c r="J3" i="59"/>
  <c r="K3" i="59"/>
  <c r="H9" i="55"/>
  <c r="D4" i="55" s="1"/>
  <c r="D6" i="55"/>
  <c r="D25" i="57" s="1"/>
  <c r="D26" i="57" s="1"/>
  <c r="J11" i="55"/>
  <c r="G10" i="55"/>
  <c r="J5" i="59" a="1"/>
  <c r="K5" i="59" a="1"/>
  <c r="D28" i="57" l="1"/>
  <c r="K5" i="59"/>
  <c r="J5" i="59"/>
  <c r="L3" i="59"/>
  <c r="H8" i="55"/>
  <c r="G9" i="55"/>
  <c r="J10" i="55"/>
  <c r="D27" i="57" s="1"/>
  <c r="V5" i="59" a="1"/>
  <c r="L5" i="59" a="1"/>
  <c r="U5" i="59" a="1"/>
  <c r="F28" i="57" l="1"/>
  <c r="D32" i="57" a="1"/>
  <c r="D32" i="57" s="1"/>
  <c r="L5" i="59"/>
  <c r="AB5" i="59" s="1" a="1"/>
  <c r="AB5" i="59" s="1"/>
  <c r="U5" i="59"/>
  <c r="V5" i="59"/>
  <c r="M3" i="59"/>
  <c r="H7" i="55"/>
  <c r="D10" i="55"/>
  <c r="D3" i="55"/>
  <c r="G8" i="55"/>
  <c r="J9" i="55"/>
  <c r="C17" i="57"/>
  <c r="M5" i="59" a="1"/>
  <c r="M5" i="59" l="1"/>
  <c r="N3" i="59"/>
  <c r="H6" i="55"/>
  <c r="D11" i="55"/>
  <c r="G7" i="55"/>
  <c r="J8" i="55"/>
  <c r="N5" i="59" a="1"/>
  <c r="N5" i="59" l="1"/>
  <c r="O3" i="59"/>
  <c r="D9" i="55"/>
  <c r="H5" i="55"/>
  <c r="H4" i="55" s="1"/>
  <c r="H3" i="55" s="1"/>
  <c r="G6" i="55"/>
  <c r="J7" i="55"/>
  <c r="O5" i="59" a="1"/>
  <c r="O5" i="59" l="1"/>
  <c r="P3" i="59"/>
  <c r="G5" i="55"/>
  <c r="J6" i="55"/>
  <c r="C7" i="213"/>
  <c r="C8" i="213"/>
  <c r="C14" i="213"/>
  <c r="C16" i="213"/>
  <c r="C17" i="213"/>
  <c r="C18" i="213"/>
  <c r="C19" i="213"/>
  <c r="P5" i="59" a="1"/>
  <c r="P5" i="59" l="1"/>
  <c r="Q3" i="59"/>
  <c r="G4" i="55"/>
  <c r="J5" i="55"/>
  <c r="Q5" i="59" a="1"/>
  <c r="C25" i="403" l="1"/>
  <c r="C25" i="411"/>
  <c r="C25" i="412"/>
  <c r="C25" i="398"/>
  <c r="C25" i="402"/>
  <c r="C25" i="406"/>
  <c r="C25" i="413"/>
  <c r="C25" i="409"/>
  <c r="C25" i="407"/>
  <c r="C25" i="405"/>
  <c r="C25" i="401"/>
  <c r="C25" i="414"/>
  <c r="C25" i="410"/>
  <c r="C25" i="408"/>
  <c r="C25" i="399"/>
  <c r="C25" i="400"/>
  <c r="C25" i="415"/>
  <c r="C25" i="404"/>
  <c r="Q5" i="59"/>
  <c r="R3" i="59"/>
  <c r="J3" i="55"/>
  <c r="J4" i="55"/>
  <c r="R5" i="59" a="1"/>
  <c r="R5" i="59" l="1"/>
  <c r="S3" i="59"/>
  <c r="A3" i="396"/>
  <c r="A4" i="396"/>
  <c r="A2" i="396"/>
  <c r="J12" i="396" a="1"/>
  <c r="F8" i="396" a="1"/>
  <c r="D11" i="396" a="1"/>
  <c r="H5" i="396" a="1"/>
  <c r="J17" i="396" a="1"/>
  <c r="P13" i="396" a="1"/>
  <c r="E16" i="396" a="1"/>
  <c r="I11" i="396" a="1"/>
  <c r="G17" i="396" a="1"/>
  <c r="M3" i="396" a="1"/>
  <c r="K4" i="396" a="1"/>
  <c r="C4" i="396" a="1"/>
  <c r="H7" i="396" a="1"/>
  <c r="C2" i="396" a="1"/>
  <c r="F10" i="396" a="1"/>
  <c r="D9" i="396" a="1"/>
  <c r="J9" i="396" a="1"/>
  <c r="E17" i="396" a="1"/>
  <c r="L4" i="396" a="1"/>
  <c r="D5" i="396" a="1"/>
  <c r="B7" i="396" a="1"/>
  <c r="D12" i="396" a="1"/>
  <c r="E15" i="396" a="1"/>
  <c r="N11" i="396" a="1"/>
  <c r="N10" i="396" a="1"/>
  <c r="F18" i="396" a="1"/>
  <c r="M5" i="396" a="1"/>
  <c r="F13" i="396" a="1"/>
  <c r="I2" i="396" a="1"/>
  <c r="M14" i="396" a="1"/>
  <c r="L6" i="396" a="1"/>
  <c r="I17" i="396" a="1"/>
  <c r="F15" i="396" a="1"/>
  <c r="I16" i="396" a="1"/>
  <c r="K7" i="396" a="1"/>
  <c r="O3" i="396" a="1"/>
  <c r="N9" i="396" a="1"/>
  <c r="O12" i="396" a="1"/>
  <c r="H6" i="396" a="1"/>
  <c r="K15" i="396" a="1"/>
  <c r="G4" i="396" a="1"/>
  <c r="F14" i="396" a="1"/>
  <c r="F9" i="396" a="1"/>
  <c r="O10" i="396" a="1"/>
  <c r="N5" i="396" a="1"/>
  <c r="H9" i="396" a="1"/>
  <c r="H16" i="396" a="1"/>
  <c r="I5" i="396" a="1"/>
  <c r="H17" i="396" a="1"/>
  <c r="H12" i="396" a="1"/>
  <c r="M9" i="396" a="1"/>
  <c r="K18" i="396" a="1"/>
  <c r="K11" i="396" a="1"/>
  <c r="M16" i="396" a="1"/>
  <c r="N2" i="396" a="1"/>
  <c r="J7" i="396" a="1"/>
  <c r="N14" i="396" a="1"/>
  <c r="G15" i="396" a="1"/>
  <c r="M15" i="396" a="1"/>
  <c r="H14" i="396" a="1"/>
  <c r="E14" i="396" a="1"/>
  <c r="L13" i="396" a="1"/>
  <c r="D13" i="396" a="1"/>
  <c r="K16" i="396" a="1"/>
  <c r="P18" i="396" a="1"/>
  <c r="P12" i="396" a="1"/>
  <c r="D4" i="396" a="1"/>
  <c r="E18" i="396" a="1"/>
  <c r="K10" i="396" a="1"/>
  <c r="C5" i="396" a="1"/>
  <c r="H8" i="396" a="1"/>
  <c r="M2" i="396" a="1"/>
  <c r="C13" i="396" a="1"/>
  <c r="D16" i="396" a="1"/>
  <c r="N4" i="396" a="1"/>
  <c r="J13" i="396" a="1"/>
  <c r="H10" i="396" a="1"/>
  <c r="G14" i="396" a="1"/>
  <c r="J10" i="396" a="1"/>
  <c r="D6" i="396" a="1"/>
  <c r="P6" i="396" a="1"/>
  <c r="C6" i="396" a="1"/>
  <c r="G13" i="396" a="1"/>
  <c r="I9" i="396" a="1"/>
  <c r="N7" i="396" a="1"/>
  <c r="H15" i="396" a="1"/>
  <c r="E9" i="396" a="1"/>
  <c r="K13" i="396" a="1"/>
  <c r="C8" i="396" a="1"/>
  <c r="G18" i="396" a="1"/>
  <c r="E2" i="396" a="1"/>
  <c r="L16" i="396" a="1"/>
  <c r="G9" i="396" a="1"/>
  <c r="C12" i="396" a="1"/>
  <c r="F16" i="396" a="1"/>
  <c r="D7" i="396" a="1"/>
  <c r="L3" i="396" a="1"/>
  <c r="K8" i="396" a="1"/>
  <c r="F7" i="396" a="1"/>
  <c r="E7" i="396" a="1"/>
  <c r="L2" i="396" a="1"/>
  <c r="P7" i="396" a="1"/>
  <c r="K2" i="396" a="1"/>
  <c r="F5" i="396" a="1"/>
  <c r="C3" i="396" a="1"/>
  <c r="M13" i="396" a="1"/>
  <c r="G6" i="396" a="1"/>
  <c r="D15" i="396" a="1"/>
  <c r="E11" i="396" a="1"/>
  <c r="B4" i="396" a="1"/>
  <c r="O15" i="396" a="1"/>
  <c r="F11" i="396" a="1"/>
  <c r="K5" i="396" a="1"/>
  <c r="D2" i="396" a="1"/>
  <c r="N15" i="396" a="1"/>
  <c r="E5" i="396" a="1"/>
  <c r="L7" i="396" a="1"/>
  <c r="J16" i="396" a="1"/>
  <c r="D18" i="396" a="1"/>
  <c r="E12" i="396" a="1"/>
  <c r="O4" i="396" a="1"/>
  <c r="P14" i="396" a="1"/>
  <c r="N17" i="396" a="1"/>
  <c r="L8" i="396" a="1"/>
  <c r="O9" i="396" a="1"/>
  <c r="C17" i="396" a="1"/>
  <c r="L14" i="396" a="1"/>
  <c r="O18" i="396" a="1"/>
  <c r="J4" i="396" a="1"/>
  <c r="L17" i="396" a="1"/>
  <c r="H4" i="396" a="1"/>
  <c r="B2" i="396" a="1"/>
  <c r="N12" i="396" a="1"/>
  <c r="B3" i="396" a="1"/>
  <c r="C15" i="396" a="1"/>
  <c r="K17" i="396" a="1"/>
  <c r="K6" i="396" a="1"/>
  <c r="E6" i="396" a="1"/>
  <c r="C7" i="396" a="1"/>
  <c r="E3" i="396" a="1"/>
  <c r="O14" i="396" a="1"/>
  <c r="P9" i="396" a="1"/>
  <c r="C11" i="396" a="1"/>
  <c r="K14" i="396" a="1"/>
  <c r="O7" i="396" a="1"/>
  <c r="E8" i="396" a="1"/>
  <c r="C10" i="396" a="1"/>
  <c r="J18" i="396" a="1"/>
  <c r="L18" i="396" a="1"/>
  <c r="D17" i="396" a="1"/>
  <c r="J11" i="396" a="1"/>
  <c r="L15" i="396" a="1"/>
  <c r="G10" i="396" a="1"/>
  <c r="G11" i="396" a="1"/>
  <c r="K3" i="396" a="1"/>
  <c r="E10" i="396" a="1"/>
  <c r="I6" i="396" a="1"/>
  <c r="I4" i="396" a="1"/>
  <c r="M10" i="396" a="1"/>
  <c r="O5" i="396" a="1"/>
  <c r="M8" i="396" a="1"/>
  <c r="J3" i="396" a="1"/>
  <c r="F4" i="396" a="1"/>
  <c r="I12" i="396" a="1"/>
  <c r="P5" i="396" a="1"/>
  <c r="I14" i="396" a="1"/>
  <c r="M17" i="396" a="1"/>
  <c r="M6" i="396" a="1"/>
  <c r="H18" i="396" a="1"/>
  <c r="L10" i="396" a="1"/>
  <c r="P4" i="396" a="1"/>
  <c r="I10" i="396" a="1"/>
  <c r="F3" i="396" a="1"/>
  <c r="N8" i="396" a="1"/>
  <c r="P10" i="396" a="1"/>
  <c r="O6" i="396" a="1"/>
  <c r="P2" i="396" a="1"/>
  <c r="G16" i="396" a="1"/>
  <c r="L11" i="396" a="1"/>
  <c r="J14" i="396" a="1"/>
  <c r="G2" i="396" a="1"/>
  <c r="L12" i="396" a="1"/>
  <c r="C14" i="396" a="1"/>
  <c r="D14" i="396" a="1"/>
  <c r="P8" i="396" a="1"/>
  <c r="M11" i="396" a="1"/>
  <c r="O11" i="396" a="1"/>
  <c r="J8" i="396" a="1"/>
  <c r="I7" i="396" a="1"/>
  <c r="O16" i="396" a="1"/>
  <c r="O13" i="396" a="1"/>
  <c r="P15" i="396" a="1"/>
  <c r="L9" i="396" a="1"/>
  <c r="I15" i="396" a="1"/>
  <c r="S5" i="59" a="1"/>
  <c r="I8" i="396" a="1"/>
  <c r="B5" i="396" a="1"/>
  <c r="G5" i="396" a="1"/>
  <c r="O17" i="396" a="1"/>
  <c r="H3" i="396" a="1"/>
  <c r="M12" i="396" a="1"/>
  <c r="M18" i="396" a="1"/>
  <c r="N16" i="396" a="1"/>
  <c r="I13" i="396" a="1"/>
  <c r="N13" i="396" a="1"/>
  <c r="G8" i="396" a="1"/>
  <c r="K9" i="396" a="1"/>
  <c r="N6" i="396" a="1"/>
  <c r="G12" i="396" a="1"/>
  <c r="G3" i="396" a="1"/>
  <c r="D10" i="396" a="1"/>
  <c r="N3" i="396" a="1"/>
  <c r="F6" i="396" a="1"/>
  <c r="E4" i="396" a="1"/>
  <c r="F17" i="396" a="1"/>
  <c r="I3" i="396" a="1"/>
  <c r="H2" i="396" a="1"/>
  <c r="M7" i="396" a="1"/>
  <c r="P16" i="396" a="1"/>
  <c r="O2" i="396" a="1"/>
  <c r="M4" i="396" a="1"/>
  <c r="H11" i="396" a="1"/>
  <c r="P11" i="396" a="1"/>
  <c r="F2" i="396" a="1"/>
  <c r="P3" i="396" a="1"/>
  <c r="H13" i="396" a="1"/>
  <c r="J6" i="396" a="1"/>
  <c r="L5" i="396" a="1"/>
  <c r="E13" i="396" a="1"/>
  <c r="J15" i="396" a="1"/>
  <c r="O8" i="396" a="1"/>
  <c r="G7" i="396" a="1"/>
  <c r="F12" i="396" a="1"/>
  <c r="D8" i="396" a="1"/>
  <c r="P17" i="396" a="1"/>
  <c r="C16" i="396" a="1"/>
  <c r="N18" i="396" a="1"/>
  <c r="J5" i="396" a="1"/>
  <c r="J2" i="396" a="1"/>
  <c r="K12" i="396" a="1"/>
  <c r="I18" i="396" a="1"/>
  <c r="D3" i="396" a="1"/>
  <c r="S5" i="59" l="1"/>
  <c r="B7" i="213"/>
  <c r="N18" i="396"/>
  <c r="F18" i="396"/>
  <c r="P17" i="396"/>
  <c r="H17" i="396"/>
  <c r="N16" i="396"/>
  <c r="F16" i="396"/>
  <c r="L15" i="396"/>
  <c r="H15" i="396"/>
  <c r="D15" i="396"/>
  <c r="N14" i="396"/>
  <c r="J14" i="396"/>
  <c r="F14" i="396"/>
  <c r="L13" i="396"/>
  <c r="H13" i="396"/>
  <c r="D13" i="396"/>
  <c r="N12" i="396"/>
  <c r="J12" i="396"/>
  <c r="F12" i="396"/>
  <c r="P11" i="396"/>
  <c r="L11" i="396"/>
  <c r="H11" i="396"/>
  <c r="D11" i="396"/>
  <c r="N10" i="396"/>
  <c r="J10" i="396"/>
  <c r="F10" i="396"/>
  <c r="P9" i="396"/>
  <c r="L9" i="396"/>
  <c r="H9" i="396"/>
  <c r="D9" i="396"/>
  <c r="N8" i="396"/>
  <c r="J8" i="396"/>
  <c r="F8" i="396"/>
  <c r="P7" i="396"/>
  <c r="L7" i="396"/>
  <c r="H7" i="396"/>
  <c r="D7" i="396"/>
  <c r="N6" i="396"/>
  <c r="J6" i="396"/>
  <c r="F6" i="396"/>
  <c r="P5" i="396"/>
  <c r="L5" i="396"/>
  <c r="H5" i="396"/>
  <c r="D5" i="396"/>
  <c r="N4" i="396"/>
  <c r="J4" i="396"/>
  <c r="F4" i="396"/>
  <c r="P3" i="396"/>
  <c r="L3" i="396"/>
  <c r="H3" i="396"/>
  <c r="D3" i="396"/>
  <c r="N2" i="396"/>
  <c r="J2" i="396"/>
  <c r="F2" i="396"/>
  <c r="J18" i="396"/>
  <c r="L17" i="396"/>
  <c r="D17" i="396"/>
  <c r="J16" i="396"/>
  <c r="P15" i="396"/>
  <c r="P13" i="396"/>
  <c r="M18" i="396"/>
  <c r="E18" i="396"/>
  <c r="K17" i="396"/>
  <c r="C17" i="396"/>
  <c r="I16" i="396"/>
  <c r="O15" i="396"/>
  <c r="K15" i="396"/>
  <c r="C15" i="396"/>
  <c r="M14" i="396"/>
  <c r="I14" i="396"/>
  <c r="E14" i="396"/>
  <c r="O13" i="396"/>
  <c r="K13" i="396"/>
  <c r="G13" i="396"/>
  <c r="C13" i="396"/>
  <c r="M12" i="396"/>
  <c r="E12" i="396"/>
  <c r="O11" i="396"/>
  <c r="K11" i="396"/>
  <c r="G11" i="396"/>
  <c r="C11" i="396"/>
  <c r="M10" i="396"/>
  <c r="I10" i="396"/>
  <c r="E10" i="396"/>
  <c r="O9" i="396"/>
  <c r="K9" i="396"/>
  <c r="G9" i="396"/>
  <c r="M8" i="396"/>
  <c r="I8" i="396"/>
  <c r="E8" i="396"/>
  <c r="O7" i="396"/>
  <c r="K7" i="396"/>
  <c r="G7" i="396"/>
  <c r="C7" i="396"/>
  <c r="M6" i="396"/>
  <c r="I6" i="396"/>
  <c r="E6" i="396"/>
  <c r="O5" i="396"/>
  <c r="K5" i="396"/>
  <c r="G5" i="396"/>
  <c r="C5" i="396"/>
  <c r="M4" i="396"/>
  <c r="I4" i="396"/>
  <c r="E4" i="396"/>
  <c r="O3" i="396"/>
  <c r="K3" i="396"/>
  <c r="G3" i="396"/>
  <c r="C3" i="396"/>
  <c r="M2" i="396"/>
  <c r="I2" i="396"/>
  <c r="E2" i="396"/>
  <c r="I18" i="396"/>
  <c r="O17" i="396"/>
  <c r="G17" i="396"/>
  <c r="M16" i="396"/>
  <c r="E16" i="396"/>
  <c r="G15" i="396"/>
  <c r="I12" i="396"/>
  <c r="P18" i="396"/>
  <c r="H18" i="396"/>
  <c r="N17" i="396"/>
  <c r="F17" i="396"/>
  <c r="L16" i="396"/>
  <c r="D16" i="396"/>
  <c r="J15" i="396"/>
  <c r="P14" i="396"/>
  <c r="H14" i="396"/>
  <c r="N13" i="396"/>
  <c r="F13" i="396"/>
  <c r="L12" i="396"/>
  <c r="H12" i="396"/>
  <c r="D12" i="396"/>
  <c r="N11" i="396"/>
  <c r="J11" i="396"/>
  <c r="F11" i="396"/>
  <c r="L10" i="396"/>
  <c r="H10" i="396"/>
  <c r="D10" i="396"/>
  <c r="N9" i="396"/>
  <c r="J9" i="396"/>
  <c r="F9" i="396"/>
  <c r="P8" i="396"/>
  <c r="L8" i="396"/>
  <c r="H8" i="396"/>
  <c r="D8" i="396"/>
  <c r="N7" i="396"/>
  <c r="J7" i="396"/>
  <c r="F7" i="396"/>
  <c r="P6" i="396"/>
  <c r="L6" i="396"/>
  <c r="H6" i="396"/>
  <c r="D6" i="396"/>
  <c r="N5" i="396"/>
  <c r="J5" i="396"/>
  <c r="F5" i="396"/>
  <c r="P4" i="396"/>
  <c r="L4" i="396"/>
  <c r="H4" i="396"/>
  <c r="D4" i="396"/>
  <c r="N3" i="396"/>
  <c r="J3" i="396"/>
  <c r="F3" i="396"/>
  <c r="P2" i="396"/>
  <c r="L2" i="396"/>
  <c r="H2" i="396"/>
  <c r="D2" i="396"/>
  <c r="L18" i="396"/>
  <c r="D18" i="396"/>
  <c r="J17" i="396"/>
  <c r="P16" i="396"/>
  <c r="H16" i="396"/>
  <c r="N15" i="396"/>
  <c r="F15" i="396"/>
  <c r="L14" i="396"/>
  <c r="D14" i="396"/>
  <c r="J13" i="396"/>
  <c r="P12" i="396"/>
  <c r="P10" i="396"/>
  <c r="O18" i="396"/>
  <c r="K18" i="396"/>
  <c r="G18" i="396"/>
  <c r="M17" i="396"/>
  <c r="I17" i="396"/>
  <c r="E17" i="396"/>
  <c r="O16" i="396"/>
  <c r="K16" i="396"/>
  <c r="G16" i="396"/>
  <c r="C16" i="396"/>
  <c r="M15" i="396"/>
  <c r="I15" i="396"/>
  <c r="E15" i="396"/>
  <c r="O14" i="396"/>
  <c r="K14" i="396"/>
  <c r="G14" i="396"/>
  <c r="C14" i="396"/>
  <c r="M13" i="396"/>
  <c r="I13" i="396"/>
  <c r="E13" i="396"/>
  <c r="O12" i="396"/>
  <c r="K12" i="396"/>
  <c r="G12" i="396"/>
  <c r="C12" i="396"/>
  <c r="M11" i="396"/>
  <c r="I11" i="396"/>
  <c r="E11" i="396"/>
  <c r="O10" i="396"/>
  <c r="K10" i="396"/>
  <c r="G10" i="396"/>
  <c r="C10" i="396"/>
  <c r="M9" i="396"/>
  <c r="I9" i="396"/>
  <c r="E9" i="396"/>
  <c r="O8" i="396"/>
  <c r="K8" i="396"/>
  <c r="G8" i="396"/>
  <c r="C8" i="396"/>
  <c r="M7" i="396"/>
  <c r="I7" i="396"/>
  <c r="E7" i="396"/>
  <c r="O6" i="396"/>
  <c r="K6" i="396"/>
  <c r="G6" i="396"/>
  <c r="C6" i="396"/>
  <c r="M5" i="396"/>
  <c r="I5" i="396"/>
  <c r="E5" i="396"/>
  <c r="O4" i="396"/>
  <c r="K4" i="396"/>
  <c r="G4" i="396"/>
  <c r="C4" i="396"/>
  <c r="M3" i="396"/>
  <c r="I3" i="396"/>
  <c r="E3" i="396"/>
  <c r="O2" i="396"/>
  <c r="K2" i="396"/>
  <c r="G2" i="396"/>
  <c r="C2" i="396"/>
  <c r="B5" i="396"/>
  <c r="B4" i="396"/>
  <c r="B7" i="396"/>
  <c r="B3" i="396"/>
  <c r="B2" i="396"/>
  <c r="T5" i="59" a="1"/>
  <c r="T5" i="59" l="1"/>
  <c r="B11" i="213"/>
  <c r="B8" i="213"/>
  <c r="W5" i="59" a="1"/>
  <c r="W5" i="59" l="1"/>
  <c r="C28" i="57"/>
  <c r="C24" i="213" s="1"/>
  <c r="B10" i="213"/>
  <c r="B9" i="213"/>
  <c r="X5" i="59" a="1"/>
  <c r="Y5" i="59" a="1"/>
  <c r="Z5" i="59" a="1"/>
  <c r="Y5" i="59" l="1"/>
  <c r="Z5" i="59"/>
  <c r="X5" i="59"/>
  <c r="B12" i="213"/>
  <c r="B8" i="396" a="1"/>
  <c r="B17" i="57" l="1"/>
  <c r="B14" i="213"/>
  <c r="B8" i="396"/>
  <c r="B18" i="57" l="1"/>
  <c r="B15" i="213"/>
  <c r="C6" i="213"/>
  <c r="C9" i="396" a="1"/>
  <c r="B6" i="396" a="1"/>
  <c r="B19" i="57" l="1"/>
  <c r="B16" i="213"/>
  <c r="C9" i="396"/>
  <c r="B6" i="396"/>
  <c r="B6" i="213"/>
  <c r="C18" i="396" a="1"/>
  <c r="B20" i="57" l="1"/>
  <c r="B17" i="213"/>
  <c r="D15" i="213" s="1"/>
  <c r="C18" i="396"/>
  <c r="B23" i="57" l="1"/>
  <c r="B24" i="57" s="1"/>
  <c r="B18" i="213"/>
  <c r="B25" i="57" l="1"/>
  <c r="B26" i="57" s="1"/>
  <c r="B20" i="213"/>
  <c r="B19" i="213"/>
  <c r="D21" i="213" s="1"/>
  <c r="C15" i="213"/>
  <c r="B9" i="396" a="1"/>
  <c r="B10" i="396" a="1"/>
  <c r="B27" i="57" l="1"/>
  <c r="B22" i="213"/>
  <c r="D24" i="213" s="1"/>
  <c r="B21" i="213"/>
  <c r="D23" i="213" s="1"/>
  <c r="B9" i="396"/>
  <c r="B10" i="396"/>
  <c r="B12" i="396" a="1"/>
  <c r="B11" i="396" a="1"/>
  <c r="B13" i="396" a="1"/>
  <c r="B23" i="213" l="1"/>
  <c r="B28" i="57"/>
  <c r="B11" i="396"/>
  <c r="B12" i="396"/>
  <c r="B13" i="396"/>
  <c r="B14" i="396" a="1"/>
  <c r="B31" i="57" l="1"/>
  <c r="B25" i="213" s="1"/>
  <c r="B24" i="213"/>
  <c r="B14" i="396"/>
  <c r="H21" i="396" a="1"/>
  <c r="I19" i="396" a="1"/>
  <c r="L19" i="396" a="1"/>
  <c r="K19" i="396" a="1"/>
  <c r="G21" i="396" a="1"/>
  <c r="J19" i="396" a="1"/>
  <c r="M19" i="396" a="1"/>
  <c r="L21" i="396" a="1"/>
  <c r="D19" i="396" a="1"/>
  <c r="F21" i="396" a="1"/>
  <c r="D21" i="396" a="1"/>
  <c r="G19" i="396" a="1"/>
  <c r="N19" i="396" a="1"/>
  <c r="K21" i="396" a="1"/>
  <c r="H19" i="396" a="1"/>
  <c r="I21" i="396" a="1"/>
  <c r="C19" i="396" a="1"/>
  <c r="E21" i="396" a="1"/>
  <c r="P19" i="396" a="1"/>
  <c r="M21" i="396" a="1"/>
  <c r="E19" i="396" a="1"/>
  <c r="C21" i="396" a="1"/>
  <c r="N21" i="396" a="1"/>
  <c r="O21" i="396" a="1"/>
  <c r="O19" i="396" a="1"/>
  <c r="J21" i="396" a="1"/>
  <c r="F19" i="396" a="1"/>
  <c r="P21" i="396" a="1"/>
  <c r="B32" i="57" l="1"/>
  <c r="B26" i="213" s="1"/>
  <c r="P21" i="396"/>
  <c r="C19" i="396"/>
  <c r="K21" i="396"/>
  <c r="L21" i="396"/>
  <c r="N19" i="396"/>
  <c r="O19" i="396"/>
  <c r="F21" i="396"/>
  <c r="G21" i="396"/>
  <c r="I19" i="396"/>
  <c r="O21" i="396"/>
  <c r="J19" i="396"/>
  <c r="D21" i="396"/>
  <c r="M19" i="396"/>
  <c r="I21" i="396"/>
  <c r="C21" i="396"/>
  <c r="F19" i="396"/>
  <c r="D19" i="396"/>
  <c r="L19" i="396"/>
  <c r="H19" i="396"/>
  <c r="J21" i="396"/>
  <c r="P19" i="396"/>
  <c r="E19" i="396"/>
  <c r="K19" i="396"/>
  <c r="M21" i="396"/>
  <c r="N21" i="396"/>
  <c r="H21" i="396"/>
  <c r="G19" i="396"/>
  <c r="E21" i="396"/>
  <c r="B21" i="396" a="1"/>
  <c r="B21" i="396" l="1"/>
  <c r="B15" i="396" a="1"/>
  <c r="B15" i="396" l="1"/>
  <c r="B16" i="396" a="1"/>
  <c r="B16" i="396" l="1"/>
  <c r="L9" i="55" l="1"/>
  <c r="L7" i="55"/>
  <c r="L8" i="55"/>
  <c r="K5" i="55"/>
  <c r="K9" i="55"/>
  <c r="K8" i="55"/>
  <c r="L10" i="55"/>
  <c r="L6" i="55"/>
  <c r="K4" i="55"/>
  <c r="K7" i="55"/>
  <c r="L5" i="55"/>
  <c r="K10" i="55"/>
  <c r="K6" i="55"/>
  <c r="L4" i="55"/>
  <c r="L11" i="55" l="1"/>
  <c r="K11" i="55"/>
  <c r="L3" i="55" l="1"/>
  <c r="K3" i="55"/>
  <c r="L12" i="55" l="1"/>
  <c r="K12" i="55"/>
  <c r="L13" i="55" l="1"/>
  <c r="K13" i="55"/>
  <c r="K14" i="55" l="1"/>
  <c r="L14" i="55"/>
  <c r="K15" i="55" l="1"/>
  <c r="L15" i="55"/>
  <c r="L17" i="55" l="1"/>
  <c r="K16" i="55"/>
  <c r="L16" i="55"/>
  <c r="K17" i="55"/>
  <c r="B17" i="396" a="1"/>
  <c r="B17" i="396" l="1"/>
  <c r="B19" i="396" a="1"/>
  <c r="B19" i="396" l="1"/>
  <c r="B18" i="396" a="1"/>
  <c r="B18" i="396" l="1"/>
  <c r="C25" i="57" l="1"/>
  <c r="C5" i="59" l="1" a="1"/>
  <c r="C5" i="59"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<sst xmlns="http://schemas.openxmlformats.org/spreadsheetml/2006/main" count="914" uniqueCount="195">
  <si>
    <t>Wat voor type begeleiding heeft deze woon-/verblijfseenheid 's nachts?</t>
  </si>
  <si>
    <t>geen</t>
  </si>
  <si>
    <t>Versiebeheer</t>
  </si>
  <si>
    <t>Begeleidingsintensiteit (wordt automatisch gevuld)</t>
  </si>
  <si>
    <t>…. aantal netto roosteruren voor deze groep per week… (wordt automatisch gevuld)</t>
  </si>
  <si>
    <t>wakende</t>
  </si>
  <si>
    <t>breedte</t>
  </si>
  <si>
    <t>gemiddeld</t>
  </si>
  <si>
    <t>Verblijfsgroep 1</t>
  </si>
  <si>
    <t>Verblijfsgroep 2</t>
  </si>
  <si>
    <t>Verblijfsgroep 3</t>
  </si>
  <si>
    <t>Verblijfsgroep 4</t>
  </si>
  <si>
    <t>Verblijfsgroep 5</t>
  </si>
  <si>
    <t>Verblijfsgroep 6</t>
  </si>
  <si>
    <t>Verblijfsgroep 7</t>
  </si>
  <si>
    <t>Verblijfsgroep 8</t>
  </si>
  <si>
    <t>Verblijfsgroep 9</t>
  </si>
  <si>
    <t>Verblijfsgroep 10</t>
  </si>
  <si>
    <t>Verblijfsgroep 11</t>
  </si>
  <si>
    <t>Verblijfsgroep 12</t>
  </si>
  <si>
    <t>Verblijfsgroep 13</t>
  </si>
  <si>
    <t>Verblijfsgroep 14</t>
  </si>
  <si>
    <t>Verblijfsgroep 15</t>
  </si>
  <si>
    <t>Verblijfsgroep 16</t>
  </si>
  <si>
    <t>Verblijfsgroep 17</t>
  </si>
  <si>
    <t>Verblijfsgroep 18</t>
  </si>
  <si>
    <t>Verblijfsgroep 19</t>
  </si>
  <si>
    <t>Verblijfsgroep 20</t>
  </si>
  <si>
    <t>Naam groep</t>
  </si>
  <si>
    <t>Capaciteitsplaatsen</t>
  </si>
  <si>
    <t>bez</t>
  </si>
  <si>
    <t>type</t>
  </si>
  <si>
    <t>Type verblijf</t>
  </si>
  <si>
    <t>Intensiteit K</t>
  </si>
  <si>
    <t>ingroosterde uren van pedagogisch medewerkers</t>
  </si>
  <si>
    <t>ingroosterde uren van agogisch medewerkers</t>
  </si>
  <si>
    <t>Toelichting per vraag</t>
  </si>
  <si>
    <t>Toelichting</t>
  </si>
  <si>
    <t>Voor iedere groep waarnaar de toegang zou kunnen verwijzen, moet een tabblad worden ingevuld</t>
  </si>
  <si>
    <t>slapende</t>
  </si>
  <si>
    <r>
      <t xml:space="preserve">Kies uit de dropdownmenu geen, slapende of wakende wacht. De keuze heeft </t>
    </r>
    <r>
      <rPr>
        <i/>
        <sz val="11"/>
        <rFont val="Calibri"/>
        <family val="2"/>
        <scheme val="minor"/>
      </rPr>
      <t>geen</t>
    </r>
    <r>
      <rPr>
        <sz val="11"/>
        <rFont val="Calibri"/>
        <family val="2"/>
        <scheme val="minor"/>
      </rPr>
      <t xml:space="preserve"> directe gevolgen voor de berekening van de begeleidingsintensiteit. Bij slapende wacht moet bij het urenaantal bij vraag 13 50% van de uren worden meegeteld (verloonbare uren conform cao). Bij wakende dienst 100% van de uren.</t>
    </r>
  </si>
  <si>
    <t>Wordt automatisch gevuld. Klopt het aantal netto roosterenuren per week zoals dat is berekend?</t>
  </si>
  <si>
    <t>Wordt automatisch gevuld. Dit is de begeleidingsintensiteit: het aantal netto roosteruren per jeugdige per dag.</t>
  </si>
  <si>
    <t>Toelichting (zie ook tabblad invulinstructie)</t>
  </si>
  <si>
    <t>Algemene invulinstructie</t>
  </si>
  <si>
    <t>ingroosterde uren van groepsbegeleiders / VOV-staf</t>
  </si>
  <si>
    <t>NIET: uren van begeleiders ingeroosterd voor individuele begeleiding / begeleiding thuis</t>
  </si>
  <si>
    <t>NIET: gastvrouw/gastheer</t>
  </si>
  <si>
    <t>NIET: gedragwetenschapper / alle wo opgeleide hulpverleners</t>
  </si>
  <si>
    <t>NIET: individueel/persoonlijk begeleiders (uitzondering: bij kamertraining/begeleid wonen als er geen groepsbegeleiders zijn)</t>
  </si>
  <si>
    <t>Intensiteit L</t>
  </si>
  <si>
    <t>Intensiteit M</t>
  </si>
  <si>
    <t>Intensiteit N</t>
  </si>
  <si>
    <t>Intensiteit O</t>
  </si>
  <si>
    <t>Intensiteit P</t>
  </si>
  <si>
    <t>Intensiteit Q</t>
  </si>
  <si>
    <t>Instellingsgegevens</t>
  </si>
  <si>
    <t>Naam organisatie</t>
  </si>
  <si>
    <t>Naam contactpersoon</t>
  </si>
  <si>
    <t>Telefoonnummer contactpersoon</t>
  </si>
  <si>
    <t>Groep</t>
  </si>
  <si>
    <t>Deze vraag hoeft niet nauwkeurig te worden beantwoord, uw beste schatting is voldoende.</t>
  </si>
  <si>
    <t>bereikbaarheid</t>
  </si>
  <si>
    <t>Invulinstructie Rekentool Wonen/verblijf</t>
  </si>
  <si>
    <t>Invulinstructie Rekentool Wonen en verblijf</t>
  </si>
  <si>
    <t>instelling</t>
  </si>
  <si>
    <t>NIET: ambulant hulpverlener / (vak)therapeuten, behandelaars</t>
  </si>
  <si>
    <t>NIET: geestelijk verzorger</t>
  </si>
  <si>
    <t>max</t>
  </si>
  <si>
    <t>min</t>
  </si>
  <si>
    <t>Verblijfsintensiteit</t>
  </si>
  <si>
    <t>bezetting</t>
  </si>
  <si>
    <t>normbezetting</t>
  </si>
  <si>
    <t>Resultaat</t>
  </si>
  <si>
    <r>
      <t xml:space="preserve">** </t>
    </r>
    <r>
      <rPr>
        <b/>
        <sz val="11"/>
        <color rgb="FFFF0000"/>
        <rFont val="Calibri"/>
        <family val="2"/>
        <scheme val="minor"/>
      </rPr>
      <t>Uitsluitend</t>
    </r>
    <r>
      <rPr>
        <b/>
        <sz val="11"/>
        <color theme="1"/>
        <rFont val="Calibri"/>
        <family val="2"/>
        <scheme val="minor"/>
      </rPr>
      <t xml:space="preserve"> de volgende functies mogen hier worden meegeteld:</t>
    </r>
  </si>
  <si>
    <t>wisseldagen</t>
  </si>
  <si>
    <t>duur</t>
  </si>
  <si>
    <t>bij driemilieuvoorzieningen en JZ+: ingeroosterde uren van begeleiders en beveiligers op het terrein (niet direct aan één groep verbonden)</t>
  </si>
  <si>
    <t>Aantal fysieke capaciteitsplaatsen van deze woon-/verblijfseenheid</t>
  </si>
  <si>
    <r>
      <rPr>
        <i/>
        <sz val="11"/>
        <color rgb="FFFF0000"/>
        <rFont val="Calibri"/>
        <family val="2"/>
        <scheme val="minor"/>
      </rPr>
      <t>Netto roosteruren**</t>
    </r>
    <r>
      <rPr>
        <sz val="11"/>
        <color rgb="FF000000"/>
        <rFont val="Calibri"/>
        <family val="2"/>
        <scheme val="minor"/>
      </rPr>
      <t xml:space="preserve"> per jaar groepsbegeleiding/agogisch klimaat/leefklimaat </t>
    </r>
  </si>
  <si>
    <t>Het aantal reguliere capaciteitsplaatsen onder normale, gewenste omstandigheden. Een eventueel noodbed niet meerekenen.</t>
  </si>
  <si>
    <t>Bandbreedte van de intensiteit (wordt automatisch gevuld)</t>
  </si>
  <si>
    <t>Intensiteit C</t>
  </si>
  <si>
    <t>Intensiteit D</t>
  </si>
  <si>
    <t>Intensiteit E</t>
  </si>
  <si>
    <t>Intensiteit F</t>
  </si>
  <si>
    <t>Intensiteit G</t>
  </si>
  <si>
    <t>Intensiteit H</t>
  </si>
  <si>
    <t>Intensiteit I</t>
  </si>
  <si>
    <t>Intensiteit J</t>
  </si>
  <si>
    <t>Gemiddelde verblijfsduur (datum uitstroom - datum instroom) in dagen</t>
  </si>
  <si>
    <t>Aftopping</t>
  </si>
  <si>
    <t>Openingsdagen per jaar</t>
  </si>
  <si>
    <t>Werkelijke of historische bezettingsgraad (of: verwachte bezettingsgraad 2025)</t>
  </si>
  <si>
    <t>De normbezetting is hoger de werkelijke waarde en lager dan het maximum. Dus: normbezetting geldt als norm.</t>
  </si>
  <si>
    <t>Als werkelijke bezettingsgraad het hoogste is, dan wordt altijd met deze waarde gerekend.</t>
  </si>
  <si>
    <t>De normbezetting is hoger dan de maximale normbezetting, dus het maximum geldt. Echter: de werkelijke bezetting is (toch nog) hoger, daarom: werkelijke waarde.</t>
  </si>
  <si>
    <t>De normbezetting rechtvaardigt een laag percentage, maar de werkelijke waarde is (toch nog) hoger. Daarom: werkelijke waarde.</t>
  </si>
  <si>
    <t>De normbezetting is hoger dan het maximale normbezetting, dus het maximum geldt. De werkelijke waarde ligt lager dan het maximum, dus het maximale bezettingsnorm blijft gelden.</t>
  </si>
  <si>
    <t>max. normbezetting</t>
  </si>
  <si>
    <t>ALLE SCENARIO'S</t>
  </si>
  <si>
    <t>Normatieve bezettingsgraad</t>
  </si>
  <si>
    <t>Type bezettingsgraad</t>
  </si>
  <si>
    <t>Toelichting op bezettingsgraden</t>
  </si>
  <si>
    <t>Kamertraining</t>
  </si>
  <si>
    <t>Maximale normatieve bezettingsgraad*</t>
  </si>
  <si>
    <t>-</t>
  </si>
  <si>
    <t>Instelling</t>
  </si>
  <si>
    <t>Afgetopt?</t>
  </si>
  <si>
    <t>Bezettingsgraad</t>
  </si>
  <si>
    <t>Bandbreedte</t>
  </si>
  <si>
    <t>De begeleidingsintensiteit is berekend met de …. bezettingsgraad'</t>
  </si>
  <si>
    <t>Kies met een dropdown uit één van opties. De keuze kan effect hebben op de uitkomst, bijvoorbeeld doordat sommige typen verblijf een maximale intensiteit kennen. Ook een eventuele opslag kan op basis van de keuze in deze dropdown worden beïnvloed.</t>
  </si>
  <si>
    <t>Nagenoeg altijd 365 dagen. Als er gesloten weekenden zijn, dan hier het werkelijk aantal geopende dagen invullen.</t>
  </si>
  <si>
    <t>Realistische verwachting van werkelijke bezettingsgraad.</t>
  </si>
  <si>
    <t>Een korte verblijfsduur leidt tot meer wissels. De leegstand veroorzaakt door de wissels wordt meegenomen in de normbezettingsgraad. Bij 365 dagen is de norm 95%, bij 180 dagen ligt de norm op 90%. Boven de 365 dagen geldt een bezettingsgraad die kan oplopen tot 100%.</t>
  </si>
  <si>
    <t>Dit is samen met het aantal capaciteitsplaatsen de belangrijkste vraag voor het bepalen van de begeleidingsintensiteit. Een inschatting van het antwoord kan zijn: de netto uren per week x 52 weken. Houdt rekening met gewijzigde bezetting in weekenden, vakantieweken en eventueel gesloten dagen.</t>
  </si>
  <si>
    <t xml:space="preserve">Zie voor deze waarde het tabblad 'Toelichting op bezettingsgraden'. </t>
  </si>
  <si>
    <t>Intensiteit afgetopt …?</t>
  </si>
  <si>
    <t>Als de begeleidingsintensiteit van een groep hoger is dan (de bandbreedte van) de hoogste toegestane intensiteit van dit verblijfstype (vraag 2), dan wordt dat hier bevestigd met 'ja'.</t>
  </si>
  <si>
    <t>GEGEVENS OVER DE GROEP</t>
  </si>
  <si>
    <t>Bezettingsgraad die overeenkomt met de (verwachte) werkelijkheid</t>
  </si>
  <si>
    <t>Bezettingsgraad die haalbaar zou moeten zijn gelet op (opgegeven) verblijfsduur</t>
  </si>
  <si>
    <t>* De maximale normatieve bezettingsgraad beschermd tegen een (te) hoge bezettingsgraad, vooral als de verblijfsduur erg lang is.</t>
  </si>
  <si>
    <t>Openingsdagen</t>
  </si>
  <si>
    <t>Verblijfsduur</t>
  </si>
  <si>
    <t>Normbezetting</t>
  </si>
  <si>
    <t>Nacht?</t>
  </si>
  <si>
    <t>Groepsgrootte</t>
  </si>
  <si>
    <t>Aandeel ROB</t>
  </si>
  <si>
    <t>Roosteruren</t>
  </si>
  <si>
    <t>Per wek</t>
  </si>
  <si>
    <t>Begeleidingsintensiteit</t>
  </si>
  <si>
    <t>Intensiteit</t>
  </si>
  <si>
    <t>Tarief Intensiteit</t>
  </si>
  <si>
    <t>Etmalen ROB</t>
  </si>
  <si>
    <t>RESULTATEN (worden automatisch gevuld als alle grijze velden zijn ingevuld)</t>
  </si>
  <si>
    <t>Normbezettingsgraad passend bij opgegeven verblijfsduur (wordt automatisch gevuld)</t>
  </si>
  <si>
    <r>
      <t xml:space="preserve">Deze rekentool helpt bij het bepalen van de juiste intensiteit van een woon- of verblijfsgroep in het kader van de inkoop van verblijfsgroepen in ROB Nijmegen. Deze tool heeft 20 tabbladen voor verblijfsgroepen. Zo is het mogelijk voor </t>
    </r>
    <r>
      <rPr>
        <b/>
        <i/>
        <sz val="11"/>
        <color rgb="FFFF0000"/>
        <rFont val="Calibri"/>
        <family val="2"/>
        <scheme val="minor"/>
      </rPr>
      <t>iedere</t>
    </r>
    <r>
      <rPr>
        <sz val="11"/>
        <rFont val="Calibri"/>
        <family val="2"/>
        <scheme val="minor"/>
      </rPr>
      <t xml:space="preserve"> fysieke groep een berekening te maken van de juiste Verblijfsintensiteit. Op het tabblad Verzamelblad ontstaat een overzicht van alle ingevulde data en resultaten.
Mocht het aantal tabbladen onverhoopt onvoldoende zijn, dan kunt u twee bestanden aanleveren.
Als onverhoopt niet alle tekst in een cel leesbaar is, dan kunt u de kolombreedte of rijhoogte aanpassen. Het kan nodig zijn dan via optie "Beeld" de ' koppen' zichtbaar te maken door deze optie aan te vinken. Als u precies op de rand van een kolom gaat staan (bijvoorbeeld precies tussen kolom C en kolom D, dan verandert de cursus in een schuifpijl. Met linkermuis ingedrukt, kunt u de breedte van de kolom dan aanpassen. 
De grijze cellen </t>
    </r>
    <r>
      <rPr>
        <b/>
        <sz val="11"/>
        <color rgb="FFFF0000"/>
        <rFont val="Calibri"/>
        <family val="2"/>
        <scheme val="minor"/>
      </rPr>
      <t>moeten</t>
    </r>
    <r>
      <rPr>
        <sz val="11"/>
        <rFont val="Calibri"/>
        <family val="2"/>
        <scheme val="minor"/>
      </rPr>
      <t xml:space="preserve"> worden ingevuld. Als de grijze cel is ingevuld, kleurt deze groen. De kleur groen betekent alleen: veld is ingevuld. </t>
    </r>
    <r>
      <rPr>
        <b/>
        <sz val="11"/>
        <color rgb="FFFF0000"/>
        <rFont val="Calibri"/>
        <family val="2"/>
        <scheme val="minor"/>
      </rPr>
      <t>Zolang niet alle grijze velden groen zijn gekleurd, laat de rekentool geen resultaat zien.</t>
    </r>
    <r>
      <rPr>
        <sz val="11"/>
        <rFont val="Calibri"/>
        <family val="2"/>
        <scheme val="minor"/>
      </rPr>
      <t xml:space="preserve"> Onder in de invultabel kleurt één cel geel. De waarde van dit veld moeten 'realisitisch' zijn en kloppen met jullie eigen bedrijfsvoering. Goed dus om even te checken. Als de waarde niet kloppen, verander dan je invoer op de voorgaande invulvelden.
Als alle gegevens op een tabblad zijn ingevuld, komt onderaan in het rood de begeleidingsintensiteit en de juiste voorziening te staan. Dit wordt alleen zichtbaar als inderdaad alle grijze velden zijn ingevuld! 
</t>
    </r>
    <r>
      <rPr>
        <b/>
        <sz val="11"/>
        <color rgb="FFFF0000"/>
        <rFont val="Calibri"/>
        <family val="2"/>
        <scheme val="minor"/>
      </rPr>
      <t>Let op: woon-, verblijfs- en behandelgroepen worden in deze rekentool alle aangeduid als 'Verblijfsgroep'</t>
    </r>
    <r>
      <rPr>
        <sz val="11"/>
        <rFont val="Calibri"/>
        <family val="2"/>
        <scheme val="minor"/>
      </rPr>
      <t xml:space="preserve">
</t>
    </r>
  </si>
  <si>
    <t>VRIJWILLIG KIEZEN VOOR LAGERE INTENSITEIT?</t>
  </si>
  <si>
    <t>Nee, geen lagere intensiteit</t>
  </si>
  <si>
    <t>Vrijwillig?</t>
  </si>
  <si>
    <t>Tarief na korting</t>
  </si>
  <si>
    <t>Dit stuurt de maximale intensiteit per zorgvorm aan</t>
  </si>
  <si>
    <t>Dit  maakt het mogelijk om</t>
  </si>
  <si>
    <t>een zorgvorm een lagere</t>
  </si>
  <si>
    <t xml:space="preserve">bezettingsgraad te laten houden, </t>
  </si>
  <si>
    <t>ook als de verblijfsduur heel lang is</t>
  </si>
  <si>
    <t>Tel alle capacteitisplaatsen mee, ongeacht voor welke wet of doelgroep ze worden ingezet</t>
  </si>
  <si>
    <t>LET OP: deze vraag nauwkeurig beantwoorden!</t>
  </si>
  <si>
    <t>Verwachting 2026</t>
  </si>
  <si>
    <t>Werkelijke of historische bezettingsgraad (of: verwachte bezettingsgraad 2026)</t>
  </si>
  <si>
    <t>Midden-IJssel/Oost-Veluwe</t>
  </si>
  <si>
    <t>Straatnaam</t>
  </si>
  <si>
    <t>Huisnummer</t>
  </si>
  <si>
    <t>Postcode</t>
  </si>
  <si>
    <t>Gemeente</t>
  </si>
  <si>
    <t>Logeeropvang</t>
  </si>
  <si>
    <t>Logeeropvang Plus</t>
  </si>
  <si>
    <t>Fasehuis naar zelfstandigheid</t>
  </si>
  <si>
    <t>Steunend wonen voor jeugdigen</t>
  </si>
  <si>
    <t>Verblijfsgroep Kleinschalig: groepsgrootte 4/5/6</t>
  </si>
  <si>
    <t>Verblijfsgroep Regulier: groepsgrootte 7 en hoger</t>
  </si>
  <si>
    <t>Verblijfsgroep op een terrein Regulier (&gt;6)</t>
  </si>
  <si>
    <t>Verblijfsgroep op een terrein Kleinschalig (4/5/6)</t>
  </si>
  <si>
    <t>Intensiteit U</t>
  </si>
  <si>
    <t xml:space="preserve">Intensiteit F </t>
  </si>
  <si>
    <t xml:space="preserve">Intensiteit H </t>
  </si>
  <si>
    <t>Intensiteit R</t>
  </si>
  <si>
    <t>Intensiteit S</t>
  </si>
  <si>
    <t>Intensiteit T</t>
  </si>
  <si>
    <t>Intensiteit V</t>
  </si>
  <si>
    <t>Intensiteit W</t>
  </si>
  <si>
    <t>Intensiteit X</t>
  </si>
  <si>
    <t>Intensiteit Y</t>
  </si>
  <si>
    <t>Intensiteit Z</t>
  </si>
  <si>
    <t>tarief 2026</t>
  </si>
  <si>
    <t>Welk type woon/verblijfgroep is dit? Kies via dropdownlijst.</t>
  </si>
  <si>
    <t>Straat</t>
  </si>
  <si>
    <t>Welk deel van deze jaarproductie verwacht u in 2026 te leveren voor Zorgregio Midden-IJssel/Oost-Veluwe</t>
  </si>
  <si>
    <t>Let op: dit kan dus langer zijn dan 365 dagen! Gebruik hiervoor de gegevens van de cliënten die zijn uitgestroomd in 2025 en 2026.</t>
  </si>
  <si>
    <t>Als u kostprijs lager is dan het tarief dat uit deze rekentool komt, dan verzoeken wij u om op basis van vrijwilligheid een lagere intensiteit te kiezen, zodat de kostprijs beter aansluit op de kostprijs (en de winstmarge dus zo dicht  mogelijk bij 3% blijft)</t>
  </si>
  <si>
    <t>Uiteindelijke tarief, resultaat van deze rekentool.</t>
  </si>
  <si>
    <r>
      <rPr>
        <i/>
        <sz val="11"/>
        <color rgb="FFFF0000"/>
        <rFont val="Calibri"/>
        <family val="2"/>
        <scheme val="minor"/>
      </rPr>
      <t>Unieke</t>
    </r>
    <r>
      <rPr>
        <sz val="11"/>
        <color rgb="FF000000"/>
        <rFont val="Calibri"/>
        <family val="2"/>
        <scheme val="minor"/>
      </rPr>
      <t xml:space="preserve"> naam voor deze groep</t>
    </r>
  </si>
  <si>
    <t>De maximale normatieve bezetting kan gelden voor specifieke zorgvormen. Voorbeeld: zelfs bij zeer lange verblijfdsduur geldt voor een kleinschalige verblijfsgroep max 90%.</t>
  </si>
  <si>
    <t>Let op: de maximale normatieve bezettingsgraad geldt niet als de werkelijke bezetting hoger is. Dan geldt de werkelijke bezettingsgraad.</t>
  </si>
  <si>
    <t>Als jeugdigen lang op een groep verblijven, kan de normbezettingsgraad stijgen tot nagenoeg 100%. Dat is - ondanks de lange verblijfsduur - voor sommige verblijfssoorten niet reëel. De maximale normbezetting beschermt sommige verblijfsoorten tegen een te hoge normbezettingsgraad. Voorbeeld: kleinschalige groepen mogen ondanks een lange verblijfsduur rekenen met 90% bezettingsgraad, als de werkelijke bezettingsgraad nog lager is dan dat.</t>
  </si>
  <si>
    <t>Maximum bezettingsgraad voor een zorgsoort. Zelfs bij duidelijk langere verblijfsduur geldt dit maximum.</t>
  </si>
  <si>
    <t>Kiest u vrijwillig voor een lagere Verblijfsintensiteit (zie invulsinstructie) die beter past bij uw kostprijs? Zo ja, welke?</t>
  </si>
  <si>
    <t>Datum: 8 maart 2026</t>
  </si>
  <si>
    <t>Versienummer: 0.3</t>
  </si>
  <si>
    <t>Aangepast in versie 0.3 ten opzichte van versie 0.1 (4 maart 2026)</t>
  </si>
  <si>
    <t>Tarieven aangepast naar aanleiding van de NvI 1. Tarieven aangepast</t>
  </si>
  <si>
    <t>Verblijf crisis verwijderd (valt niet meer onder deze actualisatie)</t>
  </si>
  <si>
    <t>Toelichtende teksten (bijvoorbeeld naast '13 Wat voor type begeleiding heeft deze woon-/verblijfseenheid 's nachts?') verschenen soms niet. Gecorrigeerd.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</si>
</sst>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00_);\(&quot;€&quot;#,##0.00\)"/>
    <numFmt numFmtId="165" formatCode="_(* #,##0.00_);_(* \(#,##0.00\);_(* &quot;-&quot;??_);_(@_)"/>
    <numFmt numFmtId="166" formatCode="&quot;€&quot;\ #,##0.00"/>
    <numFmt numFmtId="167" formatCode="_ * #,##0_ ;_ * \-#,##0_ ;_ * &quot;-&quot;??_ ;_ @_ "/>
    <numFmt numFmtId="168" formatCode="0.0"/>
    <numFmt numFmtId="169" formatCode="#,##0_ ;\-#,##0\ "/>
    <numFmt numFmtId="170" formatCode="_ * #,##0.0_ ;_ * \-#,##0.0_ ;_ * &quot;-&quot;??_ ;_ @_ "/>
    <numFmt numFmtId="171" formatCode="0.00000"/>
    <numFmt numFmtId="172" formatCode="#,##0.0"/>
    <numFmt numFmtId="173" formatCode="_ * #,##0.00_ ;_ * \-#,##0.00_ ;_ * &quot;-&quot;?_ ;_ @_ "/>
    <numFmt numFmtId="174"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sz val="11"/>
      <color rgb="FF000000"/>
      <name val="Calibri"/>
      <family val="2"/>
      <scheme val="minor"/>
    </font>
    <font>
      <sz val="11"/>
      <color theme="0"/>
      <name val="Calibri"/>
      <family val="2"/>
      <scheme val="minor"/>
    </font>
    <font>
      <sz val="8"/>
      <name val="Calibri"/>
      <family val="2"/>
      <scheme val="minor"/>
    </font>
    <font>
      <sz val="11"/>
      <name val="Calibri"/>
      <family val="2"/>
      <scheme val="minor"/>
    </font>
    <font>
      <b/>
      <sz val="11"/>
      <name val="Calibri"/>
      <family val="2"/>
      <scheme val="minor"/>
    </font>
    <font>
      <i/>
      <sz val="11"/>
      <name val="Calibri"/>
      <family val="2"/>
      <scheme val="minor"/>
    </font>
    <font>
      <sz val="11"/>
      <name val="Calibri"/>
      <family val="2"/>
    </font>
    <font>
      <b/>
      <i/>
      <sz val="11"/>
      <color rgb="FFFF0000"/>
      <name val="Calibri"/>
      <family val="2"/>
      <scheme val="minor"/>
    </font>
    <font>
      <i/>
      <sz val="11"/>
      <color rgb="FFFF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134">
    <xf numFmtId="0" fontId="0" fillId="0" borderId="0" xfId="0"/>
    <xf numFmtId="0" fontId="2" fillId="0" borderId="0" xfId="0" applyFont="1"/>
    <xf numFmtId="0" fontId="0" fillId="0" borderId="1" xfId="0" applyBorder="1"/>
    <xf numFmtId="170" fontId="5" fillId="0" borderId="1" xfId="1" applyNumberFormat="1" applyFont="1" applyFill="1" applyBorder="1" applyAlignment="1" applyProtection="1">
      <alignment horizontal="right" vertical="center" wrapText="1"/>
    </xf>
    <xf numFmtId="168" fontId="0" fillId="0" borderId="0" xfId="0" applyNumberFormat="1"/>
    <xf numFmtId="0" fontId="4" fillId="0" borderId="0" xfId="0" applyFont="1"/>
    <xf numFmtId="169" fontId="5" fillId="0" borderId="1" xfId="1" applyNumberFormat="1" applyFont="1" applyFill="1" applyBorder="1" applyAlignment="1" applyProtection="1">
      <alignment horizontal="right" vertical="center" wrapText="1"/>
    </xf>
    <xf numFmtId="0" fontId="0" fillId="0" borderId="0" xfId="0" applyAlignment="1">
      <alignment horizontal="center"/>
    </xf>
    <xf numFmtId="0" fontId="0" fillId="0" borderId="0" xfId="0" applyAlignment="1">
      <alignment horizontal="left" indent="1"/>
    </xf>
    <xf numFmtId="0" fontId="3" fillId="0" borderId="0" xfId="0" applyFont="1"/>
    <xf numFmtId="0" fontId="5" fillId="0" borderId="0" xfId="0" applyFont="1" applyAlignment="1">
      <alignment vertical="center" wrapText="1"/>
    </xf>
    <xf numFmtId="9" fontId="0" fillId="0" borderId="0" xfId="0" applyNumberFormat="1"/>
    <xf numFmtId="0" fontId="0" fillId="0" borderId="0" xfId="0" quotePrefix="1"/>
    <xf numFmtId="0" fontId="5" fillId="0" borderId="2" xfId="0" applyFont="1" applyBorder="1" applyAlignment="1">
      <alignment vertical="center" wrapText="1"/>
    </xf>
    <xf numFmtId="0" fontId="5" fillId="0" borderId="3"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2" fontId="0" fillId="0" borderId="0" xfId="0" applyNumberFormat="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166" fontId="0" fillId="0" borderId="1" xfId="0" applyNumberFormat="1" applyBorder="1" applyAlignment="1">
      <alignment horizontal="center" vertical="center"/>
    </xf>
    <xf numFmtId="0" fontId="0" fillId="0" borderId="1" xfId="0" applyBorder="1" applyAlignment="1">
      <alignment vertical="top"/>
    </xf>
    <xf numFmtId="0" fontId="8" fillId="0" borderId="1" xfId="0" applyFont="1" applyBorder="1" applyAlignment="1">
      <alignment vertical="top" wrapText="1"/>
    </xf>
    <xf numFmtId="0" fontId="0" fillId="0" borderId="1" xfId="0" applyBorder="1" applyAlignment="1">
      <alignment vertical="top" wrapText="1"/>
    </xf>
    <xf numFmtId="168" fontId="6" fillId="0" borderId="0" xfId="0" applyNumberFormat="1" applyFont="1" applyAlignment="1" applyProtection="1">
      <alignment horizontal="right" vertical="center" wrapText="1"/>
      <protection locked="0"/>
    </xf>
    <xf numFmtId="0" fontId="5" fillId="2" borderId="1" xfId="0" applyFont="1" applyFill="1" applyBorder="1" applyAlignment="1" applyProtection="1">
      <alignment horizontal="right" vertical="center" wrapText="1"/>
      <protection locked="0"/>
    </xf>
    <xf numFmtId="168" fontId="5" fillId="2" borderId="1" xfId="0" applyNumberFormat="1" applyFont="1" applyFill="1" applyBorder="1" applyAlignment="1" applyProtection="1">
      <alignment horizontal="right" vertical="center" wrapText="1"/>
      <protection locked="0"/>
    </xf>
    <xf numFmtId="167" fontId="5" fillId="2" borderId="1" xfId="1" applyNumberFormat="1" applyFont="1" applyFill="1" applyBorder="1" applyAlignment="1" applyProtection="1">
      <alignment horizontal="right" vertical="center" wrapText="1"/>
      <protection locked="0"/>
    </xf>
    <xf numFmtId="168" fontId="0" fillId="0" borderId="1" xfId="0" applyNumberFormat="1" applyBorder="1" applyAlignment="1">
      <alignment horizontal="center" vertical="center"/>
    </xf>
    <xf numFmtId="0" fontId="5" fillId="0" borderId="2" xfId="0" applyFont="1" applyBorder="1" applyAlignment="1">
      <alignment horizontal="left" vertical="center" wrapText="1"/>
    </xf>
    <xf numFmtId="1" fontId="5" fillId="2" borderId="1" xfId="0" applyNumberFormat="1" applyFont="1" applyFill="1" applyBorder="1" applyAlignment="1" applyProtection="1">
      <alignment horizontal="right" vertical="center" wrapText="1"/>
      <protection locked="0"/>
    </xf>
    <xf numFmtId="0" fontId="6" fillId="0" borderId="0" xfId="0" applyFont="1" applyAlignment="1">
      <alignment vertical="center"/>
    </xf>
    <xf numFmtId="168" fontId="5" fillId="0" borderId="1" xfId="0" applyNumberFormat="1" applyFont="1" applyBorder="1" applyAlignment="1">
      <alignment horizontal="right" vertical="center" wrapText="1"/>
    </xf>
    <xf numFmtId="0" fontId="0" fillId="0" borderId="0" xfId="0" quotePrefix="1" applyAlignment="1">
      <alignment vertical="center"/>
    </xf>
    <xf numFmtId="168" fontId="2" fillId="0" borderId="1" xfId="0" applyNumberFormat="1" applyFont="1" applyBorder="1" applyAlignment="1">
      <alignment horizontal="center" vertical="center"/>
    </xf>
    <xf numFmtId="0" fontId="9" fillId="3" borderId="1" xfId="0" applyFont="1" applyFill="1" applyBorder="1"/>
    <xf numFmtId="0" fontId="3" fillId="3" borderId="1" xfId="0" applyFont="1" applyFill="1" applyBorder="1"/>
    <xf numFmtId="0" fontId="2" fillId="3" borderId="1" xfId="0" applyFont="1" applyFill="1" applyBorder="1"/>
    <xf numFmtId="0" fontId="2" fillId="3" borderId="1" xfId="0" applyFont="1" applyFill="1" applyBorder="1" applyAlignment="1">
      <alignment horizontal="center"/>
    </xf>
    <xf numFmtId="0" fontId="2" fillId="3" borderId="1" xfId="0" applyFont="1" applyFill="1" applyBorder="1" applyAlignment="1">
      <alignment vertical="center"/>
    </xf>
    <xf numFmtId="2" fontId="4" fillId="0" borderId="1" xfId="0" applyNumberFormat="1" applyFont="1" applyBorder="1"/>
    <xf numFmtId="2" fontId="0" fillId="0" borderId="1" xfId="0" applyNumberFormat="1" applyBorder="1" applyAlignment="1">
      <alignment horizontal="center" vertical="center"/>
    </xf>
    <xf numFmtId="9" fontId="0" fillId="0" borderId="1" xfId="2" applyFont="1" applyBorder="1" applyAlignment="1">
      <alignment horizontal="center" vertical="center"/>
    </xf>
    <xf numFmtId="9" fontId="5" fillId="0" borderId="1" xfId="2" applyFont="1" applyFill="1" applyBorder="1" applyAlignment="1" applyProtection="1">
      <alignment horizontal="right" vertical="center" wrapText="1"/>
      <protection locked="0"/>
    </xf>
    <xf numFmtId="9" fontId="5" fillId="2" borderId="1" xfId="2" applyFont="1" applyFill="1" applyBorder="1" applyAlignment="1" applyProtection="1">
      <alignment horizontal="right" vertical="center" wrapText="1"/>
      <protection locked="0"/>
    </xf>
    <xf numFmtId="166" fontId="5" fillId="2" borderId="1" xfId="0" applyNumberFormat="1" applyFont="1" applyFill="1" applyBorder="1" applyAlignment="1" applyProtection="1">
      <alignment horizontal="right" vertical="center" wrapText="1"/>
      <protection locked="0"/>
    </xf>
    <xf numFmtId="0" fontId="5" fillId="0" borderId="1" xfId="0" applyFont="1" applyBorder="1" applyAlignment="1">
      <alignment vertical="center" wrapText="1"/>
    </xf>
    <xf numFmtId="9" fontId="5" fillId="0" borderId="0" xfId="2" applyFont="1" applyFill="1" applyBorder="1" applyAlignment="1" applyProtection="1">
      <alignment horizontal="right" vertical="center" wrapText="1"/>
    </xf>
    <xf numFmtId="166" fontId="8" fillId="0" borderId="0" xfId="0" applyNumberFormat="1" applyFont="1" applyAlignment="1" applyProtection="1">
      <alignment horizontal="right" vertical="center" wrapText="1"/>
      <protection locked="0"/>
    </xf>
    <xf numFmtId="0" fontId="0" fillId="2" borderId="1" xfId="0" applyFill="1" applyBorder="1" applyProtection="1">
      <protection locked="0"/>
    </xf>
    <xf numFmtId="0" fontId="0" fillId="0" borderId="0" xfId="0" applyAlignment="1">
      <alignment vertical="top" wrapText="1"/>
    </xf>
    <xf numFmtId="0" fontId="2" fillId="0" borderId="0" xfId="0" applyFont="1" applyAlignment="1">
      <alignment horizontal="right"/>
    </xf>
    <xf numFmtId="0" fontId="9" fillId="0" borderId="1" xfId="0" applyFont="1" applyBorder="1" applyAlignment="1">
      <alignment vertical="center"/>
    </xf>
    <xf numFmtId="0" fontId="9" fillId="0" borderId="3" xfId="0" applyFont="1" applyBorder="1" applyAlignment="1">
      <alignment vertical="center" wrapText="1"/>
    </xf>
    <xf numFmtId="166" fontId="9" fillId="0" borderId="1" xfId="0" applyNumberFormat="1" applyFont="1" applyBorder="1"/>
    <xf numFmtId="0" fontId="2" fillId="0" borderId="1" xfId="0" applyFont="1" applyBorder="1" applyAlignment="1">
      <alignment horizontal="right"/>
    </xf>
    <xf numFmtId="171" fontId="0" fillId="0" borderId="1" xfId="0" applyNumberFormat="1" applyBorder="1"/>
    <xf numFmtId="172" fontId="11" fillId="0" borderId="1" xfId="0" applyNumberFormat="1" applyFont="1" applyBorder="1" applyAlignment="1">
      <alignment horizontal="right"/>
    </xf>
    <xf numFmtId="2" fontId="0" fillId="0" borderId="1" xfId="0" applyNumberFormat="1" applyBorder="1"/>
    <xf numFmtId="9" fontId="5" fillId="0" borderId="1" xfId="2" applyFont="1" applyBorder="1" applyAlignment="1">
      <alignment horizontal="right" vertical="center" wrapText="1"/>
    </xf>
    <xf numFmtId="174" fontId="0" fillId="0" borderId="0" xfId="0" applyNumberFormat="1"/>
    <xf numFmtId="0" fontId="2" fillId="0" borderId="1" xfId="0" applyFont="1" applyBorder="1"/>
    <xf numFmtId="173" fontId="8" fillId="0" borderId="0" xfId="0" applyNumberFormat="1" applyFont="1"/>
    <xf numFmtId="10" fontId="0" fillId="0" borderId="0" xfId="2" applyNumberFormat="1" applyFont="1"/>
    <xf numFmtId="9" fontId="0" fillId="0" borderId="0" xfId="2" applyFont="1" applyBorder="1"/>
    <xf numFmtId="2" fontId="0" fillId="0" borderId="1" xfId="0" applyNumberFormat="1" applyBorder="1" applyAlignment="1">
      <alignment horizontal="right"/>
    </xf>
    <xf numFmtId="9" fontId="0" fillId="0" borderId="1" xfId="0" applyNumberFormat="1" applyBorder="1" applyAlignment="1">
      <alignment horizontal="right"/>
    </xf>
    <xf numFmtId="2" fontId="2" fillId="0" borderId="1" xfId="0" applyNumberFormat="1" applyFont="1" applyBorder="1" applyAlignment="1">
      <alignment horizontal="right"/>
    </xf>
    <xf numFmtId="1" fontId="0" fillId="0" borderId="1" xfId="2" applyNumberFormat="1" applyFont="1" applyBorder="1" applyAlignment="1">
      <alignment horizontal="center" vertical="center"/>
    </xf>
    <xf numFmtId="3" fontId="0" fillId="0" borderId="1" xfId="0" applyNumberFormat="1" applyBorder="1" applyAlignment="1">
      <alignment horizontal="center" vertical="center"/>
    </xf>
    <xf numFmtId="168" fontId="0" fillId="0" borderId="1" xfId="2" applyNumberFormat="1" applyFont="1" applyBorder="1" applyAlignment="1">
      <alignment horizontal="center" vertical="center"/>
    </xf>
    <xf numFmtId="3" fontId="0" fillId="0" borderId="1" xfId="2" applyNumberFormat="1" applyFont="1" applyBorder="1" applyAlignment="1">
      <alignment horizontal="center" vertical="center"/>
    </xf>
    <xf numFmtId="166" fontId="0" fillId="0" borderId="1" xfId="0" applyNumberFormat="1" applyBorder="1"/>
    <xf numFmtId="3" fontId="0" fillId="0" borderId="1" xfId="2" applyNumberFormat="1" applyFont="1" applyFill="1" applyBorder="1"/>
    <xf numFmtId="3" fontId="2" fillId="0" borderId="1" xfId="2" applyNumberFormat="1" applyFont="1" applyFill="1" applyBorder="1"/>
    <xf numFmtId="0" fontId="0" fillId="0" borderId="1" xfId="0" applyBorder="1" applyAlignment="1">
      <alignment horizontal="center"/>
    </xf>
    <xf numFmtId="0" fontId="8" fillId="0" borderId="1" xfId="0" applyFont="1" applyBorder="1" applyAlignment="1">
      <alignment vertical="center"/>
    </xf>
    <xf numFmtId="0" fontId="8" fillId="0" borderId="3" xfId="0" applyFont="1" applyBorder="1" applyAlignment="1">
      <alignment vertical="center" wrapText="1"/>
    </xf>
    <xf numFmtId="2" fontId="8" fillId="0" borderId="1" xfId="0" applyNumberFormat="1" applyFont="1" applyBorder="1" applyAlignment="1">
      <alignment wrapText="1"/>
    </xf>
    <xf numFmtId="2" fontId="8" fillId="0" borderId="1" xfId="0" applyNumberFormat="1" applyFont="1" applyBorder="1" applyAlignment="1">
      <alignment horizontal="right"/>
    </xf>
    <xf numFmtId="0" fontId="2" fillId="3" borderId="1" xfId="0" applyFont="1" applyFill="1" applyBorder="1" applyAlignment="1">
      <alignment horizontal="right" vertical="center"/>
    </xf>
    <xf numFmtId="0" fontId="2" fillId="0" borderId="4" xfId="0" applyFont="1" applyBorder="1"/>
    <xf numFmtId="0" fontId="2" fillId="0" borderId="3" xfId="0" applyFont="1" applyBorder="1"/>
    <xf numFmtId="0" fontId="2" fillId="0" borderId="2" xfId="0" applyFont="1" applyBorder="1"/>
    <xf numFmtId="0" fontId="0" fillId="0" borderId="4" xfId="0" applyBorder="1"/>
    <xf numFmtId="0" fontId="0" fillId="0" borderId="3" xfId="0" applyBorder="1"/>
    <xf numFmtId="0" fontId="0" fillId="0" borderId="2" xfId="0" applyBorder="1"/>
    <xf numFmtId="0" fontId="2" fillId="0" borderId="1" xfId="0" applyFont="1" applyBorder="1" applyAlignment="1">
      <alignment horizontal="center"/>
    </xf>
    <xf numFmtId="166" fontId="2" fillId="0" borderId="1" xfId="0" applyNumberFormat="1" applyFont="1" applyBorder="1" applyAlignment="1">
      <alignment horizontal="center"/>
    </xf>
    <xf numFmtId="0" fontId="2" fillId="0" borderId="4" xfId="0" applyFont="1" applyBorder="1" applyAlignment="1">
      <alignment horizontal="right"/>
    </xf>
    <xf numFmtId="9" fontId="0" fillId="2" borderId="1" xfId="2" applyFont="1" applyFill="1" applyBorder="1" applyAlignment="1" applyProtection="1">
      <alignment horizontal="center" vertical="center"/>
    </xf>
    <xf numFmtId="9" fontId="0" fillId="0" borderId="1" xfId="2" applyFont="1" applyBorder="1" applyAlignment="1" applyProtection="1">
      <alignment horizontal="center" vertical="center"/>
    </xf>
    <xf numFmtId="9" fontId="0" fillId="0" borderId="1" xfId="2" applyFont="1" applyFill="1" applyBorder="1" applyAlignment="1" applyProtection="1">
      <alignment horizontal="center" vertical="center"/>
    </xf>
    <xf numFmtId="9" fontId="0" fillId="2" borderId="1" xfId="2" applyFont="1" applyFill="1" applyBorder="1" applyAlignment="1" applyProtection="1">
      <alignment vertical="center"/>
    </xf>
    <xf numFmtId="9" fontId="0" fillId="4" borderId="1" xfId="2" applyFont="1" applyFill="1" applyBorder="1" applyAlignment="1" applyProtection="1">
      <alignment horizontal="center" vertical="center"/>
    </xf>
    <xf numFmtId="9" fontId="0" fillId="4" borderId="1" xfId="2" applyFont="1" applyFill="1" applyBorder="1" applyAlignment="1" applyProtection="1">
      <alignment vertical="center"/>
    </xf>
    <xf numFmtId="0" fontId="0" fillId="4" borderId="1" xfId="0" applyFill="1" applyBorder="1" applyAlignment="1">
      <alignment wrapText="1"/>
    </xf>
    <xf numFmtId="9" fontId="0" fillId="6" borderId="1" xfId="2" applyFont="1" applyFill="1" applyBorder="1" applyAlignment="1" applyProtection="1">
      <alignment horizontal="center" vertical="center"/>
    </xf>
    <xf numFmtId="9" fontId="0" fillId="6" borderId="1" xfId="2" applyFont="1" applyFill="1" applyBorder="1" applyAlignment="1" applyProtection="1">
      <alignment vertical="center"/>
    </xf>
    <xf numFmtId="0" fontId="0" fillId="6" borderId="1" xfId="0" applyFill="1" applyBorder="1" applyAlignment="1">
      <alignment wrapText="1"/>
    </xf>
    <xf numFmtId="9" fontId="0" fillId="7" borderId="1" xfId="2" applyFont="1" applyFill="1" applyBorder="1" applyAlignment="1" applyProtection="1">
      <alignment horizontal="center" vertical="center"/>
    </xf>
    <xf numFmtId="9" fontId="0" fillId="7" borderId="1" xfId="2" applyFont="1" applyFill="1" applyBorder="1" applyAlignment="1" applyProtection="1">
      <alignment vertical="center"/>
    </xf>
    <xf numFmtId="0" fontId="0" fillId="7" borderId="1" xfId="0" applyFill="1" applyBorder="1" applyAlignment="1">
      <alignment wrapText="1"/>
    </xf>
    <xf numFmtId="9" fontId="0" fillId="5" borderId="1" xfId="2" applyFont="1" applyFill="1" applyBorder="1" applyAlignment="1" applyProtection="1">
      <alignment horizontal="center" vertical="center"/>
    </xf>
    <xf numFmtId="9" fontId="0" fillId="5" borderId="1" xfId="2" applyFont="1" applyFill="1" applyBorder="1" applyAlignment="1" applyProtection="1">
      <alignment vertical="center"/>
    </xf>
    <xf numFmtId="0" fontId="0" fillId="5" borderId="1" xfId="0" applyFill="1" applyBorder="1" applyAlignment="1">
      <alignment wrapText="1"/>
    </xf>
    <xf numFmtId="2" fontId="8" fillId="0" borderId="1" xfId="0" applyNumberFormat="1" applyFont="1" applyBorder="1" applyAlignment="1" applyProtection="1">
      <alignment horizontal="right" wrapText="1"/>
      <protection locked="0"/>
    </xf>
    <xf numFmtId="166" fontId="0" fillId="0" borderId="1" xfId="0" applyNumberFormat="1" applyBorder="1" applyAlignment="1">
      <alignment horizontal="center"/>
    </xf>
    <xf numFmtId="166" fontId="11" fillId="0" borderId="1" xfId="0" applyNumberFormat="1" applyFont="1" applyBorder="1"/>
    <xf numFmtId="0" fontId="0" fillId="0" borderId="1" xfId="0" applyBorder="1" applyAlignment="1">
      <alignment horizontal="right" vertical="center"/>
    </xf>
    <xf numFmtId="0" fontId="6" fillId="8" borderId="0" xfId="0" applyFont="1" applyFill="1" applyAlignment="1">
      <alignment vertical="center"/>
    </xf>
    <xf numFmtId="0" fontId="6" fillId="8" borderId="0" xfId="0" applyFont="1" applyFill="1" applyAlignment="1">
      <alignment horizontal="center" vertical="center"/>
    </xf>
    <xf numFmtId="0" fontId="6" fillId="8" borderId="0" xfId="0" applyFont="1" applyFill="1"/>
    <xf numFmtId="172" fontId="0" fillId="0" borderId="1" xfId="2" applyNumberFormat="1" applyFont="1" applyBorder="1" applyAlignment="1">
      <alignment horizontal="center" vertical="center"/>
    </xf>
    <xf numFmtId="164" fontId="0" fillId="0" borderId="1" xfId="0" applyNumberFormat="1" applyBorder="1" applyAlignment="1">
      <alignment horizontal="center"/>
    </xf>
    <xf numFmtId="9" fontId="5" fillId="0" borderId="1" xfId="2" applyFont="1" applyFill="1" applyBorder="1" applyAlignment="1">
      <alignment horizontal="right" vertical="center" wrapText="1"/>
    </xf>
    <xf numFmtId="9" fontId="8" fillId="9" borderId="1" xfId="2" applyFont="1" applyFill="1" applyBorder="1" applyAlignment="1">
      <alignment wrapText="1"/>
    </xf>
    <xf numFmtId="166" fontId="0" fillId="0" borderId="0" xfId="0" applyNumberFormat="1"/>
    <xf numFmtId="0" fontId="3" fillId="0" borderId="0" xfId="0" applyFont="1" applyAlignment="1">
      <alignment vertical="center" wrapText="1"/>
    </xf>
    <xf numFmtId="0" fontId="2" fillId="3" borderId="1" xfId="0" applyFont="1" applyFill="1" applyBorder="1" applyAlignment="1">
      <alignment horizontal="left" vertical="center"/>
    </xf>
    <xf numFmtId="0" fontId="0" fillId="0" borderId="0" xfId="0" applyAlignment="1">
      <alignment horizontal="left" vertical="top" wrapText="1"/>
    </xf>
    <xf numFmtId="173" fontId="8" fillId="0" borderId="0" xfId="0" applyNumberFormat="1" applyFont="1" applyAlignment="1">
      <alignment horizontal="center" vertical="top" wrapText="1"/>
    </xf>
    <xf numFmtId="9" fontId="0" fillId="0" borderId="0" xfId="2" applyFont="1" applyBorder="1" applyAlignment="1">
      <alignment horizontal="left" vertical="top" wrapText="1"/>
    </xf>
    <xf numFmtId="0" fontId="0" fillId="0" borderId="0" xfId="0" applyAlignment="1">
      <alignment horizontal="center" vertical="top" wrapText="1"/>
    </xf>
    <xf numFmtId="0" fontId="9" fillId="3" borderId="1" xfId="0" applyFont="1" applyFill="1" applyBorder="1" applyAlignment="1">
      <alignment horizontal="left" vertical="top"/>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left" vertical="top" wrapText="1"/>
    </xf>
    <xf numFmtId="0" fontId="2" fillId="0" borderId="1" xfId="0" applyFont="1" applyBorder="1" applyAlignment="1">
      <alignment horizontal="center"/>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2" fillId="3" borderId="4" xfId="0" applyFont="1" applyFill="1" applyBorder="1" applyAlignment="1">
      <alignment horizontal="left"/>
    </xf>
    <xf numFmtId="0" fontId="2" fillId="3" borderId="2" xfId="0" applyFont="1" applyFill="1" applyBorder="1" applyAlignment="1">
      <alignment horizontal="left"/>
    </xf>
    <xf numFmtId="9" fontId="8" fillId="0" borderId="1" xfId="2" applyFont="1" applyFill="1" applyBorder="1" applyAlignment="1">
      <alignment wrapText="1"/>
    </xf>
  </cellXfs>
  <cellStyles count="4">
    <cellStyle name="Komma" xfId="1" builtinId="3"/>
    <cellStyle name="Komma 2" xfId="3" xr:uid="{00000000-0005-0000-0000-00002F000000}"/>
    <cellStyle name="Procent" xfId="2" builtinId="5"/>
    <cellStyle name="Standaard" xfId="0" builtinId="0"/>
  </cellStyles>
  <dxfs count="242">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rgb="FFFFFF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bgColor rgb="FFFF0000"/>
        </patternFill>
      </fill>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
      <fill>
        <patternFill>
          <bgColor theme="7" tint="0.79998168889431442"/>
        </patternFill>
      </fill>
    </dxf>
    <dxf>
      <font>
        <color auto="1"/>
      </font>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theme="9" tint="0.79998168889431442"/>
        </patternFill>
      </fill>
      <border>
        <left style="thin">
          <color auto="1"/>
        </left>
        <right style="thin">
          <color auto="1"/>
        </right>
        <top style="thin">
          <color auto="1"/>
        </top>
        <bottom style="thin">
          <color auto="1"/>
        </bottom>
      </border>
    </dxf>
    <dxf>
      <fill>
        <patternFill>
          <bgColor theme="0" tint="-0.14996795556505021"/>
        </patternFill>
      </fill>
    </dxf>
    <dxf>
      <fill>
        <patternFill patternType="none">
          <bgColor auto="1"/>
        </patternFill>
      </fill>
      <border>
        <left style="thin">
          <color auto="1"/>
        </left>
        <right style="thin">
          <color auto="1"/>
        </right>
        <top style="thin">
          <color auto="1"/>
        </top>
        <bottom style="thin">
          <color auto="1"/>
        </bottom>
      </border>
    </dxf>
    <dxf>
      <fill>
        <patternFill>
          <bgColor theme="0" tint="-0.14996795556505021"/>
        </patternFill>
      </fill>
    </dxf>
    <dxf>
      <font>
        <color theme="0"/>
      </font>
      <border>
        <left/>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422910</xdr:colOff>
      <xdr:row>11</xdr:row>
      <xdr:rowOff>99060</xdr:rowOff>
    </xdr:from>
    <xdr:to>
      <xdr:col>2</xdr:col>
      <xdr:colOff>441960</xdr:colOff>
      <xdr:row>12</xdr:row>
      <xdr:rowOff>125730</xdr:rowOff>
    </xdr:to>
    <xdr:cxnSp macro="">
      <xdr:nvCxnSpPr>
        <xdr:cNvPr id="8" name="Rechte verbindingslijn met pijl 7">
          <a:extLst>
            <a:ext uri="{FF2B5EF4-FFF2-40B4-BE49-F238E27FC236}">
              <a16:creationId xmlns:a16="http://schemas.microsoft.com/office/drawing/2014/main" id="{2DF77D34-86A5-48F7-B219-3BC6A5669AA5}"/>
            </a:ext>
          </a:extLst>
        </xdr:cNvPr>
        <xdr:cNvCxnSpPr/>
      </xdr:nvCxnSpPr>
      <xdr:spPr>
        <a:xfrm flipH="1" flipV="1">
          <a:off x="3935730" y="2293620"/>
          <a:ext cx="190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678180</xdr:colOff>
      <xdr:row>7</xdr:row>
      <xdr:rowOff>76200</xdr:rowOff>
    </xdr:from>
    <xdr:to>
      <xdr:col>4</xdr:col>
      <xdr:colOff>270510</xdr:colOff>
      <xdr:row>12</xdr:row>
      <xdr:rowOff>19050</xdr:rowOff>
    </xdr:to>
    <xdr:cxnSp macro="">
      <xdr:nvCxnSpPr>
        <xdr:cNvPr id="9" name="Rechte verbindingslijn met pijl 8">
          <a:extLst>
            <a:ext uri="{FF2B5EF4-FFF2-40B4-BE49-F238E27FC236}">
              <a16:creationId xmlns:a16="http://schemas.microsoft.com/office/drawing/2014/main" id="{F962BC80-000B-417E-8287-5423130D638E}"/>
            </a:ext>
          </a:extLst>
        </xdr:cNvPr>
        <xdr:cNvCxnSpPr/>
      </xdr:nvCxnSpPr>
      <xdr:spPr>
        <a:xfrm flipV="1">
          <a:off x="5795010" y="1539240"/>
          <a:ext cx="331470" cy="857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1F0F2033-F5E8-42FE-85A1-BFB1D653BBA7}"/>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96FB0258-A0B8-47F9-8597-BA09D49E7A16}"/>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36C1CC41-9DC1-4215-AA98-F9F890A34550}"/>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672C711D-44A7-440E-A816-5056C5D75FC5}"/>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5A410A55-0742-4E23-909E-CCCC3F567269}"/>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81ED7CAD-6E1A-48B3-B8D2-38DDCD1DCE99}"/>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62572B6B-C6F6-44E6-9C89-EA7AF854E962}"/>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58D83256-B032-4A9C-A6AE-6A868649C12D}"/>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66D20A6-1B57-47E6-BCD0-EE8CB7EE36A9}"/>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B02E2748-004E-409A-8A50-E60E72224B52}"/>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F1C31798-9C62-4C66-949B-13137BD1D135}"/>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94F771A5-906C-4BE5-B23B-E1B4DC9B7BCA}"/>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86FCA1EF-57B4-4EE4-94E1-3BD969CF88EE}"/>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A62605B-3116-4EFE-84F0-FFF76A0BEB21}"/>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600874BB-CD92-420B-8DAF-5A9D0E4A039A}"/>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68849887-1521-4917-8E3F-A39B4252FDED}"/>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31A35436-14AF-4337-8ECF-A73533E60BC1}"/>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328D010D-EBDF-475C-814E-A5B917C4CC9B}"/>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FF79D8D2-B774-4613-9B5C-5E3CB041F480}"/>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9A49A666-4950-499D-8B41-AE417A070B03}"/>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3AE8EDF1-1D30-417B-BC62-8815B0D82744}"/>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51132185-9FDC-497F-97E5-8529B3352D20}"/>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A4038202-D73D-4400-A667-98D1347DC0E5}"/>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D9A0352E-988C-469B-9CB8-5DBC904D3057}"/>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8E03A5E7-249A-4844-AC52-826245094FFF}"/>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03C951A7-A842-4164-86E5-77669F2CAB5E}"/>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1F9BF487-F7F5-48A0-BB55-A3C30D5C6AB8}"/>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96EAA512-D583-4D89-B44D-DD35ADF4CFF8}"/>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0E06EDAA-A0B9-42A2-A838-078863122600}"/>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3D4BC6E6-CB5F-4047-9D33-476B5CDF2D10}"/>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6032667D-A4CD-45CE-9AEA-FAE44E672D64}"/>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6453AA2C-00FB-400D-8AC7-9063CEACE80B}"/>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308D9FAB-CD1B-4913-9C1B-B26E656D737F}"/>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F2D7FEE8-8CA7-4E5B-9120-DFDEF45708FB}"/>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0A323AD0-6AE1-493B-AB96-796645780B4F}"/>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9BFEBE74-DAD9-4BC0-BFB8-30587584BE0C}"/>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E583ED17-AC62-4C7C-A551-E1AC3306169F}"/>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75DF208F-8567-4A41-B6BF-40D9E7909A7D}"/>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4F69FFDF-E5E6-49D5-9CF2-031B7D679804}"/>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FE2FAA58-D163-42DD-B021-7A072A176908}"/>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DDE80D21-3E9C-4136-B73C-115EC53787DA}"/>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266B790A-40B1-415D-8F4A-42E08ADF8F46}"/>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0DD8DE16-B59C-403A-AF02-17DD15B5FAB1}"/>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D1A6963C-22FB-479D-BC1B-75A50D5F8ECE}"/>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5110EE05-6D57-4062-9434-7CCEDEF0D9BD}"/>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392286A2-190C-493E-9E9E-2D4398CF478E}"/>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99B4F86C-3E42-4B16-9205-EB5606BAB576}"/>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D08C533-8C5A-4461-B23C-830DDBCCC501}"/>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1961FE6-907B-403C-BAD6-702B13785FDB}"/>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AB5A24F9-8287-441E-AD18-6321D2296EB4}"/>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3" name="Rechte verbindingslijn met pijl 2">
          <a:extLst>
            <a:ext uri="{FF2B5EF4-FFF2-40B4-BE49-F238E27FC236}">
              <a16:creationId xmlns:a16="http://schemas.microsoft.com/office/drawing/2014/main" id="{39F815AF-7FAE-1B16-BB9A-1A1437177380}"/>
            </a:ext>
          </a:extLst>
        </xdr:cNvPr>
        <xdr:cNvCxnSpPr/>
      </xdr:nvCxnSpPr>
      <xdr:spPr>
        <a:xfrm flipH="1">
          <a:off x="11490960" y="499491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2" name="Rechte verbindingslijn met pijl 1">
          <a:extLst>
            <a:ext uri="{FF2B5EF4-FFF2-40B4-BE49-F238E27FC236}">
              <a16:creationId xmlns:a16="http://schemas.microsoft.com/office/drawing/2014/main" id="{4B79CE64-1DBA-42B3-9852-BECDAEBBFE75}"/>
            </a:ext>
          </a:extLst>
        </xdr:cNvPr>
        <xdr:cNvCxnSpPr/>
      </xdr:nvCxnSpPr>
      <xdr:spPr>
        <a:xfrm>
          <a:off x="11487150" y="10287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59F0BAF8-A8D6-475A-B216-DD050B099BB9}"/>
            </a:ext>
          </a:extLst>
        </xdr:cNvPr>
        <xdr:cNvCxnSpPr/>
      </xdr:nvCxnSpPr>
      <xdr:spPr>
        <a:xfrm>
          <a:off x="11479530" y="212598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95F04B4-3526-4685-AF44-7D91578F2C82}"/>
            </a:ext>
          </a:extLst>
        </xdr:cNvPr>
        <xdr:cNvCxnSpPr/>
      </xdr:nvCxnSpPr>
      <xdr:spPr>
        <a:xfrm>
          <a:off x="11483340" y="266319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B5CC17D5-2EDF-401E-92D8-5E9E7411842C}"/>
            </a:ext>
          </a:extLst>
        </xdr:cNvPr>
        <xdr:cNvCxnSpPr/>
      </xdr:nvCxnSpPr>
      <xdr:spPr>
        <a:xfrm>
          <a:off x="1148715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3632382C-58C9-477B-9729-B71846DD09C5}"/>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A53759F6-A6B9-4C04-B0BF-52E0D29BDC91}"/>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C7E5E5F1-E746-478C-BE2D-85A2CCF7707B}"/>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E7F8C67F-7DB0-4A5E-A1C5-A512B9455B22}"/>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79E6182A-51C7-4DDA-B3D8-FDE808C0EAB3}"/>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F41D2013-2A67-4237-AA6A-E685E41DA5DE}"/>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7903C639-2A1C-45A3-A4A8-1A58804ADA6F}"/>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783DC0D9-23C4-4526-9B0E-EF12D45A2BA3}"/>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46522BF-369E-4F7E-9FB9-0BF39BEED692}"/>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5490AF72-6C41-4811-AD5D-5F03FE341176}"/>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7DC4E0A2-EC30-4383-AD13-F07A94B75191}"/>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687DD049-EEDF-4D6D-8F01-63F1B83F400D}"/>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2838CA11-8FF3-4C1A-AEF3-DDD264B714AE}"/>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E1CC2F69-3D37-4EFA-B667-9538665F3E98}"/>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14BF2CD2-97DC-4FAB-81AD-825B51F841C8}"/>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A0A2A5CC-81C9-489D-9F0A-015C8B5679C1}"/>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CFDFB27B-C2D8-4422-962E-3A3F19729D31}"/>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C793CDB3-4542-4B26-81B9-4F3CE354D958}"/>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D5AA5F6B-D412-4DE9-90FF-169ED57A5CBF}"/>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38818268-068B-4137-AB60-BBC31B4D950E}"/>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65C1E3D6-EB73-43FD-BCF0-80AEF8C01CFD}"/>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47A0615B-F67F-41A4-A5BD-C3D376F30B18}"/>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6F1655B5-284D-4E2D-8F2E-114EA7E1F3F1}"/>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38160121-292C-40AA-94D8-32006E6EDDA0}"/>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A8561E59-A03A-4E78-BF97-7340C7D5ED99}"/>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84F29F40-A732-43B8-BA05-AB5F5B03A5DE}"/>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0CE2428A-13FB-4343-949E-22CF0D8CFB4D}"/>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30C1498F-5B55-4535-8913-3CAC59F4FC14}"/>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C94A8C5B-FDE5-468E-9B01-20F33FDF4C17}"/>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1A2F20CC-6E8A-4C4B-AE59-C603209656D6}"/>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DC236149-4491-4101-A9E9-E7B357D20394}"/>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3388EBA9-C588-48F5-B308-C7C93B18C2A9}"/>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A018BB23-1825-4C6E-89B8-38246FD91DD8}"/>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A9404CD5-8446-4B6A-A7C7-F88D9FF47E39}"/>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38D04A1D-CFC7-4723-AF3E-CDAA668A0B4F}"/>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69D994CF-BFB2-46E1-A4DB-9BDD3E3B51DE}"/>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9EDB396C-EB2F-463F-89E9-A112EAA880A4}"/>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7E860535-F0F8-46A5-B165-9464DC42C1EE}"/>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70D36D25-87B0-467A-987C-B796658B5C4B}"/>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39E59A11-7822-4AD4-811B-F2A135013888}"/>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68580</xdr:colOff>
      <xdr:row>28</xdr:row>
      <xdr:rowOff>49530</xdr:rowOff>
    </xdr:from>
    <xdr:to>
      <xdr:col>5</xdr:col>
      <xdr:colOff>201930</xdr:colOff>
      <xdr:row>30</xdr:row>
      <xdr:rowOff>102870</xdr:rowOff>
    </xdr:to>
    <xdr:cxnSp macro="">
      <xdr:nvCxnSpPr>
        <xdr:cNvPr id="2" name="Rechte verbindingslijn met pijl 1">
          <a:extLst>
            <a:ext uri="{FF2B5EF4-FFF2-40B4-BE49-F238E27FC236}">
              <a16:creationId xmlns:a16="http://schemas.microsoft.com/office/drawing/2014/main" id="{D276BC85-5069-4455-BFEB-228046DB8DEE}"/>
            </a:ext>
          </a:extLst>
        </xdr:cNvPr>
        <xdr:cNvCxnSpPr/>
      </xdr:nvCxnSpPr>
      <xdr:spPr>
        <a:xfrm flipH="1">
          <a:off x="10835640" y="5173980"/>
          <a:ext cx="384810" cy="419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9</xdr:row>
      <xdr:rowOff>114300</xdr:rowOff>
    </xdr:from>
    <xdr:to>
      <xdr:col>4</xdr:col>
      <xdr:colOff>243840</xdr:colOff>
      <xdr:row>9</xdr:row>
      <xdr:rowOff>114300</xdr:rowOff>
    </xdr:to>
    <xdr:cxnSp macro="">
      <xdr:nvCxnSpPr>
        <xdr:cNvPr id="3" name="Rechte verbindingslijn met pijl 2">
          <a:extLst>
            <a:ext uri="{FF2B5EF4-FFF2-40B4-BE49-F238E27FC236}">
              <a16:creationId xmlns:a16="http://schemas.microsoft.com/office/drawing/2014/main" id="{E0B4B511-E511-45A6-8740-731E40A841A7}"/>
            </a:ext>
          </a:extLst>
        </xdr:cNvPr>
        <xdr:cNvCxnSpPr/>
      </xdr:nvCxnSpPr>
      <xdr:spPr>
        <a:xfrm>
          <a:off x="10831830" y="176022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57150</xdr:colOff>
      <xdr:row>15</xdr:row>
      <xdr:rowOff>114300</xdr:rowOff>
    </xdr:from>
    <xdr:to>
      <xdr:col>4</xdr:col>
      <xdr:colOff>236220</xdr:colOff>
      <xdr:row>15</xdr:row>
      <xdr:rowOff>114300</xdr:rowOff>
    </xdr:to>
    <xdr:cxnSp macro="">
      <xdr:nvCxnSpPr>
        <xdr:cNvPr id="4" name="Rechte verbindingslijn met pijl 3">
          <a:extLst>
            <a:ext uri="{FF2B5EF4-FFF2-40B4-BE49-F238E27FC236}">
              <a16:creationId xmlns:a16="http://schemas.microsoft.com/office/drawing/2014/main" id="{6A09080A-91CB-4C9D-B204-180CDDB2369C}"/>
            </a:ext>
          </a:extLst>
        </xdr:cNvPr>
        <xdr:cNvCxnSpPr/>
      </xdr:nvCxnSpPr>
      <xdr:spPr>
        <a:xfrm>
          <a:off x="10824210" y="285750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60960</xdr:colOff>
      <xdr:row>18</xdr:row>
      <xdr:rowOff>102870</xdr:rowOff>
    </xdr:from>
    <xdr:to>
      <xdr:col>4</xdr:col>
      <xdr:colOff>240030</xdr:colOff>
      <xdr:row>18</xdr:row>
      <xdr:rowOff>102870</xdr:rowOff>
    </xdr:to>
    <xdr:cxnSp macro="">
      <xdr:nvCxnSpPr>
        <xdr:cNvPr id="5" name="Rechte verbindingslijn met pijl 4">
          <a:extLst>
            <a:ext uri="{FF2B5EF4-FFF2-40B4-BE49-F238E27FC236}">
              <a16:creationId xmlns:a16="http://schemas.microsoft.com/office/drawing/2014/main" id="{889BA45D-CA8D-4E19-BA77-CBDB741FEA07}"/>
            </a:ext>
          </a:extLst>
        </xdr:cNvPr>
        <xdr:cNvCxnSpPr/>
      </xdr:nvCxnSpPr>
      <xdr:spPr>
        <a:xfrm>
          <a:off x="10828020" y="339471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64770</xdr:colOff>
      <xdr:row>22</xdr:row>
      <xdr:rowOff>106680</xdr:rowOff>
    </xdr:from>
    <xdr:to>
      <xdr:col>4</xdr:col>
      <xdr:colOff>243840</xdr:colOff>
      <xdr:row>22</xdr:row>
      <xdr:rowOff>106680</xdr:rowOff>
    </xdr:to>
    <xdr:cxnSp macro="">
      <xdr:nvCxnSpPr>
        <xdr:cNvPr id="6" name="Rechte verbindingslijn met pijl 5">
          <a:extLst>
            <a:ext uri="{FF2B5EF4-FFF2-40B4-BE49-F238E27FC236}">
              <a16:creationId xmlns:a16="http://schemas.microsoft.com/office/drawing/2014/main" id="{00A990BD-CB5D-4EB9-B364-A45FD233C68C}"/>
            </a:ext>
          </a:extLst>
        </xdr:cNvPr>
        <xdr:cNvCxnSpPr/>
      </xdr:nvCxnSpPr>
      <xdr:spPr>
        <a:xfrm>
          <a:off x="10831830" y="4133850"/>
          <a:ext cx="17907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87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8D04ABC-C0A8-4015-AF17-F4A2F809E3A0}">
  <we:reference id="29673e3c-d826-4f00-92ee-162334a52b1a" version="1.0.0.8" store="EXCatalog" storeType="EXCatalog"/>
  <we:alternateReferences>
    <we:reference id="WA200009404" version="1.0.0.8" store="nl-NL" storeType="OMEX"/>
  </we:alternateReferences>
  <we:properties/>
  <we:bindings/>
  <we:snapshot xmlns:r="http://schemas.openxmlformats.org/officeDocument/2006/relationships"/>
</we:webextension>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5362D-1ACC-4C92-8786-505A5E952D9B}">
  <dimension ref="A1:P21"/>
  <sheetViews>
    <sheetView workbookViewId="0">
      <selection activeCell="O25" sqref="O25"/>
    </sheetView>
  </sheetViews>
  <sheetFormatPr defaultRowHeight="14.4" x14ac:dyDescent="0.55000000000000004"/>
  <sheetData>
    <row r="1" spans="1:16" x14ac:dyDescent="0.55000000000000004">
      <c r="A1" t="s">
        <v>65</v>
      </c>
      <c r="B1" t="s">
        <v>8</v>
      </c>
      <c r="C1" t="s">
        <v>9</v>
      </c>
      <c r="D1" t="s">
        <v>10</v>
      </c>
      <c r="E1" t="s">
        <v>11</v>
      </c>
      <c r="F1" t="s">
        <v>12</v>
      </c>
      <c r="G1" t="s">
        <v>13</v>
      </c>
      <c r="H1" t="s">
        <v>14</v>
      </c>
      <c r="I1" t="s">
        <v>15</v>
      </c>
      <c r="J1" t="s">
        <v>16</v>
      </c>
      <c r="K1" t="s">
        <v>17</v>
      </c>
      <c r="L1" t="s">
        <v>18</v>
      </c>
      <c r="M1" t="s">
        <v>19</v>
      </c>
      <c r="N1" t="s">
        <v>20</v>
      </c>
      <c r="O1" t="s">
        <v>21</v>
      </c>
      <c r="P1" t="s">
        <v>22</v>
      </c>
    </row>
    <row r="2" spans="1:16" x14ac:dyDescent="0.55000000000000004">
      <c r="A2">
        <f>Instellingsgegevens!C5</f>
        <v>0</v>
      </c>
      <c r="B2" s="25" cm="1">
        <f t="array" aca="1" ref="B2" ca="1">INDIRECT("'"&amp;B$1&amp;"'!d"&amp;ROW(Ophaalblad!4:4))</f>
        <v>0</v>
      </c>
      <c r="C2" s="25" cm="1">
        <f t="array" aca="1" ref="C2" ca="1">INDIRECT("'"&amp;C$1&amp;"'!d"&amp;ROW(Ophaalblad!4:4))</f>
        <v>0</v>
      </c>
      <c r="D2" s="25" cm="1">
        <f t="array" aca="1" ref="D2" ca="1">INDIRECT("'"&amp;D$1&amp;"'!d"&amp;ROW(Ophaalblad!4:4))</f>
        <v>0</v>
      </c>
      <c r="E2" s="25" cm="1">
        <f t="array" aca="1" ref="E2" ca="1">INDIRECT("'"&amp;E$1&amp;"'!d"&amp;ROW(Ophaalblad!4:4))</f>
        <v>0</v>
      </c>
      <c r="F2" s="25" cm="1">
        <f t="array" aca="1" ref="F2" ca="1">INDIRECT("'"&amp;F$1&amp;"'!d"&amp;ROW(Ophaalblad!4:4))</f>
        <v>0</v>
      </c>
      <c r="G2" s="25" cm="1">
        <f t="array" aca="1" ref="G2" ca="1">INDIRECT("'"&amp;G$1&amp;"'!d"&amp;ROW(Ophaalblad!4:4))</f>
        <v>0</v>
      </c>
      <c r="H2" s="25" cm="1">
        <f t="array" aca="1" ref="H2" ca="1">INDIRECT("'"&amp;H$1&amp;"'!d"&amp;ROW(Ophaalblad!4:4))</f>
        <v>0</v>
      </c>
      <c r="I2" s="25" cm="1">
        <f t="array" aca="1" ref="I2" ca="1">INDIRECT("'"&amp;I$1&amp;"'!d"&amp;ROW(Ophaalblad!4:4))</f>
        <v>0</v>
      </c>
      <c r="J2" s="25" cm="1">
        <f t="array" aca="1" ref="J2" ca="1">INDIRECT("'"&amp;J$1&amp;"'!d"&amp;ROW(Ophaalblad!4:4))</f>
        <v>0</v>
      </c>
      <c r="K2" s="25" cm="1">
        <f t="array" aca="1" ref="K2" ca="1">INDIRECT("'"&amp;K$1&amp;"'!d"&amp;ROW(Ophaalblad!4:4))</f>
        <v>0</v>
      </c>
      <c r="L2" s="25" cm="1">
        <f t="array" aca="1" ref="L2" ca="1">INDIRECT("'"&amp;L$1&amp;"'!d"&amp;ROW(Ophaalblad!4:4))</f>
        <v>0</v>
      </c>
      <c r="M2" s="25" cm="1">
        <f t="array" aca="1" ref="M2" ca="1">INDIRECT("'"&amp;M$1&amp;"'!d"&amp;ROW(Ophaalblad!4:4))</f>
        <v>0</v>
      </c>
      <c r="N2" s="25" cm="1">
        <f t="array" aca="1" ref="N2" ca="1">INDIRECT("'"&amp;N$1&amp;"'!d"&amp;ROW(Ophaalblad!4:4))</f>
        <v>0</v>
      </c>
      <c r="O2" s="25" cm="1">
        <f t="array" aca="1" ref="O2" ca="1">INDIRECT("'"&amp;O$1&amp;"'!d"&amp;ROW(Ophaalblad!4:4))</f>
        <v>0</v>
      </c>
      <c r="P2" s="25" cm="1">
        <f t="array" aca="1" ref="P2" ca="1">INDIRECT("'"&amp;P$1&amp;"'!d"&amp;ROW(Ophaalblad!4:4))</f>
        <v>0</v>
      </c>
    </row>
    <row r="3" spans="1:16" x14ac:dyDescent="0.55000000000000004">
      <c r="A3">
        <f>Instellingsgegevens!C6</f>
        <v>0</v>
      </c>
      <c r="B3" s="25" cm="1">
        <f t="array" aca="1" ref="B3" ca="1">INDIRECT("'"&amp;B$1&amp;"'!d"&amp;ROW(Ophaalblad!5:5))</f>
        <v>0</v>
      </c>
      <c r="C3" s="25" cm="1">
        <f t="array" aca="1" ref="C3" ca="1">INDIRECT("'"&amp;C$1&amp;"'!d"&amp;ROW(Ophaalblad!5:5))</f>
        <v>0</v>
      </c>
      <c r="D3" s="25" cm="1">
        <f t="array" aca="1" ref="D3" ca="1">INDIRECT("'"&amp;D$1&amp;"'!d"&amp;ROW(Ophaalblad!5:5))</f>
        <v>0</v>
      </c>
      <c r="E3" s="25" cm="1">
        <f t="array" aca="1" ref="E3" ca="1">INDIRECT("'"&amp;E$1&amp;"'!d"&amp;ROW(Ophaalblad!5:5))</f>
        <v>0</v>
      </c>
      <c r="F3" s="25" cm="1">
        <f t="array" aca="1" ref="F3" ca="1">INDIRECT("'"&amp;F$1&amp;"'!d"&amp;ROW(Ophaalblad!5:5))</f>
        <v>0</v>
      </c>
      <c r="G3" s="25" cm="1">
        <f t="array" aca="1" ref="G3" ca="1">INDIRECT("'"&amp;G$1&amp;"'!d"&amp;ROW(Ophaalblad!5:5))</f>
        <v>0</v>
      </c>
      <c r="H3" s="25" cm="1">
        <f t="array" aca="1" ref="H3" ca="1">INDIRECT("'"&amp;H$1&amp;"'!d"&amp;ROW(Ophaalblad!5:5))</f>
        <v>0</v>
      </c>
      <c r="I3" s="25" cm="1">
        <f t="array" aca="1" ref="I3" ca="1">INDIRECT("'"&amp;I$1&amp;"'!d"&amp;ROW(Ophaalblad!5:5))</f>
        <v>0</v>
      </c>
      <c r="J3" s="25" cm="1">
        <f t="array" aca="1" ref="J3" ca="1">INDIRECT("'"&amp;J$1&amp;"'!d"&amp;ROW(Ophaalblad!5:5))</f>
        <v>0</v>
      </c>
      <c r="K3" s="25" cm="1">
        <f t="array" aca="1" ref="K3" ca="1">INDIRECT("'"&amp;K$1&amp;"'!d"&amp;ROW(Ophaalblad!5:5))</f>
        <v>0</v>
      </c>
      <c r="L3" s="25" cm="1">
        <f t="array" aca="1" ref="L3" ca="1">INDIRECT("'"&amp;L$1&amp;"'!d"&amp;ROW(Ophaalblad!5:5))</f>
        <v>0</v>
      </c>
      <c r="M3" s="25" cm="1">
        <f t="array" aca="1" ref="M3" ca="1">INDIRECT("'"&amp;M$1&amp;"'!d"&amp;ROW(Ophaalblad!5:5))</f>
        <v>0</v>
      </c>
      <c r="N3" s="25" cm="1">
        <f t="array" aca="1" ref="N3" ca="1">INDIRECT("'"&amp;N$1&amp;"'!d"&amp;ROW(Ophaalblad!5:5))</f>
        <v>0</v>
      </c>
      <c r="O3" s="25" cm="1">
        <f t="array" aca="1" ref="O3" ca="1">INDIRECT("'"&amp;O$1&amp;"'!d"&amp;ROW(Ophaalblad!5:5))</f>
        <v>0</v>
      </c>
      <c r="P3" s="25" cm="1">
        <f t="array" aca="1" ref="P3" ca="1">INDIRECT("'"&amp;P$1&amp;"'!d"&amp;ROW(Ophaalblad!5:5))</f>
        <v>0</v>
      </c>
    </row>
    <row r="4" spans="1:16" x14ac:dyDescent="0.55000000000000004">
      <c r="A4">
        <f>Instellingsgegevens!C7</f>
        <v>0</v>
      </c>
      <c r="B4" s="25" cm="1">
        <f t="array" aca="1" ref="B4" ca="1">INDIRECT("'"&amp;B$1&amp;"'!d"&amp;ROW(Ophaalblad!6:6))</f>
        <v>0</v>
      </c>
      <c r="C4" s="25" cm="1">
        <f t="array" aca="1" ref="C4" ca="1">INDIRECT("'"&amp;C$1&amp;"'!d"&amp;ROW(Ophaalblad!6:6))</f>
        <v>0</v>
      </c>
      <c r="D4" s="25" cm="1">
        <f t="array" aca="1" ref="D4" ca="1">INDIRECT("'"&amp;D$1&amp;"'!d"&amp;ROW(Ophaalblad!6:6))</f>
        <v>0</v>
      </c>
      <c r="E4" s="25" cm="1">
        <f t="array" aca="1" ref="E4" ca="1">INDIRECT("'"&amp;E$1&amp;"'!d"&amp;ROW(Ophaalblad!6:6))</f>
        <v>0</v>
      </c>
      <c r="F4" s="25" cm="1">
        <f t="array" aca="1" ref="F4" ca="1">INDIRECT("'"&amp;F$1&amp;"'!d"&amp;ROW(Ophaalblad!6:6))</f>
        <v>0</v>
      </c>
      <c r="G4" s="25" cm="1">
        <f t="array" aca="1" ref="G4" ca="1">INDIRECT("'"&amp;G$1&amp;"'!d"&amp;ROW(Ophaalblad!6:6))</f>
        <v>0</v>
      </c>
      <c r="H4" s="25" cm="1">
        <f t="array" aca="1" ref="H4" ca="1">INDIRECT("'"&amp;H$1&amp;"'!d"&amp;ROW(Ophaalblad!6:6))</f>
        <v>0</v>
      </c>
      <c r="I4" s="25" cm="1">
        <f t="array" aca="1" ref="I4" ca="1">INDIRECT("'"&amp;I$1&amp;"'!d"&amp;ROW(Ophaalblad!6:6))</f>
        <v>0</v>
      </c>
      <c r="J4" s="25" cm="1">
        <f t="array" aca="1" ref="J4" ca="1">INDIRECT("'"&amp;J$1&amp;"'!d"&amp;ROW(Ophaalblad!6:6))</f>
        <v>0</v>
      </c>
      <c r="K4" s="25" cm="1">
        <f t="array" aca="1" ref="K4" ca="1">INDIRECT("'"&amp;K$1&amp;"'!d"&amp;ROW(Ophaalblad!6:6))</f>
        <v>0</v>
      </c>
      <c r="L4" s="25" cm="1">
        <f t="array" aca="1" ref="L4" ca="1">INDIRECT("'"&amp;L$1&amp;"'!d"&amp;ROW(Ophaalblad!6:6))</f>
        <v>0</v>
      </c>
      <c r="M4" s="25" cm="1">
        <f t="array" aca="1" ref="M4" ca="1">INDIRECT("'"&amp;M$1&amp;"'!d"&amp;ROW(Ophaalblad!6:6))</f>
        <v>0</v>
      </c>
      <c r="N4" s="25" cm="1">
        <f t="array" aca="1" ref="N4" ca="1">INDIRECT("'"&amp;N$1&amp;"'!d"&amp;ROW(Ophaalblad!6:6))</f>
        <v>0</v>
      </c>
      <c r="O4" s="25" cm="1">
        <f t="array" aca="1" ref="O4" ca="1">INDIRECT("'"&amp;O$1&amp;"'!d"&amp;ROW(Ophaalblad!6:6))</f>
        <v>0</v>
      </c>
      <c r="P4" s="25" cm="1">
        <f t="array" aca="1" ref="P4" ca="1">INDIRECT("'"&amp;P$1&amp;"'!d"&amp;ROW(Ophaalblad!6:6))</f>
        <v>0</v>
      </c>
    </row>
    <row r="5" spans="1:16" x14ac:dyDescent="0.55000000000000004">
      <c r="B5" s="45" cm="1">
        <f t="array" aca="1" ref="B5" ca="1">INDIRECT("'"&amp;B$1&amp;"'!d"&amp;ROW(Ophaalblad!7:7))</f>
        <v>0</v>
      </c>
      <c r="C5" s="45" cm="1">
        <f t="array" aca="1" ref="C5" ca="1">INDIRECT("'"&amp;C$1&amp;"'!d"&amp;ROW(Ophaalblad!7:7))</f>
        <v>0</v>
      </c>
      <c r="D5" s="45" cm="1">
        <f t="array" aca="1" ref="D5" ca="1">INDIRECT("'"&amp;D$1&amp;"'!d"&amp;ROW(Ophaalblad!7:7))</f>
        <v>0</v>
      </c>
      <c r="E5" s="45" cm="1">
        <f t="array" aca="1" ref="E5" ca="1">INDIRECT("'"&amp;E$1&amp;"'!d"&amp;ROW(Ophaalblad!7:7))</f>
        <v>0</v>
      </c>
      <c r="F5" s="45" cm="1">
        <f t="array" aca="1" ref="F5" ca="1">INDIRECT("'"&amp;F$1&amp;"'!d"&amp;ROW(Ophaalblad!7:7))</f>
        <v>0</v>
      </c>
      <c r="G5" s="45" cm="1">
        <f t="array" aca="1" ref="G5" ca="1">INDIRECT("'"&amp;G$1&amp;"'!d"&amp;ROW(Ophaalblad!7:7))</f>
        <v>0</v>
      </c>
      <c r="H5" s="45" cm="1">
        <f t="array" aca="1" ref="H5" ca="1">INDIRECT("'"&amp;H$1&amp;"'!d"&amp;ROW(Ophaalblad!7:7))</f>
        <v>0</v>
      </c>
      <c r="I5" s="45" cm="1">
        <f t="array" aca="1" ref="I5" ca="1">INDIRECT("'"&amp;I$1&amp;"'!d"&amp;ROW(Ophaalblad!7:7))</f>
        <v>0</v>
      </c>
      <c r="J5" s="45" cm="1">
        <f t="array" aca="1" ref="J5" ca="1">INDIRECT("'"&amp;J$1&amp;"'!d"&amp;ROW(Ophaalblad!7:7))</f>
        <v>0</v>
      </c>
      <c r="K5" s="45" cm="1">
        <f t="array" aca="1" ref="K5" ca="1">INDIRECT("'"&amp;K$1&amp;"'!d"&amp;ROW(Ophaalblad!7:7))</f>
        <v>0</v>
      </c>
      <c r="L5" s="45" cm="1">
        <f t="array" aca="1" ref="L5" ca="1">INDIRECT("'"&amp;L$1&amp;"'!d"&amp;ROW(Ophaalblad!7:7))</f>
        <v>0</v>
      </c>
      <c r="M5" s="45" cm="1">
        <f t="array" aca="1" ref="M5" ca="1">INDIRECT("'"&amp;M$1&amp;"'!d"&amp;ROW(Ophaalblad!7:7))</f>
        <v>0</v>
      </c>
      <c r="N5" s="45" cm="1">
        <f t="array" aca="1" ref="N5" ca="1">INDIRECT("'"&amp;N$1&amp;"'!d"&amp;ROW(Ophaalblad!7:7))</f>
        <v>0</v>
      </c>
      <c r="O5" s="45" cm="1">
        <f t="array" aca="1" ref="O5" ca="1">INDIRECT("'"&amp;O$1&amp;"'!d"&amp;ROW(Ophaalblad!7:7))</f>
        <v>0</v>
      </c>
      <c r="P5" s="45" cm="1">
        <f t="array" aca="1" ref="P5" ca="1">INDIRECT("'"&amp;P$1&amp;"'!d"&amp;ROW(Ophaalblad!7:7))</f>
        <v>0</v>
      </c>
    </row>
    <row r="6" spans="1:16" x14ac:dyDescent="0.55000000000000004">
      <c r="B6" s="48" cm="1">
        <f t="array" aca="1" ref="B6" ca="1">INDIRECT("'"&amp;B$1&amp;"'!d"&amp;ROW(Ophaalblad!8:8))</f>
        <v>0</v>
      </c>
      <c r="C6" s="48" cm="1">
        <f t="array" aca="1" ref="C6" ca="1">INDIRECT("'"&amp;C$1&amp;"'!d"&amp;ROW(Ophaalblad!8:8))</f>
        <v>0</v>
      </c>
      <c r="D6" s="48" cm="1">
        <f t="array" aca="1" ref="D6" ca="1">INDIRECT("'"&amp;D$1&amp;"'!d"&amp;ROW(Ophaalblad!8:8))</f>
        <v>0</v>
      </c>
      <c r="E6" s="48" cm="1">
        <f t="array" aca="1" ref="E6" ca="1">INDIRECT("'"&amp;E$1&amp;"'!d"&amp;ROW(Ophaalblad!8:8))</f>
        <v>0</v>
      </c>
      <c r="F6" s="48" cm="1">
        <f t="array" aca="1" ref="F6" ca="1">INDIRECT("'"&amp;F$1&amp;"'!d"&amp;ROW(Ophaalblad!8:8))</f>
        <v>0</v>
      </c>
      <c r="G6" s="48" cm="1">
        <f t="array" aca="1" ref="G6" ca="1">INDIRECT("'"&amp;G$1&amp;"'!d"&amp;ROW(Ophaalblad!8:8))</f>
        <v>0</v>
      </c>
      <c r="H6" s="48" cm="1">
        <f t="array" aca="1" ref="H6" ca="1">INDIRECT("'"&amp;H$1&amp;"'!d"&amp;ROW(Ophaalblad!8:8))</f>
        <v>0</v>
      </c>
      <c r="I6" s="48" cm="1">
        <f t="array" aca="1" ref="I6" ca="1">INDIRECT("'"&amp;I$1&amp;"'!d"&amp;ROW(Ophaalblad!8:8))</f>
        <v>0</v>
      </c>
      <c r="J6" s="48" cm="1">
        <f t="array" aca="1" ref="J6" ca="1">INDIRECT("'"&amp;J$1&amp;"'!d"&amp;ROW(Ophaalblad!8:8))</f>
        <v>0</v>
      </c>
      <c r="K6" s="48" cm="1">
        <f t="array" aca="1" ref="K6" ca="1">INDIRECT("'"&amp;K$1&amp;"'!d"&amp;ROW(Ophaalblad!8:8))</f>
        <v>0</v>
      </c>
      <c r="L6" s="48" cm="1">
        <f t="array" aca="1" ref="L6" ca="1">INDIRECT("'"&amp;L$1&amp;"'!d"&amp;ROW(Ophaalblad!8:8))</f>
        <v>0</v>
      </c>
      <c r="M6" s="48" cm="1">
        <f t="array" aca="1" ref="M6" ca="1">INDIRECT("'"&amp;M$1&amp;"'!d"&amp;ROW(Ophaalblad!8:8))</f>
        <v>0</v>
      </c>
      <c r="N6" s="48" cm="1">
        <f t="array" aca="1" ref="N6" ca="1">INDIRECT("'"&amp;N$1&amp;"'!d"&amp;ROW(Ophaalblad!8:8))</f>
        <v>0</v>
      </c>
      <c r="O6" s="48" cm="1">
        <f t="array" aca="1" ref="O6" ca="1">INDIRECT("'"&amp;O$1&amp;"'!d"&amp;ROW(Ophaalblad!8:8))</f>
        <v>0</v>
      </c>
      <c r="P6" s="48" cm="1">
        <f t="array" aca="1" ref="P6" ca="1">INDIRECT("'"&amp;P$1&amp;"'!d"&amp;ROW(Ophaalblad!8:8))</f>
        <v>0</v>
      </c>
    </row>
    <row r="7" spans="1:16" x14ac:dyDescent="0.55000000000000004">
      <c r="B7" s="26" cm="1">
        <f t="array" aca="1" ref="B7" ca="1">INDIRECT("'"&amp;B$1&amp;"'!d"&amp;ROW(Ophaalblad!9:9))</f>
        <v>0</v>
      </c>
      <c r="C7" s="26" cm="1">
        <f t="array" aca="1" ref="C7" ca="1">INDIRECT("'"&amp;C$1&amp;"'!d"&amp;ROW(Ophaalblad!9:9))</f>
        <v>0</v>
      </c>
      <c r="D7" s="26" cm="1">
        <f t="array" aca="1" ref="D7" ca="1">INDIRECT("'"&amp;D$1&amp;"'!d"&amp;ROW(Ophaalblad!9:9))</f>
        <v>0</v>
      </c>
      <c r="E7" s="26" cm="1">
        <f t="array" aca="1" ref="E7" ca="1">INDIRECT("'"&amp;E$1&amp;"'!d"&amp;ROW(Ophaalblad!9:9))</f>
        <v>0</v>
      </c>
      <c r="F7" s="26" cm="1">
        <f t="array" aca="1" ref="F7" ca="1">INDIRECT("'"&amp;F$1&amp;"'!d"&amp;ROW(Ophaalblad!9:9))</f>
        <v>0</v>
      </c>
      <c r="G7" s="26" cm="1">
        <f t="array" aca="1" ref="G7" ca="1">INDIRECT("'"&amp;G$1&amp;"'!d"&amp;ROW(Ophaalblad!9:9))</f>
        <v>0</v>
      </c>
      <c r="H7" s="26" cm="1">
        <f t="array" aca="1" ref="H7" ca="1">INDIRECT("'"&amp;H$1&amp;"'!d"&amp;ROW(Ophaalblad!9:9))</f>
        <v>0</v>
      </c>
      <c r="I7" s="26" cm="1">
        <f t="array" aca="1" ref="I7" ca="1">INDIRECT("'"&amp;I$1&amp;"'!d"&amp;ROW(Ophaalblad!9:9))</f>
        <v>0</v>
      </c>
      <c r="J7" s="26" cm="1">
        <f t="array" aca="1" ref="J7" ca="1">INDIRECT("'"&amp;J$1&amp;"'!d"&amp;ROW(Ophaalblad!9:9))</f>
        <v>0</v>
      </c>
      <c r="K7" s="26" cm="1">
        <f t="array" aca="1" ref="K7" ca="1">INDIRECT("'"&amp;K$1&amp;"'!d"&amp;ROW(Ophaalblad!9:9))</f>
        <v>0</v>
      </c>
      <c r="L7" s="26" cm="1">
        <f t="array" aca="1" ref="L7" ca="1">INDIRECT("'"&amp;L$1&amp;"'!d"&amp;ROW(Ophaalblad!9:9))</f>
        <v>0</v>
      </c>
      <c r="M7" s="26" cm="1">
        <f t="array" aca="1" ref="M7" ca="1">INDIRECT("'"&amp;M$1&amp;"'!d"&amp;ROW(Ophaalblad!9:9))</f>
        <v>0</v>
      </c>
      <c r="N7" s="26" cm="1">
        <f t="array" aca="1" ref="N7" ca="1">INDIRECT("'"&amp;N$1&amp;"'!d"&amp;ROW(Ophaalblad!9:9))</f>
        <v>0</v>
      </c>
      <c r="O7" s="26" cm="1">
        <f t="array" aca="1" ref="O7" ca="1">INDIRECT("'"&amp;O$1&amp;"'!d"&amp;ROW(Ophaalblad!9:9))</f>
        <v>0</v>
      </c>
      <c r="P7" s="26" cm="1">
        <f t="array" aca="1" ref="P7" ca="1">INDIRECT("'"&amp;P$1&amp;"'!d"&amp;ROW(Ophaalblad!9:9))</f>
        <v>0</v>
      </c>
    </row>
    <row r="8" spans="1:16" x14ac:dyDescent="0.55000000000000004">
      <c r="B8" s="30" cm="1">
        <f t="array" aca="1" ref="B8" ca="1">INDIRECT("'"&amp;B$1&amp;"'!d"&amp;ROW(Ophaalblad!10:10))</f>
        <v>0</v>
      </c>
      <c r="C8" s="30" cm="1">
        <f t="array" aca="1" ref="C8" ca="1">INDIRECT("'"&amp;C$1&amp;"'!d"&amp;ROW(Ophaalblad!10:10))</f>
        <v>0</v>
      </c>
      <c r="D8" s="30" cm="1">
        <f t="array" aca="1" ref="D8" ca="1">INDIRECT("'"&amp;D$1&amp;"'!d"&amp;ROW(Ophaalblad!10:10))</f>
        <v>0</v>
      </c>
      <c r="E8" s="30" cm="1">
        <f t="array" aca="1" ref="E8" ca="1">INDIRECT("'"&amp;E$1&amp;"'!d"&amp;ROW(Ophaalblad!10:10))</f>
        <v>0</v>
      </c>
      <c r="F8" s="30" cm="1">
        <f t="array" aca="1" ref="F8" ca="1">INDIRECT("'"&amp;F$1&amp;"'!d"&amp;ROW(Ophaalblad!10:10))</f>
        <v>0</v>
      </c>
      <c r="G8" s="30" cm="1">
        <f t="array" aca="1" ref="G8" ca="1">INDIRECT("'"&amp;G$1&amp;"'!d"&amp;ROW(Ophaalblad!10:10))</f>
        <v>0</v>
      </c>
      <c r="H8" s="30" cm="1">
        <f t="array" aca="1" ref="H8" ca="1">INDIRECT("'"&amp;H$1&amp;"'!d"&amp;ROW(Ophaalblad!10:10))</f>
        <v>0</v>
      </c>
      <c r="I8" s="30" cm="1">
        <f t="array" aca="1" ref="I8" ca="1">INDIRECT("'"&amp;I$1&amp;"'!d"&amp;ROW(Ophaalblad!10:10))</f>
        <v>0</v>
      </c>
      <c r="J8" s="30" cm="1">
        <f t="array" aca="1" ref="J8" ca="1">INDIRECT("'"&amp;J$1&amp;"'!d"&amp;ROW(Ophaalblad!10:10))</f>
        <v>0</v>
      </c>
      <c r="K8" s="30" cm="1">
        <f t="array" aca="1" ref="K8" ca="1">INDIRECT("'"&amp;K$1&amp;"'!d"&amp;ROW(Ophaalblad!10:10))</f>
        <v>0</v>
      </c>
      <c r="L8" s="30" cm="1">
        <f t="array" aca="1" ref="L8" ca="1">INDIRECT("'"&amp;L$1&amp;"'!d"&amp;ROW(Ophaalblad!10:10))</f>
        <v>0</v>
      </c>
      <c r="M8" s="30" cm="1">
        <f t="array" aca="1" ref="M8" ca="1">INDIRECT("'"&amp;M$1&amp;"'!d"&amp;ROW(Ophaalblad!10:10))</f>
        <v>0</v>
      </c>
      <c r="N8" s="30" cm="1">
        <f t="array" aca="1" ref="N8" ca="1">INDIRECT("'"&amp;N$1&amp;"'!d"&amp;ROW(Ophaalblad!10:10))</f>
        <v>0</v>
      </c>
      <c r="O8" s="30" cm="1">
        <f t="array" aca="1" ref="O8" ca="1">INDIRECT("'"&amp;O$1&amp;"'!d"&amp;ROW(Ophaalblad!10:10))</f>
        <v>0</v>
      </c>
      <c r="P8" s="30" cm="1">
        <f t="array" aca="1" ref="P8" ca="1">INDIRECT("'"&amp;P$1&amp;"'!d"&amp;ROW(Ophaalblad!10:10))</f>
        <v>0</v>
      </c>
    </row>
    <row r="9" spans="1:16" x14ac:dyDescent="0.55000000000000004">
      <c r="B9" s="47" cm="1">
        <f t="array" aca="1" ref="B9" ca="1">INDIRECT("'"&amp;B$1&amp;"'!d"&amp;ROW(Ophaalblad!11:11))</f>
        <v>0</v>
      </c>
      <c r="C9" s="47" cm="1">
        <f t="array" aca="1" ref="C9" ca="1">INDIRECT("'"&amp;C$1&amp;"'!d"&amp;ROW(Ophaalblad!11:11))</f>
        <v>0</v>
      </c>
      <c r="D9" s="47" cm="1">
        <f t="array" aca="1" ref="D9" ca="1">INDIRECT("'"&amp;D$1&amp;"'!d"&amp;ROW(Ophaalblad!11:11))</f>
        <v>0</v>
      </c>
      <c r="E9" s="47" cm="1">
        <f t="array" aca="1" ref="E9" ca="1">INDIRECT("'"&amp;E$1&amp;"'!d"&amp;ROW(Ophaalblad!11:11))</f>
        <v>0</v>
      </c>
      <c r="F9" s="47" cm="1">
        <f t="array" aca="1" ref="F9" ca="1">INDIRECT("'"&amp;F$1&amp;"'!d"&amp;ROW(Ophaalblad!11:11))</f>
        <v>0</v>
      </c>
      <c r="G9" s="47" cm="1">
        <f t="array" aca="1" ref="G9" ca="1">INDIRECT("'"&amp;G$1&amp;"'!d"&amp;ROW(Ophaalblad!11:11))</f>
        <v>0</v>
      </c>
      <c r="H9" s="47" cm="1">
        <f t="array" aca="1" ref="H9" ca="1">INDIRECT("'"&amp;H$1&amp;"'!d"&amp;ROW(Ophaalblad!11:11))</f>
        <v>0</v>
      </c>
      <c r="I9" s="47" cm="1">
        <f t="array" aca="1" ref="I9" ca="1">INDIRECT("'"&amp;I$1&amp;"'!d"&amp;ROW(Ophaalblad!11:11))</f>
        <v>0</v>
      </c>
      <c r="J9" s="47" cm="1">
        <f t="array" aca="1" ref="J9" ca="1">INDIRECT("'"&amp;J$1&amp;"'!d"&amp;ROW(Ophaalblad!11:11))</f>
        <v>0</v>
      </c>
      <c r="K9" s="47" cm="1">
        <f t="array" aca="1" ref="K9" ca="1">INDIRECT("'"&amp;K$1&amp;"'!d"&amp;ROW(Ophaalblad!11:11))</f>
        <v>0</v>
      </c>
      <c r="L9" s="47" cm="1">
        <f t="array" aca="1" ref="L9" ca="1">INDIRECT("'"&amp;L$1&amp;"'!d"&amp;ROW(Ophaalblad!11:11))</f>
        <v>0</v>
      </c>
      <c r="M9" s="47" cm="1">
        <f t="array" aca="1" ref="M9" ca="1">INDIRECT("'"&amp;M$1&amp;"'!d"&amp;ROW(Ophaalblad!11:11))</f>
        <v>0</v>
      </c>
      <c r="N9" s="47" cm="1">
        <f t="array" aca="1" ref="N9" ca="1">INDIRECT("'"&amp;N$1&amp;"'!d"&amp;ROW(Ophaalblad!11:11))</f>
        <v>0</v>
      </c>
      <c r="O9" s="47" cm="1">
        <f t="array" aca="1" ref="O9" ca="1">INDIRECT("'"&amp;O$1&amp;"'!d"&amp;ROW(Ophaalblad!11:11))</f>
        <v>0</v>
      </c>
      <c r="P9" s="47" cm="1">
        <f t="array" aca="1" ref="P9" ca="1">INDIRECT("'"&amp;P$1&amp;"'!d"&amp;ROW(Ophaalblad!11:11))</f>
        <v>0</v>
      </c>
    </row>
    <row r="10" spans="1:16" x14ac:dyDescent="0.55000000000000004">
      <c r="B10" s="44" cm="1">
        <f t="array" aca="1" ref="B10" ca="1">INDIRECT("'"&amp;B$1&amp;"'!d"&amp;ROW(Ophaalblad!12:12))</f>
        <v>0</v>
      </c>
      <c r="C10" s="44" cm="1">
        <f t="array" aca="1" ref="C10" ca="1">INDIRECT("'"&amp;C$1&amp;"'!d"&amp;ROW(Ophaalblad!12:12))</f>
        <v>0</v>
      </c>
      <c r="D10" s="44" cm="1">
        <f t="array" aca="1" ref="D10" ca="1">INDIRECT("'"&amp;D$1&amp;"'!d"&amp;ROW(Ophaalblad!12:12))</f>
        <v>0</v>
      </c>
      <c r="E10" s="44" cm="1">
        <f t="array" aca="1" ref="E10" ca="1">INDIRECT("'"&amp;E$1&amp;"'!d"&amp;ROW(Ophaalblad!12:12))</f>
        <v>0</v>
      </c>
      <c r="F10" s="44" cm="1">
        <f t="array" aca="1" ref="F10" ca="1">INDIRECT("'"&amp;F$1&amp;"'!d"&amp;ROW(Ophaalblad!12:12))</f>
        <v>0</v>
      </c>
      <c r="G10" s="44" cm="1">
        <f t="array" aca="1" ref="G10" ca="1">INDIRECT("'"&amp;G$1&amp;"'!d"&amp;ROW(Ophaalblad!12:12))</f>
        <v>0</v>
      </c>
      <c r="H10" s="44" cm="1">
        <f t="array" aca="1" ref="H10" ca="1">INDIRECT("'"&amp;H$1&amp;"'!d"&amp;ROW(Ophaalblad!12:12))</f>
        <v>0</v>
      </c>
      <c r="I10" s="44" cm="1">
        <f t="array" aca="1" ref="I10" ca="1">INDIRECT("'"&amp;I$1&amp;"'!d"&amp;ROW(Ophaalblad!12:12))</f>
        <v>0</v>
      </c>
      <c r="J10" s="44" cm="1">
        <f t="array" aca="1" ref="J10" ca="1">INDIRECT("'"&amp;J$1&amp;"'!d"&amp;ROW(Ophaalblad!12:12))</f>
        <v>0</v>
      </c>
      <c r="K10" s="44" cm="1">
        <f t="array" aca="1" ref="K10" ca="1">INDIRECT("'"&amp;K$1&amp;"'!d"&amp;ROW(Ophaalblad!12:12))</f>
        <v>0</v>
      </c>
      <c r="L10" s="44" cm="1">
        <f t="array" aca="1" ref="L10" ca="1">INDIRECT("'"&amp;L$1&amp;"'!d"&amp;ROW(Ophaalblad!12:12))</f>
        <v>0</v>
      </c>
      <c r="M10" s="44" cm="1">
        <f t="array" aca="1" ref="M10" ca="1">INDIRECT("'"&amp;M$1&amp;"'!d"&amp;ROW(Ophaalblad!12:12))</f>
        <v>0</v>
      </c>
      <c r="N10" s="44" cm="1">
        <f t="array" aca="1" ref="N10" ca="1">INDIRECT("'"&amp;N$1&amp;"'!d"&amp;ROW(Ophaalblad!12:12))</f>
        <v>0</v>
      </c>
      <c r="O10" s="44" cm="1">
        <f t="array" aca="1" ref="O10" ca="1">INDIRECT("'"&amp;O$1&amp;"'!d"&amp;ROW(Ophaalblad!12:12))</f>
        <v>0</v>
      </c>
      <c r="P10" s="44" cm="1">
        <f t="array" aca="1" ref="P10" ca="1">INDIRECT("'"&amp;P$1&amp;"'!d"&amp;ROW(Ophaalblad!12:12))</f>
        <v>0</v>
      </c>
    </row>
    <row r="11" spans="1:16" x14ac:dyDescent="0.55000000000000004">
      <c r="B11" s="32" cm="1">
        <f t="array" aca="1" ref="B11" ca="1">INDIRECT("'"&amp;B$1&amp;"'!d"&amp;ROW(Ophaalblad!13:13))</f>
        <v>0</v>
      </c>
      <c r="C11" s="32" cm="1">
        <f t="array" aca="1" ref="C11" ca="1">INDIRECT("'"&amp;C$1&amp;"'!d"&amp;ROW(Ophaalblad!13:13))</f>
        <v>0</v>
      </c>
      <c r="D11" s="32" cm="1">
        <f t="array" aca="1" ref="D11" ca="1">INDIRECT("'"&amp;D$1&amp;"'!d"&amp;ROW(Ophaalblad!13:13))</f>
        <v>0</v>
      </c>
      <c r="E11" s="32" cm="1">
        <f t="array" aca="1" ref="E11" ca="1">INDIRECT("'"&amp;E$1&amp;"'!d"&amp;ROW(Ophaalblad!13:13))</f>
        <v>0</v>
      </c>
      <c r="F11" s="32" cm="1">
        <f t="array" aca="1" ref="F11" ca="1">INDIRECT("'"&amp;F$1&amp;"'!d"&amp;ROW(Ophaalblad!13:13))</f>
        <v>0</v>
      </c>
      <c r="G11" s="32" cm="1">
        <f t="array" aca="1" ref="G11" ca="1">INDIRECT("'"&amp;G$1&amp;"'!d"&amp;ROW(Ophaalblad!13:13))</f>
        <v>0</v>
      </c>
      <c r="H11" s="32" cm="1">
        <f t="array" aca="1" ref="H11" ca="1">INDIRECT("'"&amp;H$1&amp;"'!d"&amp;ROW(Ophaalblad!13:13))</f>
        <v>0</v>
      </c>
      <c r="I11" s="32" cm="1">
        <f t="array" aca="1" ref="I11" ca="1">INDIRECT("'"&amp;I$1&amp;"'!d"&amp;ROW(Ophaalblad!13:13))</f>
        <v>0</v>
      </c>
      <c r="J11" s="32" cm="1">
        <f t="array" aca="1" ref="J11" ca="1">INDIRECT("'"&amp;J$1&amp;"'!d"&amp;ROW(Ophaalblad!13:13))</f>
        <v>0</v>
      </c>
      <c r="K11" s="32" cm="1">
        <f t="array" aca="1" ref="K11" ca="1">INDIRECT("'"&amp;K$1&amp;"'!d"&amp;ROW(Ophaalblad!13:13))</f>
        <v>0</v>
      </c>
      <c r="L11" s="32" cm="1">
        <f t="array" aca="1" ref="L11" ca="1">INDIRECT("'"&amp;L$1&amp;"'!d"&amp;ROW(Ophaalblad!13:13))</f>
        <v>0</v>
      </c>
      <c r="M11" s="32" cm="1">
        <f t="array" aca="1" ref="M11" ca="1">INDIRECT("'"&amp;M$1&amp;"'!d"&amp;ROW(Ophaalblad!13:13))</f>
        <v>0</v>
      </c>
      <c r="N11" s="32" cm="1">
        <f t="array" aca="1" ref="N11" ca="1">INDIRECT("'"&amp;N$1&amp;"'!d"&amp;ROW(Ophaalblad!13:13))</f>
        <v>0</v>
      </c>
      <c r="O11" s="32" cm="1">
        <f t="array" aca="1" ref="O11" ca="1">INDIRECT("'"&amp;O$1&amp;"'!d"&amp;ROW(Ophaalblad!13:13))</f>
        <v>0</v>
      </c>
      <c r="P11" s="32" cm="1">
        <f t="array" aca="1" ref="P11" ca="1">INDIRECT("'"&amp;P$1&amp;"'!d"&amp;ROW(Ophaalblad!13:13))</f>
        <v>0</v>
      </c>
    </row>
    <row r="12" spans="1:16" x14ac:dyDescent="0.55000000000000004">
      <c r="B12" s="25" t="str" cm="1">
        <f t="array" aca="1" ref="B12" ca="1">INDIRECT("'"&amp;B$1&amp;"'!d"&amp;ROW(Ophaalblad!14:14))</f>
        <v/>
      </c>
      <c r="C12" s="25" t="str" cm="1">
        <f t="array" aca="1" ref="C12" ca="1">INDIRECT("'"&amp;C$1&amp;"'!d"&amp;ROW(Ophaalblad!14:14))</f>
        <v/>
      </c>
      <c r="D12" s="25" t="str" cm="1">
        <f t="array" aca="1" ref="D12" ca="1">INDIRECT("'"&amp;D$1&amp;"'!d"&amp;ROW(Ophaalblad!14:14))</f>
        <v/>
      </c>
      <c r="E12" s="25" t="str" cm="1">
        <f t="array" aca="1" ref="E12" ca="1">INDIRECT("'"&amp;E$1&amp;"'!d"&amp;ROW(Ophaalblad!14:14))</f>
        <v/>
      </c>
      <c r="F12" s="25" t="str" cm="1">
        <f t="array" aca="1" ref="F12" ca="1">INDIRECT("'"&amp;F$1&amp;"'!d"&amp;ROW(Ophaalblad!14:14))</f>
        <v/>
      </c>
      <c r="G12" s="25" t="str" cm="1">
        <f t="array" aca="1" ref="G12" ca="1">INDIRECT("'"&amp;G$1&amp;"'!d"&amp;ROW(Ophaalblad!14:14))</f>
        <v/>
      </c>
      <c r="H12" s="25" t="str" cm="1">
        <f t="array" aca="1" ref="H12" ca="1">INDIRECT("'"&amp;H$1&amp;"'!d"&amp;ROW(Ophaalblad!14:14))</f>
        <v/>
      </c>
      <c r="I12" s="25" t="str" cm="1">
        <f t="array" aca="1" ref="I12" ca="1">INDIRECT("'"&amp;I$1&amp;"'!d"&amp;ROW(Ophaalblad!14:14))</f>
        <v/>
      </c>
      <c r="J12" s="25" t="str" cm="1">
        <f t="array" aca="1" ref="J12" ca="1">INDIRECT("'"&amp;J$1&amp;"'!d"&amp;ROW(Ophaalblad!14:14))</f>
        <v/>
      </c>
      <c r="K12" s="25" t="str" cm="1">
        <f t="array" aca="1" ref="K12" ca="1">INDIRECT("'"&amp;K$1&amp;"'!d"&amp;ROW(Ophaalblad!14:14))</f>
        <v/>
      </c>
      <c r="L12" s="25" t="str" cm="1">
        <f t="array" aca="1" ref="L12" ca="1">INDIRECT("'"&amp;L$1&amp;"'!d"&amp;ROW(Ophaalblad!14:14))</f>
        <v/>
      </c>
      <c r="M12" s="25" t="str" cm="1">
        <f t="array" aca="1" ref="M12" ca="1">INDIRECT("'"&amp;M$1&amp;"'!d"&amp;ROW(Ophaalblad!14:14))</f>
        <v/>
      </c>
      <c r="N12" s="25" t="str" cm="1">
        <f t="array" aca="1" ref="N12" ca="1">INDIRECT("'"&amp;N$1&amp;"'!d"&amp;ROW(Ophaalblad!14:14))</f>
        <v/>
      </c>
      <c r="O12" s="25" t="str" cm="1">
        <f t="array" aca="1" ref="O12" ca="1">INDIRECT("'"&amp;O$1&amp;"'!d"&amp;ROW(Ophaalblad!14:14))</f>
        <v/>
      </c>
      <c r="P12" s="25" t="str" cm="1">
        <f t="array" aca="1" ref="P12" ca="1">INDIRECT("'"&amp;P$1&amp;"'!d"&amp;ROW(Ophaalblad!14:14))</f>
        <v/>
      </c>
    </row>
    <row r="13" spans="1:16" x14ac:dyDescent="0.55000000000000004">
      <c r="B13" s="24" t="str" cm="1">
        <f t="array" aca="1" ref="B13" ca="1">INDIRECT("'"&amp;B$1&amp;"'!d"&amp;ROW(Ophaalblad!15:15))</f>
        <v/>
      </c>
      <c r="C13" s="24" t="str" cm="1">
        <f t="array" aca="1" ref="C13" ca="1">INDIRECT("'"&amp;C$1&amp;"'!d"&amp;ROW(Ophaalblad!15:15))</f>
        <v/>
      </c>
      <c r="D13" s="24" t="str" cm="1">
        <f t="array" aca="1" ref="D13" ca="1">INDIRECT("'"&amp;D$1&amp;"'!d"&amp;ROW(Ophaalblad!15:15))</f>
        <v/>
      </c>
      <c r="E13" s="24" t="str" cm="1">
        <f t="array" aca="1" ref="E13" ca="1">INDIRECT("'"&amp;E$1&amp;"'!d"&amp;ROW(Ophaalblad!15:15))</f>
        <v/>
      </c>
      <c r="F13" s="24" t="str" cm="1">
        <f t="array" aca="1" ref="F13" ca="1">INDIRECT("'"&amp;F$1&amp;"'!d"&amp;ROW(Ophaalblad!15:15))</f>
        <v/>
      </c>
      <c r="G13" s="24" t="str" cm="1">
        <f t="array" aca="1" ref="G13" ca="1">INDIRECT("'"&amp;G$1&amp;"'!d"&amp;ROW(Ophaalblad!15:15))</f>
        <v/>
      </c>
      <c r="H13" s="24" t="str" cm="1">
        <f t="array" aca="1" ref="H13" ca="1">INDIRECT("'"&amp;H$1&amp;"'!d"&amp;ROW(Ophaalblad!15:15))</f>
        <v/>
      </c>
      <c r="I13" s="24" t="str" cm="1">
        <f t="array" aca="1" ref="I13" ca="1">INDIRECT("'"&amp;I$1&amp;"'!d"&amp;ROW(Ophaalblad!15:15))</f>
        <v/>
      </c>
      <c r="J13" s="24" t="str" cm="1">
        <f t="array" aca="1" ref="J13" ca="1">INDIRECT("'"&amp;J$1&amp;"'!d"&amp;ROW(Ophaalblad!15:15))</f>
        <v/>
      </c>
      <c r="K13" s="24" t="str" cm="1">
        <f t="array" aca="1" ref="K13" ca="1">INDIRECT("'"&amp;K$1&amp;"'!d"&amp;ROW(Ophaalblad!15:15))</f>
        <v/>
      </c>
      <c r="L13" s="24" t="str" cm="1">
        <f t="array" aca="1" ref="L13" ca="1">INDIRECT("'"&amp;L$1&amp;"'!d"&amp;ROW(Ophaalblad!15:15))</f>
        <v/>
      </c>
      <c r="M13" s="24" t="str" cm="1">
        <f t="array" aca="1" ref="M13" ca="1">INDIRECT("'"&amp;M$1&amp;"'!d"&amp;ROW(Ophaalblad!15:15))</f>
        <v/>
      </c>
      <c r="N13" s="24" t="str" cm="1">
        <f t="array" aca="1" ref="N13" ca="1">INDIRECT("'"&amp;N$1&amp;"'!d"&amp;ROW(Ophaalblad!15:15))</f>
        <v/>
      </c>
      <c r="O13" s="24" t="str" cm="1">
        <f t="array" aca="1" ref="O13" ca="1">INDIRECT("'"&amp;O$1&amp;"'!d"&amp;ROW(Ophaalblad!15:15))</f>
        <v/>
      </c>
      <c r="P13" s="24" t="str" cm="1">
        <f t="array" aca="1" ref="P13" ca="1">INDIRECT("'"&amp;P$1&amp;"'!d"&amp;ROW(Ophaalblad!15:15))</f>
        <v/>
      </c>
    </row>
    <row r="14" spans="1:16" x14ac:dyDescent="0.55000000000000004">
      <c r="B14" s="25" cm="1">
        <f t="array" aca="1" ref="B14" ca="1">INDIRECT("'"&amp;B$1&amp;"'!d"&amp;ROW(Ophaalblad!16:16))</f>
        <v>0</v>
      </c>
      <c r="C14" s="25" cm="1">
        <f t="array" aca="1" ref="C14" ca="1">INDIRECT("'"&amp;C$1&amp;"'!d"&amp;ROW(Ophaalblad!16:16))</f>
        <v>0</v>
      </c>
      <c r="D14" s="25" cm="1">
        <f t="array" aca="1" ref="D14" ca="1">INDIRECT("'"&amp;D$1&amp;"'!d"&amp;ROW(Ophaalblad!16:16))</f>
        <v>0</v>
      </c>
      <c r="E14" s="25" cm="1">
        <f t="array" aca="1" ref="E14" ca="1">INDIRECT("'"&amp;E$1&amp;"'!d"&amp;ROW(Ophaalblad!16:16))</f>
        <v>0</v>
      </c>
      <c r="F14" s="25" cm="1">
        <f t="array" aca="1" ref="F14" ca="1">INDIRECT("'"&amp;F$1&amp;"'!d"&amp;ROW(Ophaalblad!16:16))</f>
        <v>0</v>
      </c>
      <c r="G14" s="25" cm="1">
        <f t="array" aca="1" ref="G14" ca="1">INDIRECT("'"&amp;G$1&amp;"'!d"&amp;ROW(Ophaalblad!16:16))</f>
        <v>0</v>
      </c>
      <c r="H14" s="25" cm="1">
        <f t="array" aca="1" ref="H14" ca="1">INDIRECT("'"&amp;H$1&amp;"'!d"&amp;ROW(Ophaalblad!16:16))</f>
        <v>0</v>
      </c>
      <c r="I14" s="25" cm="1">
        <f t="array" aca="1" ref="I14" ca="1">INDIRECT("'"&amp;I$1&amp;"'!d"&amp;ROW(Ophaalblad!16:16))</f>
        <v>0</v>
      </c>
      <c r="J14" s="25" cm="1">
        <f t="array" aca="1" ref="J14" ca="1">INDIRECT("'"&amp;J$1&amp;"'!d"&amp;ROW(Ophaalblad!16:16))</f>
        <v>0</v>
      </c>
      <c r="K14" s="25" cm="1">
        <f t="array" aca="1" ref="K14" ca="1">INDIRECT("'"&amp;K$1&amp;"'!d"&amp;ROW(Ophaalblad!16:16))</f>
        <v>0</v>
      </c>
      <c r="L14" s="25" cm="1">
        <f t="array" aca="1" ref="L14" ca="1">INDIRECT("'"&amp;L$1&amp;"'!d"&amp;ROW(Ophaalblad!16:16))</f>
        <v>0</v>
      </c>
      <c r="M14" s="25" cm="1">
        <f t="array" aca="1" ref="M14" ca="1">INDIRECT("'"&amp;M$1&amp;"'!d"&amp;ROW(Ophaalblad!16:16))</f>
        <v>0</v>
      </c>
      <c r="N14" s="25" cm="1">
        <f t="array" aca="1" ref="N14" ca="1">INDIRECT("'"&amp;N$1&amp;"'!d"&amp;ROW(Ophaalblad!16:16))</f>
        <v>0</v>
      </c>
      <c r="O14" s="25" cm="1">
        <f t="array" aca="1" ref="O14" ca="1">INDIRECT("'"&amp;O$1&amp;"'!d"&amp;ROW(Ophaalblad!16:16))</f>
        <v>0</v>
      </c>
      <c r="P14" s="25" cm="1">
        <f t="array" aca="1" ref="P14" ca="1">INDIRECT("'"&amp;P$1&amp;"'!d"&amp;ROW(Ophaalblad!16:16))</f>
        <v>0</v>
      </c>
    </row>
    <row r="15" spans="1:16" x14ac:dyDescent="0.55000000000000004">
      <c r="B15" s="6" cm="1">
        <f t="array" aca="1" ref="B15" ca="1">INDIRECT("'"&amp;B$1&amp;"'!d"&amp;ROW(Ophaalblad!17:17))</f>
        <v>0</v>
      </c>
      <c r="C15" s="6" cm="1">
        <f t="array" aca="1" ref="C15" ca="1">INDIRECT("'"&amp;C$1&amp;"'!d"&amp;ROW(Ophaalblad!17:17))</f>
        <v>0</v>
      </c>
      <c r="D15" s="6" cm="1">
        <f t="array" aca="1" ref="D15" ca="1">INDIRECT("'"&amp;D$1&amp;"'!d"&amp;ROW(Ophaalblad!17:17))</f>
        <v>0</v>
      </c>
      <c r="E15" s="6" cm="1">
        <f t="array" aca="1" ref="E15" ca="1">INDIRECT("'"&amp;E$1&amp;"'!d"&amp;ROW(Ophaalblad!17:17))</f>
        <v>0</v>
      </c>
      <c r="F15" s="6" cm="1">
        <f t="array" aca="1" ref="F15" ca="1">INDIRECT("'"&amp;F$1&amp;"'!d"&amp;ROW(Ophaalblad!17:17))</f>
        <v>0</v>
      </c>
      <c r="G15" s="6" cm="1">
        <f t="array" aca="1" ref="G15" ca="1">INDIRECT("'"&amp;G$1&amp;"'!d"&amp;ROW(Ophaalblad!17:17))</f>
        <v>0</v>
      </c>
      <c r="H15" s="6" cm="1">
        <f t="array" aca="1" ref="H15" ca="1">INDIRECT("'"&amp;H$1&amp;"'!d"&amp;ROW(Ophaalblad!17:17))</f>
        <v>0</v>
      </c>
      <c r="I15" s="6" cm="1">
        <f t="array" aca="1" ref="I15" ca="1">INDIRECT("'"&amp;I$1&amp;"'!d"&amp;ROW(Ophaalblad!17:17))</f>
        <v>0</v>
      </c>
      <c r="J15" s="6" cm="1">
        <f t="array" aca="1" ref="J15" ca="1">INDIRECT("'"&amp;J$1&amp;"'!d"&amp;ROW(Ophaalblad!17:17))</f>
        <v>0</v>
      </c>
      <c r="K15" s="6" cm="1">
        <f t="array" aca="1" ref="K15" ca="1">INDIRECT("'"&amp;K$1&amp;"'!d"&amp;ROW(Ophaalblad!17:17))</f>
        <v>0</v>
      </c>
      <c r="L15" s="6" cm="1">
        <f t="array" aca="1" ref="L15" ca="1">INDIRECT("'"&amp;L$1&amp;"'!d"&amp;ROW(Ophaalblad!17:17))</f>
        <v>0</v>
      </c>
      <c r="M15" s="6" cm="1">
        <f t="array" aca="1" ref="M15" ca="1">INDIRECT("'"&amp;M$1&amp;"'!d"&amp;ROW(Ophaalblad!17:17))</f>
        <v>0</v>
      </c>
      <c r="N15" s="6" cm="1">
        <f t="array" aca="1" ref="N15" ca="1">INDIRECT("'"&amp;N$1&amp;"'!d"&amp;ROW(Ophaalblad!17:17))</f>
        <v>0</v>
      </c>
      <c r="O15" s="6" cm="1">
        <f t="array" aca="1" ref="O15" ca="1">INDIRECT("'"&amp;O$1&amp;"'!d"&amp;ROW(Ophaalblad!17:17))</f>
        <v>0</v>
      </c>
      <c r="P15" s="6" cm="1">
        <f t="array" aca="1" ref="P15" ca="1">INDIRECT("'"&amp;P$1&amp;"'!d"&amp;ROW(Ophaalblad!17:17))</f>
        <v>0</v>
      </c>
    </row>
    <row r="16" spans="1:16" x14ac:dyDescent="0.55000000000000004">
      <c r="B16" s="43" cm="1">
        <f t="array" aca="1" ref="B16" ca="1">INDIRECT("'"&amp;B$1&amp;"'!d"&amp;ROW(Ophaalblad!18:18))</f>
        <v>0</v>
      </c>
      <c r="C16" s="43" cm="1">
        <f t="array" aca="1" ref="C16" ca="1">INDIRECT("'"&amp;C$1&amp;"'!d"&amp;ROW(Ophaalblad!18:18))</f>
        <v>0</v>
      </c>
      <c r="D16" s="43" cm="1">
        <f t="array" aca="1" ref="D16" ca="1">INDIRECT("'"&amp;D$1&amp;"'!d"&amp;ROW(Ophaalblad!18:18))</f>
        <v>0</v>
      </c>
      <c r="E16" s="43" cm="1">
        <f t="array" aca="1" ref="E16" ca="1">INDIRECT("'"&amp;E$1&amp;"'!d"&amp;ROW(Ophaalblad!18:18))</f>
        <v>0</v>
      </c>
      <c r="F16" s="43" cm="1">
        <f t="array" aca="1" ref="F16" ca="1">INDIRECT("'"&amp;F$1&amp;"'!d"&amp;ROW(Ophaalblad!18:18))</f>
        <v>0</v>
      </c>
      <c r="G16" s="43" cm="1">
        <f t="array" aca="1" ref="G16" ca="1">INDIRECT("'"&amp;G$1&amp;"'!d"&amp;ROW(Ophaalblad!18:18))</f>
        <v>0</v>
      </c>
      <c r="H16" s="43" cm="1">
        <f t="array" aca="1" ref="H16" ca="1">INDIRECT("'"&amp;H$1&amp;"'!d"&amp;ROW(Ophaalblad!18:18))</f>
        <v>0</v>
      </c>
      <c r="I16" s="43" cm="1">
        <f t="array" aca="1" ref="I16" ca="1">INDIRECT("'"&amp;I$1&amp;"'!d"&amp;ROW(Ophaalblad!18:18))</f>
        <v>0</v>
      </c>
      <c r="J16" s="43" cm="1">
        <f t="array" aca="1" ref="J16" ca="1">INDIRECT("'"&amp;J$1&amp;"'!d"&amp;ROW(Ophaalblad!18:18))</f>
        <v>0</v>
      </c>
      <c r="K16" s="43" cm="1">
        <f t="array" aca="1" ref="K16" ca="1">INDIRECT("'"&amp;K$1&amp;"'!d"&amp;ROW(Ophaalblad!18:18))</f>
        <v>0</v>
      </c>
      <c r="L16" s="43" cm="1">
        <f t="array" aca="1" ref="L16" ca="1">INDIRECT("'"&amp;L$1&amp;"'!d"&amp;ROW(Ophaalblad!18:18))</f>
        <v>0</v>
      </c>
      <c r="M16" s="43" cm="1">
        <f t="array" aca="1" ref="M16" ca="1">INDIRECT("'"&amp;M$1&amp;"'!d"&amp;ROW(Ophaalblad!18:18))</f>
        <v>0</v>
      </c>
      <c r="N16" s="43" cm="1">
        <f t="array" aca="1" ref="N16" ca="1">INDIRECT("'"&amp;N$1&amp;"'!d"&amp;ROW(Ophaalblad!18:18))</f>
        <v>0</v>
      </c>
      <c r="O16" s="43" cm="1">
        <f t="array" aca="1" ref="O16" ca="1">INDIRECT("'"&amp;O$1&amp;"'!d"&amp;ROW(Ophaalblad!18:18))</f>
        <v>0</v>
      </c>
      <c r="P16" s="43" cm="1">
        <f t="array" aca="1" ref="P16" ca="1">INDIRECT("'"&amp;P$1&amp;"'!d"&amp;ROW(Ophaalblad!18:18))</f>
        <v>0</v>
      </c>
    </row>
    <row r="17" spans="2:16" x14ac:dyDescent="0.55000000000000004">
      <c r="B17" s="27" cm="1">
        <f t="array" aca="1" ref="B17" ca="1">INDIRECT("'"&amp;B$1&amp;"'!d"&amp;ROW(Ophaalblad!19:19))</f>
        <v>0</v>
      </c>
      <c r="C17" s="27" cm="1">
        <f t="array" aca="1" ref="C17" ca="1">INDIRECT("'"&amp;C$1&amp;"'!d"&amp;ROW(Ophaalblad!19:19))</f>
        <v>0</v>
      </c>
      <c r="D17" s="27" cm="1">
        <f t="array" aca="1" ref="D17" ca="1">INDIRECT("'"&amp;D$1&amp;"'!d"&amp;ROW(Ophaalblad!19:19))</f>
        <v>0</v>
      </c>
      <c r="E17" s="27" cm="1">
        <f t="array" aca="1" ref="E17" ca="1">INDIRECT("'"&amp;E$1&amp;"'!d"&amp;ROW(Ophaalblad!19:19))</f>
        <v>0</v>
      </c>
      <c r="F17" s="27" cm="1">
        <f t="array" aca="1" ref="F17" ca="1">INDIRECT("'"&amp;F$1&amp;"'!d"&amp;ROW(Ophaalblad!19:19))</f>
        <v>0</v>
      </c>
      <c r="G17" s="27" cm="1">
        <f t="array" aca="1" ref="G17" ca="1">INDIRECT("'"&amp;G$1&amp;"'!d"&amp;ROW(Ophaalblad!19:19))</f>
        <v>0</v>
      </c>
      <c r="H17" s="27" cm="1">
        <f t="array" aca="1" ref="H17" ca="1">INDIRECT("'"&amp;H$1&amp;"'!d"&amp;ROW(Ophaalblad!19:19))</f>
        <v>0</v>
      </c>
      <c r="I17" s="27" cm="1">
        <f t="array" aca="1" ref="I17" ca="1">INDIRECT("'"&amp;I$1&amp;"'!d"&amp;ROW(Ophaalblad!19:19))</f>
        <v>0</v>
      </c>
      <c r="J17" s="27" cm="1">
        <f t="array" aca="1" ref="J17" ca="1">INDIRECT("'"&amp;J$1&amp;"'!d"&amp;ROW(Ophaalblad!19:19))</f>
        <v>0</v>
      </c>
      <c r="K17" s="27" cm="1">
        <f t="array" aca="1" ref="K17" ca="1">INDIRECT("'"&amp;K$1&amp;"'!d"&amp;ROW(Ophaalblad!19:19))</f>
        <v>0</v>
      </c>
      <c r="L17" s="27" cm="1">
        <f t="array" aca="1" ref="L17" ca="1">INDIRECT("'"&amp;L$1&amp;"'!d"&amp;ROW(Ophaalblad!19:19))</f>
        <v>0</v>
      </c>
      <c r="M17" s="27" cm="1">
        <f t="array" aca="1" ref="M17" ca="1">INDIRECT("'"&amp;M$1&amp;"'!d"&amp;ROW(Ophaalblad!19:19))</f>
        <v>0</v>
      </c>
      <c r="N17" s="27" cm="1">
        <f t="array" aca="1" ref="N17" ca="1">INDIRECT("'"&amp;N$1&amp;"'!d"&amp;ROW(Ophaalblad!19:19))</f>
        <v>0</v>
      </c>
      <c r="O17" s="27" cm="1">
        <f t="array" aca="1" ref="O17" ca="1">INDIRECT("'"&amp;O$1&amp;"'!d"&amp;ROW(Ophaalblad!19:19))</f>
        <v>0</v>
      </c>
      <c r="P17" s="27" cm="1">
        <f t="array" aca="1" ref="P17" ca="1">INDIRECT("'"&amp;P$1&amp;"'!d"&amp;ROW(Ophaalblad!19:19))</f>
        <v>0</v>
      </c>
    </row>
    <row r="18" spans="2:16" x14ac:dyDescent="0.55000000000000004">
      <c r="B18" s="3" t="str" cm="1">
        <f t="array" aca="1" ref="B18" ca="1">INDIRECT("'"&amp;B$1&amp;"'!d"&amp;ROW(Ophaalblad!20:20))</f>
        <v/>
      </c>
      <c r="C18" s="3" t="str" cm="1">
        <f t="array" aca="1" ref="C18" ca="1">INDIRECT("'"&amp;C$1&amp;"'!d"&amp;ROW(Ophaalblad!20:20))</f>
        <v/>
      </c>
      <c r="D18" s="3" t="str" cm="1">
        <f t="array" aca="1" ref="D18" ca="1">INDIRECT("'"&amp;D$1&amp;"'!d"&amp;ROW(Ophaalblad!20:20))</f>
        <v/>
      </c>
      <c r="E18" s="3" t="str" cm="1">
        <f t="array" aca="1" ref="E18" ca="1">INDIRECT("'"&amp;E$1&amp;"'!d"&amp;ROW(Ophaalblad!20:20))</f>
        <v/>
      </c>
      <c r="F18" s="3" t="str" cm="1">
        <f t="array" aca="1" ref="F18" ca="1">INDIRECT("'"&amp;F$1&amp;"'!d"&amp;ROW(Ophaalblad!20:20))</f>
        <v/>
      </c>
      <c r="G18" s="3" t="str" cm="1">
        <f t="array" aca="1" ref="G18" ca="1">INDIRECT("'"&amp;G$1&amp;"'!d"&amp;ROW(Ophaalblad!20:20))</f>
        <v/>
      </c>
      <c r="H18" s="3" t="str" cm="1">
        <f t="array" aca="1" ref="H18" ca="1">INDIRECT("'"&amp;H$1&amp;"'!d"&amp;ROW(Ophaalblad!20:20))</f>
        <v/>
      </c>
      <c r="I18" s="3" t="str" cm="1">
        <f t="array" aca="1" ref="I18" ca="1">INDIRECT("'"&amp;I$1&amp;"'!d"&amp;ROW(Ophaalblad!20:20))</f>
        <v/>
      </c>
      <c r="J18" s="3" t="str" cm="1">
        <f t="array" aca="1" ref="J18" ca="1">INDIRECT("'"&amp;J$1&amp;"'!d"&amp;ROW(Ophaalblad!20:20))</f>
        <v/>
      </c>
      <c r="K18" s="3" t="str" cm="1">
        <f t="array" aca="1" ref="K18" ca="1">INDIRECT("'"&amp;K$1&amp;"'!d"&amp;ROW(Ophaalblad!20:20))</f>
        <v/>
      </c>
      <c r="L18" s="3" t="str" cm="1">
        <f t="array" aca="1" ref="L18" ca="1">INDIRECT("'"&amp;L$1&amp;"'!d"&amp;ROW(Ophaalblad!20:20))</f>
        <v/>
      </c>
      <c r="M18" s="3" t="str" cm="1">
        <f t="array" aca="1" ref="M18" ca="1">INDIRECT("'"&amp;M$1&amp;"'!d"&amp;ROW(Ophaalblad!20:20))</f>
        <v/>
      </c>
      <c r="N18" s="3" t="str" cm="1">
        <f t="array" aca="1" ref="N18" ca="1">INDIRECT("'"&amp;N$1&amp;"'!d"&amp;ROW(Ophaalblad!20:20))</f>
        <v/>
      </c>
      <c r="O18" s="3" t="str" cm="1">
        <f t="array" aca="1" ref="O18" ca="1">INDIRECT("'"&amp;O$1&amp;"'!d"&amp;ROW(Ophaalblad!20:20))</f>
        <v/>
      </c>
      <c r="P18" s="3" t="str" cm="1">
        <f t="array" aca="1" ref="P18" ca="1">INDIRECT("'"&amp;P$1&amp;"'!d"&amp;ROW(Ophaalblad!20:20))</f>
        <v/>
      </c>
    </row>
    <row r="19" spans="2:16" ht="18.3" x14ac:dyDescent="0.7">
      <c r="B19" s="40" cm="1">
        <f t="array" aca="1" ref="B19" ca="1">INDIRECT("'"&amp;B$1&amp;"'!d"&amp;ROW(Ophaalblad!21:21))</f>
        <v>0</v>
      </c>
      <c r="C19" s="40" cm="1">
        <f t="array" aca="1" ref="C19" ca="1">INDIRECT("'"&amp;C$1&amp;"'!d"&amp;ROW(Ophaalblad!21:21))</f>
        <v>0</v>
      </c>
      <c r="D19" s="40" cm="1">
        <f t="array" aca="1" ref="D19" ca="1">INDIRECT("'"&amp;D$1&amp;"'!d"&amp;ROW(Ophaalblad!21:21))</f>
        <v>0</v>
      </c>
      <c r="E19" s="40" cm="1">
        <f t="array" aca="1" ref="E19" ca="1">INDIRECT("'"&amp;E$1&amp;"'!d"&amp;ROW(Ophaalblad!21:21))</f>
        <v>0</v>
      </c>
      <c r="F19" s="40" cm="1">
        <f t="array" aca="1" ref="F19" ca="1">INDIRECT("'"&amp;F$1&amp;"'!d"&amp;ROW(Ophaalblad!21:21))</f>
        <v>0</v>
      </c>
      <c r="G19" s="40" cm="1">
        <f t="array" aca="1" ref="G19" ca="1">INDIRECT("'"&amp;G$1&amp;"'!d"&amp;ROW(Ophaalblad!21:21))</f>
        <v>0</v>
      </c>
      <c r="H19" s="40" cm="1">
        <f t="array" aca="1" ref="H19" ca="1">INDIRECT("'"&amp;H$1&amp;"'!d"&amp;ROW(Ophaalblad!21:21))</f>
        <v>0</v>
      </c>
      <c r="I19" s="40" cm="1">
        <f t="array" aca="1" ref="I19" ca="1">INDIRECT("'"&amp;I$1&amp;"'!d"&amp;ROW(Ophaalblad!21:21))</f>
        <v>0</v>
      </c>
      <c r="J19" s="40" cm="1">
        <f t="array" aca="1" ref="J19" ca="1">INDIRECT("'"&amp;J$1&amp;"'!d"&amp;ROW(Ophaalblad!21:21))</f>
        <v>0</v>
      </c>
      <c r="K19" s="40" cm="1">
        <f t="array" aca="1" ref="K19" ca="1">INDIRECT("'"&amp;K$1&amp;"'!d"&amp;ROW(Ophaalblad!21:21))</f>
        <v>0</v>
      </c>
      <c r="L19" s="40" cm="1">
        <f t="array" aca="1" ref="L19" ca="1">INDIRECT("'"&amp;L$1&amp;"'!d"&amp;ROW(Ophaalblad!21:21))</f>
        <v>0</v>
      </c>
      <c r="M19" s="40" cm="1">
        <f t="array" aca="1" ref="M19" ca="1">INDIRECT("'"&amp;M$1&amp;"'!d"&amp;ROW(Ophaalblad!21:21))</f>
        <v>0</v>
      </c>
      <c r="N19" s="40" cm="1">
        <f t="array" aca="1" ref="N19" ca="1">INDIRECT("'"&amp;N$1&amp;"'!d"&amp;ROW(Ophaalblad!21:21))</f>
        <v>0</v>
      </c>
      <c r="O19" s="40" cm="1">
        <f t="array" aca="1" ref="O19" ca="1">INDIRECT("'"&amp;O$1&amp;"'!d"&amp;ROW(Ophaalblad!21:21))</f>
        <v>0</v>
      </c>
      <c r="P19" s="40" cm="1">
        <f t="array" aca="1" ref="P19" ca="1">INDIRECT("'"&amp;P$1&amp;"'!d"&amp;ROW(Ophaalblad!21:21))</f>
        <v>0</v>
      </c>
    </row>
    <row r="21" spans="2:16" ht="18.3" x14ac:dyDescent="0.7">
      <c r="B21" s="40" cm="1">
        <f t="array" aca="1" ref="B21" ca="1">INDIRECT("'"&amp;B$1&amp;"'!b"&amp;ROW(Ophaalblad!24:24))</f>
        <v>19</v>
      </c>
      <c r="C21" s="40" cm="1">
        <f t="array" aca="1" ref="C21" ca="1">INDIRECT("'"&amp;C$1&amp;"'!b"&amp;ROW(Ophaalblad!24:24))</f>
        <v>19</v>
      </c>
      <c r="D21" s="40" cm="1">
        <f t="array" aca="1" ref="D21" ca="1">INDIRECT("'"&amp;D$1&amp;"'!b"&amp;ROW(Ophaalblad!24:24))</f>
        <v>19</v>
      </c>
      <c r="E21" s="40" cm="1">
        <f t="array" aca="1" ref="E21" ca="1">INDIRECT("'"&amp;E$1&amp;"'!b"&amp;ROW(Ophaalblad!24:24))</f>
        <v>19</v>
      </c>
      <c r="F21" s="40" cm="1">
        <f t="array" aca="1" ref="F21" ca="1">INDIRECT("'"&amp;F$1&amp;"'!b"&amp;ROW(Ophaalblad!24:24))</f>
        <v>19</v>
      </c>
      <c r="G21" s="40" cm="1">
        <f t="array" aca="1" ref="G21" ca="1">INDIRECT("'"&amp;G$1&amp;"'!b"&amp;ROW(Ophaalblad!24:24))</f>
        <v>19</v>
      </c>
      <c r="H21" s="40" cm="1">
        <f t="array" aca="1" ref="H21" ca="1">INDIRECT("'"&amp;H$1&amp;"'!b"&amp;ROW(Ophaalblad!24:24))</f>
        <v>19</v>
      </c>
      <c r="I21" s="40" cm="1">
        <f t="array" aca="1" ref="I21" ca="1">INDIRECT("'"&amp;I$1&amp;"'!b"&amp;ROW(Ophaalblad!24:24))</f>
        <v>19</v>
      </c>
      <c r="J21" s="40" cm="1">
        <f t="array" aca="1" ref="J21" ca="1">INDIRECT("'"&amp;J$1&amp;"'!b"&amp;ROW(Ophaalblad!24:24))</f>
        <v>19</v>
      </c>
      <c r="K21" s="40" cm="1">
        <f t="array" aca="1" ref="K21" ca="1">INDIRECT("'"&amp;K$1&amp;"'!b"&amp;ROW(Ophaalblad!24:24))</f>
        <v>19</v>
      </c>
      <c r="L21" s="40" cm="1">
        <f t="array" aca="1" ref="L21" ca="1">INDIRECT("'"&amp;L$1&amp;"'!b"&amp;ROW(Ophaalblad!24:24))</f>
        <v>19</v>
      </c>
      <c r="M21" s="40" cm="1">
        <f t="array" aca="1" ref="M21" ca="1">INDIRECT("'"&amp;M$1&amp;"'!b"&amp;ROW(Ophaalblad!24:24))</f>
        <v>19</v>
      </c>
      <c r="N21" s="40" cm="1">
        <f t="array" aca="1" ref="N21" ca="1">INDIRECT("'"&amp;N$1&amp;"'!b"&amp;ROW(Ophaalblad!24:24))</f>
        <v>19</v>
      </c>
      <c r="O21" s="40" cm="1">
        <f t="array" aca="1" ref="O21" ca="1">INDIRECT("'"&amp;O$1&amp;"'!b"&amp;ROW(Ophaalblad!24:24))</f>
        <v>19</v>
      </c>
      <c r="P21" s="40" cm="1">
        <f t="array" aca="1" ref="P21" ca="1">INDIRECT("'"&amp;P$1&amp;"'!b"&amp;ROW(Ophaalblad!24:24))</f>
        <v>19</v>
      </c>
    </row>
  </sheetData>
  <sheetProtection algorithmName="SHA-512" hashValue="FxRawG3Ut+vtJjupKxqzSO+nSgd2lrrTxvKbqv5xwdfYbJcZ+ZndYdLC5JtwWeBu6k3VeMPdMdmzHZcjme1BSw==" saltValue="fFhRqMHzFcbZPn1EXQHF9g==" spinCount="100000" sheet="1" objects="1" scenarios="1" formatColumns="0"/>
  <phoneticPr fontId="7" type="noConversion"/>
  <conditionalFormatting sqref="B2:P5 B7:P8 B10:P12 B14:P17">
    <cfRule type="expression" dxfId="238" priority="7">
      <formula>B2=""</formula>
    </cfRule>
  </conditionalFormatting>
  <conditionalFormatting sqref="B2:P8 B10:P10 B12:P14 B16:P17">
    <cfRule type="expression" dxfId="237" priority="4">
      <formula>AND(B2&lt;&gt;"",B2&lt;&gt;"")</formula>
    </cfRule>
  </conditionalFormatting>
  <conditionalFormatting sqref="B13:P13">
    <cfRule type="expression" dxfId="236" priority="5">
      <formula>AND(AND($D$14&lt;&gt;"",B12&lt;&gt;"geen"),$D$15="")</formula>
    </cfRule>
    <cfRule type="expression" dxfId="235" priority="6">
      <formula>AND($D$14&lt;&gt;"",$D$14&lt;&gt;"geen")</formula>
    </cfRule>
  </conditionalFormatting>
  <conditionalFormatting sqref="B18:P18">
    <cfRule type="expression" dxfId="234" priority="8">
      <formula>$F$20&lt;&gt;""</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2" id="{B2143F1D-C272-4638-BA8F-23446CF308CA}">
            <xm:f>AND(D4&lt;&gt;Lijsten!#REF!,D4&lt;&gt;Lijsten!#REF!,D4&lt;&gt;Lijsten!#REF!)</xm:f>
            <x14:dxf>
              <font>
                <color theme="0"/>
              </font>
              <border>
                <left/>
                <right/>
                <top style="thin">
                  <color auto="1"/>
                </top>
                <bottom style="thin">
                  <color auto="1"/>
                </bottom>
                <vertical/>
                <horizontal/>
              </border>
            </x14:dxf>
          </x14:cfRule>
          <xm:sqref>B6</xm:sqref>
        </x14:conditionalFormatting>
        <x14:conditionalFormatting xmlns:xm="http://schemas.microsoft.com/office/excel/2006/main">
          <x14:cfRule type="expression" priority="67" id="{F9CEED4C-8C51-46F8-B538-49A02A84A125}">
            <xm:f>AND(OR(B4=Lijsten!#REF!,B4=Lijsten!#REF!,B4=Lijsten!#REF!),B6="")</xm:f>
            <x14:dxf>
              <fill>
                <patternFill>
                  <bgColor theme="0" tint="-0.14996795556505021"/>
                </patternFill>
              </fill>
            </x14:dxf>
          </x14:cfRule>
          <x14:cfRule type="expression" priority="68" id="{8BEB3DD1-6341-4181-B9CC-9F206E901A57}">
            <xm:f>AND(OR(B4=Lijsten!#REF!,B4=Lijsten!#REF!,B4=Lijsten!#REF!),B6="")</xm:f>
            <x14:dxf>
              <fill>
                <patternFill patternType="none">
                  <bgColor auto="1"/>
                </patternFill>
              </fill>
              <border>
                <left style="thin">
                  <color auto="1"/>
                </left>
                <right style="thin">
                  <color auto="1"/>
                </right>
                <top style="thin">
                  <color auto="1"/>
                </top>
                <bottom style="thin">
                  <color auto="1"/>
                </bottom>
              </border>
            </x14:dxf>
          </x14:cfRule>
          <xm:sqref>B6:D6</xm:sqref>
        </x14:conditionalFormatting>
        <x14:conditionalFormatting xmlns:xm="http://schemas.microsoft.com/office/excel/2006/main">
          <x14:cfRule type="expression" priority="69" id="{B2143F1D-C272-4638-BA8F-23446CF308CA}">
            <xm:f>AND(E4&lt;&gt;Lijsten!R2,E4&lt;&gt;Lijsten!R3,E4&lt;&gt;Lijsten!R4)</xm:f>
            <x14:dxf>
              <font>
                <color theme="0"/>
              </font>
              <border>
                <left/>
                <right/>
                <top style="thin">
                  <color auto="1"/>
                </top>
                <bottom style="thin">
                  <color auto="1"/>
                </bottom>
                <vertical/>
                <horizontal/>
              </border>
            </x14:dxf>
          </x14:cfRule>
          <xm:sqref>C6:E6 H6</xm:sqref>
        </x14:conditionalFormatting>
        <x14:conditionalFormatting xmlns:xm="http://schemas.microsoft.com/office/excel/2006/main">
          <x14:cfRule type="expression" priority="58" id="{F9CEED4C-8C51-46F8-B538-49A02A84A125}">
            <xm:f>AND(OR(E4=Lijsten!R2,E4=Lijsten!R3,E4=Lijsten!R4),E6="")</xm:f>
            <x14:dxf>
              <fill>
                <patternFill>
                  <bgColor theme="0" tint="-0.14996795556505021"/>
                </patternFill>
              </fill>
            </x14:dxf>
          </x14:cfRule>
          <x14:cfRule type="expression" priority="59" id="{8BEB3DD1-6341-4181-B9CC-9F206E901A57}">
            <xm:f>AND(OR(E4=Lijsten!R2,E4=Lijsten!R3,E4=Lijsten!R4),E6="")</xm:f>
            <x14:dxf>
              <fill>
                <patternFill patternType="none">
                  <bgColor auto="1"/>
                </patternFill>
              </fill>
              <border>
                <left style="thin">
                  <color auto="1"/>
                </left>
                <right style="thin">
                  <color auto="1"/>
                </right>
                <top style="thin">
                  <color auto="1"/>
                </top>
                <bottom style="thin">
                  <color auto="1"/>
                </bottom>
              </border>
            </x14:dxf>
          </x14:cfRule>
          <xm:sqref>E6:G6</xm:sqref>
        </x14:conditionalFormatting>
        <x14:conditionalFormatting xmlns:xm="http://schemas.microsoft.com/office/excel/2006/main">
          <x14:cfRule type="expression" priority="60" id="{B2143F1D-C272-4638-BA8F-23446CF308CA}">
            <xm:f>AND(H4&lt;&gt;Lijsten!#REF!,H4&lt;&gt;Lijsten!U3,H4&lt;&gt;Lijsten!U4)</xm:f>
            <x14:dxf>
              <font>
                <color theme="0"/>
              </font>
              <border>
                <left/>
                <right/>
                <top style="thin">
                  <color auto="1"/>
                </top>
                <bottom style="thin">
                  <color auto="1"/>
                </bottom>
                <vertical/>
                <horizontal/>
              </border>
            </x14:dxf>
          </x14:cfRule>
          <xm:sqref>F6:G6</xm:sqref>
        </x14:conditionalFormatting>
        <x14:conditionalFormatting xmlns:xm="http://schemas.microsoft.com/office/excel/2006/main">
          <x14:cfRule type="expression" priority="34" id="{F9CEED4C-8C51-46F8-B538-49A02A84A125}">
            <xm:f>AND(OR(H4=Lijsten!#REF!,H4=Lijsten!U3,H4=Lijsten!U4),H6="")</xm:f>
            <x14:dxf>
              <fill>
                <patternFill>
                  <bgColor theme="0" tint="-0.14996795556505021"/>
                </patternFill>
              </fill>
            </x14:dxf>
          </x14:cfRule>
          <x14:cfRule type="expression" priority="35" id="{8BEB3DD1-6341-4181-B9CC-9F206E901A57}">
            <xm:f>AND(OR(H4=Lijsten!#REF!,H4=Lijsten!U3,H4=Lijsten!U4),H6="")</xm:f>
            <x14:dxf>
              <fill>
                <patternFill patternType="none">
                  <bgColor auto="1"/>
                </patternFill>
              </fill>
              <border>
                <left style="thin">
                  <color auto="1"/>
                </left>
                <right style="thin">
                  <color auto="1"/>
                </right>
                <top style="thin">
                  <color auto="1"/>
                </top>
                <bottom style="thin">
                  <color auto="1"/>
                </bottom>
              </border>
            </x14:dxf>
          </x14:cfRule>
          <xm:sqref>H6:I6</xm:sqref>
        </x14:conditionalFormatting>
        <x14:conditionalFormatting xmlns:xm="http://schemas.microsoft.com/office/excel/2006/main">
          <x14:cfRule type="expression" priority="36" id="{B2143F1D-C272-4638-BA8F-23446CF308CA}">
            <xm:f>AND(K4&lt;&gt;Lijsten!#REF!,K4&lt;&gt;Lijsten!#REF!,K4&lt;&gt;Lijsten!#REF!)</xm:f>
            <x14:dxf>
              <font>
                <color theme="0"/>
              </font>
              <border>
                <left/>
                <right/>
                <top style="thin">
                  <color auto="1"/>
                </top>
                <bottom style="thin">
                  <color auto="1"/>
                </bottom>
                <vertical/>
                <horizontal/>
              </border>
            </x14:dxf>
          </x14:cfRule>
          <xm:sqref>I6</xm:sqref>
        </x14:conditionalFormatting>
        <x14:conditionalFormatting xmlns:xm="http://schemas.microsoft.com/office/excel/2006/main">
          <x14:cfRule type="expression" priority="19" id="{F9CEED4C-8C51-46F8-B538-49A02A84A125}">
            <xm:f>AND(OR(J4=Lijsten!W2,J4=Lijsten!W3,J4=Lijsten!W4),J6="")</xm:f>
            <x14:dxf>
              <fill>
                <patternFill>
                  <bgColor theme="0" tint="-0.14996795556505021"/>
                </patternFill>
              </fill>
            </x14:dxf>
          </x14:cfRule>
          <x14:cfRule type="expression" priority="20" id="{8BEB3DD1-6341-4181-B9CC-9F206E901A57}">
            <xm:f>AND(OR(J4=Lijsten!W2,J4=Lijsten!W3,J4=Lijsten!W4),J6="")</xm:f>
            <x14:dxf>
              <fill>
                <patternFill patternType="none">
                  <bgColor auto="1"/>
                </patternFill>
              </fill>
              <border>
                <left style="thin">
                  <color auto="1"/>
                </left>
                <right style="thin">
                  <color auto="1"/>
                </right>
                <top style="thin">
                  <color auto="1"/>
                </top>
                <bottom style="thin">
                  <color auto="1"/>
                </bottom>
              </border>
            </x14:dxf>
          </x14:cfRule>
          <x14:cfRule type="expression" priority="21" id="{B2143F1D-C272-4638-BA8F-23446CF308CA}">
            <xm:f>AND(L4&lt;&gt;Lijsten!#REF!,L4&lt;&gt;Lijsten!#REF!,L4&lt;&gt;Lijsten!#REF!)</xm:f>
            <x14:dxf>
              <font>
                <color theme="0"/>
              </font>
              <border>
                <left/>
                <right/>
                <top style="thin">
                  <color auto="1"/>
                </top>
                <bottom style="thin">
                  <color auto="1"/>
                </bottom>
                <vertical/>
                <horizontal/>
              </border>
            </x14:dxf>
          </x14:cfRule>
          <xm:sqref>J6</xm:sqref>
        </x14:conditionalFormatting>
        <x14:conditionalFormatting xmlns:xm="http://schemas.microsoft.com/office/excel/2006/main">
          <x14:cfRule type="expression" priority="16" id="{F9CEED4C-8C51-46F8-B538-49A02A84A125}">
            <xm:f>AND(OR(K4=Lijsten!#REF!,K4=Lijsten!#REF!,K4=Lijsten!#REF!),K6="")</xm:f>
            <x14:dxf>
              <fill>
                <patternFill>
                  <bgColor theme="0" tint="-0.14996795556505021"/>
                </patternFill>
              </fill>
            </x14:dxf>
          </x14:cfRule>
          <x14:cfRule type="expression" priority="17" id="{8BEB3DD1-6341-4181-B9CC-9F206E901A57}">
            <xm:f>AND(OR(K4=Lijsten!#REF!,K4=Lijsten!#REF!,K4=Lijsten!#REF!),K6="")</xm:f>
            <x14:dxf>
              <fill>
                <patternFill patternType="none">
                  <bgColor auto="1"/>
                </patternFill>
              </fill>
              <border>
                <left style="thin">
                  <color auto="1"/>
                </left>
                <right style="thin">
                  <color auto="1"/>
                </right>
                <top style="thin">
                  <color auto="1"/>
                </top>
                <bottom style="thin">
                  <color auto="1"/>
                </bottom>
              </border>
            </x14:dxf>
          </x14:cfRule>
          <x14:cfRule type="expression" priority="18" id="{B2143F1D-C272-4638-BA8F-23446CF308CA}">
            <xm:f>AND(M4&lt;&gt;Lijsten!#REF!,M4&lt;&gt;Lijsten!#REF!,M4&lt;&gt;Lijsten!#REF!)</xm:f>
            <x14:dxf>
              <font>
                <color theme="0"/>
              </font>
              <border>
                <left/>
                <right/>
                <top style="thin">
                  <color auto="1"/>
                </top>
                <bottom style="thin">
                  <color auto="1"/>
                </bottom>
                <vertical/>
                <horizontal/>
              </border>
            </x14:dxf>
          </x14:cfRule>
          <xm:sqref>K6:P6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C5E6C-9BBD-4277-9FC8-141A3F7B85AE}">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vj21G25Ksjz4yJ5a7EQXC1qSyItKnOAKnd+/joYP2uIGsuePkzi3mDS2kPTFG1FO+g2Z3KGcw+gTWdweKiZY9A==" saltValue="4TyptTGdTGxflyQXbsul0A==" spinCount="100000" sheet="1" objects="1" scenarios="1" formatColumns="0" selectLockedCells="1"/>
  <mergeCells count="4">
    <mergeCell ref="F9:F11"/>
    <mergeCell ref="F16:F17"/>
    <mergeCell ref="F23:F25"/>
    <mergeCell ref="B30:D30"/>
  </mergeCells>
  <conditionalFormatting sqref="B17:D17">
    <cfRule type="expression" dxfId="208" priority="7">
      <formula>AND($D$16&lt;&gt;"",$D$16&lt;&gt;"geen")</formula>
    </cfRule>
  </conditionalFormatting>
  <conditionalFormatting sqref="D4:D13">
    <cfRule type="expression" dxfId="207" priority="3">
      <formula>AND(D4&lt;&gt;"",D4&lt;&gt;"")</formula>
    </cfRule>
    <cfRule type="expression" dxfId="206" priority="4">
      <formula>D4=""</formula>
    </cfRule>
  </conditionalFormatting>
  <conditionalFormatting sqref="D9">
    <cfRule type="expression" dxfId="205" priority="2">
      <formula>LEFT(D9,3)="ggz"</formula>
    </cfRule>
  </conditionalFormatting>
  <conditionalFormatting sqref="D16 D18:D19">
    <cfRule type="expression" dxfId="204" priority="8">
      <formula>D16=""</formula>
    </cfRule>
  </conditionalFormatting>
  <conditionalFormatting sqref="D16:D19">
    <cfRule type="expression" dxfId="203" priority="5">
      <formula>AND(D16&lt;&gt;"",D16&lt;&gt;"")</formula>
    </cfRule>
  </conditionalFormatting>
  <conditionalFormatting sqref="D17">
    <cfRule type="expression" dxfId="202" priority="6">
      <formula>AND(AND($D$16&lt;&gt;"",D16&lt;&gt;"geen"),$D$17="")</formula>
    </cfRule>
  </conditionalFormatting>
  <conditionalFormatting sqref="D20">
    <cfRule type="expression" dxfId="201" priority="11">
      <formula>$F$20&lt;&gt;""</formula>
    </cfRule>
  </conditionalFormatting>
  <conditionalFormatting sqref="D31">
    <cfRule type="expression" dxfId="200" priority="9">
      <formula>AND(D31&lt;&gt;"",D31&lt;&gt;"")</formula>
    </cfRule>
    <cfRule type="expression" dxfId="199" priority="10">
      <formula>D31=""</formula>
    </cfRule>
  </conditionalFormatting>
  <conditionalFormatting sqref="F28">
    <cfRule type="expression" dxfId="198" priority="1">
      <formula>F28&lt;&gt;""</formula>
    </cfRule>
  </conditionalFormatting>
  <dataValidations count="4">
    <dataValidation type="list" allowBlank="1" showInputMessage="1" showErrorMessage="1" sqref="D31" xr:uid="{A47ABA2F-10DE-48EF-931D-BB4B665423E9}">
      <formula1>dropdown</formula1>
    </dataValidation>
    <dataValidation type="list" allowBlank="1" showInputMessage="1" showErrorMessage="1" sqref="D9" xr:uid="{82935B97-FC22-4384-8A76-E85A1D723ECF}">
      <formula1>type</formula1>
    </dataValidation>
    <dataValidation type="list" allowBlank="1" showInputMessage="1" showErrorMessage="1" sqref="D16" xr:uid="{BA7F3769-0022-4C61-A268-45E1DEFBE34C}">
      <formula1>nacht</formula1>
    </dataValidation>
    <dataValidation type="list" allowBlank="1" showInputMessage="1" showErrorMessage="1" sqref="D10 D17" xr:uid="{A14437F8-194F-4A83-889A-B26FD36F5A47}">
      <formula1>cap</formula1>
    </dataValidation>
  </dataValidations>
  <pageMargins left="0.7" right="0.7" top="0.75" bottom="0.75" header="0.3" footer="0.3"/>
  <pageSetup paperSize="9" scale="86" orientation="landscape"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E3DA-D23C-41E2-9EC5-3DDA754689DE}">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V7xJxMGaAmPpsLj9nq4xHc5BtQD2CM8yYyc9jbZQcA9SRZWW0WfOubs75uj0DQ8xurBHvxvwm9D0sUISMgk7Dg==" saltValue="3ghfRSxyEnpfXXbYufqzaw==" spinCount="100000" sheet="1" objects="1" scenarios="1" formatColumns="0" selectLockedCells="1"/>
  <mergeCells count="4">
    <mergeCell ref="F9:F11"/>
    <mergeCell ref="F16:F17"/>
    <mergeCell ref="F23:F25"/>
    <mergeCell ref="B30:D30"/>
  </mergeCells>
  <conditionalFormatting sqref="B17:D17">
    <cfRule type="expression" dxfId="197" priority="7">
      <formula>AND($D$16&lt;&gt;"",$D$16&lt;&gt;"geen")</formula>
    </cfRule>
  </conditionalFormatting>
  <conditionalFormatting sqref="D4:D13">
    <cfRule type="expression" dxfId="196" priority="3">
      <formula>AND(D4&lt;&gt;"",D4&lt;&gt;"")</formula>
    </cfRule>
    <cfRule type="expression" dxfId="195" priority="4">
      <formula>D4=""</formula>
    </cfRule>
  </conditionalFormatting>
  <conditionalFormatting sqref="D9">
    <cfRule type="expression" dxfId="194" priority="2">
      <formula>LEFT(D9,3)="ggz"</formula>
    </cfRule>
  </conditionalFormatting>
  <conditionalFormatting sqref="D16 D18:D19">
    <cfRule type="expression" dxfId="193" priority="8">
      <formula>D16=""</formula>
    </cfRule>
  </conditionalFormatting>
  <conditionalFormatting sqref="D16:D19">
    <cfRule type="expression" dxfId="192" priority="5">
      <formula>AND(D16&lt;&gt;"",D16&lt;&gt;"")</formula>
    </cfRule>
  </conditionalFormatting>
  <conditionalFormatting sqref="D17">
    <cfRule type="expression" dxfId="191" priority="6">
      <formula>AND(AND($D$16&lt;&gt;"",D16&lt;&gt;"geen"),$D$17="")</formula>
    </cfRule>
  </conditionalFormatting>
  <conditionalFormatting sqref="D20">
    <cfRule type="expression" dxfId="190" priority="11">
      <formula>$F$20&lt;&gt;""</formula>
    </cfRule>
  </conditionalFormatting>
  <conditionalFormatting sqref="D31">
    <cfRule type="expression" dxfId="189" priority="9">
      <formula>AND(D31&lt;&gt;"",D31&lt;&gt;"")</formula>
    </cfRule>
    <cfRule type="expression" dxfId="188" priority="10">
      <formula>D31=""</formula>
    </cfRule>
  </conditionalFormatting>
  <conditionalFormatting sqref="F28">
    <cfRule type="expression" dxfId="187" priority="1">
      <formula>F28&lt;&gt;""</formula>
    </cfRule>
  </conditionalFormatting>
  <dataValidations count="4">
    <dataValidation type="list" allowBlank="1" showInputMessage="1" showErrorMessage="1" sqref="D31" xr:uid="{0A315509-6BFC-4E40-AFB6-37AF68D15E7C}">
      <formula1>dropdown</formula1>
    </dataValidation>
    <dataValidation type="list" allowBlank="1" showInputMessage="1" showErrorMessage="1" sqref="D9" xr:uid="{FE435288-9B5A-4029-873F-182BAA0EB67B}">
      <formula1>type</formula1>
    </dataValidation>
    <dataValidation type="list" allowBlank="1" showInputMessage="1" showErrorMessage="1" sqref="D16" xr:uid="{EF4DBCEC-EB23-43FB-AA60-E1545FF341FC}">
      <formula1>nacht</formula1>
    </dataValidation>
    <dataValidation type="list" allowBlank="1" showInputMessage="1" showErrorMessage="1" sqref="D10 D17" xr:uid="{4B327CC9-2AE1-4006-AD63-0C4CD793D234}">
      <formula1>cap</formula1>
    </dataValidation>
  </dataValidations>
  <pageMargins left="0.7" right="0.7" top="0.75" bottom="0.75" header="0.3" footer="0.3"/>
  <pageSetup paperSize="9" scale="86" orientation="landscape"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41289-E8AD-4CB9-831B-5852A30D90F8}">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h1oh+42s9MnpKg4FnzalX1Q/T7XC9JXcTz8uftDgcJNgfYIXBmsZEBwZaWruUpvN52ttElw4eh7zwkFUbNPeqQ==" saltValue="TnryD2kB4exH1jg1nDBU+Q==" spinCount="100000" sheet="1" objects="1" scenarios="1" formatColumns="0" selectLockedCells="1"/>
  <mergeCells count="4">
    <mergeCell ref="F9:F11"/>
    <mergeCell ref="F16:F17"/>
    <mergeCell ref="F23:F25"/>
    <mergeCell ref="B30:D30"/>
  </mergeCells>
  <conditionalFormatting sqref="B17:D17">
    <cfRule type="expression" dxfId="186" priority="7">
      <formula>AND($D$16&lt;&gt;"",$D$16&lt;&gt;"geen")</formula>
    </cfRule>
  </conditionalFormatting>
  <conditionalFormatting sqref="D4:D13">
    <cfRule type="expression" dxfId="185" priority="3">
      <formula>AND(D4&lt;&gt;"",D4&lt;&gt;"")</formula>
    </cfRule>
    <cfRule type="expression" dxfId="184" priority="4">
      <formula>D4=""</formula>
    </cfRule>
  </conditionalFormatting>
  <conditionalFormatting sqref="D9">
    <cfRule type="expression" dxfId="183" priority="2">
      <formula>LEFT(D9,3)="ggz"</formula>
    </cfRule>
  </conditionalFormatting>
  <conditionalFormatting sqref="D16 D18:D19">
    <cfRule type="expression" dxfId="182" priority="8">
      <formula>D16=""</formula>
    </cfRule>
  </conditionalFormatting>
  <conditionalFormatting sqref="D16:D19">
    <cfRule type="expression" dxfId="181" priority="5">
      <formula>AND(D16&lt;&gt;"",D16&lt;&gt;"")</formula>
    </cfRule>
  </conditionalFormatting>
  <conditionalFormatting sqref="D17">
    <cfRule type="expression" dxfId="180" priority="6">
      <formula>AND(AND($D$16&lt;&gt;"",D16&lt;&gt;"geen"),$D$17="")</formula>
    </cfRule>
  </conditionalFormatting>
  <conditionalFormatting sqref="D20">
    <cfRule type="expression" dxfId="179" priority="11">
      <formula>$F$20&lt;&gt;""</formula>
    </cfRule>
  </conditionalFormatting>
  <conditionalFormatting sqref="D31">
    <cfRule type="expression" dxfId="178" priority="9">
      <formula>AND(D31&lt;&gt;"",D31&lt;&gt;"")</formula>
    </cfRule>
    <cfRule type="expression" dxfId="177" priority="10">
      <formula>D31=""</formula>
    </cfRule>
  </conditionalFormatting>
  <conditionalFormatting sqref="F28">
    <cfRule type="expression" dxfId="176" priority="1">
      <formula>F28&lt;&gt;""</formula>
    </cfRule>
  </conditionalFormatting>
  <dataValidations count="4">
    <dataValidation type="list" allowBlank="1" showInputMessage="1" showErrorMessage="1" sqref="D31" xr:uid="{36D278EB-8D3F-4B53-819B-FB95B3FB0D33}">
      <formula1>dropdown</formula1>
    </dataValidation>
    <dataValidation type="list" allowBlank="1" showInputMessage="1" showErrorMessage="1" sqref="D9" xr:uid="{91D92C12-244C-42C0-87B1-22D0872463A9}">
      <formula1>type</formula1>
    </dataValidation>
    <dataValidation type="list" allowBlank="1" showInputMessage="1" showErrorMessage="1" sqref="D16" xr:uid="{54D53109-77FD-40BE-9ED3-9C938C6EA74C}">
      <formula1>nacht</formula1>
    </dataValidation>
    <dataValidation type="list" allowBlank="1" showInputMessage="1" showErrorMessage="1" sqref="D10 D17" xr:uid="{4AD6862E-EDE3-4272-9566-2CEF7CB63F28}">
      <formula1>cap</formula1>
    </dataValidation>
  </dataValidations>
  <pageMargins left="0.7" right="0.7" top="0.75" bottom="0.75" header="0.3" footer="0.3"/>
  <pageSetup paperSize="9" scale="86" orientation="landscape"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0D62E-45CA-45A3-8C0E-25D4ACCDFEF7}">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kggElE3vOStKLeIqiS3xZmqb/+bTXnTW2QckFdCJ4P/pRWStB4SXB6ib3Wx/+q/PPKd+TQuoHROPX+cPaBqTYw==" saltValue="3f4VzOT+ab2Xgg7k60iHCQ==" spinCount="100000" sheet="1" objects="1" scenarios="1" formatColumns="0" selectLockedCells="1"/>
  <mergeCells count="4">
    <mergeCell ref="F9:F11"/>
    <mergeCell ref="F16:F17"/>
    <mergeCell ref="F23:F25"/>
    <mergeCell ref="B30:D30"/>
  </mergeCells>
  <conditionalFormatting sqref="B17:D17">
    <cfRule type="expression" dxfId="175" priority="7">
      <formula>AND($D$16&lt;&gt;"",$D$16&lt;&gt;"geen")</formula>
    </cfRule>
  </conditionalFormatting>
  <conditionalFormatting sqref="D4:D13">
    <cfRule type="expression" dxfId="174" priority="3">
      <formula>AND(D4&lt;&gt;"",D4&lt;&gt;"")</formula>
    </cfRule>
    <cfRule type="expression" dxfId="173" priority="4">
      <formula>D4=""</formula>
    </cfRule>
  </conditionalFormatting>
  <conditionalFormatting sqref="D9">
    <cfRule type="expression" dxfId="172" priority="2">
      <formula>LEFT(D9,3)="ggz"</formula>
    </cfRule>
  </conditionalFormatting>
  <conditionalFormatting sqref="D16 D18:D19">
    <cfRule type="expression" dxfId="171" priority="8">
      <formula>D16=""</formula>
    </cfRule>
  </conditionalFormatting>
  <conditionalFormatting sqref="D16:D19">
    <cfRule type="expression" dxfId="170" priority="5">
      <formula>AND(D16&lt;&gt;"",D16&lt;&gt;"")</formula>
    </cfRule>
  </conditionalFormatting>
  <conditionalFormatting sqref="D17">
    <cfRule type="expression" dxfId="169" priority="6">
      <formula>AND(AND($D$16&lt;&gt;"",D16&lt;&gt;"geen"),$D$17="")</formula>
    </cfRule>
  </conditionalFormatting>
  <conditionalFormatting sqref="D20">
    <cfRule type="expression" dxfId="168" priority="11">
      <formula>$F$20&lt;&gt;""</formula>
    </cfRule>
  </conditionalFormatting>
  <conditionalFormatting sqref="D31">
    <cfRule type="expression" dxfId="167" priority="9">
      <formula>AND(D31&lt;&gt;"",D31&lt;&gt;"")</formula>
    </cfRule>
    <cfRule type="expression" dxfId="166" priority="10">
      <formula>D31=""</formula>
    </cfRule>
  </conditionalFormatting>
  <conditionalFormatting sqref="F28">
    <cfRule type="expression" dxfId="165" priority="1">
      <formula>F28&lt;&gt;""</formula>
    </cfRule>
  </conditionalFormatting>
  <dataValidations count="4">
    <dataValidation type="list" allowBlank="1" showInputMessage="1" showErrorMessage="1" sqref="D31" xr:uid="{D8E2260C-7533-4C0B-AF7C-5CF90727E72E}">
      <formula1>dropdown</formula1>
    </dataValidation>
    <dataValidation type="list" allowBlank="1" showInputMessage="1" showErrorMessage="1" sqref="D9" xr:uid="{FFB6493A-A533-48AE-B1E8-464B83599049}">
      <formula1>type</formula1>
    </dataValidation>
    <dataValidation type="list" allowBlank="1" showInputMessage="1" showErrorMessage="1" sqref="D16" xr:uid="{280BCC76-FC39-40D4-AB9A-FA46C340E6B9}">
      <formula1>nacht</formula1>
    </dataValidation>
    <dataValidation type="list" allowBlank="1" showInputMessage="1" showErrorMessage="1" sqref="D10 D17" xr:uid="{6086F41F-AAF7-4DDB-B10F-03C66CB9E019}">
      <formula1>cap</formula1>
    </dataValidation>
  </dataValidations>
  <pageMargins left="0.7" right="0.7" top="0.75" bottom="0.75" header="0.3" footer="0.3"/>
  <pageSetup paperSize="9" scale="86" orientation="landscape"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5590A-1D1E-4B2A-BDC0-BF9388F8E854}">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pZLZRRIDC6E/rdH6XRhPYAM5WOzHWRAR3a3AxOhxgNeM649Qdbs8tAfWNINLtEgRxjzzch3pVHHhNWq/Kbi7JQ==" saltValue="jijhUJYHwAmprRqrhF+pvA==" spinCount="100000" sheet="1" objects="1" scenarios="1" formatColumns="0" selectLockedCells="1"/>
  <mergeCells count="4">
    <mergeCell ref="F9:F11"/>
    <mergeCell ref="F16:F17"/>
    <mergeCell ref="F23:F25"/>
    <mergeCell ref="B30:D30"/>
  </mergeCells>
  <conditionalFormatting sqref="B17:D17">
    <cfRule type="expression" dxfId="164" priority="7">
      <formula>AND($D$16&lt;&gt;"",$D$16&lt;&gt;"geen")</formula>
    </cfRule>
  </conditionalFormatting>
  <conditionalFormatting sqref="D4:D13">
    <cfRule type="expression" dxfId="163" priority="3">
      <formula>AND(D4&lt;&gt;"",D4&lt;&gt;"")</formula>
    </cfRule>
    <cfRule type="expression" dxfId="162" priority="4">
      <formula>D4=""</formula>
    </cfRule>
  </conditionalFormatting>
  <conditionalFormatting sqref="D9">
    <cfRule type="expression" dxfId="161" priority="2">
      <formula>LEFT(D9,3)="ggz"</formula>
    </cfRule>
  </conditionalFormatting>
  <conditionalFormatting sqref="D16 D18:D19">
    <cfRule type="expression" dxfId="160" priority="8">
      <formula>D16=""</formula>
    </cfRule>
  </conditionalFormatting>
  <conditionalFormatting sqref="D16:D19">
    <cfRule type="expression" dxfId="159" priority="5">
      <formula>AND(D16&lt;&gt;"",D16&lt;&gt;"")</formula>
    </cfRule>
  </conditionalFormatting>
  <conditionalFormatting sqref="D17">
    <cfRule type="expression" dxfId="158" priority="6">
      <formula>AND(AND($D$16&lt;&gt;"",D16&lt;&gt;"geen"),$D$17="")</formula>
    </cfRule>
  </conditionalFormatting>
  <conditionalFormatting sqref="D20">
    <cfRule type="expression" dxfId="157" priority="11">
      <formula>$F$20&lt;&gt;""</formula>
    </cfRule>
  </conditionalFormatting>
  <conditionalFormatting sqref="D31">
    <cfRule type="expression" dxfId="156" priority="9">
      <formula>AND(D31&lt;&gt;"",D31&lt;&gt;"")</formula>
    </cfRule>
    <cfRule type="expression" dxfId="155" priority="10">
      <formula>D31=""</formula>
    </cfRule>
  </conditionalFormatting>
  <conditionalFormatting sqref="F28">
    <cfRule type="expression" dxfId="154" priority="1">
      <formula>F28&lt;&gt;""</formula>
    </cfRule>
  </conditionalFormatting>
  <dataValidations count="4">
    <dataValidation type="list" allowBlank="1" showInputMessage="1" showErrorMessage="1" sqref="D31" xr:uid="{73E3C0F4-FD96-42C0-AC33-222C372CE055}">
      <formula1>dropdown</formula1>
    </dataValidation>
    <dataValidation type="list" allowBlank="1" showInputMessage="1" showErrorMessage="1" sqref="D9" xr:uid="{A198BCA6-8E1A-417C-A3D0-C40CC23D141F}">
      <formula1>type</formula1>
    </dataValidation>
    <dataValidation type="list" allowBlank="1" showInputMessage="1" showErrorMessage="1" sqref="D16" xr:uid="{C2EC64D1-8CB5-4850-82E0-660A05831C18}">
      <formula1>nacht</formula1>
    </dataValidation>
    <dataValidation type="list" allowBlank="1" showInputMessage="1" showErrorMessage="1" sqref="D10 D17" xr:uid="{88ED0DE3-EA11-4199-A004-0F15B8BA7C9F}">
      <formula1>cap</formula1>
    </dataValidation>
  </dataValidations>
  <pageMargins left="0.7" right="0.7" top="0.75" bottom="0.75" header="0.3" footer="0.3"/>
  <pageSetup paperSize="9" scale="86" orientation="landscape"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1D62D-A692-4761-A994-998A854A61FB}">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ODfLEB4nWkJIZOSkA7ABWTw7oJI2qUUuwHp6+sXbAO1T4cQm4yy5fE5NcnhHtCMrWJUWMFVWGThT22Y2JThvxg==" saltValue="RzPJfioA3qDVKwdXzh6b4w==" spinCount="100000" sheet="1" objects="1" scenarios="1" formatColumns="0" selectLockedCells="1"/>
  <mergeCells count="4">
    <mergeCell ref="F9:F11"/>
    <mergeCell ref="F16:F17"/>
    <mergeCell ref="F23:F25"/>
    <mergeCell ref="B30:D30"/>
  </mergeCells>
  <conditionalFormatting sqref="B17:D17">
    <cfRule type="expression" dxfId="153" priority="7">
      <formula>AND($D$16&lt;&gt;"",$D$16&lt;&gt;"geen")</formula>
    </cfRule>
  </conditionalFormatting>
  <conditionalFormatting sqref="D4:D13">
    <cfRule type="expression" dxfId="152" priority="3">
      <formula>AND(D4&lt;&gt;"",D4&lt;&gt;"")</formula>
    </cfRule>
    <cfRule type="expression" dxfId="151" priority="4">
      <formula>D4=""</formula>
    </cfRule>
  </conditionalFormatting>
  <conditionalFormatting sqref="D9">
    <cfRule type="expression" dxfId="150" priority="2">
      <formula>LEFT(D9,3)="ggz"</formula>
    </cfRule>
  </conditionalFormatting>
  <conditionalFormatting sqref="D16 D18:D19">
    <cfRule type="expression" dxfId="149" priority="8">
      <formula>D16=""</formula>
    </cfRule>
  </conditionalFormatting>
  <conditionalFormatting sqref="D16:D19">
    <cfRule type="expression" dxfId="148" priority="5">
      <formula>AND(D16&lt;&gt;"",D16&lt;&gt;"")</formula>
    </cfRule>
  </conditionalFormatting>
  <conditionalFormatting sqref="D17">
    <cfRule type="expression" dxfId="147" priority="6">
      <formula>AND(AND($D$16&lt;&gt;"",D16&lt;&gt;"geen"),$D$17="")</formula>
    </cfRule>
  </conditionalFormatting>
  <conditionalFormatting sqref="D20">
    <cfRule type="expression" dxfId="146" priority="11">
      <formula>$F$20&lt;&gt;""</formula>
    </cfRule>
  </conditionalFormatting>
  <conditionalFormatting sqref="D31">
    <cfRule type="expression" dxfId="145" priority="9">
      <formula>AND(D31&lt;&gt;"",D31&lt;&gt;"")</formula>
    </cfRule>
    <cfRule type="expression" dxfId="144" priority="10">
      <formula>D31=""</formula>
    </cfRule>
  </conditionalFormatting>
  <conditionalFormatting sqref="F28">
    <cfRule type="expression" dxfId="143" priority="1">
      <formula>F28&lt;&gt;""</formula>
    </cfRule>
  </conditionalFormatting>
  <dataValidations count="4">
    <dataValidation type="list" allowBlank="1" showInputMessage="1" showErrorMessage="1" sqref="D31" xr:uid="{971F9EEF-691C-4C7D-8296-F70AC9C3AF0E}">
      <formula1>dropdown</formula1>
    </dataValidation>
    <dataValidation type="list" allowBlank="1" showInputMessage="1" showErrorMessage="1" sqref="D9" xr:uid="{5068643E-A1CC-41B1-8514-8B0ED84E8F2A}">
      <formula1>type</formula1>
    </dataValidation>
    <dataValidation type="list" allowBlank="1" showInputMessage="1" showErrorMessage="1" sqref="D16" xr:uid="{C197082B-5511-41ED-9756-2B64283E421E}">
      <formula1>nacht</formula1>
    </dataValidation>
    <dataValidation type="list" allowBlank="1" showInputMessage="1" showErrorMessage="1" sqref="D10 D17" xr:uid="{B5E86ABF-708C-4EE6-A48D-BD0EAD8FB4ED}">
      <formula1>cap</formula1>
    </dataValidation>
  </dataValidations>
  <pageMargins left="0.7" right="0.7" top="0.75" bottom="0.75" header="0.3" footer="0.3"/>
  <pageSetup paperSize="9" scale="86" orientation="landscape"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7485-51FC-4F3A-A6BD-F39F5AF722FA}">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Sh8kc7iHGkURSBrOPJVGO86w88mmp9S93F33nHKMHU7AXkUcZ4Nt3w1FkyTKf4zttwc+TxQAJvtQH5zc9xTCww==" saltValue="nRP/+pJOZxaUl5iV6UXn1Q==" spinCount="100000" sheet="1" objects="1" scenarios="1" formatColumns="0" selectLockedCells="1"/>
  <mergeCells count="4">
    <mergeCell ref="F9:F11"/>
    <mergeCell ref="F16:F17"/>
    <mergeCell ref="F23:F25"/>
    <mergeCell ref="B30:D30"/>
  </mergeCells>
  <conditionalFormatting sqref="B17:D17">
    <cfRule type="expression" dxfId="142" priority="7">
      <formula>AND($D$16&lt;&gt;"",$D$16&lt;&gt;"geen")</formula>
    </cfRule>
  </conditionalFormatting>
  <conditionalFormatting sqref="D4:D13">
    <cfRule type="expression" dxfId="141" priority="3">
      <formula>AND(D4&lt;&gt;"",D4&lt;&gt;"")</formula>
    </cfRule>
    <cfRule type="expression" dxfId="140" priority="4">
      <formula>D4=""</formula>
    </cfRule>
  </conditionalFormatting>
  <conditionalFormatting sqref="D9">
    <cfRule type="expression" dxfId="139" priority="2">
      <formula>LEFT(D9,3)="ggz"</formula>
    </cfRule>
  </conditionalFormatting>
  <conditionalFormatting sqref="D16 D18:D19">
    <cfRule type="expression" dxfId="138" priority="8">
      <formula>D16=""</formula>
    </cfRule>
  </conditionalFormatting>
  <conditionalFormatting sqref="D16:D19">
    <cfRule type="expression" dxfId="137" priority="5">
      <formula>AND(D16&lt;&gt;"",D16&lt;&gt;"")</formula>
    </cfRule>
  </conditionalFormatting>
  <conditionalFormatting sqref="D17">
    <cfRule type="expression" dxfId="136" priority="6">
      <formula>AND(AND($D$16&lt;&gt;"",D16&lt;&gt;"geen"),$D$17="")</formula>
    </cfRule>
  </conditionalFormatting>
  <conditionalFormatting sqref="D20">
    <cfRule type="expression" dxfId="135" priority="11">
      <formula>$F$20&lt;&gt;""</formula>
    </cfRule>
  </conditionalFormatting>
  <conditionalFormatting sqref="D31">
    <cfRule type="expression" dxfId="134" priority="9">
      <formula>AND(D31&lt;&gt;"",D31&lt;&gt;"")</formula>
    </cfRule>
    <cfRule type="expression" dxfId="133" priority="10">
      <formula>D31=""</formula>
    </cfRule>
  </conditionalFormatting>
  <conditionalFormatting sqref="F28">
    <cfRule type="expression" dxfId="132" priority="1">
      <formula>F28&lt;&gt;""</formula>
    </cfRule>
  </conditionalFormatting>
  <dataValidations count="4">
    <dataValidation type="list" allowBlank="1" showInputMessage="1" showErrorMessage="1" sqref="D31" xr:uid="{C0B0C03E-CCF4-4AF9-B179-A0706D3CD0FC}">
      <formula1>dropdown</formula1>
    </dataValidation>
    <dataValidation type="list" allowBlank="1" showInputMessage="1" showErrorMessage="1" sqref="D9" xr:uid="{396068F5-CF95-4995-81E8-D52A74918579}">
      <formula1>type</formula1>
    </dataValidation>
    <dataValidation type="list" allowBlank="1" showInputMessage="1" showErrorMessage="1" sqref="D16" xr:uid="{3F012001-1A2B-4CDA-9E3E-CCA05A770BBB}">
      <formula1>nacht</formula1>
    </dataValidation>
    <dataValidation type="list" allowBlank="1" showInputMessage="1" showErrorMessage="1" sqref="D10 D17" xr:uid="{336CBB95-7E01-4414-A3BD-21F4F6298458}">
      <formula1>cap</formula1>
    </dataValidation>
  </dataValidations>
  <pageMargins left="0.7" right="0.7" top="0.75" bottom="0.75" header="0.3" footer="0.3"/>
  <pageSetup paperSize="9" scale="86" orientation="landscape"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4BCDB-F93D-44A6-8D60-F7062C483710}">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OiLcyDuriglbktJQL4nqMAGRiFcwIO8vaa5R8wnBIsHnCMHKagFrS5WqKTUSid9LDO4mFxGDYrmJUDUPnhKq1w==" saltValue="pmFSiU6GqEnVOHlgYAvEww==" spinCount="100000" sheet="1" objects="1" scenarios="1" formatColumns="0" selectLockedCells="1"/>
  <mergeCells count="4">
    <mergeCell ref="F9:F11"/>
    <mergeCell ref="F16:F17"/>
    <mergeCell ref="F23:F25"/>
    <mergeCell ref="B30:D30"/>
  </mergeCells>
  <conditionalFormatting sqref="B17:D17">
    <cfRule type="expression" dxfId="131" priority="7">
      <formula>AND($D$16&lt;&gt;"",$D$16&lt;&gt;"geen")</formula>
    </cfRule>
  </conditionalFormatting>
  <conditionalFormatting sqref="D4:D13">
    <cfRule type="expression" dxfId="130" priority="3">
      <formula>AND(D4&lt;&gt;"",D4&lt;&gt;"")</formula>
    </cfRule>
    <cfRule type="expression" dxfId="129" priority="4">
      <formula>D4=""</formula>
    </cfRule>
  </conditionalFormatting>
  <conditionalFormatting sqref="D9">
    <cfRule type="expression" dxfId="128" priority="2">
      <formula>LEFT(D9,3)="ggz"</formula>
    </cfRule>
  </conditionalFormatting>
  <conditionalFormatting sqref="D16 D18:D19">
    <cfRule type="expression" dxfId="127" priority="8">
      <formula>D16=""</formula>
    </cfRule>
  </conditionalFormatting>
  <conditionalFormatting sqref="D16:D19">
    <cfRule type="expression" dxfId="126" priority="5">
      <formula>AND(D16&lt;&gt;"",D16&lt;&gt;"")</formula>
    </cfRule>
  </conditionalFormatting>
  <conditionalFormatting sqref="D17">
    <cfRule type="expression" dxfId="125" priority="6">
      <formula>AND(AND($D$16&lt;&gt;"",D16&lt;&gt;"geen"),$D$17="")</formula>
    </cfRule>
  </conditionalFormatting>
  <conditionalFormatting sqref="D20">
    <cfRule type="expression" dxfId="124" priority="11">
      <formula>$F$20&lt;&gt;""</formula>
    </cfRule>
  </conditionalFormatting>
  <conditionalFormatting sqref="D31">
    <cfRule type="expression" dxfId="123" priority="9">
      <formula>AND(D31&lt;&gt;"",D31&lt;&gt;"")</formula>
    </cfRule>
    <cfRule type="expression" dxfId="122" priority="10">
      <formula>D31=""</formula>
    </cfRule>
  </conditionalFormatting>
  <conditionalFormatting sqref="F28">
    <cfRule type="expression" dxfId="121" priority="1">
      <formula>F28&lt;&gt;""</formula>
    </cfRule>
  </conditionalFormatting>
  <dataValidations count="4">
    <dataValidation type="list" allowBlank="1" showInputMessage="1" showErrorMessage="1" sqref="D31" xr:uid="{DEB6D4B9-2BF7-4BB3-9DEB-CBC97978B353}">
      <formula1>dropdown</formula1>
    </dataValidation>
    <dataValidation type="list" allowBlank="1" showInputMessage="1" showErrorMessage="1" sqref="D9" xr:uid="{6A9EDE12-2EA8-479F-916F-8E1523196A6D}">
      <formula1>type</formula1>
    </dataValidation>
    <dataValidation type="list" allowBlank="1" showInputMessage="1" showErrorMessage="1" sqref="D16" xr:uid="{5E58EF11-BABF-46D2-9AEA-6BEE41C8E1AF}">
      <formula1>nacht</formula1>
    </dataValidation>
    <dataValidation type="list" allowBlank="1" showInputMessage="1" showErrorMessage="1" sqref="D10 D17" xr:uid="{C99F8BE7-F461-46C8-B8F4-00E4F55D9A4A}">
      <formula1>cap</formula1>
    </dataValidation>
  </dataValidations>
  <pageMargins left="0.7" right="0.7" top="0.75" bottom="0.75" header="0.3" footer="0.3"/>
  <pageSetup paperSize="9" scale="86" orientation="landscape"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4653D-AF26-4CA3-9734-8F8E3ADCA332}">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lCsWIKwqcV83AtIJb7UtbSODXWZNQXYh3gHNljv/Lac9NHTTG8dn6D4ZTXpCxz0k0d5tlHOSKuo1NUFJqUdeUg==" saltValue="QHdSioedOCvJDkwE1AeLpg==" spinCount="100000" sheet="1" objects="1" scenarios="1" formatColumns="0" selectLockedCells="1"/>
  <mergeCells count="4">
    <mergeCell ref="F9:F11"/>
    <mergeCell ref="F16:F17"/>
    <mergeCell ref="F23:F25"/>
    <mergeCell ref="B30:D30"/>
  </mergeCells>
  <conditionalFormatting sqref="B17:D17">
    <cfRule type="expression" dxfId="120" priority="7">
      <formula>AND($D$16&lt;&gt;"",$D$16&lt;&gt;"geen")</formula>
    </cfRule>
  </conditionalFormatting>
  <conditionalFormatting sqref="D4:D13">
    <cfRule type="expression" dxfId="119" priority="3">
      <formula>AND(D4&lt;&gt;"",D4&lt;&gt;"")</formula>
    </cfRule>
    <cfRule type="expression" dxfId="118" priority="4">
      <formula>D4=""</formula>
    </cfRule>
  </conditionalFormatting>
  <conditionalFormatting sqref="D9">
    <cfRule type="expression" dxfId="117" priority="2">
      <formula>LEFT(D9,3)="ggz"</formula>
    </cfRule>
  </conditionalFormatting>
  <conditionalFormatting sqref="D16 D18:D19">
    <cfRule type="expression" dxfId="116" priority="8">
      <formula>D16=""</formula>
    </cfRule>
  </conditionalFormatting>
  <conditionalFormatting sqref="D16:D19">
    <cfRule type="expression" dxfId="115" priority="5">
      <formula>AND(D16&lt;&gt;"",D16&lt;&gt;"")</formula>
    </cfRule>
  </conditionalFormatting>
  <conditionalFormatting sqref="D17">
    <cfRule type="expression" dxfId="114" priority="6">
      <formula>AND(AND($D$16&lt;&gt;"",D16&lt;&gt;"geen"),$D$17="")</formula>
    </cfRule>
  </conditionalFormatting>
  <conditionalFormatting sqref="D20">
    <cfRule type="expression" dxfId="113" priority="11">
      <formula>$F$20&lt;&gt;""</formula>
    </cfRule>
  </conditionalFormatting>
  <conditionalFormatting sqref="D31">
    <cfRule type="expression" dxfId="112" priority="9">
      <formula>AND(D31&lt;&gt;"",D31&lt;&gt;"")</formula>
    </cfRule>
    <cfRule type="expression" dxfId="111" priority="10">
      <formula>D31=""</formula>
    </cfRule>
  </conditionalFormatting>
  <conditionalFormatting sqref="F28">
    <cfRule type="expression" dxfId="110" priority="1">
      <formula>F28&lt;&gt;""</formula>
    </cfRule>
  </conditionalFormatting>
  <dataValidations count="4">
    <dataValidation type="list" allowBlank="1" showInputMessage="1" showErrorMessage="1" sqref="D31" xr:uid="{4A6109C7-8023-4873-9070-44B1629BA0A6}">
      <formula1>dropdown</formula1>
    </dataValidation>
    <dataValidation type="list" allowBlank="1" showInputMessage="1" showErrorMessage="1" sqref="D9" xr:uid="{E240ED8A-0198-4584-A7E6-5411F386F711}">
      <formula1>type</formula1>
    </dataValidation>
    <dataValidation type="list" allowBlank="1" showInputMessage="1" showErrorMessage="1" sqref="D16" xr:uid="{3B57A63E-7A56-45AE-8D1F-3B5F5D8D135C}">
      <formula1>nacht</formula1>
    </dataValidation>
    <dataValidation type="list" allowBlank="1" showInputMessage="1" showErrorMessage="1" sqref="D10 D17" xr:uid="{83FD2153-F04F-4AD7-B4FF-8FB68FCE6305}">
      <formula1>cap</formula1>
    </dataValidation>
  </dataValidations>
  <pageMargins left="0.7" right="0.7" top="0.75" bottom="0.75" header="0.3" footer="0.3"/>
  <pageSetup paperSize="9" scale="86" orientation="landscape"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DB0D-DA78-45BA-9490-5D0033C3DDF4}">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TH/akwGZh8tc4JD/GHZqc2q5AFccXqSleHfrEV37kHjez6bv7tswfGKqEi9ulp7zlv9fdsMunbeEnkgPl9ysWQ==" saltValue="vuLelhchhquSqmd8YTJ4QA==" spinCount="100000" sheet="1" objects="1" scenarios="1" formatColumns="0" selectLockedCells="1"/>
  <mergeCells count="4">
    <mergeCell ref="F9:F11"/>
    <mergeCell ref="F16:F17"/>
    <mergeCell ref="F23:F25"/>
    <mergeCell ref="B30:D30"/>
  </mergeCells>
  <conditionalFormatting sqref="B17:D17">
    <cfRule type="expression" dxfId="109" priority="7">
      <formula>AND($D$16&lt;&gt;"",$D$16&lt;&gt;"geen")</formula>
    </cfRule>
  </conditionalFormatting>
  <conditionalFormatting sqref="D4:D13">
    <cfRule type="expression" dxfId="108" priority="3">
      <formula>AND(D4&lt;&gt;"",D4&lt;&gt;"")</formula>
    </cfRule>
    <cfRule type="expression" dxfId="107" priority="4">
      <formula>D4=""</formula>
    </cfRule>
  </conditionalFormatting>
  <conditionalFormatting sqref="D9">
    <cfRule type="expression" dxfId="106" priority="2">
      <formula>LEFT(D9,3)="ggz"</formula>
    </cfRule>
  </conditionalFormatting>
  <conditionalFormatting sqref="D16 D18:D19">
    <cfRule type="expression" dxfId="105" priority="8">
      <formula>D16=""</formula>
    </cfRule>
  </conditionalFormatting>
  <conditionalFormatting sqref="D16:D19">
    <cfRule type="expression" dxfId="104" priority="5">
      <formula>AND(D16&lt;&gt;"",D16&lt;&gt;"")</formula>
    </cfRule>
  </conditionalFormatting>
  <conditionalFormatting sqref="D17">
    <cfRule type="expression" dxfId="103" priority="6">
      <formula>AND(AND($D$16&lt;&gt;"",D16&lt;&gt;"geen"),$D$17="")</formula>
    </cfRule>
  </conditionalFormatting>
  <conditionalFormatting sqref="D20">
    <cfRule type="expression" dxfId="102" priority="11">
      <formula>$F$20&lt;&gt;""</formula>
    </cfRule>
  </conditionalFormatting>
  <conditionalFormatting sqref="D31">
    <cfRule type="expression" dxfId="101" priority="9">
      <formula>AND(D31&lt;&gt;"",D31&lt;&gt;"")</formula>
    </cfRule>
    <cfRule type="expression" dxfId="100" priority="10">
      <formula>D31=""</formula>
    </cfRule>
  </conditionalFormatting>
  <conditionalFormatting sqref="F28">
    <cfRule type="expression" dxfId="99" priority="1">
      <formula>F28&lt;&gt;""</formula>
    </cfRule>
  </conditionalFormatting>
  <dataValidations count="4">
    <dataValidation type="list" allowBlank="1" showInputMessage="1" showErrorMessage="1" sqref="D31" xr:uid="{53B2F404-DD41-4991-BD0B-DAB124A4C286}">
      <formula1>dropdown</formula1>
    </dataValidation>
    <dataValidation type="list" allowBlank="1" showInputMessage="1" showErrorMessage="1" sqref="D9" xr:uid="{A3B9B0B3-0567-4244-9B0E-E2D1217331E6}">
      <formula1>type</formula1>
    </dataValidation>
    <dataValidation type="list" allowBlank="1" showInputMessage="1" showErrorMessage="1" sqref="D16" xr:uid="{A2AD5F7D-CA40-42C4-B900-46EA289CC914}">
      <formula1>nacht</formula1>
    </dataValidation>
    <dataValidation type="list" allowBlank="1" showInputMessage="1" showErrorMessage="1" sqref="D10 D17" xr:uid="{CD324C33-B591-4373-8351-B91C8A65DC4D}">
      <formula1>cap</formula1>
    </dataValidation>
  </dataValidations>
  <pageMargins left="0.7" right="0.7" top="0.75" bottom="0.75" header="0.3" footer="0.3"/>
  <pageSetup paperSize="9" scale="86"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B2:V2127"/>
  <sheetViews>
    <sheetView showGridLines="0" workbookViewId="0">
      <selection activeCell="B5" sqref="B5:E5"/>
    </sheetView>
  </sheetViews>
  <sheetFormatPr defaultRowHeight="14.4" x14ac:dyDescent="0.55000000000000004"/>
  <cols>
    <col min="1" max="1" width="8.83984375" customWidth="1"/>
    <col min="2" max="2" width="39.68359375" customWidth="1"/>
    <col min="3" max="3" width="22.62890625" customWidth="1"/>
    <col min="4" max="4" width="10.20703125" customWidth="1"/>
    <col min="5" max="5" width="8.20703125" customWidth="1"/>
    <col min="6" max="6" width="9.89453125" customWidth="1"/>
    <col min="7" max="7" width="11.15625" bestFit="1" customWidth="1"/>
    <col min="8" max="8" width="10.05078125" customWidth="1"/>
    <col min="9" max="9" width="25.1015625" customWidth="1"/>
    <col min="10" max="10" width="14.26171875" customWidth="1"/>
    <col min="11" max="11" width="10.5234375" customWidth="1"/>
    <col min="12" max="12" width="13.62890625" customWidth="1"/>
    <col min="13" max="14" width="12.68359375" customWidth="1"/>
    <col min="17" max="17" width="8.83984375" style="4"/>
    <col min="18" max="18" width="14.1015625" bestFit="1" customWidth="1"/>
    <col min="22" max="22" width="11.5234375" customWidth="1"/>
    <col min="23" max="23" width="17.7890625" bestFit="1" customWidth="1"/>
  </cols>
  <sheetData>
    <row r="2" spans="2:22" x14ac:dyDescent="0.55000000000000004">
      <c r="B2" s="61" t="s">
        <v>31</v>
      </c>
      <c r="C2" s="61" t="s">
        <v>91</v>
      </c>
      <c r="D2" s="67" t="s">
        <v>68</v>
      </c>
      <c r="E2" s="61" t="s">
        <v>68</v>
      </c>
      <c r="F2" s="51"/>
      <c r="G2" s="55" t="s">
        <v>69</v>
      </c>
      <c r="H2" s="55" t="s">
        <v>68</v>
      </c>
      <c r="I2" s="61" t="s">
        <v>140</v>
      </c>
      <c r="J2" s="2"/>
      <c r="K2" s="61" t="s">
        <v>6</v>
      </c>
      <c r="L2" s="61" t="s">
        <v>7</v>
      </c>
      <c r="M2" s="55" t="s">
        <v>176</v>
      </c>
      <c r="T2" s="51" t="s">
        <v>30</v>
      </c>
      <c r="U2" s="51" t="s">
        <v>76</v>
      </c>
      <c r="V2" s="51" t="s">
        <v>75</v>
      </c>
    </row>
    <row r="3" spans="2:22" ht="14.4" customHeight="1" x14ac:dyDescent="0.55000000000000004">
      <c r="B3" s="2" t="s">
        <v>157</v>
      </c>
      <c r="C3" s="2" t="s">
        <v>87</v>
      </c>
      <c r="D3" s="65">
        <f t="shared" ref="D3:D11" si="0">IF(C3&lt;&gt;"",INDEX(H:I,MATCH(C3,I:I,1),1),"")</f>
        <v>3.5</v>
      </c>
      <c r="E3" s="66">
        <v>0.9</v>
      </c>
      <c r="F3" s="60"/>
      <c r="G3" s="56">
        <v>0.1</v>
      </c>
      <c r="H3" s="56">
        <f t="shared" ref="H3:H10" si="1">H4-0.5</f>
        <v>1</v>
      </c>
      <c r="I3" s="2" t="s">
        <v>82</v>
      </c>
      <c r="J3" s="57" t="str">
        <f>TEXT(G3,"0,0")&amp;" tot "&amp;TEXT(H3,"0,0")</f>
        <v>0,1 tot 1,0</v>
      </c>
      <c r="K3" s="58">
        <f t="shared" ref="K3" si="2">H3-G3</f>
        <v>0.9</v>
      </c>
      <c r="L3" s="58">
        <f t="shared" ref="L3" si="3">(G3+H3)/2</f>
        <v>0.55000000000000004</v>
      </c>
      <c r="M3" s="108">
        <v>138.32271086970422</v>
      </c>
      <c r="O3" t="s">
        <v>1</v>
      </c>
      <c r="P3">
        <v>1</v>
      </c>
      <c r="Q3" s="4">
        <v>0.1</v>
      </c>
      <c r="R3" t="s">
        <v>8</v>
      </c>
      <c r="T3" s="11">
        <v>0.55000000000000004</v>
      </c>
      <c r="U3">
        <v>1</v>
      </c>
      <c r="V3">
        <v>10</v>
      </c>
    </row>
    <row r="4" spans="2:22" x14ac:dyDescent="0.55000000000000004">
      <c r="B4" s="2" t="s">
        <v>158</v>
      </c>
      <c r="C4" s="2" t="s">
        <v>88</v>
      </c>
      <c r="D4" s="65">
        <f t="shared" si="0"/>
        <v>4</v>
      </c>
      <c r="E4" s="66">
        <v>0.9</v>
      </c>
      <c r="F4" s="60"/>
      <c r="G4" s="56">
        <f t="shared" ref="G4:G10" si="4">G5-0.5</f>
        <v>1</v>
      </c>
      <c r="H4" s="56">
        <f t="shared" si="1"/>
        <v>1.5</v>
      </c>
      <c r="I4" s="2" t="s">
        <v>83</v>
      </c>
      <c r="J4" s="57" t="str">
        <f t="shared" ref="J4:J26" si="5">TEXT(G4,"0,0")&amp;" tot "&amp;TEXT(H4,"0,0")</f>
        <v>1,0 tot 1,5</v>
      </c>
      <c r="K4" s="58">
        <f t="shared" ref="K4:K17" si="6">H4-G4</f>
        <v>0.5</v>
      </c>
      <c r="L4" s="58">
        <f t="shared" ref="L4:L17" si="7">(G4+H4)/2</f>
        <v>1.25</v>
      </c>
      <c r="M4" s="108">
        <v>191.79337514682911</v>
      </c>
      <c r="O4" t="s">
        <v>62</v>
      </c>
      <c r="P4">
        <v>2</v>
      </c>
      <c r="Q4" s="4">
        <v>0.2</v>
      </c>
      <c r="R4" t="s">
        <v>9</v>
      </c>
      <c r="T4" s="11">
        <v>0.56000000000000005</v>
      </c>
      <c r="U4">
        <v>2</v>
      </c>
      <c r="V4">
        <v>10</v>
      </c>
    </row>
    <row r="5" spans="2:22" x14ac:dyDescent="0.55000000000000004">
      <c r="B5" s="2" t="s">
        <v>161</v>
      </c>
      <c r="C5" s="2" t="s">
        <v>165</v>
      </c>
      <c r="D5" s="65">
        <f t="shared" si="0"/>
        <v>10</v>
      </c>
      <c r="E5" s="66">
        <v>0.9</v>
      </c>
      <c r="F5" s="11"/>
      <c r="G5" s="56">
        <f t="shared" si="4"/>
        <v>1.5</v>
      </c>
      <c r="H5" s="56">
        <f t="shared" si="1"/>
        <v>2</v>
      </c>
      <c r="I5" s="2" t="s">
        <v>84</v>
      </c>
      <c r="J5" s="57" t="str">
        <f t="shared" si="5"/>
        <v>1,5 tot 2,0</v>
      </c>
      <c r="K5" s="58">
        <f t="shared" si="6"/>
        <v>0.5</v>
      </c>
      <c r="L5" s="58">
        <f t="shared" si="7"/>
        <v>1.75</v>
      </c>
      <c r="M5" s="108">
        <v>213.62255435497633</v>
      </c>
      <c r="O5" t="s">
        <v>39</v>
      </c>
      <c r="P5">
        <v>3</v>
      </c>
      <c r="Q5" s="4">
        <v>0.3</v>
      </c>
      <c r="R5" t="s">
        <v>10</v>
      </c>
      <c r="T5" s="11">
        <v>0.56999999999999995</v>
      </c>
      <c r="U5">
        <v>3</v>
      </c>
      <c r="V5">
        <v>10</v>
      </c>
    </row>
    <row r="6" spans="2:22" x14ac:dyDescent="0.55000000000000004">
      <c r="B6" s="2" t="s">
        <v>162</v>
      </c>
      <c r="C6" s="2" t="s">
        <v>89</v>
      </c>
      <c r="D6" s="65">
        <f t="shared" si="0"/>
        <v>4.5</v>
      </c>
      <c r="E6" s="66" t="s">
        <v>106</v>
      </c>
      <c r="F6" s="11"/>
      <c r="G6" s="56">
        <f t="shared" si="4"/>
        <v>2</v>
      </c>
      <c r="H6" s="56">
        <f t="shared" si="1"/>
        <v>2.5</v>
      </c>
      <c r="I6" s="2" t="s">
        <v>85</v>
      </c>
      <c r="J6" s="57" t="str">
        <f t="shared" si="5"/>
        <v>2,0 tot 2,5</v>
      </c>
      <c r="K6" s="58">
        <f t="shared" si="6"/>
        <v>0.5</v>
      </c>
      <c r="L6" s="58">
        <f t="shared" si="7"/>
        <v>2.25</v>
      </c>
      <c r="M6" s="108">
        <v>246.36632316719718</v>
      </c>
      <c r="O6" t="s">
        <v>5</v>
      </c>
      <c r="P6">
        <v>4</v>
      </c>
      <c r="Q6" s="4">
        <v>0.4</v>
      </c>
      <c r="R6" t="s">
        <v>11</v>
      </c>
      <c r="T6" s="11">
        <v>0.57999999999999996</v>
      </c>
      <c r="U6">
        <v>4</v>
      </c>
      <c r="V6">
        <v>10</v>
      </c>
    </row>
    <row r="7" spans="2:22" x14ac:dyDescent="0.55000000000000004">
      <c r="B7" s="2" t="s">
        <v>164</v>
      </c>
      <c r="C7" s="2" t="s">
        <v>52</v>
      </c>
      <c r="D7" s="65">
        <f t="shared" si="0"/>
        <v>6.5</v>
      </c>
      <c r="E7" s="66">
        <v>0.9</v>
      </c>
      <c r="F7" s="11"/>
      <c r="G7" s="56">
        <f t="shared" si="4"/>
        <v>2.5</v>
      </c>
      <c r="H7" s="56">
        <f t="shared" si="1"/>
        <v>3</v>
      </c>
      <c r="I7" s="2" t="s">
        <v>86</v>
      </c>
      <c r="J7" s="57" t="str">
        <f t="shared" si="5"/>
        <v>2,5 tot 3,0</v>
      </c>
      <c r="K7" s="58">
        <f t="shared" si="6"/>
        <v>0.5</v>
      </c>
      <c r="L7" s="58">
        <f t="shared" si="7"/>
        <v>2.75</v>
      </c>
      <c r="M7" s="108">
        <v>302.01311409796023</v>
      </c>
      <c r="P7">
        <v>5</v>
      </c>
      <c r="Q7" s="4">
        <v>0.5</v>
      </c>
      <c r="R7" t="s">
        <v>12</v>
      </c>
      <c r="T7" s="11">
        <v>0.59</v>
      </c>
      <c r="U7">
        <v>5</v>
      </c>
      <c r="V7">
        <v>10</v>
      </c>
    </row>
    <row r="8" spans="2:22" x14ac:dyDescent="0.55000000000000004">
      <c r="B8" s="2" t="s">
        <v>163</v>
      </c>
      <c r="C8" t="s">
        <v>165</v>
      </c>
      <c r="D8" s="65">
        <f t="shared" si="0"/>
        <v>10</v>
      </c>
      <c r="E8" s="66" t="s">
        <v>106</v>
      </c>
      <c r="F8" s="11"/>
      <c r="G8" s="56">
        <f t="shared" si="4"/>
        <v>3</v>
      </c>
      <c r="H8" s="56">
        <f t="shared" si="1"/>
        <v>3.5</v>
      </c>
      <c r="I8" s="2" t="s">
        <v>87</v>
      </c>
      <c r="J8" s="57" t="str">
        <f t="shared" si="5"/>
        <v>3,0 tot 3,5</v>
      </c>
      <c r="K8" s="58">
        <f t="shared" si="6"/>
        <v>0.5</v>
      </c>
      <c r="L8" s="58">
        <f t="shared" si="7"/>
        <v>3.25</v>
      </c>
      <c r="M8" s="108">
        <v>357.70014466230191</v>
      </c>
      <c r="P8">
        <v>6</v>
      </c>
      <c r="Q8" s="4">
        <v>0.6</v>
      </c>
      <c r="R8" t="s">
        <v>13</v>
      </c>
      <c r="T8" s="11">
        <v>0.6</v>
      </c>
      <c r="U8">
        <v>6</v>
      </c>
      <c r="V8">
        <v>10</v>
      </c>
    </row>
    <row r="9" spans="2:22" x14ac:dyDescent="0.55000000000000004">
      <c r="B9" s="2" t="s">
        <v>104</v>
      </c>
      <c r="C9" s="2" t="s">
        <v>166</v>
      </c>
      <c r="D9" s="65">
        <f t="shared" si="0"/>
        <v>2.5</v>
      </c>
      <c r="E9" s="66" t="s">
        <v>106</v>
      </c>
      <c r="F9" s="11"/>
      <c r="G9" s="56">
        <f t="shared" si="4"/>
        <v>3.5</v>
      </c>
      <c r="H9" s="56">
        <f t="shared" si="1"/>
        <v>4</v>
      </c>
      <c r="I9" s="2" t="s">
        <v>88</v>
      </c>
      <c r="J9" s="57" t="str">
        <f t="shared" si="5"/>
        <v>3,5 tot 4,0</v>
      </c>
      <c r="K9" s="58">
        <f t="shared" si="6"/>
        <v>0.5</v>
      </c>
      <c r="L9" s="58">
        <f t="shared" si="7"/>
        <v>3.75</v>
      </c>
      <c r="M9" s="108">
        <v>407.94254736314713</v>
      </c>
      <c r="N9" s="117"/>
      <c r="P9">
        <v>7</v>
      </c>
      <c r="Q9" s="4">
        <v>0.7</v>
      </c>
      <c r="R9" t="s">
        <v>14</v>
      </c>
      <c r="T9" s="11">
        <v>0.61</v>
      </c>
      <c r="U9">
        <v>7</v>
      </c>
      <c r="V9">
        <v>10</v>
      </c>
    </row>
    <row r="10" spans="2:22" x14ac:dyDescent="0.55000000000000004">
      <c r="B10" s="2" t="s">
        <v>159</v>
      </c>
      <c r="C10" s="2" t="s">
        <v>167</v>
      </c>
      <c r="D10" s="65">
        <f t="shared" si="0"/>
        <v>3.5</v>
      </c>
      <c r="E10" s="66" t="s">
        <v>106</v>
      </c>
      <c r="F10" s="11"/>
      <c r="G10" s="56">
        <f t="shared" si="4"/>
        <v>4</v>
      </c>
      <c r="H10" s="56">
        <f t="shared" si="1"/>
        <v>4.5</v>
      </c>
      <c r="I10" s="2" t="s">
        <v>89</v>
      </c>
      <c r="J10" s="57" t="str">
        <f t="shared" si="5"/>
        <v>4,0 tot 4,5</v>
      </c>
      <c r="K10" s="58">
        <f t="shared" si="6"/>
        <v>0.5</v>
      </c>
      <c r="L10" s="58">
        <f t="shared" si="7"/>
        <v>4.25</v>
      </c>
      <c r="M10" s="108">
        <v>453.33073379739056</v>
      </c>
      <c r="P10">
        <v>8</v>
      </c>
      <c r="Q10" s="4">
        <v>0.8</v>
      </c>
      <c r="R10" t="s">
        <v>15</v>
      </c>
      <c r="T10" s="11">
        <v>0.62</v>
      </c>
      <c r="U10">
        <v>8</v>
      </c>
      <c r="V10">
        <v>10</v>
      </c>
    </row>
    <row r="11" spans="2:22" x14ac:dyDescent="0.55000000000000004">
      <c r="B11" s="2" t="s">
        <v>160</v>
      </c>
      <c r="C11" s="2" t="s">
        <v>86</v>
      </c>
      <c r="D11" s="65">
        <f t="shared" si="0"/>
        <v>3</v>
      </c>
      <c r="E11" s="66" t="s">
        <v>106</v>
      </c>
      <c r="F11" s="11"/>
      <c r="G11" s="56">
        <f>G12-0.5</f>
        <v>4.5</v>
      </c>
      <c r="H11" s="56">
        <f>H12-0.5</f>
        <v>5</v>
      </c>
      <c r="I11" s="2" t="s">
        <v>33</v>
      </c>
      <c r="J11" s="57" t="str">
        <f t="shared" si="5"/>
        <v>4,5 tot 5,0</v>
      </c>
      <c r="K11" s="58">
        <f t="shared" si="6"/>
        <v>0.5</v>
      </c>
      <c r="L11" s="58">
        <f t="shared" si="7"/>
        <v>4.75</v>
      </c>
      <c r="M11" s="108">
        <v>502.04987062902967</v>
      </c>
      <c r="N11" s="64"/>
      <c r="P11">
        <v>9</v>
      </c>
      <c r="Q11" s="4">
        <v>0.9</v>
      </c>
      <c r="R11" t="s">
        <v>16</v>
      </c>
      <c r="T11" s="11">
        <v>0.63</v>
      </c>
      <c r="U11">
        <v>9</v>
      </c>
      <c r="V11">
        <v>10</v>
      </c>
    </row>
    <row r="12" spans="2:22" x14ac:dyDescent="0.55000000000000004">
      <c r="F12" s="11"/>
      <c r="G12" s="56">
        <v>5</v>
      </c>
      <c r="H12" s="56">
        <v>5.5</v>
      </c>
      <c r="I12" s="2" t="s">
        <v>50</v>
      </c>
      <c r="J12" s="57" t="str">
        <f t="shared" si="5"/>
        <v>5,0 tot 5,5</v>
      </c>
      <c r="K12" s="58">
        <f t="shared" si="6"/>
        <v>0.5</v>
      </c>
      <c r="L12" s="58">
        <f t="shared" si="7"/>
        <v>5.25</v>
      </c>
      <c r="M12" s="108">
        <v>560.4181893759212</v>
      </c>
      <c r="N12" s="117"/>
      <c r="P12">
        <v>10</v>
      </c>
      <c r="Q12" s="4">
        <v>1</v>
      </c>
      <c r="R12" t="s">
        <v>17</v>
      </c>
      <c r="T12" s="11">
        <v>0.64</v>
      </c>
      <c r="U12">
        <v>10</v>
      </c>
      <c r="V12">
        <v>10</v>
      </c>
    </row>
    <row r="13" spans="2:22" x14ac:dyDescent="0.55000000000000004">
      <c r="F13" s="11"/>
      <c r="G13" s="56">
        <v>5.5</v>
      </c>
      <c r="H13" s="56">
        <v>6</v>
      </c>
      <c r="I13" s="2" t="s">
        <v>51</v>
      </c>
      <c r="J13" s="57" t="str">
        <f t="shared" si="5"/>
        <v>5,5 tot 6,0</v>
      </c>
      <c r="K13" s="58">
        <f t="shared" si="6"/>
        <v>0.5</v>
      </c>
      <c r="L13" s="58">
        <f t="shared" si="7"/>
        <v>5.75</v>
      </c>
      <c r="M13" s="108">
        <v>612.70501811722033</v>
      </c>
      <c r="P13">
        <v>11</v>
      </c>
      <c r="Q13" s="4">
        <v>1.1000000000000001</v>
      </c>
      <c r="R13" t="s">
        <v>18</v>
      </c>
      <c r="T13" s="11">
        <v>0.65</v>
      </c>
      <c r="U13">
        <v>11</v>
      </c>
      <c r="V13">
        <v>10</v>
      </c>
    </row>
    <row r="14" spans="2:22" x14ac:dyDescent="0.55000000000000004">
      <c r="C14" s="123" t="s">
        <v>143</v>
      </c>
      <c r="D14" t="s">
        <v>144</v>
      </c>
      <c r="G14" s="56">
        <v>6</v>
      </c>
      <c r="H14" s="56">
        <v>6.5</v>
      </c>
      <c r="I14" s="2" t="s">
        <v>52</v>
      </c>
      <c r="J14" s="57" t="str">
        <f t="shared" si="5"/>
        <v>6,0 tot 6,5</v>
      </c>
      <c r="K14" s="58">
        <f t="shared" si="6"/>
        <v>0.5</v>
      </c>
      <c r="L14" s="58">
        <f t="shared" si="7"/>
        <v>6.25</v>
      </c>
      <c r="M14" s="108">
        <v>657.64417883704311</v>
      </c>
      <c r="P14">
        <v>12</v>
      </c>
      <c r="Q14" s="4">
        <v>1.2</v>
      </c>
      <c r="R14" t="s">
        <v>19</v>
      </c>
      <c r="T14" s="11">
        <v>0.66</v>
      </c>
      <c r="U14">
        <v>12</v>
      </c>
      <c r="V14">
        <v>10</v>
      </c>
    </row>
    <row r="15" spans="2:22" x14ac:dyDescent="0.55000000000000004">
      <c r="C15" s="123"/>
      <c r="D15" t="s">
        <v>145</v>
      </c>
      <c r="G15" s="56">
        <v>6.5</v>
      </c>
      <c r="H15" s="56">
        <v>7</v>
      </c>
      <c r="I15" s="2" t="s">
        <v>53</v>
      </c>
      <c r="J15" s="57" t="str">
        <f t="shared" si="5"/>
        <v>6,5 tot 7,0</v>
      </c>
      <c r="K15" s="58">
        <f t="shared" si="6"/>
        <v>0.5</v>
      </c>
      <c r="L15" s="58">
        <f t="shared" si="7"/>
        <v>6.75</v>
      </c>
      <c r="M15" s="108">
        <v>702.58333955686589</v>
      </c>
      <c r="P15">
        <v>13</v>
      </c>
      <c r="Q15" s="4">
        <v>1.3</v>
      </c>
      <c r="R15" t="s">
        <v>20</v>
      </c>
      <c r="T15" s="11">
        <v>0.67</v>
      </c>
      <c r="U15">
        <v>13</v>
      </c>
      <c r="V15">
        <v>10</v>
      </c>
    </row>
    <row r="16" spans="2:22" x14ac:dyDescent="0.55000000000000004">
      <c r="C16" s="123"/>
      <c r="D16" t="s">
        <v>146</v>
      </c>
      <c r="G16" s="56">
        <v>7</v>
      </c>
      <c r="H16" s="56">
        <v>7.5</v>
      </c>
      <c r="I16" s="2" t="s">
        <v>54</v>
      </c>
      <c r="J16" s="57" t="str">
        <f t="shared" si="5"/>
        <v>7,0 tot 7,5</v>
      </c>
      <c r="K16" s="58">
        <f t="shared" si="6"/>
        <v>0.5</v>
      </c>
      <c r="L16" s="58">
        <f t="shared" si="7"/>
        <v>7.25</v>
      </c>
      <c r="M16" s="108">
        <v>747.52250027668879</v>
      </c>
      <c r="P16">
        <v>14</v>
      </c>
      <c r="Q16" s="4">
        <v>1.4</v>
      </c>
      <c r="R16" t="s">
        <v>21</v>
      </c>
      <c r="T16" s="11">
        <v>0.68</v>
      </c>
      <c r="U16">
        <v>14</v>
      </c>
      <c r="V16">
        <v>10</v>
      </c>
    </row>
    <row r="17" spans="3:22" x14ac:dyDescent="0.55000000000000004">
      <c r="C17" s="123"/>
      <c r="D17" t="s">
        <v>147</v>
      </c>
      <c r="G17" s="56">
        <v>7.5</v>
      </c>
      <c r="H17" s="56">
        <v>8</v>
      </c>
      <c r="I17" s="2" t="s">
        <v>55</v>
      </c>
      <c r="J17" s="57" t="str">
        <f t="shared" si="5"/>
        <v>7,5 tot 8,0</v>
      </c>
      <c r="K17" s="58">
        <f t="shared" si="6"/>
        <v>0.5</v>
      </c>
      <c r="L17" s="58">
        <f t="shared" si="7"/>
        <v>7.75</v>
      </c>
      <c r="M17" s="108">
        <v>792.46166099651157</v>
      </c>
      <c r="N17" s="64"/>
      <c r="P17">
        <v>15</v>
      </c>
      <c r="Q17" s="4">
        <v>1.5</v>
      </c>
      <c r="R17" t="s">
        <v>22</v>
      </c>
      <c r="T17" s="11">
        <v>0.69</v>
      </c>
      <c r="U17">
        <v>15</v>
      </c>
      <c r="V17">
        <v>10</v>
      </c>
    </row>
    <row r="18" spans="3:22" x14ac:dyDescent="0.55000000000000004">
      <c r="G18" s="56">
        <v>8</v>
      </c>
      <c r="H18" s="56">
        <v>8.5</v>
      </c>
      <c r="I18" s="2" t="s">
        <v>168</v>
      </c>
      <c r="J18" s="57" t="str">
        <f t="shared" si="5"/>
        <v>8,0 tot 8,5</v>
      </c>
      <c r="K18" s="58">
        <f t="shared" ref="K18:K26" si="8">H18-G18</f>
        <v>0.5</v>
      </c>
      <c r="L18" s="58">
        <f t="shared" ref="L18:L26" si="9">(G18+H18)/2</f>
        <v>8.25</v>
      </c>
      <c r="M18" s="108">
        <v>835.3408855470891</v>
      </c>
      <c r="P18">
        <v>16</v>
      </c>
      <c r="Q18" s="4">
        <v>1.6</v>
      </c>
      <c r="R18" t="s">
        <v>23</v>
      </c>
      <c r="T18" s="11">
        <v>0.7</v>
      </c>
      <c r="U18">
        <v>16</v>
      </c>
      <c r="V18">
        <v>10</v>
      </c>
    </row>
    <row r="19" spans="3:22" x14ac:dyDescent="0.55000000000000004">
      <c r="G19" s="56">
        <v>8.5</v>
      </c>
      <c r="H19" s="56">
        <v>9</v>
      </c>
      <c r="I19" s="2" t="s">
        <v>169</v>
      </c>
      <c r="J19" s="57" t="str">
        <f t="shared" si="5"/>
        <v>8,5 tot 9,0</v>
      </c>
      <c r="K19" s="58">
        <f t="shared" si="8"/>
        <v>0.5</v>
      </c>
      <c r="L19" s="58">
        <f t="shared" si="9"/>
        <v>8.75</v>
      </c>
      <c r="M19" s="108">
        <v>880.28004626691188</v>
      </c>
      <c r="P19">
        <v>17</v>
      </c>
      <c r="Q19" s="4">
        <v>1.7</v>
      </c>
      <c r="R19" t="s">
        <v>24</v>
      </c>
      <c r="T19" s="11">
        <v>0.71</v>
      </c>
      <c r="U19">
        <v>17</v>
      </c>
      <c r="V19">
        <v>10</v>
      </c>
    </row>
    <row r="20" spans="3:22" ht="14.4" customHeight="1" x14ac:dyDescent="0.55000000000000004">
      <c r="G20" s="56">
        <v>9</v>
      </c>
      <c r="H20" s="56">
        <v>9.5</v>
      </c>
      <c r="I20" s="2" t="s">
        <v>170</v>
      </c>
      <c r="J20" s="57" t="str">
        <f t="shared" si="5"/>
        <v>9,0 tot 9,5</v>
      </c>
      <c r="K20" s="58">
        <f t="shared" si="8"/>
        <v>0.5</v>
      </c>
      <c r="L20" s="58">
        <f t="shared" si="9"/>
        <v>9.25</v>
      </c>
      <c r="M20" s="108">
        <v>950.33678136055551</v>
      </c>
      <c r="P20">
        <v>18</v>
      </c>
      <c r="Q20" s="4">
        <v>1.8</v>
      </c>
      <c r="R20" t="s">
        <v>25</v>
      </c>
      <c r="T20" s="11">
        <v>0.72</v>
      </c>
      <c r="U20">
        <v>18</v>
      </c>
      <c r="V20">
        <v>10</v>
      </c>
    </row>
    <row r="21" spans="3:22" ht="14.4" customHeight="1" x14ac:dyDescent="0.55000000000000004">
      <c r="G21" s="56">
        <v>9.5</v>
      </c>
      <c r="H21" s="56">
        <v>10</v>
      </c>
      <c r="I21" s="2" t="s">
        <v>165</v>
      </c>
      <c r="J21" s="57" t="str">
        <f t="shared" si="5"/>
        <v>9,5 tot 10,0</v>
      </c>
      <c r="K21" s="58">
        <f t="shared" si="8"/>
        <v>0.5</v>
      </c>
      <c r="L21" s="58">
        <f t="shared" si="9"/>
        <v>9.75</v>
      </c>
      <c r="M21" s="108">
        <v>996.7141196487396</v>
      </c>
      <c r="N21" s="122"/>
      <c r="O21" s="122"/>
      <c r="P21">
        <v>19</v>
      </c>
      <c r="Q21" s="4">
        <v>1.9</v>
      </c>
      <c r="R21" t="s">
        <v>26</v>
      </c>
      <c r="T21" s="11">
        <v>0.73</v>
      </c>
      <c r="U21">
        <v>19</v>
      </c>
      <c r="V21">
        <v>10</v>
      </c>
    </row>
    <row r="22" spans="3:22" x14ac:dyDescent="0.55000000000000004">
      <c r="G22" s="56">
        <v>10</v>
      </c>
      <c r="H22" s="56">
        <v>10.5</v>
      </c>
      <c r="I22" s="2" t="s">
        <v>171</v>
      </c>
      <c r="J22" s="57" t="str">
        <f t="shared" si="5"/>
        <v>10,0 tot 10,5</v>
      </c>
      <c r="K22" s="58">
        <f t="shared" si="8"/>
        <v>0.5</v>
      </c>
      <c r="L22" s="58">
        <f t="shared" si="9"/>
        <v>10.25</v>
      </c>
      <c r="M22" s="108">
        <v>1040.9553583638938</v>
      </c>
      <c r="N22" s="122"/>
      <c r="O22" s="122"/>
      <c r="P22">
        <v>20</v>
      </c>
      <c r="Q22" s="4">
        <v>2</v>
      </c>
      <c r="R22" t="s">
        <v>27</v>
      </c>
      <c r="T22" s="11">
        <v>0.73999999999999899</v>
      </c>
      <c r="U22">
        <v>20</v>
      </c>
      <c r="V22">
        <v>10</v>
      </c>
    </row>
    <row r="23" spans="3:22" ht="15.6" customHeight="1" x14ac:dyDescent="0.55000000000000004">
      <c r="G23" s="56">
        <v>10.5</v>
      </c>
      <c r="H23" s="56">
        <v>11</v>
      </c>
      <c r="I23" s="2" t="s">
        <v>172</v>
      </c>
      <c r="J23" s="57" t="str">
        <f t="shared" si="5"/>
        <v>10,5 tot 11,0</v>
      </c>
      <c r="K23" s="58">
        <f t="shared" si="8"/>
        <v>0.5</v>
      </c>
      <c r="L23" s="58">
        <f t="shared" si="9"/>
        <v>10.75</v>
      </c>
      <c r="M23" s="108">
        <v>1087.3326966520779</v>
      </c>
      <c r="N23" s="122"/>
      <c r="O23" s="122"/>
      <c r="P23">
        <v>21</v>
      </c>
      <c r="Q23" s="4">
        <v>2.1</v>
      </c>
      <c r="T23" s="11">
        <v>0.749999999999999</v>
      </c>
      <c r="U23">
        <v>21</v>
      </c>
      <c r="V23">
        <v>10</v>
      </c>
    </row>
    <row r="24" spans="3:22" x14ac:dyDescent="0.55000000000000004">
      <c r="G24" s="56">
        <v>11</v>
      </c>
      <c r="H24" s="56">
        <v>11.5</v>
      </c>
      <c r="I24" s="2" t="s">
        <v>173</v>
      </c>
      <c r="J24" s="57" t="str">
        <f t="shared" si="5"/>
        <v>11,0 tot 11,5</v>
      </c>
      <c r="K24" s="58">
        <f t="shared" si="8"/>
        <v>0.5</v>
      </c>
      <c r="L24" s="58">
        <f t="shared" si="9"/>
        <v>11.25</v>
      </c>
      <c r="M24" s="108">
        <v>1131.5739353672318</v>
      </c>
      <c r="N24" s="122"/>
      <c r="O24" s="122"/>
      <c r="P24">
        <v>22</v>
      </c>
      <c r="Q24" s="4">
        <v>2.2000000000000002</v>
      </c>
      <c r="T24" s="11">
        <v>0.75999999999999901</v>
      </c>
      <c r="U24">
        <v>22</v>
      </c>
      <c r="V24">
        <v>10</v>
      </c>
    </row>
    <row r="25" spans="3:22" ht="15.6" customHeight="1" x14ac:dyDescent="0.55000000000000004">
      <c r="G25" s="56">
        <v>11.5</v>
      </c>
      <c r="H25" s="56">
        <v>12</v>
      </c>
      <c r="I25" s="2" t="s">
        <v>174</v>
      </c>
      <c r="J25" s="57" t="str">
        <f t="shared" si="5"/>
        <v>11,5 tot 12,0</v>
      </c>
      <c r="K25" s="58">
        <f t="shared" si="8"/>
        <v>0.5</v>
      </c>
      <c r="L25" s="58">
        <f t="shared" si="9"/>
        <v>11.75</v>
      </c>
      <c r="M25" s="108">
        <v>1177.9512736554157</v>
      </c>
      <c r="P25">
        <v>23</v>
      </c>
      <c r="Q25" s="4">
        <v>2.2999999999999998</v>
      </c>
      <c r="T25" s="11">
        <v>0.76999999999999902</v>
      </c>
      <c r="U25">
        <v>23</v>
      </c>
      <c r="V25">
        <v>10</v>
      </c>
    </row>
    <row r="26" spans="3:22" x14ac:dyDescent="0.55000000000000004">
      <c r="G26" s="56">
        <v>12</v>
      </c>
      <c r="H26" s="56">
        <v>12.5</v>
      </c>
      <c r="I26" s="2" t="s">
        <v>175</v>
      </c>
      <c r="J26" s="57" t="str">
        <f t="shared" si="5"/>
        <v>12,0 tot 12,5</v>
      </c>
      <c r="K26" s="58">
        <f t="shared" si="8"/>
        <v>0.5</v>
      </c>
      <c r="L26" s="58">
        <f t="shared" si="9"/>
        <v>12.25</v>
      </c>
      <c r="M26" s="108">
        <v>1222.1925123705698</v>
      </c>
      <c r="P26">
        <v>24</v>
      </c>
      <c r="Q26" s="4">
        <v>2.4</v>
      </c>
      <c r="T26" s="11">
        <v>0.77999999999999903</v>
      </c>
      <c r="U26">
        <v>24</v>
      </c>
      <c r="V26">
        <v>10</v>
      </c>
    </row>
    <row r="27" spans="3:22" x14ac:dyDescent="0.55000000000000004">
      <c r="P27">
        <v>25</v>
      </c>
      <c r="Q27" s="4">
        <v>2.5</v>
      </c>
      <c r="T27" s="11">
        <v>0.79</v>
      </c>
      <c r="U27">
        <v>25</v>
      </c>
      <c r="V27">
        <v>10</v>
      </c>
    </row>
    <row r="28" spans="3:22" x14ac:dyDescent="0.55000000000000004">
      <c r="P28">
        <v>26</v>
      </c>
      <c r="Q28" s="4">
        <v>2.6</v>
      </c>
      <c r="T28" s="11">
        <v>0.8</v>
      </c>
      <c r="U28">
        <v>26</v>
      </c>
      <c r="V28">
        <v>10</v>
      </c>
    </row>
    <row r="29" spans="3:22" ht="15.6" customHeight="1" x14ac:dyDescent="0.55000000000000004">
      <c r="P29">
        <v>27</v>
      </c>
      <c r="Q29" s="4">
        <v>2.7</v>
      </c>
      <c r="T29" s="11">
        <v>0.81</v>
      </c>
      <c r="U29">
        <v>27</v>
      </c>
      <c r="V29">
        <v>10</v>
      </c>
    </row>
    <row r="30" spans="3:22" x14ac:dyDescent="0.55000000000000004">
      <c r="P30">
        <v>28</v>
      </c>
      <c r="Q30" s="4">
        <v>2.8</v>
      </c>
      <c r="T30" s="11">
        <v>0.82</v>
      </c>
      <c r="U30">
        <v>28</v>
      </c>
      <c r="V30">
        <v>10</v>
      </c>
    </row>
    <row r="31" spans="3:22" ht="15.6" customHeight="1" x14ac:dyDescent="0.55000000000000004">
      <c r="P31">
        <v>29</v>
      </c>
      <c r="Q31" s="4">
        <v>2.9</v>
      </c>
      <c r="T31" s="11">
        <v>0.83</v>
      </c>
      <c r="U31">
        <v>29</v>
      </c>
      <c r="V31">
        <v>10</v>
      </c>
    </row>
    <row r="32" spans="3:22" x14ac:dyDescent="0.55000000000000004">
      <c r="P32">
        <v>30</v>
      </c>
      <c r="Q32" s="4">
        <v>3</v>
      </c>
      <c r="T32" s="11">
        <v>0.84</v>
      </c>
      <c r="U32">
        <v>30</v>
      </c>
      <c r="V32">
        <v>10</v>
      </c>
    </row>
    <row r="33" spans="16:22" ht="15.6" customHeight="1" x14ac:dyDescent="0.55000000000000004">
      <c r="P33">
        <v>31</v>
      </c>
      <c r="Q33" s="4">
        <v>3.1</v>
      </c>
      <c r="T33" s="11">
        <v>0.85</v>
      </c>
      <c r="U33">
        <v>31</v>
      </c>
      <c r="V33">
        <v>10</v>
      </c>
    </row>
    <row r="34" spans="16:22" x14ac:dyDescent="0.55000000000000004">
      <c r="P34">
        <v>32</v>
      </c>
      <c r="Q34" s="4">
        <v>3.2</v>
      </c>
      <c r="T34" s="11">
        <v>0.86</v>
      </c>
      <c r="U34">
        <v>32</v>
      </c>
      <c r="V34">
        <v>10</v>
      </c>
    </row>
    <row r="35" spans="16:22" ht="15.6" customHeight="1" x14ac:dyDescent="0.55000000000000004">
      <c r="P35">
        <v>33</v>
      </c>
      <c r="Q35" s="4">
        <v>3.3</v>
      </c>
      <c r="T35" s="11">
        <v>0.87</v>
      </c>
      <c r="U35">
        <v>33</v>
      </c>
      <c r="V35">
        <v>11</v>
      </c>
    </row>
    <row r="36" spans="16:22" ht="14.7" customHeight="1" x14ac:dyDescent="0.55000000000000004">
      <c r="P36">
        <v>34</v>
      </c>
      <c r="Q36" s="4">
        <v>3.4</v>
      </c>
      <c r="T36" s="11">
        <v>0.88</v>
      </c>
      <c r="U36">
        <v>34</v>
      </c>
      <c r="V36">
        <v>11</v>
      </c>
    </row>
    <row r="37" spans="16:22" ht="15.6" customHeight="1" x14ac:dyDescent="0.55000000000000004">
      <c r="P37">
        <v>35</v>
      </c>
      <c r="Q37" s="4">
        <v>3.5</v>
      </c>
      <c r="T37" s="11">
        <v>0.89</v>
      </c>
      <c r="U37">
        <v>35</v>
      </c>
      <c r="V37">
        <v>12</v>
      </c>
    </row>
    <row r="38" spans="16:22" x14ac:dyDescent="0.55000000000000004">
      <c r="P38">
        <v>36</v>
      </c>
      <c r="Q38" s="4">
        <v>3.6</v>
      </c>
      <c r="T38" s="11">
        <v>0.9</v>
      </c>
      <c r="U38">
        <v>36</v>
      </c>
      <c r="V38">
        <v>12</v>
      </c>
    </row>
    <row r="39" spans="16:22" ht="15.6" customHeight="1" x14ac:dyDescent="0.55000000000000004">
      <c r="P39">
        <v>37</v>
      </c>
      <c r="Q39" s="4">
        <v>3.7</v>
      </c>
      <c r="T39" s="11">
        <v>0.91</v>
      </c>
      <c r="U39">
        <v>37</v>
      </c>
      <c r="V39">
        <v>12</v>
      </c>
    </row>
    <row r="40" spans="16:22" ht="14.7" customHeight="1" x14ac:dyDescent="0.55000000000000004">
      <c r="P40">
        <v>38</v>
      </c>
      <c r="Q40" s="4">
        <v>3.8</v>
      </c>
      <c r="T40" s="11">
        <v>0.92</v>
      </c>
      <c r="U40">
        <v>38</v>
      </c>
      <c r="V40">
        <v>12</v>
      </c>
    </row>
    <row r="41" spans="16:22" x14ac:dyDescent="0.55000000000000004">
      <c r="P41">
        <v>39</v>
      </c>
      <c r="Q41" s="4">
        <v>3.9</v>
      </c>
      <c r="T41" s="11">
        <v>0.93</v>
      </c>
      <c r="U41">
        <v>39</v>
      </c>
      <c r="V41">
        <v>12</v>
      </c>
    </row>
    <row r="42" spans="16:22" x14ac:dyDescent="0.55000000000000004">
      <c r="P42">
        <v>40</v>
      </c>
      <c r="Q42" s="4">
        <v>4</v>
      </c>
      <c r="T42" s="11">
        <v>0.94</v>
      </c>
      <c r="U42">
        <v>40</v>
      </c>
      <c r="V42">
        <v>12</v>
      </c>
    </row>
    <row r="43" spans="16:22" x14ac:dyDescent="0.55000000000000004">
      <c r="P43">
        <v>41</v>
      </c>
      <c r="Q43" s="4">
        <v>4.0999999999999996</v>
      </c>
      <c r="T43" s="11">
        <v>0.95</v>
      </c>
      <c r="U43">
        <v>41</v>
      </c>
      <c r="V43">
        <v>12</v>
      </c>
    </row>
    <row r="44" spans="16:22" x14ac:dyDescent="0.55000000000000004">
      <c r="P44">
        <v>42</v>
      </c>
      <c r="Q44" s="4">
        <v>4.2</v>
      </c>
      <c r="T44" s="11">
        <v>0.96</v>
      </c>
      <c r="U44">
        <v>42</v>
      </c>
      <c r="V44">
        <v>13</v>
      </c>
    </row>
    <row r="45" spans="16:22" x14ac:dyDescent="0.55000000000000004">
      <c r="P45">
        <v>43</v>
      </c>
      <c r="Q45" s="4">
        <v>4.3</v>
      </c>
      <c r="T45" s="11">
        <v>0.97</v>
      </c>
      <c r="U45">
        <v>43</v>
      </c>
      <c r="V45">
        <v>13</v>
      </c>
    </row>
    <row r="46" spans="16:22" x14ac:dyDescent="0.55000000000000004">
      <c r="P46">
        <v>44</v>
      </c>
      <c r="Q46" s="4">
        <v>4.4000000000000004</v>
      </c>
      <c r="T46" s="11">
        <v>0.98</v>
      </c>
      <c r="U46">
        <v>44</v>
      </c>
      <c r="V46">
        <v>13</v>
      </c>
    </row>
    <row r="47" spans="16:22" x14ac:dyDescent="0.55000000000000004">
      <c r="P47">
        <v>45</v>
      </c>
      <c r="Q47" s="4">
        <v>4.5</v>
      </c>
      <c r="T47" s="11">
        <v>0.99</v>
      </c>
      <c r="U47">
        <v>45</v>
      </c>
      <c r="V47">
        <v>13</v>
      </c>
    </row>
    <row r="48" spans="16:22" x14ac:dyDescent="0.55000000000000004">
      <c r="P48">
        <v>46</v>
      </c>
      <c r="Q48" s="4">
        <v>4.5999999999999996</v>
      </c>
      <c r="T48" s="11">
        <v>1</v>
      </c>
      <c r="U48">
        <v>46</v>
      </c>
      <c r="V48">
        <v>13</v>
      </c>
    </row>
    <row r="49" spans="16:22" ht="14.7" customHeight="1" x14ac:dyDescent="0.55000000000000004">
      <c r="P49">
        <v>47</v>
      </c>
      <c r="Q49" s="4">
        <v>4.7</v>
      </c>
      <c r="U49">
        <v>47</v>
      </c>
      <c r="V49">
        <v>13</v>
      </c>
    </row>
    <row r="50" spans="16:22" x14ac:dyDescent="0.55000000000000004">
      <c r="P50">
        <v>48</v>
      </c>
      <c r="Q50" s="4">
        <v>4.8</v>
      </c>
      <c r="U50">
        <v>48</v>
      </c>
      <c r="V50">
        <v>13</v>
      </c>
    </row>
    <row r="51" spans="16:22" x14ac:dyDescent="0.55000000000000004">
      <c r="P51">
        <v>49</v>
      </c>
      <c r="Q51" s="4">
        <v>4.9000000000000004</v>
      </c>
      <c r="U51">
        <v>49</v>
      </c>
      <c r="V51">
        <v>13</v>
      </c>
    </row>
    <row r="52" spans="16:22" x14ac:dyDescent="0.55000000000000004">
      <c r="P52">
        <v>50</v>
      </c>
      <c r="Q52" s="4">
        <v>5</v>
      </c>
      <c r="U52">
        <v>50</v>
      </c>
      <c r="V52">
        <v>13</v>
      </c>
    </row>
    <row r="53" spans="16:22" x14ac:dyDescent="0.55000000000000004">
      <c r="P53">
        <v>51</v>
      </c>
      <c r="Q53" s="4">
        <v>5.0999999999999996</v>
      </c>
      <c r="U53">
        <v>51</v>
      </c>
      <c r="V53">
        <v>13</v>
      </c>
    </row>
    <row r="54" spans="16:22" x14ac:dyDescent="0.55000000000000004">
      <c r="P54">
        <v>52</v>
      </c>
      <c r="Q54" s="4">
        <v>5.2</v>
      </c>
      <c r="U54">
        <v>52</v>
      </c>
      <c r="V54">
        <v>13</v>
      </c>
    </row>
    <row r="55" spans="16:22" x14ac:dyDescent="0.55000000000000004">
      <c r="P55">
        <v>53</v>
      </c>
      <c r="Q55" s="4">
        <v>5.3</v>
      </c>
      <c r="U55">
        <v>53</v>
      </c>
      <c r="V55">
        <v>13</v>
      </c>
    </row>
    <row r="56" spans="16:22" x14ac:dyDescent="0.55000000000000004">
      <c r="P56">
        <v>54</v>
      </c>
      <c r="Q56" s="4">
        <v>5.4</v>
      </c>
      <c r="U56">
        <v>54</v>
      </c>
      <c r="V56">
        <v>13</v>
      </c>
    </row>
    <row r="57" spans="16:22" x14ac:dyDescent="0.55000000000000004">
      <c r="P57">
        <v>55</v>
      </c>
      <c r="Q57" s="4">
        <v>5.5</v>
      </c>
      <c r="U57">
        <v>55</v>
      </c>
      <c r="V57">
        <v>13</v>
      </c>
    </row>
    <row r="58" spans="16:22" x14ac:dyDescent="0.55000000000000004">
      <c r="P58">
        <v>56</v>
      </c>
      <c r="Q58" s="4">
        <v>5.6</v>
      </c>
      <c r="U58">
        <v>56</v>
      </c>
      <c r="V58">
        <v>13</v>
      </c>
    </row>
    <row r="59" spans="16:22" x14ac:dyDescent="0.55000000000000004">
      <c r="P59">
        <v>57</v>
      </c>
      <c r="Q59" s="4">
        <v>5.7</v>
      </c>
      <c r="U59">
        <v>57</v>
      </c>
      <c r="V59">
        <v>13</v>
      </c>
    </row>
    <row r="60" spans="16:22" x14ac:dyDescent="0.55000000000000004">
      <c r="P60">
        <v>58</v>
      </c>
      <c r="Q60" s="4">
        <v>5.8</v>
      </c>
      <c r="U60">
        <v>58</v>
      </c>
      <c r="V60">
        <v>13</v>
      </c>
    </row>
    <row r="61" spans="16:22" x14ac:dyDescent="0.55000000000000004">
      <c r="P61">
        <v>59</v>
      </c>
      <c r="Q61" s="4">
        <v>5.9</v>
      </c>
      <c r="U61">
        <v>59</v>
      </c>
      <c r="V61">
        <v>13</v>
      </c>
    </row>
    <row r="62" spans="16:22" x14ac:dyDescent="0.55000000000000004">
      <c r="P62">
        <v>60</v>
      </c>
      <c r="Q62" s="4">
        <v>6</v>
      </c>
      <c r="U62">
        <v>60</v>
      </c>
      <c r="V62">
        <v>13</v>
      </c>
    </row>
    <row r="63" spans="16:22" x14ac:dyDescent="0.55000000000000004">
      <c r="P63">
        <v>61</v>
      </c>
      <c r="Q63" s="4">
        <v>6.1</v>
      </c>
      <c r="U63">
        <v>61</v>
      </c>
      <c r="V63">
        <v>13</v>
      </c>
    </row>
    <row r="64" spans="16:22" x14ac:dyDescent="0.55000000000000004">
      <c r="P64">
        <v>62</v>
      </c>
      <c r="Q64" s="4">
        <v>6.2</v>
      </c>
      <c r="U64">
        <v>62</v>
      </c>
      <c r="V64">
        <v>13</v>
      </c>
    </row>
    <row r="65" spans="16:22" x14ac:dyDescent="0.55000000000000004">
      <c r="P65">
        <v>63</v>
      </c>
      <c r="Q65" s="4">
        <v>6.3</v>
      </c>
      <c r="U65">
        <v>63</v>
      </c>
      <c r="V65">
        <v>14</v>
      </c>
    </row>
    <row r="66" spans="16:22" x14ac:dyDescent="0.55000000000000004">
      <c r="P66">
        <v>64</v>
      </c>
      <c r="Q66" s="4">
        <v>6.4</v>
      </c>
      <c r="U66">
        <v>64</v>
      </c>
      <c r="V66">
        <v>14</v>
      </c>
    </row>
    <row r="67" spans="16:22" x14ac:dyDescent="0.55000000000000004">
      <c r="P67">
        <v>65</v>
      </c>
      <c r="Q67" s="4">
        <v>6.5</v>
      </c>
      <c r="U67">
        <v>65</v>
      </c>
      <c r="V67">
        <v>14</v>
      </c>
    </row>
    <row r="68" spans="16:22" x14ac:dyDescent="0.55000000000000004">
      <c r="P68">
        <v>66</v>
      </c>
      <c r="Q68" s="4">
        <v>6.6</v>
      </c>
      <c r="U68">
        <v>66</v>
      </c>
      <c r="V68">
        <v>14</v>
      </c>
    </row>
    <row r="69" spans="16:22" x14ac:dyDescent="0.55000000000000004">
      <c r="P69">
        <v>67</v>
      </c>
      <c r="Q69" s="4">
        <v>6.7</v>
      </c>
      <c r="U69">
        <v>67</v>
      </c>
      <c r="V69">
        <v>14</v>
      </c>
    </row>
    <row r="70" spans="16:22" x14ac:dyDescent="0.55000000000000004">
      <c r="P70">
        <v>68</v>
      </c>
      <c r="Q70" s="4">
        <v>6.8</v>
      </c>
      <c r="U70">
        <v>68</v>
      </c>
      <c r="V70">
        <v>14</v>
      </c>
    </row>
    <row r="71" spans="16:22" x14ac:dyDescent="0.55000000000000004">
      <c r="P71">
        <v>69</v>
      </c>
      <c r="Q71" s="4">
        <v>6.9</v>
      </c>
      <c r="U71">
        <v>69</v>
      </c>
      <c r="V71">
        <v>14</v>
      </c>
    </row>
    <row r="72" spans="16:22" x14ac:dyDescent="0.55000000000000004">
      <c r="P72">
        <v>70</v>
      </c>
      <c r="Q72" s="4">
        <v>7</v>
      </c>
      <c r="U72">
        <v>70</v>
      </c>
      <c r="V72">
        <v>14</v>
      </c>
    </row>
    <row r="73" spans="16:22" x14ac:dyDescent="0.55000000000000004">
      <c r="P73">
        <v>71</v>
      </c>
      <c r="Q73" s="4">
        <v>7.1</v>
      </c>
      <c r="U73">
        <v>71</v>
      </c>
      <c r="V73">
        <v>14</v>
      </c>
    </row>
    <row r="74" spans="16:22" x14ac:dyDescent="0.55000000000000004">
      <c r="P74">
        <v>72</v>
      </c>
      <c r="Q74" s="4">
        <v>7.2</v>
      </c>
      <c r="U74">
        <v>72</v>
      </c>
      <c r="V74">
        <v>14</v>
      </c>
    </row>
    <row r="75" spans="16:22" x14ac:dyDescent="0.55000000000000004">
      <c r="P75">
        <v>73</v>
      </c>
      <c r="Q75" s="4">
        <v>7.3</v>
      </c>
      <c r="U75">
        <v>73</v>
      </c>
      <c r="V75">
        <v>14</v>
      </c>
    </row>
    <row r="76" spans="16:22" x14ac:dyDescent="0.55000000000000004">
      <c r="P76">
        <v>74</v>
      </c>
      <c r="Q76" s="4">
        <v>7.4</v>
      </c>
      <c r="U76">
        <v>74</v>
      </c>
      <c r="V76">
        <v>14</v>
      </c>
    </row>
    <row r="77" spans="16:22" x14ac:dyDescent="0.55000000000000004">
      <c r="P77">
        <v>75</v>
      </c>
      <c r="Q77" s="4">
        <v>7.5</v>
      </c>
      <c r="U77">
        <v>75</v>
      </c>
      <c r="V77">
        <v>14</v>
      </c>
    </row>
    <row r="78" spans="16:22" x14ac:dyDescent="0.55000000000000004">
      <c r="P78">
        <v>76</v>
      </c>
      <c r="Q78" s="4">
        <v>7.6</v>
      </c>
      <c r="U78">
        <v>76</v>
      </c>
      <c r="V78">
        <v>14</v>
      </c>
    </row>
    <row r="79" spans="16:22" x14ac:dyDescent="0.55000000000000004">
      <c r="P79">
        <v>77</v>
      </c>
      <c r="Q79" s="4">
        <v>7.7</v>
      </c>
      <c r="U79">
        <v>77</v>
      </c>
      <c r="V79">
        <v>14</v>
      </c>
    </row>
    <row r="80" spans="16:22" x14ac:dyDescent="0.55000000000000004">
      <c r="P80">
        <v>78</v>
      </c>
      <c r="Q80" s="4">
        <v>7.8</v>
      </c>
      <c r="U80">
        <v>78</v>
      </c>
      <c r="V80">
        <v>14</v>
      </c>
    </row>
    <row r="81" spans="16:22" x14ac:dyDescent="0.55000000000000004">
      <c r="P81">
        <v>79</v>
      </c>
      <c r="Q81" s="4">
        <v>7.9</v>
      </c>
      <c r="U81">
        <v>79</v>
      </c>
      <c r="V81">
        <v>14</v>
      </c>
    </row>
    <row r="82" spans="16:22" x14ac:dyDescent="0.55000000000000004">
      <c r="P82">
        <v>80</v>
      </c>
      <c r="Q82" s="4">
        <v>8</v>
      </c>
      <c r="U82">
        <v>80</v>
      </c>
      <c r="V82">
        <v>14</v>
      </c>
    </row>
    <row r="83" spans="16:22" x14ac:dyDescent="0.55000000000000004">
      <c r="P83">
        <v>81</v>
      </c>
      <c r="Q83" s="4">
        <v>8.1</v>
      </c>
      <c r="U83">
        <v>81</v>
      </c>
      <c r="V83">
        <v>14</v>
      </c>
    </row>
    <row r="84" spans="16:22" x14ac:dyDescent="0.55000000000000004">
      <c r="P84">
        <v>82</v>
      </c>
      <c r="Q84" s="4">
        <v>8.1999999999999993</v>
      </c>
      <c r="U84">
        <v>82</v>
      </c>
      <c r="V84">
        <v>14</v>
      </c>
    </row>
    <row r="85" spans="16:22" x14ac:dyDescent="0.55000000000000004">
      <c r="P85">
        <v>83</v>
      </c>
      <c r="Q85" s="4">
        <v>8.3000000000000007</v>
      </c>
      <c r="U85">
        <v>83</v>
      </c>
      <c r="V85">
        <v>14</v>
      </c>
    </row>
    <row r="86" spans="16:22" x14ac:dyDescent="0.55000000000000004">
      <c r="P86">
        <v>84</v>
      </c>
      <c r="Q86" s="4">
        <v>8.4</v>
      </c>
      <c r="U86">
        <v>84</v>
      </c>
      <c r="V86">
        <v>16</v>
      </c>
    </row>
    <row r="87" spans="16:22" x14ac:dyDescent="0.55000000000000004">
      <c r="P87">
        <v>85</v>
      </c>
      <c r="Q87" s="4">
        <v>8.5</v>
      </c>
      <c r="U87">
        <v>85</v>
      </c>
      <c r="V87">
        <v>16</v>
      </c>
    </row>
    <row r="88" spans="16:22" x14ac:dyDescent="0.55000000000000004">
      <c r="P88">
        <v>86</v>
      </c>
      <c r="Q88" s="4">
        <v>8.6</v>
      </c>
      <c r="U88">
        <v>86</v>
      </c>
      <c r="V88">
        <v>16</v>
      </c>
    </row>
    <row r="89" spans="16:22" x14ac:dyDescent="0.55000000000000004">
      <c r="P89">
        <v>87</v>
      </c>
      <c r="Q89" s="4">
        <v>8.6999999999999993</v>
      </c>
      <c r="U89">
        <v>87</v>
      </c>
      <c r="V89">
        <v>16</v>
      </c>
    </row>
    <row r="90" spans="16:22" x14ac:dyDescent="0.55000000000000004">
      <c r="P90">
        <v>88</v>
      </c>
      <c r="Q90" s="4">
        <v>8.8000000000000007</v>
      </c>
      <c r="U90">
        <v>88</v>
      </c>
      <c r="V90">
        <v>16</v>
      </c>
    </row>
    <row r="91" spans="16:22" x14ac:dyDescent="0.55000000000000004">
      <c r="P91">
        <v>89</v>
      </c>
      <c r="Q91" s="4">
        <v>8.9</v>
      </c>
      <c r="U91">
        <v>89</v>
      </c>
      <c r="V91">
        <v>16</v>
      </c>
    </row>
    <row r="92" spans="16:22" x14ac:dyDescent="0.55000000000000004">
      <c r="P92">
        <v>90</v>
      </c>
      <c r="Q92" s="4">
        <v>9</v>
      </c>
      <c r="U92">
        <v>90</v>
      </c>
      <c r="V92">
        <v>16</v>
      </c>
    </row>
    <row r="93" spans="16:22" x14ac:dyDescent="0.55000000000000004">
      <c r="P93">
        <v>91</v>
      </c>
      <c r="Q93" s="4">
        <v>9.1</v>
      </c>
      <c r="U93">
        <v>91</v>
      </c>
      <c r="V93">
        <v>16</v>
      </c>
    </row>
    <row r="94" spans="16:22" x14ac:dyDescent="0.55000000000000004">
      <c r="P94">
        <v>92</v>
      </c>
      <c r="Q94" s="4">
        <v>9.1999999999999993</v>
      </c>
      <c r="U94">
        <v>92</v>
      </c>
      <c r="V94">
        <v>16</v>
      </c>
    </row>
    <row r="95" spans="16:22" x14ac:dyDescent="0.55000000000000004">
      <c r="P95">
        <v>93</v>
      </c>
      <c r="Q95" s="4">
        <v>9.3000000000000007</v>
      </c>
      <c r="U95">
        <v>93</v>
      </c>
      <c r="V95">
        <v>16</v>
      </c>
    </row>
    <row r="96" spans="16:22" x14ac:dyDescent="0.55000000000000004">
      <c r="P96">
        <v>94</v>
      </c>
      <c r="Q96" s="4">
        <v>9.4</v>
      </c>
      <c r="U96">
        <v>94</v>
      </c>
      <c r="V96">
        <v>16</v>
      </c>
    </row>
    <row r="97" spans="16:22" x14ac:dyDescent="0.55000000000000004">
      <c r="P97">
        <v>95</v>
      </c>
      <c r="Q97" s="4">
        <v>9.5</v>
      </c>
      <c r="U97">
        <v>95</v>
      </c>
      <c r="V97">
        <v>16</v>
      </c>
    </row>
    <row r="98" spans="16:22" x14ac:dyDescent="0.55000000000000004">
      <c r="P98">
        <v>96</v>
      </c>
      <c r="Q98" s="4">
        <v>9.6</v>
      </c>
      <c r="U98">
        <v>96</v>
      </c>
      <c r="V98">
        <v>16</v>
      </c>
    </row>
    <row r="99" spans="16:22" x14ac:dyDescent="0.55000000000000004">
      <c r="P99">
        <v>97</v>
      </c>
      <c r="Q99" s="4">
        <v>9.6999999999999993</v>
      </c>
      <c r="U99">
        <v>97</v>
      </c>
      <c r="V99">
        <v>16</v>
      </c>
    </row>
    <row r="100" spans="16:22" x14ac:dyDescent="0.55000000000000004">
      <c r="P100">
        <v>98</v>
      </c>
      <c r="Q100" s="4">
        <v>9.8000000000000007</v>
      </c>
      <c r="U100">
        <v>98</v>
      </c>
      <c r="V100">
        <v>16</v>
      </c>
    </row>
    <row r="101" spans="16:22" x14ac:dyDescent="0.55000000000000004">
      <c r="P101">
        <v>99</v>
      </c>
      <c r="Q101" s="4">
        <v>9.9</v>
      </c>
      <c r="U101">
        <v>99</v>
      </c>
      <c r="V101">
        <v>16</v>
      </c>
    </row>
    <row r="102" spans="16:22" x14ac:dyDescent="0.55000000000000004">
      <c r="P102">
        <v>100</v>
      </c>
      <c r="Q102" s="4">
        <v>10</v>
      </c>
      <c r="U102">
        <v>100</v>
      </c>
      <c r="V102">
        <v>16</v>
      </c>
    </row>
    <row r="103" spans="16:22" x14ac:dyDescent="0.55000000000000004">
      <c r="Q103" s="4">
        <v>10.1</v>
      </c>
      <c r="U103">
        <v>101</v>
      </c>
      <c r="V103">
        <v>16</v>
      </c>
    </row>
    <row r="104" spans="16:22" x14ac:dyDescent="0.55000000000000004">
      <c r="Q104" s="4">
        <v>10.199999999999999</v>
      </c>
      <c r="U104">
        <v>102</v>
      </c>
      <c r="V104">
        <v>16</v>
      </c>
    </row>
    <row r="105" spans="16:22" x14ac:dyDescent="0.55000000000000004">
      <c r="Q105" s="4">
        <v>10.3</v>
      </c>
      <c r="U105">
        <v>103</v>
      </c>
      <c r="V105">
        <v>16</v>
      </c>
    </row>
    <row r="106" spans="16:22" x14ac:dyDescent="0.55000000000000004">
      <c r="Q106" s="4">
        <v>10.4</v>
      </c>
      <c r="U106">
        <v>104</v>
      </c>
      <c r="V106">
        <v>16</v>
      </c>
    </row>
    <row r="107" spans="16:22" x14ac:dyDescent="0.55000000000000004">
      <c r="Q107" s="4">
        <v>10.5</v>
      </c>
      <c r="U107">
        <v>105</v>
      </c>
      <c r="V107">
        <v>18.399999999999999</v>
      </c>
    </row>
    <row r="108" spans="16:22" x14ac:dyDescent="0.55000000000000004">
      <c r="Q108" s="4">
        <v>10.6</v>
      </c>
      <c r="U108">
        <v>106</v>
      </c>
      <c r="V108">
        <v>18.399999999999999</v>
      </c>
    </row>
    <row r="109" spans="16:22" x14ac:dyDescent="0.55000000000000004">
      <c r="Q109" s="4">
        <v>10.7</v>
      </c>
      <c r="U109">
        <v>107</v>
      </c>
      <c r="V109">
        <v>18.399999999999999</v>
      </c>
    </row>
    <row r="110" spans="16:22" x14ac:dyDescent="0.55000000000000004">
      <c r="Q110" s="4">
        <v>10.8</v>
      </c>
      <c r="U110">
        <v>108</v>
      </c>
      <c r="V110">
        <v>18.399999999999999</v>
      </c>
    </row>
    <row r="111" spans="16:22" x14ac:dyDescent="0.55000000000000004">
      <c r="Q111" s="4">
        <v>10.9</v>
      </c>
      <c r="U111">
        <v>109</v>
      </c>
      <c r="V111">
        <v>18.399999999999999</v>
      </c>
    </row>
    <row r="112" spans="16:22" x14ac:dyDescent="0.55000000000000004">
      <c r="Q112" s="4">
        <v>11</v>
      </c>
      <c r="U112">
        <v>110</v>
      </c>
      <c r="V112">
        <v>18.399999999999999</v>
      </c>
    </row>
    <row r="113" spans="17:22" x14ac:dyDescent="0.55000000000000004">
      <c r="Q113" s="4">
        <v>11.1</v>
      </c>
      <c r="U113">
        <v>111</v>
      </c>
      <c r="V113">
        <v>18.399999999999999</v>
      </c>
    </row>
    <row r="114" spans="17:22" x14ac:dyDescent="0.55000000000000004">
      <c r="Q114" s="4">
        <v>11.2</v>
      </c>
      <c r="U114">
        <v>112</v>
      </c>
      <c r="V114">
        <v>18.399999999999999</v>
      </c>
    </row>
    <row r="115" spans="17:22" x14ac:dyDescent="0.55000000000000004">
      <c r="Q115" s="4">
        <v>11.3</v>
      </c>
      <c r="U115">
        <v>113</v>
      </c>
      <c r="V115">
        <v>18.399999999999999</v>
      </c>
    </row>
    <row r="116" spans="17:22" x14ac:dyDescent="0.55000000000000004">
      <c r="Q116" s="4">
        <v>11.4</v>
      </c>
      <c r="U116">
        <v>114</v>
      </c>
      <c r="V116">
        <v>18.399999999999999</v>
      </c>
    </row>
    <row r="117" spans="17:22" x14ac:dyDescent="0.55000000000000004">
      <c r="Q117" s="4">
        <v>11.5</v>
      </c>
      <c r="U117">
        <v>115</v>
      </c>
      <c r="V117">
        <v>18.399999999999999</v>
      </c>
    </row>
    <row r="118" spans="17:22" x14ac:dyDescent="0.55000000000000004">
      <c r="Q118" s="4">
        <v>11.6</v>
      </c>
      <c r="U118">
        <v>116</v>
      </c>
      <c r="V118">
        <v>18.399999999999999</v>
      </c>
    </row>
    <row r="119" spans="17:22" x14ac:dyDescent="0.55000000000000004">
      <c r="Q119" s="4">
        <v>11.7</v>
      </c>
      <c r="U119">
        <v>117</v>
      </c>
      <c r="V119">
        <v>18.399999999999999</v>
      </c>
    </row>
    <row r="120" spans="17:22" x14ac:dyDescent="0.55000000000000004">
      <c r="Q120" s="4">
        <v>11.8</v>
      </c>
      <c r="U120">
        <v>118</v>
      </c>
      <c r="V120">
        <v>18.399999999999999</v>
      </c>
    </row>
    <row r="121" spans="17:22" x14ac:dyDescent="0.55000000000000004">
      <c r="Q121" s="4">
        <v>11.9</v>
      </c>
      <c r="U121">
        <v>119</v>
      </c>
      <c r="V121">
        <v>18.399999999999999</v>
      </c>
    </row>
    <row r="122" spans="17:22" x14ac:dyDescent="0.55000000000000004">
      <c r="Q122" s="4">
        <v>12</v>
      </c>
      <c r="U122">
        <v>120</v>
      </c>
      <c r="V122">
        <v>18.399999999999999</v>
      </c>
    </row>
    <row r="123" spans="17:22" x14ac:dyDescent="0.55000000000000004">
      <c r="Q123" s="4">
        <v>12.1</v>
      </c>
      <c r="U123">
        <v>121</v>
      </c>
      <c r="V123">
        <v>18.399999999999999</v>
      </c>
    </row>
    <row r="124" spans="17:22" x14ac:dyDescent="0.55000000000000004">
      <c r="Q124" s="4">
        <v>12.2</v>
      </c>
      <c r="U124">
        <v>122</v>
      </c>
      <c r="V124">
        <v>18.399999999999999</v>
      </c>
    </row>
    <row r="125" spans="17:22" x14ac:dyDescent="0.55000000000000004">
      <c r="Q125" s="4">
        <v>12.3</v>
      </c>
      <c r="U125">
        <v>123</v>
      </c>
      <c r="V125">
        <v>18.399999999999999</v>
      </c>
    </row>
    <row r="126" spans="17:22" x14ac:dyDescent="0.55000000000000004">
      <c r="Q126" s="4">
        <v>12.4</v>
      </c>
      <c r="U126">
        <v>124</v>
      </c>
      <c r="V126">
        <v>18.399999999999999</v>
      </c>
    </row>
    <row r="127" spans="17:22" x14ac:dyDescent="0.55000000000000004">
      <c r="Q127" s="4">
        <v>12.5</v>
      </c>
      <c r="U127">
        <v>125</v>
      </c>
      <c r="V127">
        <v>18.399999999999999</v>
      </c>
    </row>
    <row r="128" spans="17:22" x14ac:dyDescent="0.55000000000000004">
      <c r="Q128" s="4">
        <v>12.6</v>
      </c>
      <c r="U128">
        <v>126</v>
      </c>
      <c r="V128">
        <v>18.399999999999999</v>
      </c>
    </row>
    <row r="129" spans="17:22" x14ac:dyDescent="0.55000000000000004">
      <c r="Q129" s="4">
        <v>12.7</v>
      </c>
      <c r="U129">
        <v>127</v>
      </c>
      <c r="V129">
        <v>18.399999999999999</v>
      </c>
    </row>
    <row r="130" spans="17:22" x14ac:dyDescent="0.55000000000000004">
      <c r="Q130" s="4">
        <v>12.8</v>
      </c>
      <c r="U130">
        <v>128</v>
      </c>
      <c r="V130">
        <v>18.399999999999999</v>
      </c>
    </row>
    <row r="131" spans="17:22" x14ac:dyDescent="0.55000000000000004">
      <c r="Q131" s="4">
        <v>12.9</v>
      </c>
      <c r="U131">
        <v>129</v>
      </c>
      <c r="V131">
        <v>18.399999999999999</v>
      </c>
    </row>
    <row r="132" spans="17:22" x14ac:dyDescent="0.55000000000000004">
      <c r="Q132" s="4">
        <v>13</v>
      </c>
      <c r="U132">
        <v>130</v>
      </c>
      <c r="V132">
        <v>18.399999999999999</v>
      </c>
    </row>
    <row r="133" spans="17:22" x14ac:dyDescent="0.55000000000000004">
      <c r="Q133" s="4">
        <v>13.1</v>
      </c>
      <c r="U133">
        <v>131</v>
      </c>
      <c r="V133">
        <v>18.399999999999999</v>
      </c>
    </row>
    <row r="134" spans="17:22" x14ac:dyDescent="0.55000000000000004">
      <c r="Q134" s="4">
        <v>13.2</v>
      </c>
      <c r="U134">
        <v>132</v>
      </c>
      <c r="V134">
        <v>18.399999999999999</v>
      </c>
    </row>
    <row r="135" spans="17:22" x14ac:dyDescent="0.55000000000000004">
      <c r="Q135" s="4">
        <v>13.3</v>
      </c>
      <c r="U135">
        <v>133</v>
      </c>
      <c r="V135">
        <v>18.399999999999999</v>
      </c>
    </row>
    <row r="136" spans="17:22" x14ac:dyDescent="0.55000000000000004">
      <c r="Q136" s="4">
        <v>13.4</v>
      </c>
      <c r="U136">
        <v>134</v>
      </c>
      <c r="V136">
        <v>18.399999999999999</v>
      </c>
    </row>
    <row r="137" spans="17:22" x14ac:dyDescent="0.55000000000000004">
      <c r="Q137" s="4">
        <v>13.5</v>
      </c>
      <c r="U137">
        <v>135</v>
      </c>
      <c r="V137">
        <v>18.399999999999999</v>
      </c>
    </row>
    <row r="138" spans="17:22" x14ac:dyDescent="0.55000000000000004">
      <c r="Q138" s="4">
        <v>13.6</v>
      </c>
      <c r="U138">
        <v>136</v>
      </c>
      <c r="V138">
        <v>18.399999999999999</v>
      </c>
    </row>
    <row r="139" spans="17:22" x14ac:dyDescent="0.55000000000000004">
      <c r="Q139" s="4">
        <v>13.7</v>
      </c>
      <c r="U139">
        <v>137</v>
      </c>
      <c r="V139">
        <v>18.399999999999999</v>
      </c>
    </row>
    <row r="140" spans="17:22" x14ac:dyDescent="0.55000000000000004">
      <c r="Q140" s="4">
        <v>13.8</v>
      </c>
      <c r="U140">
        <v>138</v>
      </c>
      <c r="V140">
        <v>18.399999999999999</v>
      </c>
    </row>
    <row r="141" spans="17:22" x14ac:dyDescent="0.55000000000000004">
      <c r="Q141" s="4">
        <v>13.9</v>
      </c>
      <c r="U141">
        <v>139</v>
      </c>
      <c r="V141">
        <v>18.399999999999999</v>
      </c>
    </row>
    <row r="142" spans="17:22" x14ac:dyDescent="0.55000000000000004">
      <c r="Q142" s="4">
        <v>14</v>
      </c>
      <c r="U142">
        <v>140</v>
      </c>
      <c r="V142">
        <v>18.399999999999999</v>
      </c>
    </row>
    <row r="143" spans="17:22" x14ac:dyDescent="0.55000000000000004">
      <c r="Q143" s="4">
        <v>14.1</v>
      </c>
      <c r="U143">
        <v>141</v>
      </c>
      <c r="V143">
        <v>18.399999999999999</v>
      </c>
    </row>
    <row r="144" spans="17:22" x14ac:dyDescent="0.55000000000000004">
      <c r="Q144" s="4">
        <v>14.2</v>
      </c>
      <c r="U144">
        <v>142</v>
      </c>
      <c r="V144">
        <v>18.399999999999999</v>
      </c>
    </row>
    <row r="145" spans="17:22" x14ac:dyDescent="0.55000000000000004">
      <c r="Q145" s="4">
        <v>14.3</v>
      </c>
      <c r="U145">
        <v>143</v>
      </c>
      <c r="V145">
        <v>18.399999999999999</v>
      </c>
    </row>
    <row r="146" spans="17:22" x14ac:dyDescent="0.55000000000000004">
      <c r="Q146" s="4">
        <v>14.4</v>
      </c>
      <c r="U146">
        <v>144</v>
      </c>
      <c r="V146">
        <v>18.399999999999999</v>
      </c>
    </row>
    <row r="147" spans="17:22" x14ac:dyDescent="0.55000000000000004">
      <c r="Q147" s="4">
        <v>14.5</v>
      </c>
      <c r="U147">
        <v>145</v>
      </c>
      <c r="V147">
        <v>18.399999999999999</v>
      </c>
    </row>
    <row r="148" spans="17:22" x14ac:dyDescent="0.55000000000000004">
      <c r="Q148" s="4">
        <v>14.6</v>
      </c>
      <c r="U148">
        <v>146</v>
      </c>
      <c r="V148">
        <v>18.399999999999999</v>
      </c>
    </row>
    <row r="149" spans="17:22" x14ac:dyDescent="0.55000000000000004">
      <c r="Q149" s="4">
        <v>14.7</v>
      </c>
      <c r="U149">
        <v>147</v>
      </c>
      <c r="V149">
        <v>18.399999999999999</v>
      </c>
    </row>
    <row r="150" spans="17:22" x14ac:dyDescent="0.55000000000000004">
      <c r="Q150" s="4">
        <v>14.8</v>
      </c>
      <c r="U150">
        <v>148</v>
      </c>
      <c r="V150">
        <v>18.399999999999999</v>
      </c>
    </row>
    <row r="151" spans="17:22" x14ac:dyDescent="0.55000000000000004">
      <c r="Q151" s="4">
        <v>14.9</v>
      </c>
      <c r="U151">
        <v>149</v>
      </c>
      <c r="V151">
        <v>18.399999999999999</v>
      </c>
    </row>
    <row r="152" spans="17:22" x14ac:dyDescent="0.55000000000000004">
      <c r="Q152" s="4">
        <v>15</v>
      </c>
      <c r="U152">
        <v>150</v>
      </c>
      <c r="V152">
        <v>18.399999999999999</v>
      </c>
    </row>
    <row r="153" spans="17:22" x14ac:dyDescent="0.55000000000000004">
      <c r="Q153" s="4">
        <v>15.1</v>
      </c>
      <c r="U153">
        <v>151</v>
      </c>
      <c r="V153">
        <v>18.399999999999999</v>
      </c>
    </row>
    <row r="154" spans="17:22" x14ac:dyDescent="0.55000000000000004">
      <c r="Q154" s="4">
        <v>15.2</v>
      </c>
      <c r="U154">
        <v>152</v>
      </c>
      <c r="V154">
        <v>18.399999999999999</v>
      </c>
    </row>
    <row r="155" spans="17:22" x14ac:dyDescent="0.55000000000000004">
      <c r="Q155" s="4">
        <v>15.3</v>
      </c>
      <c r="U155">
        <v>153</v>
      </c>
      <c r="V155">
        <v>18.399999999999999</v>
      </c>
    </row>
    <row r="156" spans="17:22" x14ac:dyDescent="0.55000000000000004">
      <c r="Q156" s="4">
        <v>15.4</v>
      </c>
      <c r="U156">
        <v>154</v>
      </c>
      <c r="V156">
        <v>18.399999999999999</v>
      </c>
    </row>
    <row r="157" spans="17:22" x14ac:dyDescent="0.55000000000000004">
      <c r="Q157" s="4">
        <v>15.5</v>
      </c>
      <c r="U157">
        <v>155</v>
      </c>
      <c r="V157">
        <v>18.399999999999999</v>
      </c>
    </row>
    <row r="158" spans="17:22" x14ac:dyDescent="0.55000000000000004">
      <c r="Q158" s="4">
        <v>15.6</v>
      </c>
      <c r="U158">
        <v>156</v>
      </c>
      <c r="V158">
        <v>18.399999999999999</v>
      </c>
    </row>
    <row r="159" spans="17:22" x14ac:dyDescent="0.55000000000000004">
      <c r="Q159" s="4">
        <v>15.7</v>
      </c>
      <c r="U159">
        <v>157</v>
      </c>
      <c r="V159">
        <v>18.399999999999999</v>
      </c>
    </row>
    <row r="160" spans="17:22" x14ac:dyDescent="0.55000000000000004">
      <c r="Q160" s="4">
        <v>15.8</v>
      </c>
      <c r="U160">
        <v>158</v>
      </c>
      <c r="V160">
        <v>18.399999999999999</v>
      </c>
    </row>
    <row r="161" spans="17:22" x14ac:dyDescent="0.55000000000000004">
      <c r="Q161" s="4">
        <v>15.9</v>
      </c>
      <c r="U161">
        <v>159</v>
      </c>
      <c r="V161">
        <v>18.399999999999999</v>
      </c>
    </row>
    <row r="162" spans="17:22" x14ac:dyDescent="0.55000000000000004">
      <c r="Q162" s="4">
        <v>16</v>
      </c>
      <c r="U162">
        <v>160</v>
      </c>
      <c r="V162">
        <v>18.399999999999999</v>
      </c>
    </row>
    <row r="163" spans="17:22" x14ac:dyDescent="0.55000000000000004">
      <c r="Q163" s="4">
        <v>16.100000000000001</v>
      </c>
      <c r="U163">
        <v>161</v>
      </c>
      <c r="V163">
        <v>18.399999999999999</v>
      </c>
    </row>
    <row r="164" spans="17:22" x14ac:dyDescent="0.55000000000000004">
      <c r="Q164" s="4">
        <v>16.2</v>
      </c>
      <c r="U164">
        <v>162</v>
      </c>
      <c r="V164">
        <v>18.399999999999999</v>
      </c>
    </row>
    <row r="165" spans="17:22" x14ac:dyDescent="0.55000000000000004">
      <c r="Q165" s="4">
        <v>16.3</v>
      </c>
      <c r="U165">
        <v>163</v>
      </c>
      <c r="V165">
        <v>18.399999999999999</v>
      </c>
    </row>
    <row r="166" spans="17:22" x14ac:dyDescent="0.55000000000000004">
      <c r="Q166" s="4">
        <v>16.399999999999999</v>
      </c>
      <c r="U166">
        <v>164</v>
      </c>
      <c r="V166">
        <v>18.399999999999999</v>
      </c>
    </row>
    <row r="167" spans="17:22" x14ac:dyDescent="0.55000000000000004">
      <c r="Q167" s="4">
        <v>16.5</v>
      </c>
      <c r="U167">
        <v>165</v>
      </c>
      <c r="V167">
        <v>18.399999999999999</v>
      </c>
    </row>
    <row r="168" spans="17:22" x14ac:dyDescent="0.55000000000000004">
      <c r="Q168" s="4">
        <v>16.600000000000001</v>
      </c>
      <c r="U168">
        <v>166</v>
      </c>
      <c r="V168">
        <v>18.399999999999999</v>
      </c>
    </row>
    <row r="169" spans="17:22" x14ac:dyDescent="0.55000000000000004">
      <c r="Q169" s="4">
        <v>16.7</v>
      </c>
      <c r="U169">
        <v>167</v>
      </c>
      <c r="V169">
        <v>18.399999999999999</v>
      </c>
    </row>
    <row r="170" spans="17:22" x14ac:dyDescent="0.55000000000000004">
      <c r="Q170" s="4">
        <v>16.8</v>
      </c>
      <c r="U170">
        <v>168</v>
      </c>
      <c r="V170">
        <v>18.399999999999999</v>
      </c>
    </row>
    <row r="171" spans="17:22" x14ac:dyDescent="0.55000000000000004">
      <c r="Q171" s="4">
        <v>16.899999999999999</v>
      </c>
      <c r="U171">
        <v>169</v>
      </c>
      <c r="V171">
        <v>18.399999999999999</v>
      </c>
    </row>
    <row r="172" spans="17:22" x14ac:dyDescent="0.55000000000000004">
      <c r="Q172" s="4">
        <v>17</v>
      </c>
      <c r="U172">
        <v>170</v>
      </c>
      <c r="V172">
        <v>18.399999999999999</v>
      </c>
    </row>
    <row r="173" spans="17:22" x14ac:dyDescent="0.55000000000000004">
      <c r="Q173" s="4">
        <v>17.100000000000001</v>
      </c>
      <c r="U173">
        <v>171</v>
      </c>
      <c r="V173">
        <v>18.399999999999999</v>
      </c>
    </row>
    <row r="174" spans="17:22" x14ac:dyDescent="0.55000000000000004">
      <c r="Q174" s="4">
        <v>17.2</v>
      </c>
      <c r="U174">
        <v>172</v>
      </c>
      <c r="V174">
        <v>18.399999999999999</v>
      </c>
    </row>
    <row r="175" spans="17:22" x14ac:dyDescent="0.55000000000000004">
      <c r="Q175" s="4">
        <v>17.3</v>
      </c>
      <c r="U175">
        <v>173</v>
      </c>
      <c r="V175">
        <v>18.399999999999999</v>
      </c>
    </row>
    <row r="176" spans="17:22" x14ac:dyDescent="0.55000000000000004">
      <c r="Q176" s="4">
        <v>17.399999999999999</v>
      </c>
      <c r="U176">
        <v>174</v>
      </c>
      <c r="V176">
        <v>18.399999999999999</v>
      </c>
    </row>
    <row r="177" spans="17:22" x14ac:dyDescent="0.55000000000000004">
      <c r="Q177" s="4">
        <v>17.5</v>
      </c>
      <c r="U177">
        <v>175</v>
      </c>
      <c r="V177">
        <v>18.399999999999999</v>
      </c>
    </row>
    <row r="178" spans="17:22" x14ac:dyDescent="0.55000000000000004">
      <c r="Q178" s="4">
        <v>17.600000000000001</v>
      </c>
      <c r="U178">
        <v>176</v>
      </c>
      <c r="V178">
        <v>18.399999999999999</v>
      </c>
    </row>
    <row r="179" spans="17:22" x14ac:dyDescent="0.55000000000000004">
      <c r="Q179" s="4">
        <v>17.7</v>
      </c>
      <c r="U179">
        <v>177</v>
      </c>
      <c r="V179">
        <v>18.399999999999999</v>
      </c>
    </row>
    <row r="180" spans="17:22" x14ac:dyDescent="0.55000000000000004">
      <c r="Q180" s="4">
        <v>17.8</v>
      </c>
      <c r="U180">
        <v>178</v>
      </c>
      <c r="V180">
        <v>18.399999999999999</v>
      </c>
    </row>
    <row r="181" spans="17:22" x14ac:dyDescent="0.55000000000000004">
      <c r="Q181" s="4">
        <v>17.899999999999999</v>
      </c>
      <c r="U181">
        <v>179</v>
      </c>
      <c r="V181">
        <v>18.399999999999999</v>
      </c>
    </row>
    <row r="182" spans="17:22" x14ac:dyDescent="0.55000000000000004">
      <c r="Q182" s="4">
        <v>18</v>
      </c>
      <c r="U182">
        <v>180</v>
      </c>
      <c r="V182">
        <v>18.399999999999999</v>
      </c>
    </row>
    <row r="183" spans="17:22" x14ac:dyDescent="0.55000000000000004">
      <c r="Q183" s="4">
        <v>18.100000000000001</v>
      </c>
      <c r="U183">
        <v>181</v>
      </c>
      <c r="V183">
        <v>18.399999999999999</v>
      </c>
    </row>
    <row r="184" spans="17:22" x14ac:dyDescent="0.55000000000000004">
      <c r="Q184" s="4">
        <v>18.2</v>
      </c>
      <c r="U184">
        <v>182</v>
      </c>
      <c r="V184">
        <v>18.399999999999999</v>
      </c>
    </row>
    <row r="185" spans="17:22" x14ac:dyDescent="0.55000000000000004">
      <c r="Q185" s="4">
        <v>18.3</v>
      </c>
      <c r="U185">
        <v>183</v>
      </c>
      <c r="V185">
        <v>18.399999999999999</v>
      </c>
    </row>
    <row r="186" spans="17:22" x14ac:dyDescent="0.55000000000000004">
      <c r="Q186" s="4">
        <v>18.399999999999999</v>
      </c>
      <c r="U186">
        <v>184</v>
      </c>
      <c r="V186">
        <v>18.399999999999999</v>
      </c>
    </row>
    <row r="187" spans="17:22" x14ac:dyDescent="0.55000000000000004">
      <c r="Q187" s="4">
        <v>18.5</v>
      </c>
      <c r="U187">
        <v>185</v>
      </c>
      <c r="V187">
        <v>18.399999999999999</v>
      </c>
    </row>
    <row r="188" spans="17:22" x14ac:dyDescent="0.55000000000000004">
      <c r="Q188" s="4">
        <v>18.600000000000001</v>
      </c>
      <c r="U188">
        <v>186</v>
      </c>
      <c r="V188">
        <v>18.399999999999999</v>
      </c>
    </row>
    <row r="189" spans="17:22" x14ac:dyDescent="0.55000000000000004">
      <c r="Q189" s="4">
        <v>18.7</v>
      </c>
      <c r="U189">
        <v>187</v>
      </c>
      <c r="V189">
        <v>18.399999999999999</v>
      </c>
    </row>
    <row r="190" spans="17:22" x14ac:dyDescent="0.55000000000000004">
      <c r="Q190" s="4">
        <v>18.8</v>
      </c>
      <c r="U190">
        <v>188</v>
      </c>
      <c r="V190">
        <v>18.399999999999999</v>
      </c>
    </row>
    <row r="191" spans="17:22" x14ac:dyDescent="0.55000000000000004">
      <c r="Q191" s="4">
        <v>18.899999999999999</v>
      </c>
      <c r="U191">
        <v>189</v>
      </c>
      <c r="V191">
        <v>18.399999999999999</v>
      </c>
    </row>
    <row r="192" spans="17:22" x14ac:dyDescent="0.55000000000000004">
      <c r="Q192" s="4">
        <v>19</v>
      </c>
      <c r="U192">
        <v>190</v>
      </c>
      <c r="V192">
        <v>18.399999999999999</v>
      </c>
    </row>
    <row r="193" spans="17:22" x14ac:dyDescent="0.55000000000000004">
      <c r="Q193" s="4">
        <v>19.100000000000001</v>
      </c>
      <c r="U193">
        <v>191</v>
      </c>
      <c r="V193">
        <v>18.399999999999999</v>
      </c>
    </row>
    <row r="194" spans="17:22" x14ac:dyDescent="0.55000000000000004">
      <c r="Q194" s="4">
        <v>19.2</v>
      </c>
      <c r="U194">
        <v>192</v>
      </c>
      <c r="V194">
        <v>18.399999999999999</v>
      </c>
    </row>
    <row r="195" spans="17:22" x14ac:dyDescent="0.55000000000000004">
      <c r="Q195" s="4">
        <v>19.3</v>
      </c>
      <c r="U195">
        <v>193</v>
      </c>
      <c r="V195">
        <v>18.399999999999999</v>
      </c>
    </row>
    <row r="196" spans="17:22" x14ac:dyDescent="0.55000000000000004">
      <c r="Q196" s="4">
        <v>19.399999999999999</v>
      </c>
      <c r="U196">
        <v>194</v>
      </c>
      <c r="V196">
        <v>18.399999999999999</v>
      </c>
    </row>
    <row r="197" spans="17:22" x14ac:dyDescent="0.55000000000000004">
      <c r="Q197" s="4">
        <v>19.5</v>
      </c>
      <c r="U197">
        <v>195</v>
      </c>
      <c r="V197">
        <v>18.399999999999999</v>
      </c>
    </row>
    <row r="198" spans="17:22" x14ac:dyDescent="0.55000000000000004">
      <c r="Q198" s="4">
        <v>19.600000000000001</v>
      </c>
      <c r="U198">
        <v>196</v>
      </c>
      <c r="V198">
        <v>18.399999999999999</v>
      </c>
    </row>
    <row r="199" spans="17:22" x14ac:dyDescent="0.55000000000000004">
      <c r="Q199" s="4">
        <v>19.7</v>
      </c>
      <c r="U199">
        <v>197</v>
      </c>
      <c r="V199">
        <v>18.399999999999999</v>
      </c>
    </row>
    <row r="200" spans="17:22" x14ac:dyDescent="0.55000000000000004">
      <c r="Q200" s="4">
        <v>19.8</v>
      </c>
      <c r="U200">
        <v>198</v>
      </c>
      <c r="V200">
        <v>18.399999999999999</v>
      </c>
    </row>
    <row r="201" spans="17:22" x14ac:dyDescent="0.55000000000000004">
      <c r="Q201" s="4">
        <v>19.899999999999999</v>
      </c>
      <c r="U201">
        <v>199</v>
      </c>
      <c r="V201">
        <v>18.399999999999999</v>
      </c>
    </row>
    <row r="202" spans="17:22" x14ac:dyDescent="0.55000000000000004">
      <c r="Q202" s="4">
        <v>20</v>
      </c>
      <c r="U202">
        <v>200</v>
      </c>
      <c r="V202">
        <v>18.399999999999999</v>
      </c>
    </row>
    <row r="203" spans="17:22" x14ac:dyDescent="0.55000000000000004">
      <c r="Q203" s="4">
        <v>20.100000000000001</v>
      </c>
      <c r="U203">
        <v>201</v>
      </c>
      <c r="V203">
        <v>18.399999999999999</v>
      </c>
    </row>
    <row r="204" spans="17:22" x14ac:dyDescent="0.55000000000000004">
      <c r="Q204" s="4">
        <v>20.2</v>
      </c>
      <c r="U204">
        <v>202</v>
      </c>
      <c r="V204">
        <v>18.399999999999999</v>
      </c>
    </row>
    <row r="205" spans="17:22" x14ac:dyDescent="0.55000000000000004">
      <c r="Q205" s="4">
        <v>20.3</v>
      </c>
      <c r="U205">
        <v>203</v>
      </c>
      <c r="V205">
        <v>18.399999999999999</v>
      </c>
    </row>
    <row r="206" spans="17:22" x14ac:dyDescent="0.55000000000000004">
      <c r="Q206" s="4">
        <v>20.399999999999999</v>
      </c>
      <c r="U206">
        <v>204</v>
      </c>
      <c r="V206">
        <v>18.399999999999999</v>
      </c>
    </row>
    <row r="207" spans="17:22" x14ac:dyDescent="0.55000000000000004">
      <c r="Q207" s="4">
        <v>20.5</v>
      </c>
      <c r="U207">
        <v>205</v>
      </c>
      <c r="V207">
        <v>18.399999999999999</v>
      </c>
    </row>
    <row r="208" spans="17:22" x14ac:dyDescent="0.55000000000000004">
      <c r="Q208" s="4">
        <v>20.6</v>
      </c>
      <c r="U208">
        <v>206</v>
      </c>
      <c r="V208">
        <v>18.399999999999999</v>
      </c>
    </row>
    <row r="209" spans="17:22" x14ac:dyDescent="0.55000000000000004">
      <c r="Q209" s="4">
        <v>20.7</v>
      </c>
      <c r="U209">
        <v>207</v>
      </c>
      <c r="V209">
        <v>18.399999999999999</v>
      </c>
    </row>
    <row r="210" spans="17:22" x14ac:dyDescent="0.55000000000000004">
      <c r="Q210" s="4">
        <v>20.8</v>
      </c>
      <c r="U210">
        <v>208</v>
      </c>
      <c r="V210">
        <v>18.399999999999999</v>
      </c>
    </row>
    <row r="211" spans="17:22" x14ac:dyDescent="0.55000000000000004">
      <c r="Q211" s="4">
        <v>20.9</v>
      </c>
      <c r="U211">
        <v>209</v>
      </c>
      <c r="V211">
        <v>18.399999999999999</v>
      </c>
    </row>
    <row r="212" spans="17:22" x14ac:dyDescent="0.55000000000000004">
      <c r="Q212" s="4">
        <v>21</v>
      </c>
      <c r="U212">
        <v>210</v>
      </c>
      <c r="V212">
        <v>18.399999999999999</v>
      </c>
    </row>
    <row r="213" spans="17:22" x14ac:dyDescent="0.55000000000000004">
      <c r="Q213" s="4">
        <v>21.1</v>
      </c>
      <c r="U213">
        <v>211</v>
      </c>
      <c r="V213">
        <v>18.399999999999999</v>
      </c>
    </row>
    <row r="214" spans="17:22" x14ac:dyDescent="0.55000000000000004">
      <c r="Q214" s="4">
        <v>21.2</v>
      </c>
      <c r="U214">
        <v>212</v>
      </c>
      <c r="V214">
        <v>18.399999999999999</v>
      </c>
    </row>
    <row r="215" spans="17:22" x14ac:dyDescent="0.55000000000000004">
      <c r="Q215" s="4">
        <v>21.3</v>
      </c>
      <c r="U215">
        <v>213</v>
      </c>
      <c r="V215">
        <v>18.399999999999999</v>
      </c>
    </row>
    <row r="216" spans="17:22" x14ac:dyDescent="0.55000000000000004">
      <c r="Q216" s="4">
        <v>21.4</v>
      </c>
      <c r="U216">
        <v>214</v>
      </c>
      <c r="V216">
        <v>18.399999999999999</v>
      </c>
    </row>
    <row r="217" spans="17:22" x14ac:dyDescent="0.55000000000000004">
      <c r="Q217" s="4">
        <v>21.5</v>
      </c>
      <c r="U217">
        <v>215</v>
      </c>
      <c r="V217">
        <v>18.399999999999999</v>
      </c>
    </row>
    <row r="218" spans="17:22" x14ac:dyDescent="0.55000000000000004">
      <c r="Q218" s="4">
        <v>21.6</v>
      </c>
      <c r="U218">
        <v>216</v>
      </c>
      <c r="V218">
        <v>18.399999999999999</v>
      </c>
    </row>
    <row r="219" spans="17:22" x14ac:dyDescent="0.55000000000000004">
      <c r="Q219" s="4">
        <v>21.7</v>
      </c>
      <c r="U219">
        <v>217</v>
      </c>
      <c r="V219">
        <v>18.399999999999999</v>
      </c>
    </row>
    <row r="220" spans="17:22" x14ac:dyDescent="0.55000000000000004">
      <c r="Q220" s="4">
        <v>21.8</v>
      </c>
      <c r="U220">
        <v>218</v>
      </c>
      <c r="V220">
        <v>18.399999999999999</v>
      </c>
    </row>
    <row r="221" spans="17:22" x14ac:dyDescent="0.55000000000000004">
      <c r="Q221" s="4">
        <v>21.9</v>
      </c>
      <c r="U221">
        <v>219</v>
      </c>
      <c r="V221">
        <v>18.399999999999999</v>
      </c>
    </row>
    <row r="222" spans="17:22" x14ac:dyDescent="0.55000000000000004">
      <c r="Q222" s="4">
        <v>22</v>
      </c>
      <c r="U222">
        <v>220</v>
      </c>
      <c r="V222">
        <v>18.399999999999999</v>
      </c>
    </row>
    <row r="223" spans="17:22" x14ac:dyDescent="0.55000000000000004">
      <c r="Q223" s="4">
        <v>22.1</v>
      </c>
      <c r="U223">
        <v>221</v>
      </c>
      <c r="V223">
        <v>18.399999999999999</v>
      </c>
    </row>
    <row r="224" spans="17:22" x14ac:dyDescent="0.55000000000000004">
      <c r="Q224" s="4">
        <v>22.2</v>
      </c>
      <c r="U224">
        <v>222</v>
      </c>
      <c r="V224">
        <v>18.399999999999999</v>
      </c>
    </row>
    <row r="225" spans="17:22" x14ac:dyDescent="0.55000000000000004">
      <c r="Q225" s="4">
        <v>22.3</v>
      </c>
      <c r="U225">
        <v>223</v>
      </c>
      <c r="V225">
        <v>18.399999999999999</v>
      </c>
    </row>
    <row r="226" spans="17:22" x14ac:dyDescent="0.55000000000000004">
      <c r="Q226" s="4">
        <v>22.4</v>
      </c>
      <c r="U226">
        <v>224</v>
      </c>
      <c r="V226">
        <v>18.399999999999999</v>
      </c>
    </row>
    <row r="227" spans="17:22" x14ac:dyDescent="0.55000000000000004">
      <c r="Q227" s="4">
        <v>22.5</v>
      </c>
      <c r="U227">
        <v>225</v>
      </c>
      <c r="V227">
        <v>18.399999999999999</v>
      </c>
    </row>
    <row r="228" spans="17:22" x14ac:dyDescent="0.55000000000000004">
      <c r="Q228" s="4">
        <v>22.6</v>
      </c>
      <c r="U228">
        <v>226</v>
      </c>
      <c r="V228">
        <v>18.399999999999999</v>
      </c>
    </row>
    <row r="229" spans="17:22" x14ac:dyDescent="0.55000000000000004">
      <c r="Q229" s="4">
        <v>22.7</v>
      </c>
      <c r="U229">
        <v>227</v>
      </c>
      <c r="V229">
        <v>18.399999999999999</v>
      </c>
    </row>
    <row r="230" spans="17:22" x14ac:dyDescent="0.55000000000000004">
      <c r="Q230" s="4">
        <v>22.8</v>
      </c>
      <c r="U230">
        <v>228</v>
      </c>
      <c r="V230">
        <v>18.399999999999999</v>
      </c>
    </row>
    <row r="231" spans="17:22" x14ac:dyDescent="0.55000000000000004">
      <c r="Q231" s="4">
        <v>22.9</v>
      </c>
      <c r="U231">
        <v>229</v>
      </c>
      <c r="V231">
        <v>18.399999999999999</v>
      </c>
    </row>
    <row r="232" spans="17:22" x14ac:dyDescent="0.55000000000000004">
      <c r="Q232" s="4">
        <v>23</v>
      </c>
      <c r="U232">
        <v>230</v>
      </c>
      <c r="V232">
        <v>18.399999999999999</v>
      </c>
    </row>
    <row r="233" spans="17:22" x14ac:dyDescent="0.55000000000000004">
      <c r="Q233" s="4">
        <v>23.1</v>
      </c>
      <c r="U233">
        <v>231</v>
      </c>
      <c r="V233">
        <v>18.399999999999999</v>
      </c>
    </row>
    <row r="234" spans="17:22" x14ac:dyDescent="0.55000000000000004">
      <c r="Q234" s="4">
        <v>23.2</v>
      </c>
      <c r="U234">
        <v>232</v>
      </c>
      <c r="V234">
        <v>18.399999999999999</v>
      </c>
    </row>
    <row r="235" spans="17:22" x14ac:dyDescent="0.55000000000000004">
      <c r="Q235" s="4">
        <v>23.3</v>
      </c>
      <c r="U235">
        <v>233</v>
      </c>
      <c r="V235">
        <v>18.399999999999999</v>
      </c>
    </row>
    <row r="236" spans="17:22" x14ac:dyDescent="0.55000000000000004">
      <c r="Q236" s="4">
        <v>23.4</v>
      </c>
      <c r="U236">
        <v>234</v>
      </c>
      <c r="V236">
        <v>18.399999999999999</v>
      </c>
    </row>
    <row r="237" spans="17:22" x14ac:dyDescent="0.55000000000000004">
      <c r="Q237" s="4">
        <v>23.5</v>
      </c>
      <c r="U237">
        <v>235</v>
      </c>
      <c r="V237">
        <v>18.399999999999999</v>
      </c>
    </row>
    <row r="238" spans="17:22" x14ac:dyDescent="0.55000000000000004">
      <c r="Q238" s="4">
        <v>23.6</v>
      </c>
      <c r="U238">
        <v>236</v>
      </c>
      <c r="V238">
        <v>18.399999999999999</v>
      </c>
    </row>
    <row r="239" spans="17:22" x14ac:dyDescent="0.55000000000000004">
      <c r="Q239" s="4">
        <v>23.7</v>
      </c>
      <c r="U239">
        <v>237</v>
      </c>
      <c r="V239">
        <v>18.399999999999999</v>
      </c>
    </row>
    <row r="240" spans="17:22" x14ac:dyDescent="0.55000000000000004">
      <c r="Q240" s="4">
        <v>23.8</v>
      </c>
      <c r="U240">
        <v>238</v>
      </c>
      <c r="V240">
        <v>18.399999999999999</v>
      </c>
    </row>
    <row r="241" spans="17:22" x14ac:dyDescent="0.55000000000000004">
      <c r="Q241" s="4">
        <v>23.9</v>
      </c>
      <c r="U241">
        <v>239</v>
      </c>
      <c r="V241">
        <v>18.399999999999999</v>
      </c>
    </row>
    <row r="242" spans="17:22" x14ac:dyDescent="0.55000000000000004">
      <c r="Q242" s="4">
        <v>24</v>
      </c>
      <c r="U242">
        <v>240</v>
      </c>
      <c r="V242">
        <v>18.399999999999999</v>
      </c>
    </row>
    <row r="243" spans="17:22" x14ac:dyDescent="0.55000000000000004">
      <c r="Q243" s="4">
        <v>24.1</v>
      </c>
      <c r="U243">
        <v>241</v>
      </c>
      <c r="V243">
        <v>18.399999999999999</v>
      </c>
    </row>
    <row r="244" spans="17:22" x14ac:dyDescent="0.55000000000000004">
      <c r="Q244" s="4">
        <v>24.2</v>
      </c>
      <c r="U244">
        <v>242</v>
      </c>
      <c r="V244">
        <v>18.399999999999999</v>
      </c>
    </row>
    <row r="245" spans="17:22" x14ac:dyDescent="0.55000000000000004">
      <c r="Q245" s="4">
        <v>24.3</v>
      </c>
      <c r="U245">
        <v>243</v>
      </c>
      <c r="V245">
        <v>18.399999999999999</v>
      </c>
    </row>
    <row r="246" spans="17:22" x14ac:dyDescent="0.55000000000000004">
      <c r="Q246" s="4">
        <v>24.4</v>
      </c>
      <c r="U246">
        <v>244</v>
      </c>
      <c r="V246">
        <v>18.399999999999999</v>
      </c>
    </row>
    <row r="247" spans="17:22" x14ac:dyDescent="0.55000000000000004">
      <c r="Q247" s="4">
        <v>24.5</v>
      </c>
      <c r="U247">
        <v>245</v>
      </c>
      <c r="V247">
        <v>18.399999999999999</v>
      </c>
    </row>
    <row r="248" spans="17:22" x14ac:dyDescent="0.55000000000000004">
      <c r="Q248" s="4">
        <v>24.6</v>
      </c>
      <c r="U248">
        <v>246</v>
      </c>
      <c r="V248">
        <v>18.399999999999999</v>
      </c>
    </row>
    <row r="249" spans="17:22" x14ac:dyDescent="0.55000000000000004">
      <c r="Q249" s="4">
        <v>24.7</v>
      </c>
      <c r="U249">
        <v>247</v>
      </c>
      <c r="V249">
        <v>18.399999999999999</v>
      </c>
    </row>
    <row r="250" spans="17:22" x14ac:dyDescent="0.55000000000000004">
      <c r="Q250" s="4">
        <v>24.8</v>
      </c>
      <c r="U250">
        <v>248</v>
      </c>
      <c r="V250">
        <v>18.399999999999999</v>
      </c>
    </row>
    <row r="251" spans="17:22" x14ac:dyDescent="0.55000000000000004">
      <c r="Q251" s="4">
        <v>24.9</v>
      </c>
      <c r="U251">
        <v>249</v>
      </c>
      <c r="V251">
        <v>18.399999999999999</v>
      </c>
    </row>
    <row r="252" spans="17:22" x14ac:dyDescent="0.55000000000000004">
      <c r="Q252" s="4">
        <v>25</v>
      </c>
      <c r="U252">
        <v>250</v>
      </c>
      <c r="V252">
        <v>18.399999999999999</v>
      </c>
    </row>
    <row r="253" spans="17:22" x14ac:dyDescent="0.55000000000000004">
      <c r="Q253" s="4">
        <v>25.1</v>
      </c>
      <c r="U253">
        <v>251</v>
      </c>
      <c r="V253">
        <v>18.399999999999999</v>
      </c>
    </row>
    <row r="254" spans="17:22" x14ac:dyDescent="0.55000000000000004">
      <c r="Q254" s="4">
        <v>25.2</v>
      </c>
      <c r="U254">
        <v>252</v>
      </c>
      <c r="V254">
        <v>18.399999999999999</v>
      </c>
    </row>
    <row r="255" spans="17:22" x14ac:dyDescent="0.55000000000000004">
      <c r="Q255" s="4">
        <v>25.3</v>
      </c>
      <c r="U255">
        <v>253</v>
      </c>
      <c r="V255">
        <v>18.399999999999999</v>
      </c>
    </row>
    <row r="256" spans="17:22" x14ac:dyDescent="0.55000000000000004">
      <c r="Q256" s="4">
        <v>25.4</v>
      </c>
      <c r="U256">
        <v>254</v>
      </c>
      <c r="V256">
        <v>18.399999999999999</v>
      </c>
    </row>
    <row r="257" spans="17:22" x14ac:dyDescent="0.55000000000000004">
      <c r="Q257" s="4">
        <v>25.5</v>
      </c>
      <c r="U257">
        <v>255</v>
      </c>
      <c r="V257">
        <v>18.399999999999999</v>
      </c>
    </row>
    <row r="258" spans="17:22" x14ac:dyDescent="0.55000000000000004">
      <c r="Q258" s="4">
        <v>25.6</v>
      </c>
      <c r="U258">
        <v>256</v>
      </c>
      <c r="V258">
        <v>18.399999999999999</v>
      </c>
    </row>
    <row r="259" spans="17:22" x14ac:dyDescent="0.55000000000000004">
      <c r="Q259" s="4">
        <v>25.7</v>
      </c>
      <c r="U259">
        <v>257</v>
      </c>
      <c r="V259">
        <v>18.399999999999999</v>
      </c>
    </row>
    <row r="260" spans="17:22" x14ac:dyDescent="0.55000000000000004">
      <c r="Q260" s="4">
        <v>25.8</v>
      </c>
      <c r="U260">
        <v>258</v>
      </c>
      <c r="V260">
        <v>18.399999999999999</v>
      </c>
    </row>
    <row r="261" spans="17:22" x14ac:dyDescent="0.55000000000000004">
      <c r="Q261" s="4">
        <v>25.9</v>
      </c>
      <c r="U261">
        <v>259</v>
      </c>
      <c r="V261">
        <v>18.399999999999999</v>
      </c>
    </row>
    <row r="262" spans="17:22" x14ac:dyDescent="0.55000000000000004">
      <c r="Q262" s="4">
        <v>26</v>
      </c>
      <c r="U262">
        <v>260</v>
      </c>
      <c r="V262">
        <v>18.399999999999999</v>
      </c>
    </row>
    <row r="263" spans="17:22" x14ac:dyDescent="0.55000000000000004">
      <c r="Q263" s="4">
        <v>26.1</v>
      </c>
      <c r="U263">
        <v>261</v>
      </c>
      <c r="V263">
        <v>18.399999999999999</v>
      </c>
    </row>
    <row r="264" spans="17:22" x14ac:dyDescent="0.55000000000000004">
      <c r="Q264" s="4">
        <v>26.2</v>
      </c>
      <c r="U264">
        <v>262</v>
      </c>
      <c r="V264">
        <v>18.399999999999999</v>
      </c>
    </row>
    <row r="265" spans="17:22" x14ac:dyDescent="0.55000000000000004">
      <c r="Q265" s="4">
        <v>26.3</v>
      </c>
      <c r="U265">
        <v>263</v>
      </c>
      <c r="V265">
        <v>18.399999999999999</v>
      </c>
    </row>
    <row r="266" spans="17:22" x14ac:dyDescent="0.55000000000000004">
      <c r="Q266" s="4">
        <v>26.4</v>
      </c>
      <c r="U266">
        <v>264</v>
      </c>
      <c r="V266">
        <v>18.399999999999999</v>
      </c>
    </row>
    <row r="267" spans="17:22" x14ac:dyDescent="0.55000000000000004">
      <c r="Q267" s="4">
        <v>26.5</v>
      </c>
      <c r="U267">
        <v>265</v>
      </c>
      <c r="V267">
        <v>18.399999999999999</v>
      </c>
    </row>
    <row r="268" spans="17:22" x14ac:dyDescent="0.55000000000000004">
      <c r="Q268" s="4">
        <v>26.6</v>
      </c>
      <c r="U268">
        <v>266</v>
      </c>
      <c r="V268">
        <v>18.399999999999999</v>
      </c>
    </row>
    <row r="269" spans="17:22" x14ac:dyDescent="0.55000000000000004">
      <c r="Q269" s="4">
        <v>26.7</v>
      </c>
      <c r="U269">
        <v>267</v>
      </c>
      <c r="V269">
        <v>18.399999999999999</v>
      </c>
    </row>
    <row r="270" spans="17:22" x14ac:dyDescent="0.55000000000000004">
      <c r="Q270" s="4">
        <v>26.8</v>
      </c>
      <c r="U270">
        <v>268</v>
      </c>
      <c r="V270">
        <v>18.399999999999999</v>
      </c>
    </row>
    <row r="271" spans="17:22" x14ac:dyDescent="0.55000000000000004">
      <c r="Q271" s="4">
        <v>26.9</v>
      </c>
      <c r="U271">
        <v>269</v>
      </c>
      <c r="V271">
        <v>18.399999999999999</v>
      </c>
    </row>
    <row r="272" spans="17:22" x14ac:dyDescent="0.55000000000000004">
      <c r="Q272" s="4">
        <v>27</v>
      </c>
      <c r="U272">
        <v>270</v>
      </c>
      <c r="V272">
        <v>18.399999999999999</v>
      </c>
    </row>
    <row r="273" spans="17:22" x14ac:dyDescent="0.55000000000000004">
      <c r="Q273" s="4">
        <v>27.1</v>
      </c>
      <c r="U273">
        <v>271</v>
      </c>
      <c r="V273">
        <v>18.399999999999999</v>
      </c>
    </row>
    <row r="274" spans="17:22" x14ac:dyDescent="0.55000000000000004">
      <c r="Q274" s="4">
        <v>27.2</v>
      </c>
      <c r="U274">
        <v>272</v>
      </c>
      <c r="V274">
        <v>18.399999999999999</v>
      </c>
    </row>
    <row r="275" spans="17:22" x14ac:dyDescent="0.55000000000000004">
      <c r="Q275" s="4">
        <v>27.3</v>
      </c>
      <c r="U275">
        <v>273</v>
      </c>
      <c r="V275">
        <v>18.399999999999999</v>
      </c>
    </row>
    <row r="276" spans="17:22" x14ac:dyDescent="0.55000000000000004">
      <c r="Q276" s="4">
        <v>27.4</v>
      </c>
      <c r="U276">
        <v>274</v>
      </c>
      <c r="V276">
        <v>18.399999999999999</v>
      </c>
    </row>
    <row r="277" spans="17:22" x14ac:dyDescent="0.55000000000000004">
      <c r="Q277" s="4">
        <v>27.5</v>
      </c>
      <c r="U277">
        <v>275</v>
      </c>
      <c r="V277">
        <v>18.399999999999999</v>
      </c>
    </row>
    <row r="278" spans="17:22" x14ac:dyDescent="0.55000000000000004">
      <c r="Q278" s="4">
        <v>27.6</v>
      </c>
      <c r="U278">
        <v>276</v>
      </c>
      <c r="V278">
        <v>18.399999999999999</v>
      </c>
    </row>
    <row r="279" spans="17:22" x14ac:dyDescent="0.55000000000000004">
      <c r="Q279" s="4">
        <v>27.7</v>
      </c>
      <c r="U279">
        <v>277</v>
      </c>
      <c r="V279">
        <v>18.399999999999999</v>
      </c>
    </row>
    <row r="280" spans="17:22" x14ac:dyDescent="0.55000000000000004">
      <c r="Q280" s="4">
        <v>27.8</v>
      </c>
      <c r="U280">
        <v>278</v>
      </c>
      <c r="V280">
        <v>18.399999999999999</v>
      </c>
    </row>
    <row r="281" spans="17:22" x14ac:dyDescent="0.55000000000000004">
      <c r="Q281" s="4">
        <v>27.9</v>
      </c>
      <c r="U281">
        <v>279</v>
      </c>
      <c r="V281">
        <v>18.399999999999999</v>
      </c>
    </row>
    <row r="282" spans="17:22" x14ac:dyDescent="0.55000000000000004">
      <c r="Q282" s="4">
        <v>28</v>
      </c>
      <c r="U282">
        <v>280</v>
      </c>
      <c r="V282">
        <v>18.399999999999999</v>
      </c>
    </row>
    <row r="283" spans="17:22" x14ac:dyDescent="0.55000000000000004">
      <c r="Q283" s="4">
        <v>28.1</v>
      </c>
      <c r="U283">
        <v>281</v>
      </c>
      <c r="V283">
        <v>18.399999999999999</v>
      </c>
    </row>
    <row r="284" spans="17:22" x14ac:dyDescent="0.55000000000000004">
      <c r="Q284" s="4">
        <v>28.2</v>
      </c>
      <c r="U284">
        <v>282</v>
      </c>
      <c r="V284">
        <v>18.399999999999999</v>
      </c>
    </row>
    <row r="285" spans="17:22" x14ac:dyDescent="0.55000000000000004">
      <c r="Q285" s="4">
        <v>28.3</v>
      </c>
      <c r="U285">
        <v>283</v>
      </c>
      <c r="V285">
        <v>18.399999999999999</v>
      </c>
    </row>
    <row r="286" spans="17:22" x14ac:dyDescent="0.55000000000000004">
      <c r="Q286" s="4">
        <v>28.4</v>
      </c>
      <c r="U286">
        <v>284</v>
      </c>
      <c r="V286">
        <v>18.399999999999999</v>
      </c>
    </row>
    <row r="287" spans="17:22" x14ac:dyDescent="0.55000000000000004">
      <c r="Q287" s="4">
        <v>28.5</v>
      </c>
      <c r="U287">
        <v>285</v>
      </c>
      <c r="V287">
        <v>18.399999999999999</v>
      </c>
    </row>
    <row r="288" spans="17:22" x14ac:dyDescent="0.55000000000000004">
      <c r="Q288" s="4">
        <v>28.6</v>
      </c>
      <c r="U288">
        <v>286</v>
      </c>
      <c r="V288">
        <v>18.399999999999999</v>
      </c>
    </row>
    <row r="289" spans="17:22" x14ac:dyDescent="0.55000000000000004">
      <c r="Q289" s="4">
        <v>28.7</v>
      </c>
      <c r="U289">
        <v>287</v>
      </c>
      <c r="V289">
        <v>18.399999999999999</v>
      </c>
    </row>
    <row r="290" spans="17:22" x14ac:dyDescent="0.55000000000000004">
      <c r="Q290" s="4">
        <v>28.8</v>
      </c>
      <c r="U290">
        <v>288</v>
      </c>
      <c r="V290">
        <v>18.399999999999999</v>
      </c>
    </row>
    <row r="291" spans="17:22" x14ac:dyDescent="0.55000000000000004">
      <c r="Q291" s="4">
        <v>28.9</v>
      </c>
      <c r="U291">
        <v>289</v>
      </c>
      <c r="V291">
        <v>18.399999999999999</v>
      </c>
    </row>
    <row r="292" spans="17:22" x14ac:dyDescent="0.55000000000000004">
      <c r="Q292" s="4">
        <v>29</v>
      </c>
      <c r="U292">
        <v>290</v>
      </c>
      <c r="V292">
        <v>18.399999999999999</v>
      </c>
    </row>
    <row r="293" spans="17:22" x14ac:dyDescent="0.55000000000000004">
      <c r="Q293" s="4">
        <v>29.1</v>
      </c>
      <c r="U293">
        <v>291</v>
      </c>
      <c r="V293">
        <v>18.399999999999999</v>
      </c>
    </row>
    <row r="294" spans="17:22" x14ac:dyDescent="0.55000000000000004">
      <c r="Q294" s="4">
        <v>29.2</v>
      </c>
      <c r="U294">
        <v>292</v>
      </c>
      <c r="V294">
        <v>18.399999999999999</v>
      </c>
    </row>
    <row r="295" spans="17:22" x14ac:dyDescent="0.55000000000000004">
      <c r="Q295" s="4">
        <v>29.3</v>
      </c>
      <c r="U295">
        <v>293</v>
      </c>
      <c r="V295">
        <v>18.399999999999999</v>
      </c>
    </row>
    <row r="296" spans="17:22" x14ac:dyDescent="0.55000000000000004">
      <c r="Q296" s="4">
        <v>29.4</v>
      </c>
      <c r="U296">
        <v>294</v>
      </c>
      <c r="V296">
        <v>18.399999999999999</v>
      </c>
    </row>
    <row r="297" spans="17:22" x14ac:dyDescent="0.55000000000000004">
      <c r="Q297" s="4">
        <v>29.5</v>
      </c>
      <c r="U297">
        <v>295</v>
      </c>
      <c r="V297">
        <v>18.399999999999999</v>
      </c>
    </row>
    <row r="298" spans="17:22" x14ac:dyDescent="0.55000000000000004">
      <c r="Q298" s="4">
        <v>29.6</v>
      </c>
      <c r="U298">
        <v>296</v>
      </c>
      <c r="V298">
        <v>18.399999999999999</v>
      </c>
    </row>
    <row r="299" spans="17:22" x14ac:dyDescent="0.55000000000000004">
      <c r="Q299" s="4">
        <v>29.7</v>
      </c>
      <c r="U299">
        <v>297</v>
      </c>
      <c r="V299">
        <v>18.399999999999999</v>
      </c>
    </row>
    <row r="300" spans="17:22" x14ac:dyDescent="0.55000000000000004">
      <c r="Q300" s="4">
        <v>29.8</v>
      </c>
      <c r="U300">
        <v>298</v>
      </c>
      <c r="V300">
        <v>18.399999999999999</v>
      </c>
    </row>
    <row r="301" spans="17:22" x14ac:dyDescent="0.55000000000000004">
      <c r="Q301" s="4">
        <v>29.9</v>
      </c>
      <c r="U301">
        <v>299</v>
      </c>
      <c r="V301">
        <v>18.399999999999999</v>
      </c>
    </row>
    <row r="302" spans="17:22" x14ac:dyDescent="0.55000000000000004">
      <c r="Q302" s="4">
        <v>30</v>
      </c>
      <c r="U302">
        <v>300</v>
      </c>
      <c r="V302">
        <v>18.399999999999999</v>
      </c>
    </row>
    <row r="303" spans="17:22" x14ac:dyDescent="0.55000000000000004">
      <c r="Q303" s="4">
        <v>30.1</v>
      </c>
      <c r="U303">
        <v>301</v>
      </c>
      <c r="V303">
        <v>18.399999999999999</v>
      </c>
    </row>
    <row r="304" spans="17:22" x14ac:dyDescent="0.55000000000000004">
      <c r="Q304" s="4">
        <v>30.2</v>
      </c>
      <c r="U304">
        <v>302</v>
      </c>
      <c r="V304">
        <v>18.399999999999999</v>
      </c>
    </row>
    <row r="305" spans="17:22" x14ac:dyDescent="0.55000000000000004">
      <c r="Q305" s="4">
        <v>30.3</v>
      </c>
      <c r="U305">
        <v>303</v>
      </c>
      <c r="V305">
        <v>18.399999999999999</v>
      </c>
    </row>
    <row r="306" spans="17:22" x14ac:dyDescent="0.55000000000000004">
      <c r="Q306" s="4">
        <v>30.4</v>
      </c>
      <c r="U306">
        <v>304</v>
      </c>
      <c r="V306">
        <v>18.399999999999999</v>
      </c>
    </row>
    <row r="307" spans="17:22" x14ac:dyDescent="0.55000000000000004">
      <c r="Q307" s="4">
        <v>30.5</v>
      </c>
      <c r="U307">
        <v>305</v>
      </c>
      <c r="V307">
        <v>18.399999999999999</v>
      </c>
    </row>
    <row r="308" spans="17:22" x14ac:dyDescent="0.55000000000000004">
      <c r="Q308" s="4">
        <v>30.6</v>
      </c>
      <c r="U308">
        <v>306</v>
      </c>
      <c r="V308">
        <v>18.399999999999999</v>
      </c>
    </row>
    <row r="309" spans="17:22" x14ac:dyDescent="0.55000000000000004">
      <c r="Q309" s="4">
        <v>30.7</v>
      </c>
      <c r="U309">
        <v>307</v>
      </c>
      <c r="V309">
        <v>18.399999999999999</v>
      </c>
    </row>
    <row r="310" spans="17:22" x14ac:dyDescent="0.55000000000000004">
      <c r="Q310" s="4">
        <v>30.8</v>
      </c>
      <c r="U310">
        <v>308</v>
      </c>
      <c r="V310">
        <v>18.399999999999999</v>
      </c>
    </row>
    <row r="311" spans="17:22" x14ac:dyDescent="0.55000000000000004">
      <c r="Q311" s="4">
        <v>30.9</v>
      </c>
      <c r="U311">
        <v>309</v>
      </c>
      <c r="V311">
        <v>18.399999999999999</v>
      </c>
    </row>
    <row r="312" spans="17:22" x14ac:dyDescent="0.55000000000000004">
      <c r="Q312" s="4">
        <v>31</v>
      </c>
      <c r="U312">
        <v>310</v>
      </c>
      <c r="V312">
        <v>18.399999999999999</v>
      </c>
    </row>
    <row r="313" spans="17:22" x14ac:dyDescent="0.55000000000000004">
      <c r="Q313" s="4">
        <v>31.1</v>
      </c>
      <c r="U313">
        <v>311</v>
      </c>
      <c r="V313">
        <v>18.399999999999999</v>
      </c>
    </row>
    <row r="314" spans="17:22" x14ac:dyDescent="0.55000000000000004">
      <c r="Q314" s="4">
        <v>31.2</v>
      </c>
      <c r="U314">
        <v>312</v>
      </c>
      <c r="V314">
        <v>18.399999999999999</v>
      </c>
    </row>
    <row r="315" spans="17:22" x14ac:dyDescent="0.55000000000000004">
      <c r="Q315" s="4">
        <v>31.3</v>
      </c>
      <c r="U315">
        <v>313</v>
      </c>
      <c r="V315">
        <v>18.399999999999999</v>
      </c>
    </row>
    <row r="316" spans="17:22" x14ac:dyDescent="0.55000000000000004">
      <c r="Q316" s="4">
        <v>31.4</v>
      </c>
      <c r="U316">
        <v>314</v>
      </c>
      <c r="V316">
        <v>18.399999999999999</v>
      </c>
    </row>
    <row r="317" spans="17:22" x14ac:dyDescent="0.55000000000000004">
      <c r="Q317" s="4">
        <v>31.5</v>
      </c>
      <c r="U317">
        <v>315</v>
      </c>
      <c r="V317">
        <v>18.399999999999999</v>
      </c>
    </row>
    <row r="318" spans="17:22" x14ac:dyDescent="0.55000000000000004">
      <c r="Q318" s="4">
        <v>31.6</v>
      </c>
      <c r="U318">
        <v>316</v>
      </c>
      <c r="V318">
        <v>18.399999999999999</v>
      </c>
    </row>
    <row r="319" spans="17:22" x14ac:dyDescent="0.55000000000000004">
      <c r="Q319" s="4">
        <v>31.7</v>
      </c>
      <c r="U319">
        <v>317</v>
      </c>
      <c r="V319">
        <v>18.399999999999999</v>
      </c>
    </row>
    <row r="320" spans="17:22" x14ac:dyDescent="0.55000000000000004">
      <c r="Q320" s="4">
        <v>31.8</v>
      </c>
      <c r="U320">
        <v>318</v>
      </c>
      <c r="V320">
        <v>18.399999999999999</v>
      </c>
    </row>
    <row r="321" spans="17:22" x14ac:dyDescent="0.55000000000000004">
      <c r="Q321" s="4">
        <v>31.9</v>
      </c>
      <c r="U321">
        <v>319</v>
      </c>
      <c r="V321">
        <v>18.399999999999999</v>
      </c>
    </row>
    <row r="322" spans="17:22" x14ac:dyDescent="0.55000000000000004">
      <c r="Q322" s="4">
        <v>32</v>
      </c>
      <c r="U322">
        <v>320</v>
      </c>
      <c r="V322">
        <v>18.399999999999999</v>
      </c>
    </row>
    <row r="323" spans="17:22" x14ac:dyDescent="0.55000000000000004">
      <c r="Q323" s="4">
        <v>32.1</v>
      </c>
      <c r="U323">
        <v>321</v>
      </c>
      <c r="V323">
        <v>18.399999999999999</v>
      </c>
    </row>
    <row r="324" spans="17:22" x14ac:dyDescent="0.55000000000000004">
      <c r="Q324" s="4">
        <v>32.200000000000003</v>
      </c>
      <c r="U324">
        <v>322</v>
      </c>
      <c r="V324">
        <v>18.399999999999999</v>
      </c>
    </row>
    <row r="325" spans="17:22" x14ac:dyDescent="0.55000000000000004">
      <c r="Q325" s="4">
        <v>32.299999999999997</v>
      </c>
      <c r="U325">
        <v>323</v>
      </c>
      <c r="V325">
        <v>18.399999999999999</v>
      </c>
    </row>
    <row r="326" spans="17:22" x14ac:dyDescent="0.55000000000000004">
      <c r="Q326" s="4">
        <v>32.4</v>
      </c>
      <c r="U326">
        <v>324</v>
      </c>
      <c r="V326">
        <v>18.399999999999999</v>
      </c>
    </row>
    <row r="327" spans="17:22" x14ac:dyDescent="0.55000000000000004">
      <c r="Q327" s="4">
        <v>32.5</v>
      </c>
      <c r="U327">
        <v>325</v>
      </c>
      <c r="V327">
        <v>18.399999999999999</v>
      </c>
    </row>
    <row r="328" spans="17:22" x14ac:dyDescent="0.55000000000000004">
      <c r="Q328" s="4">
        <v>32.6</v>
      </c>
      <c r="U328">
        <v>326</v>
      </c>
      <c r="V328">
        <v>18.399999999999999</v>
      </c>
    </row>
    <row r="329" spans="17:22" x14ac:dyDescent="0.55000000000000004">
      <c r="Q329" s="4">
        <v>32.700000000000003</v>
      </c>
      <c r="U329">
        <v>327</v>
      </c>
      <c r="V329">
        <v>18.399999999999999</v>
      </c>
    </row>
    <row r="330" spans="17:22" x14ac:dyDescent="0.55000000000000004">
      <c r="Q330" s="4">
        <v>32.799999999999997</v>
      </c>
      <c r="U330">
        <v>328</v>
      </c>
      <c r="V330">
        <v>18.399999999999999</v>
      </c>
    </row>
    <row r="331" spans="17:22" x14ac:dyDescent="0.55000000000000004">
      <c r="Q331" s="4">
        <v>32.9</v>
      </c>
      <c r="U331">
        <v>329</v>
      </c>
      <c r="V331">
        <v>18.399999999999999</v>
      </c>
    </row>
    <row r="332" spans="17:22" x14ac:dyDescent="0.55000000000000004">
      <c r="Q332" s="4">
        <v>33</v>
      </c>
      <c r="U332">
        <v>330</v>
      </c>
      <c r="V332">
        <v>18.399999999999999</v>
      </c>
    </row>
    <row r="333" spans="17:22" x14ac:dyDescent="0.55000000000000004">
      <c r="Q333" s="4">
        <v>33.1</v>
      </c>
      <c r="U333">
        <v>331</v>
      </c>
      <c r="V333">
        <v>18.399999999999999</v>
      </c>
    </row>
    <row r="334" spans="17:22" x14ac:dyDescent="0.55000000000000004">
      <c r="Q334" s="4">
        <v>33.200000000000003</v>
      </c>
      <c r="U334">
        <v>332</v>
      </c>
      <c r="V334">
        <v>18.399999999999999</v>
      </c>
    </row>
    <row r="335" spans="17:22" x14ac:dyDescent="0.55000000000000004">
      <c r="Q335" s="4">
        <v>33.299999999999997</v>
      </c>
      <c r="U335">
        <v>333</v>
      </c>
      <c r="V335">
        <v>18.399999999999999</v>
      </c>
    </row>
    <row r="336" spans="17:22" x14ac:dyDescent="0.55000000000000004">
      <c r="Q336" s="4">
        <v>33.4</v>
      </c>
      <c r="U336">
        <v>334</v>
      </c>
      <c r="V336">
        <v>18.399999999999999</v>
      </c>
    </row>
    <row r="337" spans="17:22" x14ac:dyDescent="0.55000000000000004">
      <c r="Q337" s="4">
        <v>33.5</v>
      </c>
      <c r="U337">
        <v>335</v>
      </c>
      <c r="V337">
        <v>18.399999999999999</v>
      </c>
    </row>
    <row r="338" spans="17:22" x14ac:dyDescent="0.55000000000000004">
      <c r="Q338" s="4">
        <v>33.6</v>
      </c>
      <c r="U338">
        <v>336</v>
      </c>
      <c r="V338">
        <v>18.399999999999999</v>
      </c>
    </row>
    <row r="339" spans="17:22" x14ac:dyDescent="0.55000000000000004">
      <c r="Q339" s="4">
        <v>33.700000000000003</v>
      </c>
      <c r="U339">
        <v>337</v>
      </c>
      <c r="V339">
        <v>18.399999999999999</v>
      </c>
    </row>
    <row r="340" spans="17:22" x14ac:dyDescent="0.55000000000000004">
      <c r="Q340" s="4">
        <v>33.799999999999997</v>
      </c>
      <c r="U340">
        <v>338</v>
      </c>
      <c r="V340">
        <v>18.399999999999999</v>
      </c>
    </row>
    <row r="341" spans="17:22" x14ac:dyDescent="0.55000000000000004">
      <c r="Q341" s="4">
        <v>33.9</v>
      </c>
      <c r="U341">
        <v>339</v>
      </c>
      <c r="V341">
        <v>18.399999999999999</v>
      </c>
    </row>
    <row r="342" spans="17:22" x14ac:dyDescent="0.55000000000000004">
      <c r="Q342" s="4">
        <v>34</v>
      </c>
      <c r="U342">
        <v>340</v>
      </c>
      <c r="V342">
        <v>18.399999999999999</v>
      </c>
    </row>
    <row r="343" spans="17:22" x14ac:dyDescent="0.55000000000000004">
      <c r="Q343" s="4">
        <v>34.1</v>
      </c>
      <c r="U343">
        <v>341</v>
      </c>
      <c r="V343">
        <v>18.399999999999999</v>
      </c>
    </row>
    <row r="344" spans="17:22" x14ac:dyDescent="0.55000000000000004">
      <c r="Q344" s="4">
        <v>34.200000000000003</v>
      </c>
      <c r="U344">
        <v>342</v>
      </c>
      <c r="V344">
        <v>18.399999999999999</v>
      </c>
    </row>
    <row r="345" spans="17:22" x14ac:dyDescent="0.55000000000000004">
      <c r="Q345" s="4">
        <v>34.299999999999997</v>
      </c>
      <c r="U345">
        <v>343</v>
      </c>
      <c r="V345">
        <v>18.399999999999999</v>
      </c>
    </row>
    <row r="346" spans="17:22" x14ac:dyDescent="0.55000000000000004">
      <c r="Q346" s="4">
        <v>34.4</v>
      </c>
      <c r="U346">
        <v>344</v>
      </c>
      <c r="V346">
        <v>18.399999999999999</v>
      </c>
    </row>
    <row r="347" spans="17:22" x14ac:dyDescent="0.55000000000000004">
      <c r="Q347" s="4">
        <v>34.5</v>
      </c>
      <c r="U347">
        <v>345</v>
      </c>
      <c r="V347">
        <v>18.399999999999999</v>
      </c>
    </row>
    <row r="348" spans="17:22" x14ac:dyDescent="0.55000000000000004">
      <c r="Q348" s="4">
        <v>34.6</v>
      </c>
      <c r="U348">
        <v>346</v>
      </c>
      <c r="V348">
        <v>18.399999999999999</v>
      </c>
    </row>
    <row r="349" spans="17:22" x14ac:dyDescent="0.55000000000000004">
      <c r="Q349" s="4">
        <v>34.700000000000003</v>
      </c>
      <c r="U349">
        <v>347</v>
      </c>
      <c r="V349">
        <v>18.399999999999999</v>
      </c>
    </row>
    <row r="350" spans="17:22" x14ac:dyDescent="0.55000000000000004">
      <c r="Q350" s="4">
        <v>34.799999999999997</v>
      </c>
      <c r="U350">
        <v>348</v>
      </c>
      <c r="V350">
        <v>18.399999999999999</v>
      </c>
    </row>
    <row r="351" spans="17:22" x14ac:dyDescent="0.55000000000000004">
      <c r="Q351" s="4">
        <v>34.9</v>
      </c>
      <c r="U351">
        <v>349</v>
      </c>
      <c r="V351">
        <v>18.399999999999999</v>
      </c>
    </row>
    <row r="352" spans="17:22" x14ac:dyDescent="0.55000000000000004">
      <c r="Q352" s="4">
        <v>35</v>
      </c>
      <c r="U352">
        <v>350</v>
      </c>
      <c r="V352">
        <v>18.399999999999999</v>
      </c>
    </row>
    <row r="353" spans="17:22" x14ac:dyDescent="0.55000000000000004">
      <c r="Q353" s="4">
        <v>35.1</v>
      </c>
      <c r="U353">
        <v>351</v>
      </c>
      <c r="V353">
        <v>18.399999999999999</v>
      </c>
    </row>
    <row r="354" spans="17:22" x14ac:dyDescent="0.55000000000000004">
      <c r="Q354" s="4">
        <v>35.200000000000003</v>
      </c>
      <c r="U354">
        <v>352</v>
      </c>
      <c r="V354">
        <v>18.399999999999999</v>
      </c>
    </row>
    <row r="355" spans="17:22" x14ac:dyDescent="0.55000000000000004">
      <c r="Q355" s="4">
        <v>35.299999999999997</v>
      </c>
      <c r="U355">
        <v>353</v>
      </c>
      <c r="V355">
        <v>18.399999999999999</v>
      </c>
    </row>
    <row r="356" spans="17:22" x14ac:dyDescent="0.55000000000000004">
      <c r="Q356" s="4">
        <v>35.4</v>
      </c>
      <c r="U356">
        <v>354</v>
      </c>
      <c r="V356">
        <v>18.399999999999999</v>
      </c>
    </row>
    <row r="357" spans="17:22" x14ac:dyDescent="0.55000000000000004">
      <c r="Q357" s="4">
        <v>35.5</v>
      </c>
      <c r="U357">
        <v>355</v>
      </c>
      <c r="V357">
        <v>18.399999999999999</v>
      </c>
    </row>
    <row r="358" spans="17:22" x14ac:dyDescent="0.55000000000000004">
      <c r="Q358" s="4">
        <v>35.6</v>
      </c>
      <c r="U358">
        <v>356</v>
      </c>
      <c r="V358">
        <v>18.399999999999999</v>
      </c>
    </row>
    <row r="359" spans="17:22" x14ac:dyDescent="0.55000000000000004">
      <c r="Q359" s="4">
        <v>35.700000000000003</v>
      </c>
      <c r="U359">
        <v>357</v>
      </c>
      <c r="V359">
        <v>18.399999999999999</v>
      </c>
    </row>
    <row r="360" spans="17:22" x14ac:dyDescent="0.55000000000000004">
      <c r="Q360" s="4">
        <v>35.799999999999997</v>
      </c>
      <c r="U360">
        <v>358</v>
      </c>
      <c r="V360">
        <v>18.399999999999999</v>
      </c>
    </row>
    <row r="361" spans="17:22" x14ac:dyDescent="0.55000000000000004">
      <c r="Q361" s="4">
        <v>35.9</v>
      </c>
      <c r="U361">
        <v>359</v>
      </c>
      <c r="V361">
        <v>18.399999999999999</v>
      </c>
    </row>
    <row r="362" spans="17:22" x14ac:dyDescent="0.55000000000000004">
      <c r="Q362" s="4">
        <v>36</v>
      </c>
      <c r="U362">
        <v>360</v>
      </c>
      <c r="V362">
        <v>18.399999999999999</v>
      </c>
    </row>
    <row r="363" spans="17:22" x14ac:dyDescent="0.55000000000000004">
      <c r="Q363" s="4">
        <v>36.1</v>
      </c>
      <c r="U363">
        <v>361</v>
      </c>
      <c r="V363">
        <v>18.399999999999999</v>
      </c>
    </row>
    <row r="364" spans="17:22" x14ac:dyDescent="0.55000000000000004">
      <c r="Q364" s="4">
        <v>36.200000000000003</v>
      </c>
      <c r="U364">
        <v>362</v>
      </c>
      <c r="V364">
        <v>18.399999999999999</v>
      </c>
    </row>
    <row r="365" spans="17:22" x14ac:dyDescent="0.55000000000000004">
      <c r="Q365" s="4">
        <v>36.299999999999997</v>
      </c>
      <c r="U365">
        <v>363</v>
      </c>
      <c r="V365">
        <v>18.399999999999999</v>
      </c>
    </row>
    <row r="366" spans="17:22" x14ac:dyDescent="0.55000000000000004">
      <c r="Q366" s="4">
        <v>36.4</v>
      </c>
      <c r="U366">
        <v>364</v>
      </c>
      <c r="V366">
        <v>18.399999999999999</v>
      </c>
    </row>
    <row r="367" spans="17:22" x14ac:dyDescent="0.55000000000000004">
      <c r="Q367" s="4">
        <v>36.5</v>
      </c>
      <c r="U367">
        <v>365</v>
      </c>
      <c r="V367">
        <v>18.399999999999999</v>
      </c>
    </row>
    <row r="368" spans="17:22" x14ac:dyDescent="0.55000000000000004">
      <c r="Q368" s="4">
        <v>36.6</v>
      </c>
      <c r="U368">
        <v>366</v>
      </c>
      <c r="V368">
        <v>18.399999999999999</v>
      </c>
    </row>
    <row r="369" spans="17:22" x14ac:dyDescent="0.55000000000000004">
      <c r="Q369" s="4">
        <v>36.700000000000003</v>
      </c>
      <c r="U369">
        <v>367</v>
      </c>
      <c r="V369">
        <v>18.399999999999999</v>
      </c>
    </row>
    <row r="370" spans="17:22" x14ac:dyDescent="0.55000000000000004">
      <c r="Q370" s="4">
        <v>36.799999999999997</v>
      </c>
      <c r="U370">
        <v>368</v>
      </c>
      <c r="V370">
        <v>18.399999999999999</v>
      </c>
    </row>
    <row r="371" spans="17:22" x14ac:dyDescent="0.55000000000000004">
      <c r="Q371" s="4">
        <v>36.9</v>
      </c>
      <c r="U371">
        <v>369</v>
      </c>
      <c r="V371">
        <v>18.399999999999999</v>
      </c>
    </row>
    <row r="372" spans="17:22" x14ac:dyDescent="0.55000000000000004">
      <c r="Q372" s="4">
        <v>37</v>
      </c>
      <c r="U372">
        <v>370</v>
      </c>
      <c r="V372">
        <v>18.399999999999999</v>
      </c>
    </row>
    <row r="373" spans="17:22" x14ac:dyDescent="0.55000000000000004">
      <c r="Q373" s="4">
        <v>37.1</v>
      </c>
      <c r="U373">
        <v>371</v>
      </c>
      <c r="V373">
        <v>18.399999999999999</v>
      </c>
    </row>
    <row r="374" spans="17:22" x14ac:dyDescent="0.55000000000000004">
      <c r="Q374" s="4">
        <v>37.200000000000003</v>
      </c>
      <c r="U374">
        <v>372</v>
      </c>
      <c r="V374">
        <v>18.399999999999999</v>
      </c>
    </row>
    <row r="375" spans="17:22" x14ac:dyDescent="0.55000000000000004">
      <c r="Q375" s="4">
        <v>37.299999999999997</v>
      </c>
      <c r="U375">
        <v>373</v>
      </c>
      <c r="V375">
        <v>18.399999999999999</v>
      </c>
    </row>
    <row r="376" spans="17:22" x14ac:dyDescent="0.55000000000000004">
      <c r="Q376" s="4">
        <v>37.4</v>
      </c>
      <c r="U376">
        <v>374</v>
      </c>
      <c r="V376">
        <v>18.399999999999999</v>
      </c>
    </row>
    <row r="377" spans="17:22" x14ac:dyDescent="0.55000000000000004">
      <c r="Q377" s="4">
        <v>37.5</v>
      </c>
      <c r="U377">
        <v>375</v>
      </c>
      <c r="V377">
        <v>18.399999999999999</v>
      </c>
    </row>
    <row r="378" spans="17:22" x14ac:dyDescent="0.55000000000000004">
      <c r="Q378" s="4">
        <v>37.6</v>
      </c>
      <c r="U378">
        <v>376</v>
      </c>
      <c r="V378">
        <v>18.399999999999999</v>
      </c>
    </row>
    <row r="379" spans="17:22" x14ac:dyDescent="0.55000000000000004">
      <c r="Q379" s="4">
        <v>37.700000000000003</v>
      </c>
      <c r="U379">
        <v>377</v>
      </c>
      <c r="V379">
        <v>18.399999999999999</v>
      </c>
    </row>
    <row r="380" spans="17:22" x14ac:dyDescent="0.55000000000000004">
      <c r="Q380" s="4">
        <v>37.799999999999997</v>
      </c>
      <c r="U380">
        <v>378</v>
      </c>
      <c r="V380">
        <v>18.399999999999999</v>
      </c>
    </row>
    <row r="381" spans="17:22" x14ac:dyDescent="0.55000000000000004">
      <c r="Q381" s="4">
        <v>37.9</v>
      </c>
      <c r="U381">
        <v>379</v>
      </c>
      <c r="V381">
        <v>18.399999999999999</v>
      </c>
    </row>
    <row r="382" spans="17:22" x14ac:dyDescent="0.55000000000000004">
      <c r="Q382" s="4">
        <v>38</v>
      </c>
      <c r="U382">
        <v>380</v>
      </c>
      <c r="V382">
        <v>18.399999999999999</v>
      </c>
    </row>
    <row r="383" spans="17:22" x14ac:dyDescent="0.55000000000000004">
      <c r="Q383" s="4">
        <v>38.1</v>
      </c>
      <c r="U383">
        <v>381</v>
      </c>
      <c r="V383">
        <v>18.399999999999999</v>
      </c>
    </row>
    <row r="384" spans="17:22" x14ac:dyDescent="0.55000000000000004">
      <c r="Q384" s="4">
        <v>38.200000000000003</v>
      </c>
      <c r="U384">
        <v>382</v>
      </c>
      <c r="V384">
        <v>18.399999999999999</v>
      </c>
    </row>
    <row r="385" spans="17:22" x14ac:dyDescent="0.55000000000000004">
      <c r="Q385" s="4">
        <v>38.299999999999997</v>
      </c>
      <c r="U385">
        <v>383</v>
      </c>
      <c r="V385">
        <v>18.399999999999999</v>
      </c>
    </row>
    <row r="386" spans="17:22" x14ac:dyDescent="0.55000000000000004">
      <c r="Q386" s="4">
        <v>38.4</v>
      </c>
      <c r="U386">
        <v>384</v>
      </c>
      <c r="V386">
        <v>18.399999999999999</v>
      </c>
    </row>
    <row r="387" spans="17:22" x14ac:dyDescent="0.55000000000000004">
      <c r="Q387" s="4">
        <v>38.5</v>
      </c>
      <c r="U387">
        <v>385</v>
      </c>
      <c r="V387">
        <v>18.399999999999999</v>
      </c>
    </row>
    <row r="388" spans="17:22" x14ac:dyDescent="0.55000000000000004">
      <c r="Q388" s="4">
        <v>38.6</v>
      </c>
      <c r="U388">
        <v>386</v>
      </c>
      <c r="V388">
        <v>18.399999999999999</v>
      </c>
    </row>
    <row r="389" spans="17:22" x14ac:dyDescent="0.55000000000000004">
      <c r="Q389" s="4">
        <v>38.700000000000003</v>
      </c>
      <c r="U389">
        <v>387</v>
      </c>
      <c r="V389">
        <v>18.399999999999999</v>
      </c>
    </row>
    <row r="390" spans="17:22" x14ac:dyDescent="0.55000000000000004">
      <c r="Q390" s="4">
        <v>38.799999999999997</v>
      </c>
      <c r="U390">
        <v>388</v>
      </c>
      <c r="V390">
        <v>18.399999999999999</v>
      </c>
    </row>
    <row r="391" spans="17:22" x14ac:dyDescent="0.55000000000000004">
      <c r="Q391" s="4">
        <v>38.9</v>
      </c>
      <c r="U391">
        <v>389</v>
      </c>
      <c r="V391">
        <v>18.399999999999999</v>
      </c>
    </row>
    <row r="392" spans="17:22" x14ac:dyDescent="0.55000000000000004">
      <c r="Q392" s="4">
        <v>39</v>
      </c>
      <c r="U392">
        <v>390</v>
      </c>
      <c r="V392">
        <v>18.399999999999999</v>
      </c>
    </row>
    <row r="393" spans="17:22" x14ac:dyDescent="0.55000000000000004">
      <c r="Q393" s="4">
        <v>39.1</v>
      </c>
      <c r="U393">
        <v>391</v>
      </c>
      <c r="V393">
        <v>18.399999999999999</v>
      </c>
    </row>
    <row r="394" spans="17:22" x14ac:dyDescent="0.55000000000000004">
      <c r="Q394" s="4">
        <v>39.200000000000003</v>
      </c>
      <c r="U394">
        <v>392</v>
      </c>
      <c r="V394">
        <v>18.399999999999999</v>
      </c>
    </row>
    <row r="395" spans="17:22" x14ac:dyDescent="0.55000000000000004">
      <c r="Q395" s="4">
        <v>39.299999999999997</v>
      </c>
      <c r="U395">
        <v>393</v>
      </c>
      <c r="V395">
        <v>18.399999999999999</v>
      </c>
    </row>
    <row r="396" spans="17:22" x14ac:dyDescent="0.55000000000000004">
      <c r="Q396" s="4">
        <v>39.4</v>
      </c>
      <c r="U396">
        <v>394</v>
      </c>
      <c r="V396">
        <v>18.399999999999999</v>
      </c>
    </row>
    <row r="397" spans="17:22" x14ac:dyDescent="0.55000000000000004">
      <c r="Q397" s="4">
        <v>39.5</v>
      </c>
      <c r="U397">
        <v>395</v>
      </c>
      <c r="V397">
        <v>18.399999999999999</v>
      </c>
    </row>
    <row r="398" spans="17:22" x14ac:dyDescent="0.55000000000000004">
      <c r="Q398" s="4">
        <v>39.6</v>
      </c>
      <c r="U398">
        <v>396</v>
      </c>
      <c r="V398">
        <v>18.399999999999999</v>
      </c>
    </row>
    <row r="399" spans="17:22" x14ac:dyDescent="0.55000000000000004">
      <c r="Q399" s="4">
        <v>39.700000000000003</v>
      </c>
      <c r="U399">
        <v>397</v>
      </c>
      <c r="V399">
        <v>18.399999999999999</v>
      </c>
    </row>
    <row r="400" spans="17:22" x14ac:dyDescent="0.55000000000000004">
      <c r="Q400" s="4">
        <v>39.799999999999997</v>
      </c>
      <c r="U400">
        <v>398</v>
      </c>
      <c r="V400">
        <v>18.399999999999999</v>
      </c>
    </row>
    <row r="401" spans="17:22" x14ac:dyDescent="0.55000000000000004">
      <c r="Q401" s="4">
        <v>39.9</v>
      </c>
      <c r="U401">
        <v>399</v>
      </c>
      <c r="V401">
        <v>18.399999999999999</v>
      </c>
    </row>
    <row r="402" spans="17:22" x14ac:dyDescent="0.55000000000000004">
      <c r="Q402" s="4">
        <v>40</v>
      </c>
      <c r="U402">
        <v>400</v>
      </c>
      <c r="V402">
        <v>18.399999999999999</v>
      </c>
    </row>
    <row r="403" spans="17:22" x14ac:dyDescent="0.55000000000000004">
      <c r="Q403" s="4">
        <v>40.1</v>
      </c>
      <c r="U403">
        <v>401</v>
      </c>
      <c r="V403">
        <v>18.399999999999999</v>
      </c>
    </row>
    <row r="404" spans="17:22" x14ac:dyDescent="0.55000000000000004">
      <c r="Q404" s="4">
        <v>40.200000000000003</v>
      </c>
      <c r="U404">
        <v>402</v>
      </c>
      <c r="V404">
        <v>18.399999999999999</v>
      </c>
    </row>
    <row r="405" spans="17:22" x14ac:dyDescent="0.55000000000000004">
      <c r="Q405" s="4">
        <v>40.299999999999997</v>
      </c>
      <c r="U405">
        <v>403</v>
      </c>
      <c r="V405">
        <v>18.399999999999999</v>
      </c>
    </row>
    <row r="406" spans="17:22" x14ac:dyDescent="0.55000000000000004">
      <c r="Q406" s="4">
        <v>40.4</v>
      </c>
      <c r="U406">
        <v>404</v>
      </c>
      <c r="V406">
        <v>18.399999999999999</v>
      </c>
    </row>
    <row r="407" spans="17:22" x14ac:dyDescent="0.55000000000000004">
      <c r="Q407" s="4">
        <v>40.5</v>
      </c>
      <c r="U407">
        <v>405</v>
      </c>
      <c r="V407">
        <v>18.399999999999999</v>
      </c>
    </row>
    <row r="408" spans="17:22" x14ac:dyDescent="0.55000000000000004">
      <c r="Q408" s="4">
        <v>40.6</v>
      </c>
      <c r="U408">
        <v>406</v>
      </c>
      <c r="V408">
        <v>18.399999999999999</v>
      </c>
    </row>
    <row r="409" spans="17:22" x14ac:dyDescent="0.55000000000000004">
      <c r="Q409" s="4">
        <v>40.700000000000003</v>
      </c>
      <c r="U409">
        <v>407</v>
      </c>
      <c r="V409">
        <v>18.399999999999999</v>
      </c>
    </row>
    <row r="410" spans="17:22" x14ac:dyDescent="0.55000000000000004">
      <c r="Q410" s="4">
        <v>40.799999999999997</v>
      </c>
      <c r="U410">
        <v>408</v>
      </c>
      <c r="V410">
        <v>18.399999999999999</v>
      </c>
    </row>
    <row r="411" spans="17:22" x14ac:dyDescent="0.55000000000000004">
      <c r="Q411" s="4">
        <v>40.9</v>
      </c>
      <c r="U411">
        <v>409</v>
      </c>
      <c r="V411">
        <v>18.399999999999999</v>
      </c>
    </row>
    <row r="412" spans="17:22" x14ac:dyDescent="0.55000000000000004">
      <c r="Q412" s="4">
        <v>41</v>
      </c>
      <c r="U412">
        <v>410</v>
      </c>
      <c r="V412">
        <v>18.399999999999999</v>
      </c>
    </row>
    <row r="413" spans="17:22" x14ac:dyDescent="0.55000000000000004">
      <c r="Q413" s="4">
        <v>41.1</v>
      </c>
      <c r="U413">
        <v>411</v>
      </c>
      <c r="V413">
        <v>18.399999999999999</v>
      </c>
    </row>
    <row r="414" spans="17:22" x14ac:dyDescent="0.55000000000000004">
      <c r="Q414" s="4">
        <v>41.2</v>
      </c>
      <c r="U414">
        <v>412</v>
      </c>
      <c r="V414">
        <v>18.399999999999999</v>
      </c>
    </row>
    <row r="415" spans="17:22" x14ac:dyDescent="0.55000000000000004">
      <c r="Q415" s="4">
        <v>41.3</v>
      </c>
      <c r="U415">
        <v>413</v>
      </c>
      <c r="V415">
        <v>18.399999999999999</v>
      </c>
    </row>
    <row r="416" spans="17:22" x14ac:dyDescent="0.55000000000000004">
      <c r="Q416" s="4">
        <v>41.4</v>
      </c>
      <c r="U416">
        <v>414</v>
      </c>
      <c r="V416">
        <v>18.399999999999999</v>
      </c>
    </row>
    <row r="417" spans="17:22" x14ac:dyDescent="0.55000000000000004">
      <c r="Q417" s="4">
        <v>41.5</v>
      </c>
      <c r="U417">
        <v>415</v>
      </c>
      <c r="V417">
        <v>18.399999999999999</v>
      </c>
    </row>
    <row r="418" spans="17:22" x14ac:dyDescent="0.55000000000000004">
      <c r="Q418" s="4">
        <v>41.6</v>
      </c>
      <c r="U418">
        <v>416</v>
      </c>
      <c r="V418">
        <v>18.399999999999999</v>
      </c>
    </row>
    <row r="419" spans="17:22" x14ac:dyDescent="0.55000000000000004">
      <c r="Q419" s="4">
        <v>41.7</v>
      </c>
      <c r="U419">
        <v>417</v>
      </c>
      <c r="V419">
        <v>18.399999999999999</v>
      </c>
    </row>
    <row r="420" spans="17:22" x14ac:dyDescent="0.55000000000000004">
      <c r="Q420" s="4">
        <v>41.8</v>
      </c>
      <c r="U420">
        <v>418</v>
      </c>
      <c r="V420">
        <v>18.399999999999999</v>
      </c>
    </row>
    <row r="421" spans="17:22" x14ac:dyDescent="0.55000000000000004">
      <c r="Q421" s="4">
        <v>41.9</v>
      </c>
      <c r="U421">
        <v>419</v>
      </c>
      <c r="V421">
        <v>18.399999999999999</v>
      </c>
    </row>
    <row r="422" spans="17:22" x14ac:dyDescent="0.55000000000000004">
      <c r="Q422" s="4">
        <v>42</v>
      </c>
      <c r="U422">
        <v>420</v>
      </c>
      <c r="V422">
        <v>18.399999999999999</v>
      </c>
    </row>
    <row r="423" spans="17:22" x14ac:dyDescent="0.55000000000000004">
      <c r="Q423" s="4">
        <v>42.1</v>
      </c>
      <c r="U423">
        <v>421</v>
      </c>
      <c r="V423">
        <v>18.399999999999999</v>
      </c>
    </row>
    <row r="424" spans="17:22" x14ac:dyDescent="0.55000000000000004">
      <c r="Q424" s="4">
        <v>42.2</v>
      </c>
      <c r="U424">
        <v>422</v>
      </c>
      <c r="V424">
        <v>18.399999999999999</v>
      </c>
    </row>
    <row r="425" spans="17:22" x14ac:dyDescent="0.55000000000000004">
      <c r="Q425" s="4">
        <v>42.3</v>
      </c>
      <c r="U425">
        <v>423</v>
      </c>
      <c r="V425">
        <v>18.399999999999999</v>
      </c>
    </row>
    <row r="426" spans="17:22" x14ac:dyDescent="0.55000000000000004">
      <c r="Q426" s="4">
        <v>42.4</v>
      </c>
      <c r="U426">
        <v>424</v>
      </c>
      <c r="V426">
        <v>18.399999999999999</v>
      </c>
    </row>
    <row r="427" spans="17:22" x14ac:dyDescent="0.55000000000000004">
      <c r="Q427" s="4">
        <v>42.5</v>
      </c>
      <c r="U427">
        <v>425</v>
      </c>
      <c r="V427">
        <v>18.399999999999999</v>
      </c>
    </row>
    <row r="428" spans="17:22" x14ac:dyDescent="0.55000000000000004">
      <c r="Q428" s="4">
        <v>42.6</v>
      </c>
      <c r="U428">
        <v>426</v>
      </c>
      <c r="V428">
        <v>18.399999999999999</v>
      </c>
    </row>
    <row r="429" spans="17:22" x14ac:dyDescent="0.55000000000000004">
      <c r="Q429" s="4">
        <v>42.7</v>
      </c>
      <c r="U429">
        <v>427</v>
      </c>
      <c r="V429">
        <v>18.399999999999999</v>
      </c>
    </row>
    <row r="430" spans="17:22" x14ac:dyDescent="0.55000000000000004">
      <c r="Q430" s="4">
        <v>42.8</v>
      </c>
      <c r="U430">
        <v>428</v>
      </c>
      <c r="V430">
        <v>18.399999999999999</v>
      </c>
    </row>
    <row r="431" spans="17:22" x14ac:dyDescent="0.55000000000000004">
      <c r="Q431" s="4">
        <v>42.9</v>
      </c>
      <c r="U431">
        <v>429</v>
      </c>
      <c r="V431">
        <v>18.399999999999999</v>
      </c>
    </row>
    <row r="432" spans="17:22" x14ac:dyDescent="0.55000000000000004">
      <c r="Q432" s="4">
        <v>43</v>
      </c>
      <c r="U432">
        <v>430</v>
      </c>
      <c r="V432">
        <v>18.399999999999999</v>
      </c>
    </row>
    <row r="433" spans="17:22" x14ac:dyDescent="0.55000000000000004">
      <c r="Q433" s="4">
        <v>43.1</v>
      </c>
      <c r="U433">
        <v>431</v>
      </c>
      <c r="V433">
        <v>18.399999999999999</v>
      </c>
    </row>
    <row r="434" spans="17:22" x14ac:dyDescent="0.55000000000000004">
      <c r="Q434" s="4">
        <v>43.2</v>
      </c>
      <c r="U434">
        <v>432</v>
      </c>
      <c r="V434">
        <v>18.399999999999999</v>
      </c>
    </row>
    <row r="435" spans="17:22" x14ac:dyDescent="0.55000000000000004">
      <c r="Q435" s="4">
        <v>43.3</v>
      </c>
      <c r="U435">
        <v>433</v>
      </c>
      <c r="V435">
        <v>18.399999999999999</v>
      </c>
    </row>
    <row r="436" spans="17:22" x14ac:dyDescent="0.55000000000000004">
      <c r="Q436" s="4">
        <v>43.4</v>
      </c>
      <c r="U436">
        <v>434</v>
      </c>
      <c r="V436">
        <v>18.399999999999999</v>
      </c>
    </row>
    <row r="437" spans="17:22" x14ac:dyDescent="0.55000000000000004">
      <c r="Q437" s="4">
        <v>43.5</v>
      </c>
      <c r="U437">
        <v>435</v>
      </c>
      <c r="V437">
        <v>18.399999999999999</v>
      </c>
    </row>
    <row r="438" spans="17:22" x14ac:dyDescent="0.55000000000000004">
      <c r="Q438" s="4">
        <v>43.6</v>
      </c>
      <c r="U438">
        <v>436</v>
      </c>
      <c r="V438">
        <v>18.399999999999999</v>
      </c>
    </row>
    <row r="439" spans="17:22" x14ac:dyDescent="0.55000000000000004">
      <c r="Q439" s="4">
        <v>43.7</v>
      </c>
      <c r="U439">
        <v>437</v>
      </c>
      <c r="V439">
        <v>18.399999999999999</v>
      </c>
    </row>
    <row r="440" spans="17:22" x14ac:dyDescent="0.55000000000000004">
      <c r="Q440" s="4">
        <v>43.8</v>
      </c>
      <c r="U440">
        <v>438</v>
      </c>
      <c r="V440">
        <v>18.399999999999999</v>
      </c>
    </row>
    <row r="441" spans="17:22" x14ac:dyDescent="0.55000000000000004">
      <c r="Q441" s="4">
        <v>43.9</v>
      </c>
      <c r="U441">
        <v>439</v>
      </c>
      <c r="V441">
        <v>18.399999999999999</v>
      </c>
    </row>
    <row r="442" spans="17:22" x14ac:dyDescent="0.55000000000000004">
      <c r="Q442" s="4">
        <v>44</v>
      </c>
      <c r="U442">
        <v>440</v>
      </c>
      <c r="V442">
        <v>18.399999999999999</v>
      </c>
    </row>
    <row r="443" spans="17:22" x14ac:dyDescent="0.55000000000000004">
      <c r="Q443" s="4">
        <v>44.1</v>
      </c>
      <c r="U443">
        <v>441</v>
      </c>
      <c r="V443">
        <v>18.399999999999999</v>
      </c>
    </row>
    <row r="444" spans="17:22" x14ac:dyDescent="0.55000000000000004">
      <c r="Q444" s="4">
        <v>44.2</v>
      </c>
      <c r="U444">
        <v>442</v>
      </c>
      <c r="V444">
        <v>18.399999999999999</v>
      </c>
    </row>
    <row r="445" spans="17:22" x14ac:dyDescent="0.55000000000000004">
      <c r="Q445" s="4">
        <v>44.3</v>
      </c>
      <c r="U445">
        <v>443</v>
      </c>
      <c r="V445">
        <v>18.399999999999999</v>
      </c>
    </row>
    <row r="446" spans="17:22" x14ac:dyDescent="0.55000000000000004">
      <c r="Q446" s="4">
        <v>44.4</v>
      </c>
      <c r="U446">
        <v>444</v>
      </c>
      <c r="V446">
        <v>18.399999999999999</v>
      </c>
    </row>
    <row r="447" spans="17:22" x14ac:dyDescent="0.55000000000000004">
      <c r="Q447" s="4">
        <v>44.5</v>
      </c>
      <c r="U447">
        <v>445</v>
      </c>
      <c r="V447">
        <v>18.399999999999999</v>
      </c>
    </row>
    <row r="448" spans="17:22" x14ac:dyDescent="0.55000000000000004">
      <c r="Q448" s="4">
        <v>44.6</v>
      </c>
      <c r="U448">
        <v>446</v>
      </c>
      <c r="V448">
        <v>18.399999999999999</v>
      </c>
    </row>
    <row r="449" spans="17:22" x14ac:dyDescent="0.55000000000000004">
      <c r="Q449" s="4">
        <v>44.7</v>
      </c>
      <c r="U449">
        <v>447</v>
      </c>
      <c r="V449">
        <v>18.399999999999999</v>
      </c>
    </row>
    <row r="450" spans="17:22" x14ac:dyDescent="0.55000000000000004">
      <c r="Q450" s="4">
        <v>44.8</v>
      </c>
      <c r="U450">
        <v>448</v>
      </c>
      <c r="V450">
        <v>18.399999999999999</v>
      </c>
    </row>
    <row r="451" spans="17:22" x14ac:dyDescent="0.55000000000000004">
      <c r="Q451" s="4">
        <v>44.9</v>
      </c>
      <c r="U451">
        <v>449</v>
      </c>
      <c r="V451">
        <v>18.399999999999999</v>
      </c>
    </row>
    <row r="452" spans="17:22" x14ac:dyDescent="0.55000000000000004">
      <c r="Q452" s="4">
        <v>45</v>
      </c>
      <c r="U452">
        <v>450</v>
      </c>
      <c r="V452">
        <v>18.399999999999999</v>
      </c>
    </row>
    <row r="453" spans="17:22" x14ac:dyDescent="0.55000000000000004">
      <c r="Q453" s="4">
        <v>45.1</v>
      </c>
      <c r="U453">
        <v>451</v>
      </c>
      <c r="V453">
        <v>18.399999999999999</v>
      </c>
    </row>
    <row r="454" spans="17:22" x14ac:dyDescent="0.55000000000000004">
      <c r="Q454" s="4">
        <v>45.2</v>
      </c>
      <c r="U454">
        <v>452</v>
      </c>
      <c r="V454">
        <v>18.399999999999999</v>
      </c>
    </row>
    <row r="455" spans="17:22" x14ac:dyDescent="0.55000000000000004">
      <c r="Q455" s="4">
        <v>45.3</v>
      </c>
      <c r="U455">
        <v>453</v>
      </c>
      <c r="V455">
        <v>18.399999999999999</v>
      </c>
    </row>
    <row r="456" spans="17:22" x14ac:dyDescent="0.55000000000000004">
      <c r="Q456" s="4">
        <v>45.4</v>
      </c>
      <c r="U456">
        <v>454</v>
      </c>
      <c r="V456">
        <v>18.399999999999999</v>
      </c>
    </row>
    <row r="457" spans="17:22" x14ac:dyDescent="0.55000000000000004">
      <c r="Q457" s="4">
        <v>45.5</v>
      </c>
      <c r="U457">
        <v>455</v>
      </c>
      <c r="V457">
        <v>18.399999999999999</v>
      </c>
    </row>
    <row r="458" spans="17:22" x14ac:dyDescent="0.55000000000000004">
      <c r="Q458" s="4">
        <v>45.6</v>
      </c>
      <c r="U458">
        <v>456</v>
      </c>
      <c r="V458">
        <v>18.399999999999999</v>
      </c>
    </row>
    <row r="459" spans="17:22" x14ac:dyDescent="0.55000000000000004">
      <c r="Q459" s="4">
        <v>45.7</v>
      </c>
      <c r="U459">
        <v>457</v>
      </c>
      <c r="V459">
        <v>18.399999999999999</v>
      </c>
    </row>
    <row r="460" spans="17:22" x14ac:dyDescent="0.55000000000000004">
      <c r="Q460" s="4">
        <v>45.8</v>
      </c>
      <c r="U460">
        <v>458</v>
      </c>
      <c r="V460">
        <v>18.399999999999999</v>
      </c>
    </row>
    <row r="461" spans="17:22" x14ac:dyDescent="0.55000000000000004">
      <c r="Q461" s="4">
        <v>45.9</v>
      </c>
      <c r="U461">
        <v>459</v>
      </c>
      <c r="V461">
        <v>18.399999999999999</v>
      </c>
    </row>
    <row r="462" spans="17:22" x14ac:dyDescent="0.55000000000000004">
      <c r="Q462" s="4">
        <v>46</v>
      </c>
      <c r="U462">
        <v>460</v>
      </c>
      <c r="V462">
        <v>18.399999999999999</v>
      </c>
    </row>
    <row r="463" spans="17:22" x14ac:dyDescent="0.55000000000000004">
      <c r="Q463" s="4">
        <v>46.1</v>
      </c>
      <c r="U463">
        <v>461</v>
      </c>
      <c r="V463">
        <v>18.399999999999999</v>
      </c>
    </row>
    <row r="464" spans="17:22" x14ac:dyDescent="0.55000000000000004">
      <c r="Q464" s="4">
        <v>46.2</v>
      </c>
      <c r="U464">
        <v>462</v>
      </c>
      <c r="V464">
        <v>18.399999999999999</v>
      </c>
    </row>
    <row r="465" spans="17:22" x14ac:dyDescent="0.55000000000000004">
      <c r="Q465" s="4">
        <v>46.3</v>
      </c>
      <c r="U465">
        <v>463</v>
      </c>
      <c r="V465">
        <v>18.399999999999999</v>
      </c>
    </row>
    <row r="466" spans="17:22" x14ac:dyDescent="0.55000000000000004">
      <c r="Q466" s="4">
        <v>46.4</v>
      </c>
      <c r="U466">
        <v>464</v>
      </c>
      <c r="V466">
        <v>18.399999999999999</v>
      </c>
    </row>
    <row r="467" spans="17:22" x14ac:dyDescent="0.55000000000000004">
      <c r="Q467" s="4">
        <v>46.5</v>
      </c>
      <c r="U467">
        <v>465</v>
      </c>
      <c r="V467">
        <v>18.399999999999999</v>
      </c>
    </row>
    <row r="468" spans="17:22" x14ac:dyDescent="0.55000000000000004">
      <c r="Q468" s="4">
        <v>46.6</v>
      </c>
      <c r="U468">
        <v>466</v>
      </c>
      <c r="V468">
        <v>18.399999999999999</v>
      </c>
    </row>
    <row r="469" spans="17:22" x14ac:dyDescent="0.55000000000000004">
      <c r="Q469" s="4">
        <v>46.7</v>
      </c>
      <c r="U469">
        <v>467</v>
      </c>
      <c r="V469">
        <v>18.399999999999999</v>
      </c>
    </row>
    <row r="470" spans="17:22" x14ac:dyDescent="0.55000000000000004">
      <c r="Q470" s="4">
        <v>46.8</v>
      </c>
      <c r="U470">
        <v>468</v>
      </c>
      <c r="V470">
        <v>18.399999999999999</v>
      </c>
    </row>
    <row r="471" spans="17:22" x14ac:dyDescent="0.55000000000000004">
      <c r="Q471" s="4">
        <v>46.9</v>
      </c>
      <c r="U471">
        <v>469</v>
      </c>
      <c r="V471">
        <v>18.399999999999999</v>
      </c>
    </row>
    <row r="472" spans="17:22" x14ac:dyDescent="0.55000000000000004">
      <c r="Q472" s="4">
        <v>47</v>
      </c>
      <c r="U472">
        <v>470</v>
      </c>
      <c r="V472">
        <v>18.399999999999999</v>
      </c>
    </row>
    <row r="473" spans="17:22" x14ac:dyDescent="0.55000000000000004">
      <c r="Q473" s="4">
        <v>47.1</v>
      </c>
      <c r="U473">
        <v>471</v>
      </c>
      <c r="V473">
        <v>18.399999999999999</v>
      </c>
    </row>
    <row r="474" spans="17:22" x14ac:dyDescent="0.55000000000000004">
      <c r="Q474" s="4">
        <v>47.2</v>
      </c>
      <c r="U474">
        <v>472</v>
      </c>
      <c r="V474">
        <v>18.399999999999999</v>
      </c>
    </row>
    <row r="475" spans="17:22" x14ac:dyDescent="0.55000000000000004">
      <c r="Q475" s="4">
        <v>47.3</v>
      </c>
      <c r="U475">
        <v>473</v>
      </c>
      <c r="V475">
        <v>18.399999999999999</v>
      </c>
    </row>
    <row r="476" spans="17:22" x14ac:dyDescent="0.55000000000000004">
      <c r="Q476" s="4">
        <v>47.4</v>
      </c>
      <c r="U476">
        <v>474</v>
      </c>
      <c r="V476">
        <v>18.399999999999999</v>
      </c>
    </row>
    <row r="477" spans="17:22" x14ac:dyDescent="0.55000000000000004">
      <c r="Q477" s="4">
        <v>47.5</v>
      </c>
      <c r="U477">
        <v>475</v>
      </c>
      <c r="V477">
        <v>18.399999999999999</v>
      </c>
    </row>
    <row r="478" spans="17:22" x14ac:dyDescent="0.55000000000000004">
      <c r="Q478" s="4">
        <v>47.6</v>
      </c>
      <c r="U478">
        <v>476</v>
      </c>
      <c r="V478">
        <v>18.399999999999999</v>
      </c>
    </row>
    <row r="479" spans="17:22" x14ac:dyDescent="0.55000000000000004">
      <c r="Q479" s="4">
        <v>47.7</v>
      </c>
      <c r="U479">
        <v>477</v>
      </c>
      <c r="V479">
        <v>18.399999999999999</v>
      </c>
    </row>
    <row r="480" spans="17:22" x14ac:dyDescent="0.55000000000000004">
      <c r="Q480" s="4">
        <v>47.8</v>
      </c>
      <c r="U480">
        <v>478</v>
      </c>
      <c r="V480">
        <v>18.399999999999999</v>
      </c>
    </row>
    <row r="481" spans="17:22" x14ac:dyDescent="0.55000000000000004">
      <c r="Q481" s="4">
        <v>47.9</v>
      </c>
      <c r="U481">
        <v>479</v>
      </c>
      <c r="V481">
        <v>18.399999999999999</v>
      </c>
    </row>
    <row r="482" spans="17:22" x14ac:dyDescent="0.55000000000000004">
      <c r="Q482" s="4">
        <v>48</v>
      </c>
      <c r="U482">
        <v>480</v>
      </c>
      <c r="V482">
        <v>18.399999999999999</v>
      </c>
    </row>
    <row r="483" spans="17:22" x14ac:dyDescent="0.55000000000000004">
      <c r="Q483" s="4">
        <v>48.1</v>
      </c>
      <c r="U483">
        <v>481</v>
      </c>
      <c r="V483">
        <v>18.399999999999999</v>
      </c>
    </row>
    <row r="484" spans="17:22" x14ac:dyDescent="0.55000000000000004">
      <c r="Q484" s="4">
        <v>48.2</v>
      </c>
      <c r="U484">
        <v>482</v>
      </c>
      <c r="V484">
        <v>18.399999999999999</v>
      </c>
    </row>
    <row r="485" spans="17:22" x14ac:dyDescent="0.55000000000000004">
      <c r="Q485" s="4">
        <v>48.3</v>
      </c>
      <c r="U485">
        <v>483</v>
      </c>
      <c r="V485">
        <v>18.399999999999999</v>
      </c>
    </row>
    <row r="486" spans="17:22" x14ac:dyDescent="0.55000000000000004">
      <c r="Q486" s="4">
        <v>48.4</v>
      </c>
      <c r="U486">
        <v>484</v>
      </c>
      <c r="V486">
        <v>18.399999999999999</v>
      </c>
    </row>
    <row r="487" spans="17:22" x14ac:dyDescent="0.55000000000000004">
      <c r="Q487" s="4">
        <v>48.5</v>
      </c>
      <c r="U487">
        <v>485</v>
      </c>
      <c r="V487">
        <v>18.399999999999999</v>
      </c>
    </row>
    <row r="488" spans="17:22" x14ac:dyDescent="0.55000000000000004">
      <c r="Q488" s="4">
        <v>48.6</v>
      </c>
      <c r="U488">
        <v>486</v>
      </c>
      <c r="V488">
        <v>18.399999999999999</v>
      </c>
    </row>
    <row r="489" spans="17:22" x14ac:dyDescent="0.55000000000000004">
      <c r="Q489" s="4">
        <v>48.7</v>
      </c>
      <c r="U489">
        <v>487</v>
      </c>
      <c r="V489">
        <v>18.399999999999999</v>
      </c>
    </row>
    <row r="490" spans="17:22" x14ac:dyDescent="0.55000000000000004">
      <c r="Q490" s="4">
        <v>48.8</v>
      </c>
      <c r="U490">
        <v>488</v>
      </c>
      <c r="V490">
        <v>18.399999999999999</v>
      </c>
    </row>
    <row r="491" spans="17:22" x14ac:dyDescent="0.55000000000000004">
      <c r="Q491" s="4">
        <v>48.9</v>
      </c>
      <c r="U491">
        <v>489</v>
      </c>
      <c r="V491">
        <v>18.399999999999999</v>
      </c>
    </row>
    <row r="492" spans="17:22" x14ac:dyDescent="0.55000000000000004">
      <c r="Q492" s="4">
        <v>49</v>
      </c>
      <c r="U492">
        <v>490</v>
      </c>
      <c r="V492">
        <v>18.399999999999999</v>
      </c>
    </row>
    <row r="493" spans="17:22" x14ac:dyDescent="0.55000000000000004">
      <c r="Q493" s="4">
        <v>49.1</v>
      </c>
      <c r="U493">
        <v>491</v>
      </c>
      <c r="V493">
        <v>18.399999999999999</v>
      </c>
    </row>
    <row r="494" spans="17:22" x14ac:dyDescent="0.55000000000000004">
      <c r="Q494" s="4">
        <v>49.2</v>
      </c>
      <c r="U494">
        <v>492</v>
      </c>
      <c r="V494">
        <v>18.399999999999999</v>
      </c>
    </row>
    <row r="495" spans="17:22" x14ac:dyDescent="0.55000000000000004">
      <c r="Q495" s="4">
        <v>49.3</v>
      </c>
      <c r="U495">
        <v>493</v>
      </c>
      <c r="V495">
        <v>18.399999999999999</v>
      </c>
    </row>
    <row r="496" spans="17:22" x14ac:dyDescent="0.55000000000000004">
      <c r="Q496" s="4">
        <v>49.4</v>
      </c>
      <c r="U496">
        <v>494</v>
      </c>
      <c r="V496">
        <v>18.399999999999999</v>
      </c>
    </row>
    <row r="497" spans="17:22" x14ac:dyDescent="0.55000000000000004">
      <c r="Q497" s="4">
        <v>49.5</v>
      </c>
      <c r="U497">
        <v>495</v>
      </c>
      <c r="V497">
        <v>18.399999999999999</v>
      </c>
    </row>
    <row r="498" spans="17:22" x14ac:dyDescent="0.55000000000000004">
      <c r="Q498" s="4">
        <v>49.6</v>
      </c>
      <c r="U498">
        <v>496</v>
      </c>
      <c r="V498">
        <v>18.399999999999999</v>
      </c>
    </row>
    <row r="499" spans="17:22" x14ac:dyDescent="0.55000000000000004">
      <c r="Q499" s="4">
        <v>49.7</v>
      </c>
      <c r="U499">
        <v>497</v>
      </c>
      <c r="V499">
        <v>18.399999999999999</v>
      </c>
    </row>
    <row r="500" spans="17:22" x14ac:dyDescent="0.55000000000000004">
      <c r="Q500" s="4">
        <v>49.8</v>
      </c>
      <c r="U500">
        <v>498</v>
      </c>
      <c r="V500">
        <v>18.399999999999999</v>
      </c>
    </row>
    <row r="501" spans="17:22" x14ac:dyDescent="0.55000000000000004">
      <c r="Q501" s="4">
        <v>49.9</v>
      </c>
      <c r="U501">
        <v>499</v>
      </c>
      <c r="V501">
        <v>18.399999999999999</v>
      </c>
    </row>
    <row r="502" spans="17:22" x14ac:dyDescent="0.55000000000000004">
      <c r="Q502" s="4">
        <v>50</v>
      </c>
      <c r="U502">
        <v>500</v>
      </c>
      <c r="V502">
        <v>18.399999999999999</v>
      </c>
    </row>
    <row r="503" spans="17:22" x14ac:dyDescent="0.55000000000000004">
      <c r="Q503" s="4">
        <v>50.1</v>
      </c>
      <c r="U503">
        <v>501</v>
      </c>
      <c r="V503">
        <v>18.399999999999999</v>
      </c>
    </row>
    <row r="504" spans="17:22" x14ac:dyDescent="0.55000000000000004">
      <c r="Q504" s="4">
        <v>50.2</v>
      </c>
      <c r="U504">
        <v>502</v>
      </c>
      <c r="V504">
        <v>18.399999999999999</v>
      </c>
    </row>
    <row r="505" spans="17:22" x14ac:dyDescent="0.55000000000000004">
      <c r="Q505" s="4">
        <v>50.3</v>
      </c>
      <c r="U505">
        <v>503</v>
      </c>
      <c r="V505">
        <v>18.399999999999999</v>
      </c>
    </row>
    <row r="506" spans="17:22" x14ac:dyDescent="0.55000000000000004">
      <c r="Q506" s="4">
        <v>50.4</v>
      </c>
      <c r="U506">
        <v>504</v>
      </c>
      <c r="V506">
        <v>18.399999999999999</v>
      </c>
    </row>
    <row r="507" spans="17:22" x14ac:dyDescent="0.55000000000000004">
      <c r="Q507" s="4">
        <v>50.5</v>
      </c>
      <c r="U507">
        <v>505</v>
      </c>
      <c r="V507">
        <v>18.399999999999999</v>
      </c>
    </row>
    <row r="508" spans="17:22" x14ac:dyDescent="0.55000000000000004">
      <c r="Q508" s="4">
        <v>50.6</v>
      </c>
      <c r="U508">
        <v>506</v>
      </c>
      <c r="V508">
        <v>18.399999999999999</v>
      </c>
    </row>
    <row r="509" spans="17:22" x14ac:dyDescent="0.55000000000000004">
      <c r="Q509" s="4">
        <v>50.7</v>
      </c>
      <c r="U509">
        <v>507</v>
      </c>
      <c r="V509">
        <v>18.399999999999999</v>
      </c>
    </row>
    <row r="510" spans="17:22" x14ac:dyDescent="0.55000000000000004">
      <c r="Q510" s="4">
        <v>50.8</v>
      </c>
      <c r="U510">
        <v>508</v>
      </c>
      <c r="V510">
        <v>18.399999999999999</v>
      </c>
    </row>
    <row r="511" spans="17:22" x14ac:dyDescent="0.55000000000000004">
      <c r="Q511" s="4">
        <v>50.9</v>
      </c>
      <c r="U511">
        <v>509</v>
      </c>
      <c r="V511">
        <v>18.399999999999999</v>
      </c>
    </row>
    <row r="512" spans="17:22" x14ac:dyDescent="0.55000000000000004">
      <c r="Q512" s="4">
        <v>51</v>
      </c>
      <c r="U512">
        <v>510</v>
      </c>
      <c r="V512">
        <v>18.399999999999999</v>
      </c>
    </row>
    <row r="513" spans="17:22" x14ac:dyDescent="0.55000000000000004">
      <c r="Q513" s="4">
        <v>51.1</v>
      </c>
      <c r="U513">
        <v>511</v>
      </c>
      <c r="V513">
        <v>18.399999999999999</v>
      </c>
    </row>
    <row r="514" spans="17:22" x14ac:dyDescent="0.55000000000000004">
      <c r="Q514" s="4">
        <v>51.2</v>
      </c>
      <c r="U514">
        <v>512</v>
      </c>
      <c r="V514">
        <v>18.399999999999999</v>
      </c>
    </row>
    <row r="515" spans="17:22" x14ac:dyDescent="0.55000000000000004">
      <c r="Q515" s="4">
        <v>51.3</v>
      </c>
      <c r="U515">
        <v>513</v>
      </c>
      <c r="V515">
        <v>18.399999999999999</v>
      </c>
    </row>
    <row r="516" spans="17:22" x14ac:dyDescent="0.55000000000000004">
      <c r="Q516" s="4">
        <v>51.4</v>
      </c>
      <c r="U516">
        <v>514</v>
      </c>
      <c r="V516">
        <v>18.399999999999999</v>
      </c>
    </row>
    <row r="517" spans="17:22" x14ac:dyDescent="0.55000000000000004">
      <c r="Q517" s="4">
        <v>51.5</v>
      </c>
      <c r="U517">
        <v>515</v>
      </c>
      <c r="V517">
        <v>18.399999999999999</v>
      </c>
    </row>
    <row r="518" spans="17:22" x14ac:dyDescent="0.55000000000000004">
      <c r="Q518" s="4">
        <v>51.6</v>
      </c>
      <c r="U518">
        <v>516</v>
      </c>
      <c r="V518">
        <v>18.399999999999999</v>
      </c>
    </row>
    <row r="519" spans="17:22" x14ac:dyDescent="0.55000000000000004">
      <c r="Q519" s="4">
        <v>51.7</v>
      </c>
      <c r="U519">
        <v>517</v>
      </c>
      <c r="V519">
        <v>18.399999999999999</v>
      </c>
    </row>
    <row r="520" spans="17:22" x14ac:dyDescent="0.55000000000000004">
      <c r="Q520" s="4">
        <v>51.8</v>
      </c>
      <c r="U520">
        <v>518</v>
      </c>
      <c r="V520">
        <v>18.399999999999999</v>
      </c>
    </row>
    <row r="521" spans="17:22" x14ac:dyDescent="0.55000000000000004">
      <c r="Q521" s="4">
        <v>51.9</v>
      </c>
      <c r="U521">
        <v>519</v>
      </c>
      <c r="V521">
        <v>18.399999999999999</v>
      </c>
    </row>
    <row r="522" spans="17:22" x14ac:dyDescent="0.55000000000000004">
      <c r="Q522" s="4">
        <v>52</v>
      </c>
      <c r="U522">
        <v>520</v>
      </c>
      <c r="V522">
        <v>18.399999999999999</v>
      </c>
    </row>
    <row r="523" spans="17:22" x14ac:dyDescent="0.55000000000000004">
      <c r="Q523" s="4">
        <v>52.1</v>
      </c>
      <c r="U523">
        <v>521</v>
      </c>
      <c r="V523">
        <v>18.399999999999999</v>
      </c>
    </row>
    <row r="524" spans="17:22" x14ac:dyDescent="0.55000000000000004">
      <c r="Q524" s="4">
        <v>52.2</v>
      </c>
      <c r="U524">
        <v>522</v>
      </c>
      <c r="V524">
        <v>18.399999999999999</v>
      </c>
    </row>
    <row r="525" spans="17:22" x14ac:dyDescent="0.55000000000000004">
      <c r="Q525" s="4">
        <v>52.3</v>
      </c>
      <c r="U525">
        <v>523</v>
      </c>
      <c r="V525">
        <v>18.399999999999999</v>
      </c>
    </row>
    <row r="526" spans="17:22" x14ac:dyDescent="0.55000000000000004">
      <c r="Q526" s="4">
        <v>52.4</v>
      </c>
      <c r="U526">
        <v>524</v>
      </c>
      <c r="V526">
        <v>18.399999999999999</v>
      </c>
    </row>
    <row r="527" spans="17:22" x14ac:dyDescent="0.55000000000000004">
      <c r="Q527" s="4">
        <v>52.5</v>
      </c>
      <c r="U527">
        <v>525</v>
      </c>
      <c r="V527">
        <v>18.399999999999999</v>
      </c>
    </row>
    <row r="528" spans="17:22" x14ac:dyDescent="0.55000000000000004">
      <c r="Q528" s="4">
        <v>52.6</v>
      </c>
      <c r="U528">
        <v>526</v>
      </c>
      <c r="V528">
        <v>18.399999999999999</v>
      </c>
    </row>
    <row r="529" spans="17:22" x14ac:dyDescent="0.55000000000000004">
      <c r="Q529" s="4">
        <v>52.7</v>
      </c>
      <c r="U529">
        <v>527</v>
      </c>
      <c r="V529">
        <v>18.399999999999999</v>
      </c>
    </row>
    <row r="530" spans="17:22" x14ac:dyDescent="0.55000000000000004">
      <c r="Q530" s="4">
        <v>52.8</v>
      </c>
      <c r="U530">
        <v>528</v>
      </c>
      <c r="V530">
        <v>18.399999999999999</v>
      </c>
    </row>
    <row r="531" spans="17:22" x14ac:dyDescent="0.55000000000000004">
      <c r="Q531" s="4">
        <v>52.9</v>
      </c>
      <c r="U531">
        <v>529</v>
      </c>
      <c r="V531">
        <v>18.399999999999999</v>
      </c>
    </row>
    <row r="532" spans="17:22" x14ac:dyDescent="0.55000000000000004">
      <c r="Q532" s="4">
        <v>53</v>
      </c>
      <c r="U532">
        <v>530</v>
      </c>
      <c r="V532">
        <v>18.399999999999999</v>
      </c>
    </row>
    <row r="533" spans="17:22" x14ac:dyDescent="0.55000000000000004">
      <c r="Q533" s="4">
        <v>53.1</v>
      </c>
      <c r="U533">
        <v>531</v>
      </c>
      <c r="V533">
        <v>18.399999999999999</v>
      </c>
    </row>
    <row r="534" spans="17:22" x14ac:dyDescent="0.55000000000000004">
      <c r="Q534" s="4">
        <v>53.2</v>
      </c>
      <c r="U534">
        <v>532</v>
      </c>
      <c r="V534">
        <v>18.399999999999999</v>
      </c>
    </row>
    <row r="535" spans="17:22" x14ac:dyDescent="0.55000000000000004">
      <c r="Q535" s="4">
        <v>53.3</v>
      </c>
      <c r="U535">
        <v>533</v>
      </c>
      <c r="V535">
        <v>18.399999999999999</v>
      </c>
    </row>
    <row r="536" spans="17:22" x14ac:dyDescent="0.55000000000000004">
      <c r="Q536" s="4">
        <v>53.4</v>
      </c>
      <c r="U536">
        <v>534</v>
      </c>
      <c r="V536">
        <v>18.399999999999999</v>
      </c>
    </row>
    <row r="537" spans="17:22" x14ac:dyDescent="0.55000000000000004">
      <c r="Q537" s="4">
        <v>53.5</v>
      </c>
      <c r="U537">
        <v>535</v>
      </c>
      <c r="V537">
        <v>18.399999999999999</v>
      </c>
    </row>
    <row r="538" spans="17:22" x14ac:dyDescent="0.55000000000000004">
      <c r="Q538" s="4">
        <v>53.6</v>
      </c>
      <c r="U538">
        <v>536</v>
      </c>
      <c r="V538">
        <v>18.399999999999999</v>
      </c>
    </row>
    <row r="539" spans="17:22" x14ac:dyDescent="0.55000000000000004">
      <c r="Q539" s="4">
        <v>53.7</v>
      </c>
      <c r="U539">
        <v>537</v>
      </c>
      <c r="V539">
        <v>18.399999999999999</v>
      </c>
    </row>
    <row r="540" spans="17:22" x14ac:dyDescent="0.55000000000000004">
      <c r="Q540" s="4">
        <v>53.8</v>
      </c>
      <c r="U540">
        <v>538</v>
      </c>
      <c r="V540">
        <v>18.399999999999999</v>
      </c>
    </row>
    <row r="541" spans="17:22" x14ac:dyDescent="0.55000000000000004">
      <c r="Q541" s="4">
        <v>53.9</v>
      </c>
      <c r="U541">
        <v>539</v>
      </c>
      <c r="V541">
        <v>18.399999999999999</v>
      </c>
    </row>
    <row r="542" spans="17:22" x14ac:dyDescent="0.55000000000000004">
      <c r="Q542" s="4">
        <v>54</v>
      </c>
      <c r="U542">
        <v>540</v>
      </c>
      <c r="V542">
        <v>18.399999999999999</v>
      </c>
    </row>
    <row r="543" spans="17:22" x14ac:dyDescent="0.55000000000000004">
      <c r="Q543" s="4">
        <v>54.1</v>
      </c>
      <c r="U543">
        <v>541</v>
      </c>
      <c r="V543">
        <v>18.399999999999999</v>
      </c>
    </row>
    <row r="544" spans="17:22" x14ac:dyDescent="0.55000000000000004">
      <c r="Q544" s="4">
        <v>54.2</v>
      </c>
      <c r="U544">
        <v>542</v>
      </c>
      <c r="V544">
        <v>18.399999999999999</v>
      </c>
    </row>
    <row r="545" spans="17:22" x14ac:dyDescent="0.55000000000000004">
      <c r="Q545" s="4">
        <v>54.3</v>
      </c>
      <c r="U545">
        <v>543</v>
      </c>
      <c r="V545">
        <v>18.399999999999999</v>
      </c>
    </row>
    <row r="546" spans="17:22" x14ac:dyDescent="0.55000000000000004">
      <c r="Q546" s="4">
        <v>54.4</v>
      </c>
      <c r="U546">
        <v>544</v>
      </c>
      <c r="V546">
        <v>18.399999999999999</v>
      </c>
    </row>
    <row r="547" spans="17:22" x14ac:dyDescent="0.55000000000000004">
      <c r="Q547" s="4">
        <v>54.5</v>
      </c>
      <c r="U547">
        <v>545</v>
      </c>
      <c r="V547">
        <v>18.399999999999999</v>
      </c>
    </row>
    <row r="548" spans="17:22" x14ac:dyDescent="0.55000000000000004">
      <c r="Q548" s="4">
        <v>54.6</v>
      </c>
      <c r="U548">
        <v>546</v>
      </c>
      <c r="V548">
        <v>18.399999999999999</v>
      </c>
    </row>
    <row r="549" spans="17:22" x14ac:dyDescent="0.55000000000000004">
      <c r="Q549" s="4">
        <v>54.7</v>
      </c>
      <c r="U549">
        <v>547</v>
      </c>
      <c r="V549">
        <v>18.399999999999999</v>
      </c>
    </row>
    <row r="550" spans="17:22" x14ac:dyDescent="0.55000000000000004">
      <c r="Q550" s="4">
        <v>54.8</v>
      </c>
      <c r="U550">
        <v>548</v>
      </c>
      <c r="V550">
        <v>18.399999999999999</v>
      </c>
    </row>
    <row r="551" spans="17:22" x14ac:dyDescent="0.55000000000000004">
      <c r="Q551" s="4">
        <v>54.9</v>
      </c>
      <c r="U551">
        <v>549</v>
      </c>
      <c r="V551">
        <v>18.399999999999999</v>
      </c>
    </row>
    <row r="552" spans="17:22" x14ac:dyDescent="0.55000000000000004">
      <c r="Q552" s="4">
        <v>55</v>
      </c>
      <c r="U552">
        <v>550</v>
      </c>
      <c r="V552">
        <v>18.399999999999999</v>
      </c>
    </row>
    <row r="553" spans="17:22" x14ac:dyDescent="0.55000000000000004">
      <c r="Q553" s="4">
        <v>55.1</v>
      </c>
      <c r="U553">
        <v>551</v>
      </c>
      <c r="V553">
        <v>18.399999999999999</v>
      </c>
    </row>
    <row r="554" spans="17:22" x14ac:dyDescent="0.55000000000000004">
      <c r="Q554" s="4">
        <v>55.2</v>
      </c>
      <c r="U554">
        <v>552</v>
      </c>
      <c r="V554">
        <v>18.399999999999999</v>
      </c>
    </row>
    <row r="555" spans="17:22" x14ac:dyDescent="0.55000000000000004">
      <c r="Q555" s="4">
        <v>55.3</v>
      </c>
      <c r="U555">
        <v>553</v>
      </c>
      <c r="V555">
        <v>18.399999999999999</v>
      </c>
    </row>
    <row r="556" spans="17:22" x14ac:dyDescent="0.55000000000000004">
      <c r="Q556" s="4">
        <v>55.4</v>
      </c>
      <c r="U556">
        <v>554</v>
      </c>
      <c r="V556">
        <v>18.399999999999999</v>
      </c>
    </row>
    <row r="557" spans="17:22" x14ac:dyDescent="0.55000000000000004">
      <c r="Q557" s="4">
        <v>55.5</v>
      </c>
      <c r="U557">
        <v>555</v>
      </c>
      <c r="V557">
        <v>18.399999999999999</v>
      </c>
    </row>
    <row r="558" spans="17:22" x14ac:dyDescent="0.55000000000000004">
      <c r="Q558" s="4">
        <v>55.6</v>
      </c>
      <c r="U558">
        <v>556</v>
      </c>
      <c r="V558">
        <v>18.399999999999999</v>
      </c>
    </row>
    <row r="559" spans="17:22" x14ac:dyDescent="0.55000000000000004">
      <c r="Q559" s="4">
        <v>55.7</v>
      </c>
      <c r="U559">
        <v>557</v>
      </c>
      <c r="V559">
        <v>18.399999999999999</v>
      </c>
    </row>
    <row r="560" spans="17:22" x14ac:dyDescent="0.55000000000000004">
      <c r="Q560" s="4">
        <v>55.8</v>
      </c>
      <c r="U560">
        <v>558</v>
      </c>
      <c r="V560">
        <v>18.399999999999999</v>
      </c>
    </row>
    <row r="561" spans="17:22" x14ac:dyDescent="0.55000000000000004">
      <c r="Q561" s="4">
        <v>55.9</v>
      </c>
      <c r="U561">
        <v>559</v>
      </c>
      <c r="V561">
        <v>18.399999999999999</v>
      </c>
    </row>
    <row r="562" spans="17:22" x14ac:dyDescent="0.55000000000000004">
      <c r="Q562" s="4">
        <v>56</v>
      </c>
      <c r="U562">
        <v>560</v>
      </c>
      <c r="V562">
        <v>18.399999999999999</v>
      </c>
    </row>
    <row r="563" spans="17:22" x14ac:dyDescent="0.55000000000000004">
      <c r="Q563" s="4">
        <v>56.1</v>
      </c>
      <c r="U563">
        <v>561</v>
      </c>
      <c r="V563">
        <v>18.399999999999999</v>
      </c>
    </row>
    <row r="564" spans="17:22" x14ac:dyDescent="0.55000000000000004">
      <c r="Q564" s="4">
        <v>56.2</v>
      </c>
      <c r="U564">
        <v>562</v>
      </c>
      <c r="V564">
        <v>18.399999999999999</v>
      </c>
    </row>
    <row r="565" spans="17:22" x14ac:dyDescent="0.55000000000000004">
      <c r="Q565" s="4">
        <v>56.3</v>
      </c>
      <c r="U565">
        <v>563</v>
      </c>
      <c r="V565">
        <v>18.399999999999999</v>
      </c>
    </row>
    <row r="566" spans="17:22" x14ac:dyDescent="0.55000000000000004">
      <c r="Q566" s="4">
        <v>56.4</v>
      </c>
      <c r="U566">
        <v>564</v>
      </c>
      <c r="V566">
        <v>18.399999999999999</v>
      </c>
    </row>
    <row r="567" spans="17:22" x14ac:dyDescent="0.55000000000000004">
      <c r="Q567" s="4">
        <v>56.5</v>
      </c>
      <c r="U567">
        <v>565</v>
      </c>
      <c r="V567">
        <v>18.399999999999999</v>
      </c>
    </row>
    <row r="568" spans="17:22" x14ac:dyDescent="0.55000000000000004">
      <c r="Q568" s="4">
        <v>56.6</v>
      </c>
      <c r="U568">
        <v>566</v>
      </c>
      <c r="V568">
        <v>18.399999999999999</v>
      </c>
    </row>
    <row r="569" spans="17:22" x14ac:dyDescent="0.55000000000000004">
      <c r="Q569" s="4">
        <v>56.7</v>
      </c>
      <c r="U569">
        <v>567</v>
      </c>
      <c r="V569">
        <v>18.399999999999999</v>
      </c>
    </row>
    <row r="570" spans="17:22" x14ac:dyDescent="0.55000000000000004">
      <c r="Q570" s="4">
        <v>56.8</v>
      </c>
      <c r="U570">
        <v>568</v>
      </c>
      <c r="V570">
        <v>18.399999999999999</v>
      </c>
    </row>
    <row r="571" spans="17:22" x14ac:dyDescent="0.55000000000000004">
      <c r="Q571" s="4">
        <v>56.9</v>
      </c>
      <c r="U571">
        <v>569</v>
      </c>
      <c r="V571">
        <v>18.399999999999999</v>
      </c>
    </row>
    <row r="572" spans="17:22" x14ac:dyDescent="0.55000000000000004">
      <c r="Q572" s="4">
        <v>57</v>
      </c>
      <c r="U572">
        <v>570</v>
      </c>
      <c r="V572">
        <v>18.399999999999999</v>
      </c>
    </row>
    <row r="573" spans="17:22" x14ac:dyDescent="0.55000000000000004">
      <c r="Q573" s="4">
        <v>57.1</v>
      </c>
      <c r="U573">
        <v>571</v>
      </c>
      <c r="V573">
        <v>18.399999999999999</v>
      </c>
    </row>
    <row r="574" spans="17:22" x14ac:dyDescent="0.55000000000000004">
      <c r="Q574" s="4">
        <v>57.2</v>
      </c>
      <c r="U574">
        <v>572</v>
      </c>
      <c r="V574">
        <v>18.399999999999999</v>
      </c>
    </row>
    <row r="575" spans="17:22" x14ac:dyDescent="0.55000000000000004">
      <c r="Q575" s="4">
        <v>57.3</v>
      </c>
      <c r="U575">
        <v>573</v>
      </c>
      <c r="V575">
        <v>18.399999999999999</v>
      </c>
    </row>
    <row r="576" spans="17:22" x14ac:dyDescent="0.55000000000000004">
      <c r="Q576" s="4">
        <v>57.4</v>
      </c>
      <c r="U576">
        <v>574</v>
      </c>
      <c r="V576">
        <v>18.399999999999999</v>
      </c>
    </row>
    <row r="577" spans="17:22" x14ac:dyDescent="0.55000000000000004">
      <c r="Q577" s="4">
        <v>57.5</v>
      </c>
      <c r="U577">
        <v>575</v>
      </c>
      <c r="V577">
        <v>18.399999999999999</v>
      </c>
    </row>
    <row r="578" spans="17:22" x14ac:dyDescent="0.55000000000000004">
      <c r="Q578" s="4">
        <v>57.6</v>
      </c>
      <c r="U578">
        <v>576</v>
      </c>
      <c r="V578">
        <v>18.399999999999999</v>
      </c>
    </row>
    <row r="579" spans="17:22" x14ac:dyDescent="0.55000000000000004">
      <c r="Q579" s="4">
        <v>57.7</v>
      </c>
      <c r="U579">
        <v>577</v>
      </c>
      <c r="V579">
        <v>18.399999999999999</v>
      </c>
    </row>
    <row r="580" spans="17:22" x14ac:dyDescent="0.55000000000000004">
      <c r="Q580" s="4">
        <v>57.8</v>
      </c>
      <c r="U580">
        <v>578</v>
      </c>
      <c r="V580">
        <v>18.399999999999999</v>
      </c>
    </row>
    <row r="581" spans="17:22" x14ac:dyDescent="0.55000000000000004">
      <c r="Q581" s="4">
        <v>57.9</v>
      </c>
      <c r="U581">
        <v>579</v>
      </c>
      <c r="V581">
        <v>18.399999999999999</v>
      </c>
    </row>
    <row r="582" spans="17:22" x14ac:dyDescent="0.55000000000000004">
      <c r="Q582" s="4">
        <v>58</v>
      </c>
      <c r="U582">
        <v>580</v>
      </c>
      <c r="V582">
        <v>18.399999999999999</v>
      </c>
    </row>
    <row r="583" spans="17:22" x14ac:dyDescent="0.55000000000000004">
      <c r="Q583" s="4">
        <v>58.1</v>
      </c>
      <c r="U583">
        <v>581</v>
      </c>
      <c r="V583">
        <v>18.399999999999999</v>
      </c>
    </row>
    <row r="584" spans="17:22" x14ac:dyDescent="0.55000000000000004">
      <c r="Q584" s="4">
        <v>58.2</v>
      </c>
      <c r="U584">
        <v>582</v>
      </c>
      <c r="V584">
        <v>18.399999999999999</v>
      </c>
    </row>
    <row r="585" spans="17:22" x14ac:dyDescent="0.55000000000000004">
      <c r="Q585" s="4">
        <v>58.3</v>
      </c>
      <c r="U585">
        <v>583</v>
      </c>
      <c r="V585">
        <v>18.399999999999999</v>
      </c>
    </row>
    <row r="586" spans="17:22" x14ac:dyDescent="0.55000000000000004">
      <c r="Q586" s="4">
        <v>58.4</v>
      </c>
      <c r="U586">
        <v>584</v>
      </c>
      <c r="V586">
        <v>18.399999999999999</v>
      </c>
    </row>
    <row r="587" spans="17:22" x14ac:dyDescent="0.55000000000000004">
      <c r="Q587" s="4">
        <v>58.5</v>
      </c>
      <c r="U587">
        <v>585</v>
      </c>
      <c r="V587">
        <v>18.399999999999999</v>
      </c>
    </row>
    <row r="588" spans="17:22" x14ac:dyDescent="0.55000000000000004">
      <c r="Q588" s="4">
        <v>58.6</v>
      </c>
      <c r="U588">
        <v>586</v>
      </c>
      <c r="V588">
        <v>18.399999999999999</v>
      </c>
    </row>
    <row r="589" spans="17:22" x14ac:dyDescent="0.55000000000000004">
      <c r="Q589" s="4">
        <v>58.7</v>
      </c>
      <c r="U589">
        <v>587</v>
      </c>
      <c r="V589">
        <v>18.399999999999999</v>
      </c>
    </row>
    <row r="590" spans="17:22" x14ac:dyDescent="0.55000000000000004">
      <c r="Q590" s="4">
        <v>58.8</v>
      </c>
      <c r="U590">
        <v>588</v>
      </c>
      <c r="V590">
        <v>18.399999999999999</v>
      </c>
    </row>
    <row r="591" spans="17:22" x14ac:dyDescent="0.55000000000000004">
      <c r="Q591" s="4">
        <v>58.9</v>
      </c>
      <c r="U591">
        <v>589</v>
      </c>
      <c r="V591">
        <v>18.399999999999999</v>
      </c>
    </row>
    <row r="592" spans="17:22" x14ac:dyDescent="0.55000000000000004">
      <c r="Q592" s="4">
        <v>59</v>
      </c>
      <c r="U592">
        <v>590</v>
      </c>
      <c r="V592">
        <v>18.399999999999999</v>
      </c>
    </row>
    <row r="593" spans="17:22" x14ac:dyDescent="0.55000000000000004">
      <c r="Q593" s="4">
        <v>59.1</v>
      </c>
      <c r="U593">
        <v>591</v>
      </c>
      <c r="V593">
        <v>18.399999999999999</v>
      </c>
    </row>
    <row r="594" spans="17:22" x14ac:dyDescent="0.55000000000000004">
      <c r="Q594" s="4">
        <v>59.2</v>
      </c>
      <c r="U594">
        <v>592</v>
      </c>
      <c r="V594">
        <v>18.399999999999999</v>
      </c>
    </row>
    <row r="595" spans="17:22" x14ac:dyDescent="0.55000000000000004">
      <c r="Q595" s="4">
        <v>59.3</v>
      </c>
      <c r="U595">
        <v>593</v>
      </c>
      <c r="V595">
        <v>18.399999999999999</v>
      </c>
    </row>
    <row r="596" spans="17:22" x14ac:dyDescent="0.55000000000000004">
      <c r="Q596" s="4">
        <v>59.4</v>
      </c>
      <c r="U596">
        <v>594</v>
      </c>
      <c r="V596">
        <v>18.399999999999999</v>
      </c>
    </row>
    <row r="597" spans="17:22" x14ac:dyDescent="0.55000000000000004">
      <c r="Q597" s="4">
        <v>59.5</v>
      </c>
      <c r="U597">
        <v>595</v>
      </c>
      <c r="V597">
        <v>18.399999999999999</v>
      </c>
    </row>
    <row r="598" spans="17:22" x14ac:dyDescent="0.55000000000000004">
      <c r="Q598" s="4">
        <v>59.6</v>
      </c>
      <c r="U598">
        <v>596</v>
      </c>
      <c r="V598">
        <v>18.399999999999999</v>
      </c>
    </row>
    <row r="599" spans="17:22" x14ac:dyDescent="0.55000000000000004">
      <c r="Q599" s="4">
        <v>59.7</v>
      </c>
      <c r="U599">
        <v>597</v>
      </c>
      <c r="V599">
        <v>18.399999999999999</v>
      </c>
    </row>
    <row r="600" spans="17:22" x14ac:dyDescent="0.55000000000000004">
      <c r="Q600" s="4">
        <v>59.8</v>
      </c>
      <c r="U600">
        <v>598</v>
      </c>
      <c r="V600">
        <v>18.399999999999999</v>
      </c>
    </row>
    <row r="601" spans="17:22" x14ac:dyDescent="0.55000000000000004">
      <c r="Q601" s="4">
        <v>59.9</v>
      </c>
      <c r="U601">
        <v>599</v>
      </c>
      <c r="V601">
        <v>18.399999999999999</v>
      </c>
    </row>
    <row r="602" spans="17:22" x14ac:dyDescent="0.55000000000000004">
      <c r="Q602" s="4">
        <v>60</v>
      </c>
      <c r="U602">
        <v>600</v>
      </c>
      <c r="V602">
        <v>18.399999999999999</v>
      </c>
    </row>
    <row r="603" spans="17:22" x14ac:dyDescent="0.55000000000000004">
      <c r="Q603" s="4">
        <v>60.1</v>
      </c>
      <c r="U603">
        <v>601</v>
      </c>
      <c r="V603">
        <v>18.399999999999999</v>
      </c>
    </row>
    <row r="604" spans="17:22" x14ac:dyDescent="0.55000000000000004">
      <c r="Q604" s="4">
        <v>60.2</v>
      </c>
      <c r="U604">
        <v>602</v>
      </c>
      <c r="V604">
        <v>18.399999999999999</v>
      </c>
    </row>
    <row r="605" spans="17:22" x14ac:dyDescent="0.55000000000000004">
      <c r="Q605" s="4">
        <v>60.3</v>
      </c>
      <c r="U605">
        <v>603</v>
      </c>
      <c r="V605">
        <v>18.399999999999999</v>
      </c>
    </row>
    <row r="606" spans="17:22" x14ac:dyDescent="0.55000000000000004">
      <c r="Q606" s="4">
        <v>60.4</v>
      </c>
      <c r="U606">
        <v>604</v>
      </c>
      <c r="V606">
        <v>18.399999999999999</v>
      </c>
    </row>
    <row r="607" spans="17:22" x14ac:dyDescent="0.55000000000000004">
      <c r="Q607" s="4">
        <v>60.5</v>
      </c>
      <c r="U607">
        <v>605</v>
      </c>
      <c r="V607">
        <v>18.399999999999999</v>
      </c>
    </row>
    <row r="608" spans="17:22" x14ac:dyDescent="0.55000000000000004">
      <c r="Q608" s="4">
        <v>60.6</v>
      </c>
      <c r="U608">
        <v>606</v>
      </c>
      <c r="V608">
        <v>18.399999999999999</v>
      </c>
    </row>
    <row r="609" spans="17:22" x14ac:dyDescent="0.55000000000000004">
      <c r="Q609" s="4">
        <v>60.7</v>
      </c>
      <c r="U609">
        <v>607</v>
      </c>
      <c r="V609">
        <v>18.399999999999999</v>
      </c>
    </row>
    <row r="610" spans="17:22" x14ac:dyDescent="0.55000000000000004">
      <c r="Q610" s="4">
        <v>60.8</v>
      </c>
      <c r="U610">
        <v>608</v>
      </c>
      <c r="V610">
        <v>18.399999999999999</v>
      </c>
    </row>
    <row r="611" spans="17:22" x14ac:dyDescent="0.55000000000000004">
      <c r="Q611" s="4">
        <v>60.9</v>
      </c>
      <c r="U611">
        <v>609</v>
      </c>
      <c r="V611">
        <v>18.399999999999999</v>
      </c>
    </row>
    <row r="612" spans="17:22" x14ac:dyDescent="0.55000000000000004">
      <c r="Q612" s="4">
        <v>61</v>
      </c>
      <c r="U612">
        <v>610</v>
      </c>
      <c r="V612">
        <v>18.399999999999999</v>
      </c>
    </row>
    <row r="613" spans="17:22" x14ac:dyDescent="0.55000000000000004">
      <c r="Q613" s="4">
        <v>61.1</v>
      </c>
      <c r="U613">
        <v>611</v>
      </c>
      <c r="V613">
        <v>18.399999999999999</v>
      </c>
    </row>
    <row r="614" spans="17:22" x14ac:dyDescent="0.55000000000000004">
      <c r="Q614" s="4">
        <v>61.2</v>
      </c>
      <c r="U614">
        <v>612</v>
      </c>
      <c r="V614">
        <v>18.399999999999999</v>
      </c>
    </row>
    <row r="615" spans="17:22" x14ac:dyDescent="0.55000000000000004">
      <c r="Q615" s="4">
        <v>61.3</v>
      </c>
      <c r="U615">
        <v>613</v>
      </c>
      <c r="V615">
        <v>18.399999999999999</v>
      </c>
    </row>
    <row r="616" spans="17:22" x14ac:dyDescent="0.55000000000000004">
      <c r="Q616" s="4">
        <v>61.4</v>
      </c>
      <c r="U616">
        <v>614</v>
      </c>
      <c r="V616">
        <v>18.399999999999999</v>
      </c>
    </row>
    <row r="617" spans="17:22" x14ac:dyDescent="0.55000000000000004">
      <c r="Q617" s="4">
        <v>61.5</v>
      </c>
      <c r="U617">
        <v>615</v>
      </c>
      <c r="V617">
        <v>18.399999999999999</v>
      </c>
    </row>
    <row r="618" spans="17:22" x14ac:dyDescent="0.55000000000000004">
      <c r="Q618" s="4">
        <v>61.6</v>
      </c>
      <c r="U618">
        <v>616</v>
      </c>
      <c r="V618">
        <v>18.399999999999999</v>
      </c>
    </row>
    <row r="619" spans="17:22" x14ac:dyDescent="0.55000000000000004">
      <c r="Q619" s="4">
        <v>61.7</v>
      </c>
      <c r="U619">
        <v>617</v>
      </c>
      <c r="V619">
        <v>18.399999999999999</v>
      </c>
    </row>
    <row r="620" spans="17:22" x14ac:dyDescent="0.55000000000000004">
      <c r="Q620" s="4">
        <v>61.8</v>
      </c>
      <c r="U620">
        <v>618</v>
      </c>
      <c r="V620">
        <v>18.399999999999999</v>
      </c>
    </row>
    <row r="621" spans="17:22" x14ac:dyDescent="0.55000000000000004">
      <c r="Q621" s="4">
        <v>61.9</v>
      </c>
      <c r="U621">
        <v>619</v>
      </c>
      <c r="V621">
        <v>18.399999999999999</v>
      </c>
    </row>
    <row r="622" spans="17:22" x14ac:dyDescent="0.55000000000000004">
      <c r="Q622" s="4">
        <v>62</v>
      </c>
      <c r="U622">
        <v>620</v>
      </c>
      <c r="V622">
        <v>18.399999999999999</v>
      </c>
    </row>
    <row r="623" spans="17:22" x14ac:dyDescent="0.55000000000000004">
      <c r="Q623" s="4">
        <v>62.1</v>
      </c>
      <c r="U623">
        <v>621</v>
      </c>
      <c r="V623">
        <v>18.399999999999999</v>
      </c>
    </row>
    <row r="624" spans="17:22" x14ac:dyDescent="0.55000000000000004">
      <c r="Q624" s="4">
        <v>62.2</v>
      </c>
      <c r="U624">
        <v>622</v>
      </c>
      <c r="V624">
        <v>18.399999999999999</v>
      </c>
    </row>
    <row r="625" spans="17:22" x14ac:dyDescent="0.55000000000000004">
      <c r="Q625" s="4">
        <v>62.3</v>
      </c>
      <c r="U625">
        <v>623</v>
      </c>
      <c r="V625">
        <v>18.399999999999999</v>
      </c>
    </row>
    <row r="626" spans="17:22" x14ac:dyDescent="0.55000000000000004">
      <c r="Q626" s="4">
        <v>62.4</v>
      </c>
      <c r="U626">
        <v>624</v>
      </c>
      <c r="V626">
        <v>18.399999999999999</v>
      </c>
    </row>
    <row r="627" spans="17:22" x14ac:dyDescent="0.55000000000000004">
      <c r="Q627" s="4">
        <v>62.5</v>
      </c>
      <c r="U627">
        <v>625</v>
      </c>
      <c r="V627">
        <v>18.399999999999999</v>
      </c>
    </row>
    <row r="628" spans="17:22" x14ac:dyDescent="0.55000000000000004">
      <c r="Q628" s="4">
        <v>62.6</v>
      </c>
      <c r="U628">
        <v>626</v>
      </c>
      <c r="V628">
        <v>18.399999999999999</v>
      </c>
    </row>
    <row r="629" spans="17:22" x14ac:dyDescent="0.55000000000000004">
      <c r="Q629" s="4">
        <v>62.7</v>
      </c>
      <c r="U629">
        <v>627</v>
      </c>
      <c r="V629">
        <v>18.399999999999999</v>
      </c>
    </row>
    <row r="630" spans="17:22" x14ac:dyDescent="0.55000000000000004">
      <c r="Q630" s="4">
        <v>62.8</v>
      </c>
      <c r="U630">
        <v>628</v>
      </c>
      <c r="V630">
        <v>18.399999999999999</v>
      </c>
    </row>
    <row r="631" spans="17:22" x14ac:dyDescent="0.55000000000000004">
      <c r="Q631" s="4">
        <v>62.9</v>
      </c>
      <c r="U631">
        <v>629</v>
      </c>
      <c r="V631">
        <v>18.399999999999999</v>
      </c>
    </row>
    <row r="632" spans="17:22" x14ac:dyDescent="0.55000000000000004">
      <c r="Q632" s="4">
        <v>63</v>
      </c>
      <c r="U632">
        <v>630</v>
      </c>
      <c r="V632">
        <v>18.399999999999999</v>
      </c>
    </row>
    <row r="633" spans="17:22" x14ac:dyDescent="0.55000000000000004">
      <c r="Q633" s="4">
        <v>63.1</v>
      </c>
      <c r="U633">
        <v>631</v>
      </c>
      <c r="V633">
        <v>18.399999999999999</v>
      </c>
    </row>
    <row r="634" spans="17:22" x14ac:dyDescent="0.55000000000000004">
      <c r="Q634" s="4">
        <v>63.2</v>
      </c>
      <c r="U634">
        <v>632</v>
      </c>
      <c r="V634">
        <v>18.399999999999999</v>
      </c>
    </row>
    <row r="635" spans="17:22" x14ac:dyDescent="0.55000000000000004">
      <c r="Q635" s="4">
        <v>63.3</v>
      </c>
      <c r="U635">
        <v>633</v>
      </c>
      <c r="V635">
        <v>18.399999999999999</v>
      </c>
    </row>
    <row r="636" spans="17:22" x14ac:dyDescent="0.55000000000000004">
      <c r="Q636" s="4">
        <v>63.4</v>
      </c>
      <c r="U636">
        <v>634</v>
      </c>
      <c r="V636">
        <v>18.399999999999999</v>
      </c>
    </row>
    <row r="637" spans="17:22" x14ac:dyDescent="0.55000000000000004">
      <c r="Q637" s="4">
        <v>63.5</v>
      </c>
      <c r="U637">
        <v>635</v>
      </c>
      <c r="V637">
        <v>18.399999999999999</v>
      </c>
    </row>
    <row r="638" spans="17:22" x14ac:dyDescent="0.55000000000000004">
      <c r="Q638" s="4">
        <v>63.6</v>
      </c>
      <c r="U638">
        <v>636</v>
      </c>
      <c r="V638">
        <v>18.399999999999999</v>
      </c>
    </row>
    <row r="639" spans="17:22" x14ac:dyDescent="0.55000000000000004">
      <c r="Q639" s="4">
        <v>63.7</v>
      </c>
      <c r="U639">
        <v>637</v>
      </c>
      <c r="V639">
        <v>18.399999999999999</v>
      </c>
    </row>
    <row r="640" spans="17:22" x14ac:dyDescent="0.55000000000000004">
      <c r="Q640" s="4">
        <v>63.8</v>
      </c>
      <c r="U640">
        <v>638</v>
      </c>
      <c r="V640">
        <v>18.399999999999999</v>
      </c>
    </row>
    <row r="641" spans="17:22" x14ac:dyDescent="0.55000000000000004">
      <c r="Q641" s="4">
        <v>63.9</v>
      </c>
      <c r="U641">
        <v>639</v>
      </c>
      <c r="V641">
        <v>18.399999999999999</v>
      </c>
    </row>
    <row r="642" spans="17:22" x14ac:dyDescent="0.55000000000000004">
      <c r="Q642" s="4">
        <v>64</v>
      </c>
      <c r="U642">
        <v>640</v>
      </c>
      <c r="V642">
        <v>18.399999999999999</v>
      </c>
    </row>
    <row r="643" spans="17:22" x14ac:dyDescent="0.55000000000000004">
      <c r="Q643" s="4">
        <v>64.099999999999994</v>
      </c>
      <c r="U643">
        <v>641</v>
      </c>
      <c r="V643">
        <v>18.399999999999999</v>
      </c>
    </row>
    <row r="644" spans="17:22" x14ac:dyDescent="0.55000000000000004">
      <c r="Q644" s="4">
        <v>64.2</v>
      </c>
      <c r="U644">
        <v>642</v>
      </c>
      <c r="V644">
        <v>18.399999999999999</v>
      </c>
    </row>
    <row r="645" spans="17:22" x14ac:dyDescent="0.55000000000000004">
      <c r="Q645" s="4">
        <v>64.3</v>
      </c>
      <c r="U645">
        <v>643</v>
      </c>
      <c r="V645">
        <v>18.399999999999999</v>
      </c>
    </row>
    <row r="646" spans="17:22" x14ac:dyDescent="0.55000000000000004">
      <c r="Q646" s="4">
        <v>64.400000000000006</v>
      </c>
      <c r="U646">
        <v>644</v>
      </c>
      <c r="V646">
        <v>18.399999999999999</v>
      </c>
    </row>
    <row r="647" spans="17:22" x14ac:dyDescent="0.55000000000000004">
      <c r="Q647" s="4">
        <v>64.5</v>
      </c>
      <c r="U647">
        <v>645</v>
      </c>
      <c r="V647">
        <v>18.399999999999999</v>
      </c>
    </row>
    <row r="648" spans="17:22" x14ac:dyDescent="0.55000000000000004">
      <c r="Q648" s="4">
        <v>64.599999999999994</v>
      </c>
      <c r="U648">
        <v>646</v>
      </c>
      <c r="V648">
        <v>18.399999999999999</v>
      </c>
    </row>
    <row r="649" spans="17:22" x14ac:dyDescent="0.55000000000000004">
      <c r="Q649" s="4">
        <v>64.7</v>
      </c>
      <c r="U649">
        <v>647</v>
      </c>
      <c r="V649">
        <v>18.399999999999999</v>
      </c>
    </row>
    <row r="650" spans="17:22" x14ac:dyDescent="0.55000000000000004">
      <c r="Q650" s="4">
        <v>64.8</v>
      </c>
      <c r="U650">
        <v>648</v>
      </c>
      <c r="V650">
        <v>18.399999999999999</v>
      </c>
    </row>
    <row r="651" spans="17:22" x14ac:dyDescent="0.55000000000000004">
      <c r="Q651" s="4">
        <v>64.900000000000006</v>
      </c>
      <c r="U651">
        <v>649</v>
      </c>
      <c r="V651">
        <v>18.399999999999999</v>
      </c>
    </row>
    <row r="652" spans="17:22" x14ac:dyDescent="0.55000000000000004">
      <c r="Q652" s="4">
        <v>65</v>
      </c>
      <c r="U652">
        <v>650</v>
      </c>
      <c r="V652">
        <v>18.399999999999999</v>
      </c>
    </row>
    <row r="653" spans="17:22" x14ac:dyDescent="0.55000000000000004">
      <c r="Q653" s="4">
        <v>65.099999999999994</v>
      </c>
      <c r="U653">
        <v>651</v>
      </c>
      <c r="V653">
        <v>18.399999999999999</v>
      </c>
    </row>
    <row r="654" spans="17:22" x14ac:dyDescent="0.55000000000000004">
      <c r="Q654" s="4">
        <v>65.2</v>
      </c>
      <c r="U654">
        <v>652</v>
      </c>
      <c r="V654">
        <v>18.399999999999999</v>
      </c>
    </row>
    <row r="655" spans="17:22" x14ac:dyDescent="0.55000000000000004">
      <c r="Q655" s="4">
        <v>65.3</v>
      </c>
      <c r="U655">
        <v>653</v>
      </c>
      <c r="V655">
        <v>18.399999999999999</v>
      </c>
    </row>
    <row r="656" spans="17:22" x14ac:dyDescent="0.55000000000000004">
      <c r="Q656" s="4">
        <v>65.400000000000006</v>
      </c>
      <c r="U656">
        <v>654</v>
      </c>
      <c r="V656">
        <v>18.399999999999999</v>
      </c>
    </row>
    <row r="657" spans="17:22" x14ac:dyDescent="0.55000000000000004">
      <c r="Q657" s="4">
        <v>65.5</v>
      </c>
      <c r="U657">
        <v>655</v>
      </c>
      <c r="V657">
        <v>18.399999999999999</v>
      </c>
    </row>
    <row r="658" spans="17:22" x14ac:dyDescent="0.55000000000000004">
      <c r="Q658" s="4">
        <v>65.599999999999994</v>
      </c>
      <c r="U658">
        <v>656</v>
      </c>
      <c r="V658">
        <v>18.399999999999999</v>
      </c>
    </row>
    <row r="659" spans="17:22" x14ac:dyDescent="0.55000000000000004">
      <c r="Q659" s="4">
        <v>65.7</v>
      </c>
      <c r="U659">
        <v>657</v>
      </c>
      <c r="V659">
        <v>18.399999999999999</v>
      </c>
    </row>
    <row r="660" spans="17:22" x14ac:dyDescent="0.55000000000000004">
      <c r="Q660" s="4">
        <v>65.8</v>
      </c>
      <c r="U660">
        <v>658</v>
      </c>
      <c r="V660">
        <v>18.399999999999999</v>
      </c>
    </row>
    <row r="661" spans="17:22" x14ac:dyDescent="0.55000000000000004">
      <c r="Q661" s="4">
        <v>65.900000000000006</v>
      </c>
      <c r="U661">
        <v>659</v>
      </c>
      <c r="V661">
        <v>18.399999999999999</v>
      </c>
    </row>
    <row r="662" spans="17:22" x14ac:dyDescent="0.55000000000000004">
      <c r="Q662" s="4">
        <v>66</v>
      </c>
      <c r="U662">
        <v>660</v>
      </c>
      <c r="V662">
        <v>18.399999999999999</v>
      </c>
    </row>
    <row r="663" spans="17:22" x14ac:dyDescent="0.55000000000000004">
      <c r="Q663" s="4">
        <v>66.099999999999994</v>
      </c>
      <c r="U663">
        <v>661</v>
      </c>
      <c r="V663">
        <v>18.399999999999999</v>
      </c>
    </row>
    <row r="664" spans="17:22" x14ac:dyDescent="0.55000000000000004">
      <c r="Q664" s="4">
        <v>66.2</v>
      </c>
      <c r="U664">
        <v>662</v>
      </c>
      <c r="V664">
        <v>18.399999999999999</v>
      </c>
    </row>
    <row r="665" spans="17:22" x14ac:dyDescent="0.55000000000000004">
      <c r="Q665" s="4">
        <v>66.3</v>
      </c>
      <c r="U665">
        <v>663</v>
      </c>
      <c r="V665">
        <v>18.399999999999999</v>
      </c>
    </row>
    <row r="666" spans="17:22" x14ac:dyDescent="0.55000000000000004">
      <c r="Q666" s="4">
        <v>66.400000000000006</v>
      </c>
      <c r="U666">
        <v>664</v>
      </c>
      <c r="V666">
        <v>18.399999999999999</v>
      </c>
    </row>
    <row r="667" spans="17:22" x14ac:dyDescent="0.55000000000000004">
      <c r="Q667" s="4">
        <v>66.5</v>
      </c>
      <c r="U667">
        <v>665</v>
      </c>
      <c r="V667">
        <v>18.399999999999999</v>
      </c>
    </row>
    <row r="668" spans="17:22" x14ac:dyDescent="0.55000000000000004">
      <c r="Q668" s="4">
        <v>66.599999999999994</v>
      </c>
      <c r="U668">
        <v>666</v>
      </c>
      <c r="V668">
        <v>18.399999999999999</v>
      </c>
    </row>
    <row r="669" spans="17:22" x14ac:dyDescent="0.55000000000000004">
      <c r="Q669" s="4">
        <v>66.7</v>
      </c>
      <c r="U669">
        <v>667</v>
      </c>
      <c r="V669">
        <v>18.399999999999999</v>
      </c>
    </row>
    <row r="670" spans="17:22" x14ac:dyDescent="0.55000000000000004">
      <c r="Q670" s="4">
        <v>66.8</v>
      </c>
      <c r="U670">
        <v>668</v>
      </c>
      <c r="V670">
        <v>18.399999999999999</v>
      </c>
    </row>
    <row r="671" spans="17:22" x14ac:dyDescent="0.55000000000000004">
      <c r="Q671" s="4">
        <v>66.900000000000006</v>
      </c>
      <c r="U671">
        <v>669</v>
      </c>
      <c r="V671">
        <v>18.399999999999999</v>
      </c>
    </row>
    <row r="672" spans="17:22" x14ac:dyDescent="0.55000000000000004">
      <c r="Q672" s="4">
        <v>67</v>
      </c>
      <c r="U672">
        <v>670</v>
      </c>
      <c r="V672">
        <v>18.399999999999999</v>
      </c>
    </row>
    <row r="673" spans="17:22" x14ac:dyDescent="0.55000000000000004">
      <c r="Q673" s="4">
        <v>67.099999999999994</v>
      </c>
      <c r="U673">
        <v>671</v>
      </c>
      <c r="V673">
        <v>18.399999999999999</v>
      </c>
    </row>
    <row r="674" spans="17:22" x14ac:dyDescent="0.55000000000000004">
      <c r="Q674" s="4">
        <v>67.2</v>
      </c>
      <c r="U674">
        <v>672</v>
      </c>
      <c r="V674">
        <v>18.399999999999999</v>
      </c>
    </row>
    <row r="675" spans="17:22" x14ac:dyDescent="0.55000000000000004">
      <c r="Q675" s="4">
        <v>67.3</v>
      </c>
      <c r="U675">
        <v>673</v>
      </c>
      <c r="V675">
        <v>18.399999999999999</v>
      </c>
    </row>
    <row r="676" spans="17:22" x14ac:dyDescent="0.55000000000000004">
      <c r="Q676" s="4">
        <v>67.400000000000006</v>
      </c>
      <c r="U676">
        <v>674</v>
      </c>
      <c r="V676">
        <v>18.399999999999999</v>
      </c>
    </row>
    <row r="677" spans="17:22" x14ac:dyDescent="0.55000000000000004">
      <c r="Q677" s="4">
        <v>67.5</v>
      </c>
      <c r="U677">
        <v>675</v>
      </c>
      <c r="V677">
        <v>18.399999999999999</v>
      </c>
    </row>
    <row r="678" spans="17:22" x14ac:dyDescent="0.55000000000000004">
      <c r="Q678" s="4">
        <v>67.599999999999994</v>
      </c>
      <c r="U678">
        <v>676</v>
      </c>
      <c r="V678">
        <v>18.399999999999999</v>
      </c>
    </row>
    <row r="679" spans="17:22" x14ac:dyDescent="0.55000000000000004">
      <c r="Q679" s="4">
        <v>67.7</v>
      </c>
      <c r="U679">
        <v>677</v>
      </c>
      <c r="V679">
        <v>18.399999999999999</v>
      </c>
    </row>
    <row r="680" spans="17:22" x14ac:dyDescent="0.55000000000000004">
      <c r="Q680" s="4">
        <v>67.8</v>
      </c>
      <c r="U680">
        <v>678</v>
      </c>
      <c r="V680">
        <v>18.399999999999999</v>
      </c>
    </row>
    <row r="681" spans="17:22" x14ac:dyDescent="0.55000000000000004">
      <c r="Q681" s="4">
        <v>67.900000000000006</v>
      </c>
      <c r="U681">
        <v>679</v>
      </c>
      <c r="V681">
        <v>18.399999999999999</v>
      </c>
    </row>
    <row r="682" spans="17:22" x14ac:dyDescent="0.55000000000000004">
      <c r="Q682" s="4">
        <v>68</v>
      </c>
      <c r="U682">
        <v>680</v>
      </c>
      <c r="V682">
        <v>18.399999999999999</v>
      </c>
    </row>
    <row r="683" spans="17:22" x14ac:dyDescent="0.55000000000000004">
      <c r="Q683" s="4">
        <v>68.099999999999994</v>
      </c>
      <c r="U683">
        <v>681</v>
      </c>
      <c r="V683">
        <v>18.399999999999999</v>
      </c>
    </row>
    <row r="684" spans="17:22" x14ac:dyDescent="0.55000000000000004">
      <c r="Q684" s="4">
        <v>68.2</v>
      </c>
      <c r="U684">
        <v>682</v>
      </c>
      <c r="V684">
        <v>18.399999999999999</v>
      </c>
    </row>
    <row r="685" spans="17:22" x14ac:dyDescent="0.55000000000000004">
      <c r="Q685" s="4">
        <v>68.3</v>
      </c>
      <c r="U685">
        <v>683</v>
      </c>
      <c r="V685">
        <v>18.399999999999999</v>
      </c>
    </row>
    <row r="686" spans="17:22" x14ac:dyDescent="0.55000000000000004">
      <c r="Q686" s="4">
        <v>68.400000000000006</v>
      </c>
      <c r="U686">
        <v>684</v>
      </c>
      <c r="V686">
        <v>18.399999999999999</v>
      </c>
    </row>
    <row r="687" spans="17:22" x14ac:dyDescent="0.55000000000000004">
      <c r="Q687" s="4">
        <v>68.5</v>
      </c>
      <c r="U687">
        <v>685</v>
      </c>
      <c r="V687">
        <v>18.399999999999999</v>
      </c>
    </row>
    <row r="688" spans="17:22" x14ac:dyDescent="0.55000000000000004">
      <c r="Q688" s="4">
        <v>68.599999999999994</v>
      </c>
      <c r="U688">
        <v>686</v>
      </c>
      <c r="V688">
        <v>18.399999999999999</v>
      </c>
    </row>
    <row r="689" spans="17:22" x14ac:dyDescent="0.55000000000000004">
      <c r="Q689" s="4">
        <v>68.7</v>
      </c>
      <c r="U689">
        <v>687</v>
      </c>
      <c r="V689">
        <v>18.399999999999999</v>
      </c>
    </row>
    <row r="690" spans="17:22" x14ac:dyDescent="0.55000000000000004">
      <c r="Q690" s="4">
        <v>68.8</v>
      </c>
      <c r="U690">
        <v>688</v>
      </c>
      <c r="V690">
        <v>18.399999999999999</v>
      </c>
    </row>
    <row r="691" spans="17:22" x14ac:dyDescent="0.55000000000000004">
      <c r="Q691" s="4">
        <v>68.900000000000006</v>
      </c>
      <c r="U691">
        <v>689</v>
      </c>
      <c r="V691">
        <v>18.399999999999999</v>
      </c>
    </row>
    <row r="692" spans="17:22" x14ac:dyDescent="0.55000000000000004">
      <c r="Q692" s="4">
        <v>69</v>
      </c>
      <c r="U692">
        <v>690</v>
      </c>
      <c r="V692">
        <v>18.399999999999999</v>
      </c>
    </row>
    <row r="693" spans="17:22" x14ac:dyDescent="0.55000000000000004">
      <c r="Q693" s="4">
        <v>69.099999999999994</v>
      </c>
      <c r="U693">
        <v>691</v>
      </c>
      <c r="V693">
        <v>18.399999999999999</v>
      </c>
    </row>
    <row r="694" spans="17:22" x14ac:dyDescent="0.55000000000000004">
      <c r="Q694" s="4">
        <v>69.2</v>
      </c>
      <c r="U694">
        <v>692</v>
      </c>
      <c r="V694">
        <v>18.399999999999999</v>
      </c>
    </row>
    <row r="695" spans="17:22" x14ac:dyDescent="0.55000000000000004">
      <c r="Q695" s="4">
        <v>69.3</v>
      </c>
      <c r="U695">
        <v>693</v>
      </c>
      <c r="V695">
        <v>18.399999999999999</v>
      </c>
    </row>
    <row r="696" spans="17:22" x14ac:dyDescent="0.55000000000000004">
      <c r="Q696" s="4">
        <v>69.400000000000006</v>
      </c>
      <c r="U696">
        <v>694</v>
      </c>
      <c r="V696">
        <v>18.399999999999999</v>
      </c>
    </row>
    <row r="697" spans="17:22" x14ac:dyDescent="0.55000000000000004">
      <c r="Q697" s="4">
        <v>69.5</v>
      </c>
      <c r="U697">
        <v>695</v>
      </c>
      <c r="V697">
        <v>18.399999999999999</v>
      </c>
    </row>
    <row r="698" spans="17:22" x14ac:dyDescent="0.55000000000000004">
      <c r="Q698" s="4">
        <v>69.599999999999994</v>
      </c>
      <c r="U698">
        <v>696</v>
      </c>
      <c r="V698">
        <v>18.399999999999999</v>
      </c>
    </row>
    <row r="699" spans="17:22" x14ac:dyDescent="0.55000000000000004">
      <c r="Q699" s="4">
        <v>69.7</v>
      </c>
      <c r="U699">
        <v>697</v>
      </c>
      <c r="V699">
        <v>18.399999999999999</v>
      </c>
    </row>
    <row r="700" spans="17:22" x14ac:dyDescent="0.55000000000000004">
      <c r="Q700" s="4">
        <v>69.8</v>
      </c>
      <c r="U700">
        <v>698</v>
      </c>
      <c r="V700">
        <v>18.399999999999999</v>
      </c>
    </row>
    <row r="701" spans="17:22" x14ac:dyDescent="0.55000000000000004">
      <c r="Q701" s="4">
        <v>69.900000000000006</v>
      </c>
      <c r="U701">
        <v>699</v>
      </c>
      <c r="V701">
        <v>18.399999999999999</v>
      </c>
    </row>
    <row r="702" spans="17:22" x14ac:dyDescent="0.55000000000000004">
      <c r="Q702" s="4">
        <v>70</v>
      </c>
      <c r="U702">
        <v>700</v>
      </c>
      <c r="V702">
        <v>18.399999999999999</v>
      </c>
    </row>
    <row r="703" spans="17:22" x14ac:dyDescent="0.55000000000000004">
      <c r="Q703" s="4">
        <v>70.099999999999994</v>
      </c>
      <c r="U703">
        <v>701</v>
      </c>
      <c r="V703">
        <v>18.399999999999999</v>
      </c>
    </row>
    <row r="704" spans="17:22" x14ac:dyDescent="0.55000000000000004">
      <c r="Q704" s="4">
        <v>70.2</v>
      </c>
      <c r="U704">
        <v>702</v>
      </c>
      <c r="V704">
        <v>18.399999999999999</v>
      </c>
    </row>
    <row r="705" spans="17:22" x14ac:dyDescent="0.55000000000000004">
      <c r="Q705" s="4">
        <v>70.3</v>
      </c>
      <c r="U705">
        <v>703</v>
      </c>
      <c r="V705">
        <v>18.399999999999999</v>
      </c>
    </row>
    <row r="706" spans="17:22" x14ac:dyDescent="0.55000000000000004">
      <c r="Q706" s="4">
        <v>70.400000000000006</v>
      </c>
      <c r="U706">
        <v>704</v>
      </c>
      <c r="V706">
        <v>18.399999999999999</v>
      </c>
    </row>
    <row r="707" spans="17:22" x14ac:dyDescent="0.55000000000000004">
      <c r="Q707" s="4">
        <v>70.5</v>
      </c>
      <c r="U707">
        <v>705</v>
      </c>
      <c r="V707">
        <v>18.399999999999999</v>
      </c>
    </row>
    <row r="708" spans="17:22" x14ac:dyDescent="0.55000000000000004">
      <c r="Q708" s="4">
        <v>70.599999999999994</v>
      </c>
      <c r="U708">
        <v>706</v>
      </c>
      <c r="V708">
        <v>18.399999999999999</v>
      </c>
    </row>
    <row r="709" spans="17:22" x14ac:dyDescent="0.55000000000000004">
      <c r="Q709" s="4">
        <v>70.7</v>
      </c>
      <c r="U709">
        <v>707</v>
      </c>
      <c r="V709">
        <v>18.399999999999999</v>
      </c>
    </row>
    <row r="710" spans="17:22" x14ac:dyDescent="0.55000000000000004">
      <c r="Q710" s="4">
        <v>70.8</v>
      </c>
      <c r="U710">
        <v>708</v>
      </c>
      <c r="V710">
        <v>18.399999999999999</v>
      </c>
    </row>
    <row r="711" spans="17:22" x14ac:dyDescent="0.55000000000000004">
      <c r="Q711" s="4">
        <v>70.900000000000006</v>
      </c>
      <c r="U711">
        <v>709</v>
      </c>
      <c r="V711">
        <v>18.399999999999999</v>
      </c>
    </row>
    <row r="712" spans="17:22" x14ac:dyDescent="0.55000000000000004">
      <c r="Q712" s="4">
        <v>71</v>
      </c>
      <c r="U712">
        <v>710</v>
      </c>
      <c r="V712">
        <v>18.399999999999999</v>
      </c>
    </row>
    <row r="713" spans="17:22" x14ac:dyDescent="0.55000000000000004">
      <c r="Q713" s="4">
        <v>71.099999999999994</v>
      </c>
      <c r="U713">
        <v>711</v>
      </c>
      <c r="V713">
        <v>18.399999999999999</v>
      </c>
    </row>
    <row r="714" spans="17:22" x14ac:dyDescent="0.55000000000000004">
      <c r="Q714" s="4">
        <v>71.2</v>
      </c>
      <c r="U714">
        <v>712</v>
      </c>
      <c r="V714">
        <v>18.399999999999999</v>
      </c>
    </row>
    <row r="715" spans="17:22" x14ac:dyDescent="0.55000000000000004">
      <c r="Q715" s="4">
        <v>71.3</v>
      </c>
      <c r="U715">
        <v>713</v>
      </c>
      <c r="V715">
        <v>18.399999999999999</v>
      </c>
    </row>
    <row r="716" spans="17:22" x14ac:dyDescent="0.55000000000000004">
      <c r="Q716" s="4">
        <v>71.400000000000006</v>
      </c>
      <c r="U716">
        <v>714</v>
      </c>
      <c r="V716">
        <v>18.399999999999999</v>
      </c>
    </row>
    <row r="717" spans="17:22" x14ac:dyDescent="0.55000000000000004">
      <c r="Q717" s="4">
        <v>71.5</v>
      </c>
      <c r="U717">
        <v>715</v>
      </c>
      <c r="V717">
        <v>18.399999999999999</v>
      </c>
    </row>
    <row r="718" spans="17:22" x14ac:dyDescent="0.55000000000000004">
      <c r="Q718" s="4">
        <v>71.599999999999994</v>
      </c>
      <c r="U718">
        <v>716</v>
      </c>
      <c r="V718">
        <v>18.399999999999999</v>
      </c>
    </row>
    <row r="719" spans="17:22" x14ac:dyDescent="0.55000000000000004">
      <c r="Q719" s="4">
        <v>71.7</v>
      </c>
      <c r="U719">
        <v>717</v>
      </c>
      <c r="V719">
        <v>18.399999999999999</v>
      </c>
    </row>
    <row r="720" spans="17:22" x14ac:dyDescent="0.55000000000000004">
      <c r="Q720" s="4">
        <v>71.8</v>
      </c>
      <c r="U720">
        <v>718</v>
      </c>
      <c r="V720">
        <v>18.399999999999999</v>
      </c>
    </row>
    <row r="721" spans="17:22" x14ac:dyDescent="0.55000000000000004">
      <c r="Q721" s="4">
        <v>71.900000000000006</v>
      </c>
      <c r="U721">
        <v>719</v>
      </c>
      <c r="V721">
        <v>18.399999999999999</v>
      </c>
    </row>
    <row r="722" spans="17:22" x14ac:dyDescent="0.55000000000000004">
      <c r="Q722" s="4">
        <v>72</v>
      </c>
      <c r="U722">
        <v>720</v>
      </c>
      <c r="V722">
        <v>18.399999999999999</v>
      </c>
    </row>
    <row r="723" spans="17:22" x14ac:dyDescent="0.55000000000000004">
      <c r="Q723" s="4">
        <v>72.099999999999994</v>
      </c>
      <c r="U723">
        <v>721</v>
      </c>
      <c r="V723">
        <v>18.399999999999999</v>
      </c>
    </row>
    <row r="724" spans="17:22" x14ac:dyDescent="0.55000000000000004">
      <c r="Q724" s="4">
        <v>72.2</v>
      </c>
      <c r="U724">
        <v>722</v>
      </c>
      <c r="V724">
        <v>18.399999999999999</v>
      </c>
    </row>
    <row r="725" spans="17:22" x14ac:dyDescent="0.55000000000000004">
      <c r="Q725" s="4">
        <v>72.3</v>
      </c>
      <c r="U725">
        <v>723</v>
      </c>
      <c r="V725">
        <v>18.399999999999999</v>
      </c>
    </row>
    <row r="726" spans="17:22" x14ac:dyDescent="0.55000000000000004">
      <c r="Q726" s="4">
        <v>72.400000000000006</v>
      </c>
      <c r="U726">
        <v>724</v>
      </c>
      <c r="V726">
        <v>18.399999999999999</v>
      </c>
    </row>
    <row r="727" spans="17:22" x14ac:dyDescent="0.55000000000000004">
      <c r="Q727" s="4">
        <v>72.5</v>
      </c>
      <c r="U727">
        <v>725</v>
      </c>
      <c r="V727">
        <v>18.399999999999999</v>
      </c>
    </row>
    <row r="728" spans="17:22" x14ac:dyDescent="0.55000000000000004">
      <c r="Q728" s="4">
        <v>72.599999999999994</v>
      </c>
      <c r="U728">
        <v>726</v>
      </c>
      <c r="V728">
        <v>18.399999999999999</v>
      </c>
    </row>
    <row r="729" spans="17:22" x14ac:dyDescent="0.55000000000000004">
      <c r="Q729" s="4">
        <v>72.7</v>
      </c>
      <c r="U729">
        <v>727</v>
      </c>
      <c r="V729">
        <v>18.399999999999999</v>
      </c>
    </row>
    <row r="730" spans="17:22" x14ac:dyDescent="0.55000000000000004">
      <c r="Q730" s="4">
        <v>72.8</v>
      </c>
      <c r="U730">
        <v>728</v>
      </c>
      <c r="V730">
        <v>18.399999999999999</v>
      </c>
    </row>
    <row r="731" spans="17:22" x14ac:dyDescent="0.55000000000000004">
      <c r="Q731" s="4">
        <v>72.900000000000006</v>
      </c>
      <c r="U731">
        <v>729</v>
      </c>
      <c r="V731">
        <v>18.399999999999999</v>
      </c>
    </row>
    <row r="732" spans="17:22" x14ac:dyDescent="0.55000000000000004">
      <c r="Q732" s="4">
        <v>73</v>
      </c>
      <c r="U732">
        <v>730</v>
      </c>
      <c r="V732">
        <v>18.399999999999999</v>
      </c>
    </row>
    <row r="733" spans="17:22" x14ac:dyDescent="0.55000000000000004">
      <c r="Q733" s="4">
        <v>73.099999999999994</v>
      </c>
      <c r="U733">
        <v>731</v>
      </c>
      <c r="V733">
        <v>18.399999999999999</v>
      </c>
    </row>
    <row r="734" spans="17:22" x14ac:dyDescent="0.55000000000000004">
      <c r="Q734" s="4">
        <v>73.2</v>
      </c>
      <c r="U734">
        <v>732</v>
      </c>
      <c r="V734">
        <v>18.399999999999999</v>
      </c>
    </row>
    <row r="735" spans="17:22" x14ac:dyDescent="0.55000000000000004">
      <c r="Q735" s="4">
        <v>73.3</v>
      </c>
      <c r="U735">
        <v>733</v>
      </c>
      <c r="V735">
        <v>18.399999999999999</v>
      </c>
    </row>
    <row r="736" spans="17:22" x14ac:dyDescent="0.55000000000000004">
      <c r="Q736" s="4">
        <v>73.400000000000006</v>
      </c>
      <c r="U736">
        <v>734</v>
      </c>
      <c r="V736">
        <v>18.399999999999999</v>
      </c>
    </row>
    <row r="737" spans="17:22" x14ac:dyDescent="0.55000000000000004">
      <c r="Q737" s="4">
        <v>73.5</v>
      </c>
      <c r="U737">
        <v>735</v>
      </c>
      <c r="V737">
        <v>18.399999999999999</v>
      </c>
    </row>
    <row r="738" spans="17:22" x14ac:dyDescent="0.55000000000000004">
      <c r="Q738" s="4">
        <v>73.599999999999994</v>
      </c>
      <c r="U738">
        <v>736</v>
      </c>
      <c r="V738">
        <v>18.399999999999999</v>
      </c>
    </row>
    <row r="739" spans="17:22" x14ac:dyDescent="0.55000000000000004">
      <c r="Q739" s="4">
        <v>73.7</v>
      </c>
      <c r="U739">
        <v>737</v>
      </c>
      <c r="V739">
        <v>18.399999999999999</v>
      </c>
    </row>
    <row r="740" spans="17:22" x14ac:dyDescent="0.55000000000000004">
      <c r="Q740" s="4">
        <v>73.8</v>
      </c>
      <c r="U740">
        <v>738</v>
      </c>
      <c r="V740">
        <v>18.399999999999999</v>
      </c>
    </row>
    <row r="741" spans="17:22" x14ac:dyDescent="0.55000000000000004">
      <c r="Q741" s="4">
        <v>73.900000000000006</v>
      </c>
      <c r="U741">
        <v>739</v>
      </c>
      <c r="V741">
        <v>18.399999999999999</v>
      </c>
    </row>
    <row r="742" spans="17:22" x14ac:dyDescent="0.55000000000000004">
      <c r="Q742" s="4">
        <v>74</v>
      </c>
      <c r="U742">
        <v>740</v>
      </c>
      <c r="V742">
        <v>18.399999999999999</v>
      </c>
    </row>
    <row r="743" spans="17:22" x14ac:dyDescent="0.55000000000000004">
      <c r="Q743" s="4">
        <v>74.099999999999994</v>
      </c>
      <c r="U743">
        <v>741</v>
      </c>
      <c r="V743">
        <v>18.399999999999999</v>
      </c>
    </row>
    <row r="744" spans="17:22" x14ac:dyDescent="0.55000000000000004">
      <c r="Q744" s="4">
        <v>74.2</v>
      </c>
      <c r="U744">
        <v>742</v>
      </c>
      <c r="V744">
        <v>18.399999999999999</v>
      </c>
    </row>
    <row r="745" spans="17:22" x14ac:dyDescent="0.55000000000000004">
      <c r="Q745" s="4">
        <v>74.3</v>
      </c>
      <c r="U745">
        <v>743</v>
      </c>
      <c r="V745">
        <v>18.399999999999999</v>
      </c>
    </row>
    <row r="746" spans="17:22" x14ac:dyDescent="0.55000000000000004">
      <c r="Q746" s="4">
        <v>74.400000000000006</v>
      </c>
      <c r="U746">
        <v>744</v>
      </c>
      <c r="V746">
        <v>18.399999999999999</v>
      </c>
    </row>
    <row r="747" spans="17:22" x14ac:dyDescent="0.55000000000000004">
      <c r="Q747" s="4">
        <v>74.5</v>
      </c>
      <c r="U747">
        <v>745</v>
      </c>
      <c r="V747">
        <v>18.399999999999999</v>
      </c>
    </row>
    <row r="748" spans="17:22" x14ac:dyDescent="0.55000000000000004">
      <c r="Q748" s="4">
        <v>74.599999999999994</v>
      </c>
      <c r="U748">
        <v>746</v>
      </c>
      <c r="V748">
        <v>18.399999999999999</v>
      </c>
    </row>
    <row r="749" spans="17:22" x14ac:dyDescent="0.55000000000000004">
      <c r="Q749" s="4">
        <v>74.7</v>
      </c>
      <c r="U749">
        <v>747</v>
      </c>
      <c r="V749">
        <v>18.399999999999999</v>
      </c>
    </row>
    <row r="750" spans="17:22" x14ac:dyDescent="0.55000000000000004">
      <c r="Q750" s="4">
        <v>74.8</v>
      </c>
      <c r="U750">
        <v>748</v>
      </c>
      <c r="V750">
        <v>18.399999999999999</v>
      </c>
    </row>
    <row r="751" spans="17:22" x14ac:dyDescent="0.55000000000000004">
      <c r="Q751" s="4">
        <v>74.900000000000006</v>
      </c>
      <c r="U751">
        <v>749</v>
      </c>
      <c r="V751">
        <v>18.399999999999999</v>
      </c>
    </row>
    <row r="752" spans="17:22" x14ac:dyDescent="0.55000000000000004">
      <c r="Q752" s="4">
        <v>75</v>
      </c>
      <c r="U752">
        <v>750</v>
      </c>
      <c r="V752">
        <v>18.399999999999999</v>
      </c>
    </row>
    <row r="753" spans="17:22" x14ac:dyDescent="0.55000000000000004">
      <c r="Q753" s="4">
        <v>75.099999999999994</v>
      </c>
      <c r="U753">
        <v>751</v>
      </c>
      <c r="V753">
        <v>18.399999999999999</v>
      </c>
    </row>
    <row r="754" spans="17:22" x14ac:dyDescent="0.55000000000000004">
      <c r="Q754" s="4">
        <v>75.2</v>
      </c>
      <c r="U754">
        <v>752</v>
      </c>
      <c r="V754">
        <v>18.399999999999999</v>
      </c>
    </row>
    <row r="755" spans="17:22" x14ac:dyDescent="0.55000000000000004">
      <c r="Q755" s="4">
        <v>75.3</v>
      </c>
      <c r="U755">
        <v>753</v>
      </c>
      <c r="V755">
        <v>18.399999999999999</v>
      </c>
    </row>
    <row r="756" spans="17:22" x14ac:dyDescent="0.55000000000000004">
      <c r="Q756" s="4">
        <v>75.400000000000006</v>
      </c>
      <c r="U756">
        <v>754</v>
      </c>
      <c r="V756">
        <v>18.399999999999999</v>
      </c>
    </row>
    <row r="757" spans="17:22" x14ac:dyDescent="0.55000000000000004">
      <c r="Q757" s="4">
        <v>75.5</v>
      </c>
      <c r="U757">
        <v>755</v>
      </c>
      <c r="V757">
        <v>18.399999999999999</v>
      </c>
    </row>
    <row r="758" spans="17:22" x14ac:dyDescent="0.55000000000000004">
      <c r="Q758" s="4">
        <v>75.599999999999994</v>
      </c>
      <c r="U758">
        <v>756</v>
      </c>
      <c r="V758">
        <v>18.399999999999999</v>
      </c>
    </row>
    <row r="759" spans="17:22" x14ac:dyDescent="0.55000000000000004">
      <c r="Q759" s="4">
        <v>75.7</v>
      </c>
      <c r="U759">
        <v>757</v>
      </c>
      <c r="V759">
        <v>18.399999999999999</v>
      </c>
    </row>
    <row r="760" spans="17:22" x14ac:dyDescent="0.55000000000000004">
      <c r="Q760" s="4">
        <v>75.8</v>
      </c>
      <c r="U760">
        <v>758</v>
      </c>
      <c r="V760">
        <v>18.399999999999999</v>
      </c>
    </row>
    <row r="761" spans="17:22" x14ac:dyDescent="0.55000000000000004">
      <c r="Q761" s="4">
        <v>75.900000000000006</v>
      </c>
      <c r="U761">
        <v>759</v>
      </c>
      <c r="V761">
        <v>18.399999999999999</v>
      </c>
    </row>
    <row r="762" spans="17:22" x14ac:dyDescent="0.55000000000000004">
      <c r="Q762" s="4">
        <v>76</v>
      </c>
      <c r="U762">
        <v>760</v>
      </c>
      <c r="V762">
        <v>18.399999999999999</v>
      </c>
    </row>
    <row r="763" spans="17:22" x14ac:dyDescent="0.55000000000000004">
      <c r="Q763" s="4">
        <v>76.099999999999994</v>
      </c>
      <c r="U763">
        <v>761</v>
      </c>
      <c r="V763">
        <v>18.399999999999999</v>
      </c>
    </row>
    <row r="764" spans="17:22" x14ac:dyDescent="0.55000000000000004">
      <c r="Q764" s="4">
        <v>76.2</v>
      </c>
      <c r="U764">
        <v>762</v>
      </c>
      <c r="V764">
        <v>18.399999999999999</v>
      </c>
    </row>
    <row r="765" spans="17:22" x14ac:dyDescent="0.55000000000000004">
      <c r="Q765" s="4">
        <v>76.3</v>
      </c>
      <c r="U765">
        <v>763</v>
      </c>
      <c r="V765">
        <v>18.399999999999999</v>
      </c>
    </row>
    <row r="766" spans="17:22" x14ac:dyDescent="0.55000000000000004">
      <c r="Q766" s="4">
        <v>76.400000000000006</v>
      </c>
      <c r="U766">
        <v>764</v>
      </c>
      <c r="V766">
        <v>18.399999999999999</v>
      </c>
    </row>
    <row r="767" spans="17:22" x14ac:dyDescent="0.55000000000000004">
      <c r="Q767" s="4">
        <v>76.5</v>
      </c>
      <c r="U767">
        <v>765</v>
      </c>
      <c r="V767">
        <v>18.399999999999999</v>
      </c>
    </row>
    <row r="768" spans="17:22" x14ac:dyDescent="0.55000000000000004">
      <c r="Q768" s="4">
        <v>76.599999999999994</v>
      </c>
      <c r="U768">
        <v>766</v>
      </c>
      <c r="V768">
        <v>18.399999999999999</v>
      </c>
    </row>
    <row r="769" spans="17:22" x14ac:dyDescent="0.55000000000000004">
      <c r="Q769" s="4">
        <v>76.7</v>
      </c>
      <c r="U769">
        <v>767</v>
      </c>
      <c r="V769">
        <v>18.399999999999999</v>
      </c>
    </row>
    <row r="770" spans="17:22" x14ac:dyDescent="0.55000000000000004">
      <c r="Q770" s="4">
        <v>76.8</v>
      </c>
      <c r="U770">
        <v>768</v>
      </c>
      <c r="V770">
        <v>18.399999999999999</v>
      </c>
    </row>
    <row r="771" spans="17:22" x14ac:dyDescent="0.55000000000000004">
      <c r="Q771" s="4">
        <v>76.900000000000006</v>
      </c>
      <c r="U771">
        <v>769</v>
      </c>
      <c r="V771">
        <v>18.399999999999999</v>
      </c>
    </row>
    <row r="772" spans="17:22" x14ac:dyDescent="0.55000000000000004">
      <c r="Q772" s="4">
        <v>77</v>
      </c>
      <c r="U772">
        <v>770</v>
      </c>
      <c r="V772">
        <v>18.399999999999999</v>
      </c>
    </row>
    <row r="773" spans="17:22" x14ac:dyDescent="0.55000000000000004">
      <c r="Q773" s="4">
        <v>77.099999999999994</v>
      </c>
      <c r="U773">
        <v>771</v>
      </c>
      <c r="V773">
        <v>18.399999999999999</v>
      </c>
    </row>
    <row r="774" spans="17:22" x14ac:dyDescent="0.55000000000000004">
      <c r="Q774" s="4">
        <v>77.2</v>
      </c>
      <c r="U774">
        <v>772</v>
      </c>
      <c r="V774">
        <v>18.399999999999999</v>
      </c>
    </row>
    <row r="775" spans="17:22" x14ac:dyDescent="0.55000000000000004">
      <c r="Q775" s="4">
        <v>77.3</v>
      </c>
      <c r="U775">
        <v>773</v>
      </c>
      <c r="V775">
        <v>18.399999999999999</v>
      </c>
    </row>
    <row r="776" spans="17:22" x14ac:dyDescent="0.55000000000000004">
      <c r="Q776" s="4">
        <v>77.400000000000006</v>
      </c>
      <c r="U776">
        <v>774</v>
      </c>
      <c r="V776">
        <v>18.399999999999999</v>
      </c>
    </row>
    <row r="777" spans="17:22" x14ac:dyDescent="0.55000000000000004">
      <c r="Q777" s="4">
        <v>77.5</v>
      </c>
      <c r="U777">
        <v>775</v>
      </c>
      <c r="V777">
        <v>18.399999999999999</v>
      </c>
    </row>
    <row r="778" spans="17:22" x14ac:dyDescent="0.55000000000000004">
      <c r="Q778" s="4">
        <v>77.599999999999994</v>
      </c>
      <c r="U778">
        <v>776</v>
      </c>
      <c r="V778">
        <v>18.399999999999999</v>
      </c>
    </row>
    <row r="779" spans="17:22" x14ac:dyDescent="0.55000000000000004">
      <c r="Q779" s="4">
        <v>77.7</v>
      </c>
      <c r="U779">
        <v>777</v>
      </c>
      <c r="V779">
        <v>18.399999999999999</v>
      </c>
    </row>
    <row r="780" spans="17:22" x14ac:dyDescent="0.55000000000000004">
      <c r="Q780" s="4">
        <v>77.8</v>
      </c>
      <c r="U780">
        <v>778</v>
      </c>
      <c r="V780">
        <v>18.399999999999999</v>
      </c>
    </row>
    <row r="781" spans="17:22" x14ac:dyDescent="0.55000000000000004">
      <c r="Q781" s="4">
        <v>77.900000000000006</v>
      </c>
      <c r="U781">
        <v>779</v>
      </c>
      <c r="V781">
        <v>18.399999999999999</v>
      </c>
    </row>
    <row r="782" spans="17:22" x14ac:dyDescent="0.55000000000000004">
      <c r="Q782" s="4">
        <v>78</v>
      </c>
      <c r="U782">
        <v>780</v>
      </c>
      <c r="V782">
        <v>18.399999999999999</v>
      </c>
    </row>
    <row r="783" spans="17:22" x14ac:dyDescent="0.55000000000000004">
      <c r="Q783" s="4">
        <v>78.099999999999994</v>
      </c>
      <c r="U783">
        <v>781</v>
      </c>
      <c r="V783">
        <v>18.399999999999999</v>
      </c>
    </row>
    <row r="784" spans="17:22" x14ac:dyDescent="0.55000000000000004">
      <c r="Q784" s="4">
        <v>78.2</v>
      </c>
      <c r="U784">
        <v>782</v>
      </c>
      <c r="V784">
        <v>18.399999999999999</v>
      </c>
    </row>
    <row r="785" spans="17:22" x14ac:dyDescent="0.55000000000000004">
      <c r="Q785" s="4">
        <v>78.3</v>
      </c>
      <c r="U785">
        <v>783</v>
      </c>
      <c r="V785">
        <v>18.399999999999999</v>
      </c>
    </row>
    <row r="786" spans="17:22" x14ac:dyDescent="0.55000000000000004">
      <c r="Q786" s="4">
        <v>78.400000000000006</v>
      </c>
      <c r="U786">
        <v>784</v>
      </c>
      <c r="V786">
        <v>18.399999999999999</v>
      </c>
    </row>
    <row r="787" spans="17:22" x14ac:dyDescent="0.55000000000000004">
      <c r="Q787" s="4">
        <v>78.5</v>
      </c>
      <c r="U787">
        <v>785</v>
      </c>
      <c r="V787">
        <v>18.399999999999999</v>
      </c>
    </row>
    <row r="788" spans="17:22" x14ac:dyDescent="0.55000000000000004">
      <c r="Q788" s="4">
        <v>78.599999999999994</v>
      </c>
      <c r="U788">
        <v>786</v>
      </c>
      <c r="V788">
        <v>18.399999999999999</v>
      </c>
    </row>
    <row r="789" spans="17:22" x14ac:dyDescent="0.55000000000000004">
      <c r="Q789" s="4">
        <v>78.7</v>
      </c>
      <c r="U789">
        <v>787</v>
      </c>
      <c r="V789">
        <v>18.399999999999999</v>
      </c>
    </row>
    <row r="790" spans="17:22" x14ac:dyDescent="0.55000000000000004">
      <c r="Q790" s="4">
        <v>78.8</v>
      </c>
      <c r="U790">
        <v>788</v>
      </c>
      <c r="V790">
        <v>18.399999999999999</v>
      </c>
    </row>
    <row r="791" spans="17:22" x14ac:dyDescent="0.55000000000000004">
      <c r="Q791" s="4">
        <v>78.900000000000006</v>
      </c>
      <c r="U791">
        <v>789</v>
      </c>
      <c r="V791">
        <v>18.399999999999999</v>
      </c>
    </row>
    <row r="792" spans="17:22" x14ac:dyDescent="0.55000000000000004">
      <c r="Q792" s="4">
        <v>79</v>
      </c>
      <c r="U792">
        <v>790</v>
      </c>
      <c r="V792">
        <v>18.399999999999999</v>
      </c>
    </row>
    <row r="793" spans="17:22" x14ac:dyDescent="0.55000000000000004">
      <c r="Q793" s="4">
        <v>79.099999999999994</v>
      </c>
      <c r="U793">
        <v>791</v>
      </c>
      <c r="V793">
        <v>18.399999999999999</v>
      </c>
    </row>
    <row r="794" spans="17:22" x14ac:dyDescent="0.55000000000000004">
      <c r="Q794" s="4">
        <v>79.2</v>
      </c>
      <c r="U794">
        <v>792</v>
      </c>
      <c r="V794">
        <v>18.399999999999999</v>
      </c>
    </row>
    <row r="795" spans="17:22" x14ac:dyDescent="0.55000000000000004">
      <c r="Q795" s="4">
        <v>79.3</v>
      </c>
      <c r="U795">
        <v>793</v>
      </c>
      <c r="V795">
        <v>18.399999999999999</v>
      </c>
    </row>
    <row r="796" spans="17:22" x14ac:dyDescent="0.55000000000000004">
      <c r="Q796" s="4">
        <v>79.400000000000006</v>
      </c>
      <c r="U796">
        <v>794</v>
      </c>
      <c r="V796">
        <v>18.399999999999999</v>
      </c>
    </row>
    <row r="797" spans="17:22" x14ac:dyDescent="0.55000000000000004">
      <c r="Q797" s="4">
        <v>79.5</v>
      </c>
      <c r="U797">
        <v>795</v>
      </c>
      <c r="V797">
        <v>18.399999999999999</v>
      </c>
    </row>
    <row r="798" spans="17:22" x14ac:dyDescent="0.55000000000000004">
      <c r="Q798" s="4">
        <v>79.599999999999994</v>
      </c>
      <c r="U798">
        <v>796</v>
      </c>
      <c r="V798">
        <v>18.399999999999999</v>
      </c>
    </row>
    <row r="799" spans="17:22" x14ac:dyDescent="0.55000000000000004">
      <c r="Q799" s="4">
        <v>79.7</v>
      </c>
      <c r="U799">
        <v>797</v>
      </c>
      <c r="V799">
        <v>18.399999999999999</v>
      </c>
    </row>
    <row r="800" spans="17:22" x14ac:dyDescent="0.55000000000000004">
      <c r="Q800" s="4">
        <v>79.8</v>
      </c>
      <c r="U800">
        <v>798</v>
      </c>
      <c r="V800">
        <v>18.399999999999999</v>
      </c>
    </row>
    <row r="801" spans="17:22" x14ac:dyDescent="0.55000000000000004">
      <c r="Q801" s="4">
        <v>79.900000000000006</v>
      </c>
      <c r="U801">
        <v>799</v>
      </c>
      <c r="V801">
        <v>18.399999999999999</v>
      </c>
    </row>
    <row r="802" spans="17:22" x14ac:dyDescent="0.55000000000000004">
      <c r="Q802" s="4">
        <v>80</v>
      </c>
      <c r="U802">
        <v>800</v>
      </c>
      <c r="V802">
        <v>18.399999999999999</v>
      </c>
    </row>
    <row r="803" spans="17:22" x14ac:dyDescent="0.55000000000000004">
      <c r="U803">
        <v>801</v>
      </c>
      <c r="V803">
        <v>18.399999999999999</v>
      </c>
    </row>
    <row r="804" spans="17:22" x14ac:dyDescent="0.55000000000000004">
      <c r="U804">
        <v>802</v>
      </c>
      <c r="V804">
        <v>18.399999999999999</v>
      </c>
    </row>
    <row r="805" spans="17:22" x14ac:dyDescent="0.55000000000000004">
      <c r="U805">
        <v>803</v>
      </c>
      <c r="V805">
        <v>18.399999999999999</v>
      </c>
    </row>
    <row r="806" spans="17:22" x14ac:dyDescent="0.55000000000000004">
      <c r="U806">
        <v>804</v>
      </c>
      <c r="V806">
        <v>18.399999999999999</v>
      </c>
    </row>
    <row r="807" spans="17:22" x14ac:dyDescent="0.55000000000000004">
      <c r="U807">
        <v>805</v>
      </c>
      <c r="V807">
        <v>18.399999999999999</v>
      </c>
    </row>
    <row r="808" spans="17:22" x14ac:dyDescent="0.55000000000000004">
      <c r="U808">
        <v>806</v>
      </c>
      <c r="V808">
        <v>18.399999999999999</v>
      </c>
    </row>
    <row r="809" spans="17:22" x14ac:dyDescent="0.55000000000000004">
      <c r="U809">
        <v>807</v>
      </c>
      <c r="V809">
        <v>18.399999999999999</v>
      </c>
    </row>
    <row r="810" spans="17:22" x14ac:dyDescent="0.55000000000000004">
      <c r="U810">
        <v>808</v>
      </c>
      <c r="V810">
        <v>18.399999999999999</v>
      </c>
    </row>
    <row r="811" spans="17:22" x14ac:dyDescent="0.55000000000000004">
      <c r="U811">
        <v>809</v>
      </c>
      <c r="V811">
        <v>18.399999999999999</v>
      </c>
    </row>
    <row r="812" spans="17:22" x14ac:dyDescent="0.55000000000000004">
      <c r="U812">
        <v>810</v>
      </c>
      <c r="V812">
        <v>18.399999999999999</v>
      </c>
    </row>
    <row r="813" spans="17:22" x14ac:dyDescent="0.55000000000000004">
      <c r="U813">
        <v>811</v>
      </c>
      <c r="V813">
        <v>18.399999999999999</v>
      </c>
    </row>
    <row r="814" spans="17:22" x14ac:dyDescent="0.55000000000000004">
      <c r="U814">
        <v>812</v>
      </c>
      <c r="V814">
        <v>18.399999999999999</v>
      </c>
    </row>
    <row r="815" spans="17:22" x14ac:dyDescent="0.55000000000000004">
      <c r="U815">
        <v>813</v>
      </c>
      <c r="V815">
        <v>18.399999999999999</v>
      </c>
    </row>
    <row r="816" spans="17:22" x14ac:dyDescent="0.55000000000000004">
      <c r="U816">
        <v>814</v>
      </c>
      <c r="V816">
        <v>18.399999999999999</v>
      </c>
    </row>
    <row r="817" spans="21:22" x14ac:dyDescent="0.55000000000000004">
      <c r="U817">
        <v>815</v>
      </c>
      <c r="V817">
        <v>18.399999999999999</v>
      </c>
    </row>
    <row r="818" spans="21:22" x14ac:dyDescent="0.55000000000000004">
      <c r="U818">
        <v>816</v>
      </c>
      <c r="V818">
        <v>18.399999999999999</v>
      </c>
    </row>
    <row r="819" spans="21:22" x14ac:dyDescent="0.55000000000000004">
      <c r="U819">
        <v>817</v>
      </c>
      <c r="V819">
        <v>18.399999999999999</v>
      </c>
    </row>
    <row r="820" spans="21:22" x14ac:dyDescent="0.55000000000000004">
      <c r="U820">
        <v>818</v>
      </c>
      <c r="V820">
        <v>18.399999999999999</v>
      </c>
    </row>
    <row r="821" spans="21:22" x14ac:dyDescent="0.55000000000000004">
      <c r="U821">
        <v>819</v>
      </c>
      <c r="V821">
        <v>18.399999999999999</v>
      </c>
    </row>
    <row r="822" spans="21:22" x14ac:dyDescent="0.55000000000000004">
      <c r="U822">
        <v>820</v>
      </c>
      <c r="V822">
        <v>18.399999999999999</v>
      </c>
    </row>
    <row r="823" spans="21:22" x14ac:dyDescent="0.55000000000000004">
      <c r="U823">
        <v>821</v>
      </c>
      <c r="V823">
        <v>18.399999999999999</v>
      </c>
    </row>
    <row r="824" spans="21:22" x14ac:dyDescent="0.55000000000000004">
      <c r="U824">
        <v>822</v>
      </c>
      <c r="V824">
        <v>18.399999999999999</v>
      </c>
    </row>
    <row r="825" spans="21:22" x14ac:dyDescent="0.55000000000000004">
      <c r="U825">
        <v>823</v>
      </c>
      <c r="V825">
        <v>18.399999999999999</v>
      </c>
    </row>
    <row r="826" spans="21:22" x14ac:dyDescent="0.55000000000000004">
      <c r="U826">
        <v>824</v>
      </c>
      <c r="V826">
        <v>18.399999999999999</v>
      </c>
    </row>
    <row r="827" spans="21:22" x14ac:dyDescent="0.55000000000000004">
      <c r="U827">
        <v>825</v>
      </c>
      <c r="V827">
        <v>18.399999999999999</v>
      </c>
    </row>
    <row r="828" spans="21:22" x14ac:dyDescent="0.55000000000000004">
      <c r="U828">
        <v>826</v>
      </c>
      <c r="V828">
        <v>18.399999999999999</v>
      </c>
    </row>
    <row r="829" spans="21:22" x14ac:dyDescent="0.55000000000000004">
      <c r="U829">
        <v>827</v>
      </c>
      <c r="V829">
        <v>18.399999999999999</v>
      </c>
    </row>
    <row r="830" spans="21:22" x14ac:dyDescent="0.55000000000000004">
      <c r="U830">
        <v>828</v>
      </c>
      <c r="V830">
        <v>18.399999999999999</v>
      </c>
    </row>
    <row r="831" spans="21:22" x14ac:dyDescent="0.55000000000000004">
      <c r="U831">
        <v>829</v>
      </c>
      <c r="V831">
        <v>18.399999999999999</v>
      </c>
    </row>
    <row r="832" spans="21:22" x14ac:dyDescent="0.55000000000000004">
      <c r="U832">
        <v>830</v>
      </c>
      <c r="V832">
        <v>18.399999999999999</v>
      </c>
    </row>
    <row r="833" spans="21:22" x14ac:dyDescent="0.55000000000000004">
      <c r="U833">
        <v>831</v>
      </c>
      <c r="V833">
        <v>18.399999999999999</v>
      </c>
    </row>
    <row r="834" spans="21:22" x14ac:dyDescent="0.55000000000000004">
      <c r="U834">
        <v>832</v>
      </c>
      <c r="V834">
        <v>18.399999999999999</v>
      </c>
    </row>
    <row r="835" spans="21:22" x14ac:dyDescent="0.55000000000000004">
      <c r="U835">
        <v>833</v>
      </c>
      <c r="V835">
        <v>18.399999999999999</v>
      </c>
    </row>
    <row r="836" spans="21:22" x14ac:dyDescent="0.55000000000000004">
      <c r="U836">
        <v>834</v>
      </c>
      <c r="V836">
        <v>18.399999999999999</v>
      </c>
    </row>
    <row r="837" spans="21:22" x14ac:dyDescent="0.55000000000000004">
      <c r="U837">
        <v>835</v>
      </c>
      <c r="V837">
        <v>18.399999999999999</v>
      </c>
    </row>
    <row r="838" spans="21:22" x14ac:dyDescent="0.55000000000000004">
      <c r="U838">
        <v>836</v>
      </c>
      <c r="V838">
        <v>18.399999999999999</v>
      </c>
    </row>
    <row r="839" spans="21:22" x14ac:dyDescent="0.55000000000000004">
      <c r="U839">
        <v>837</v>
      </c>
      <c r="V839">
        <v>18.399999999999999</v>
      </c>
    </row>
    <row r="840" spans="21:22" x14ac:dyDescent="0.55000000000000004">
      <c r="U840">
        <v>838</v>
      </c>
      <c r="V840">
        <v>18.399999999999999</v>
      </c>
    </row>
    <row r="841" spans="21:22" x14ac:dyDescent="0.55000000000000004">
      <c r="U841">
        <v>839</v>
      </c>
      <c r="V841">
        <v>18.399999999999999</v>
      </c>
    </row>
    <row r="842" spans="21:22" x14ac:dyDescent="0.55000000000000004">
      <c r="U842">
        <v>840</v>
      </c>
      <c r="V842">
        <v>18.399999999999999</v>
      </c>
    </row>
    <row r="843" spans="21:22" x14ac:dyDescent="0.55000000000000004">
      <c r="U843">
        <v>841</v>
      </c>
      <c r="V843">
        <v>18.399999999999999</v>
      </c>
    </row>
    <row r="844" spans="21:22" x14ac:dyDescent="0.55000000000000004">
      <c r="U844">
        <v>842</v>
      </c>
      <c r="V844">
        <v>18.399999999999999</v>
      </c>
    </row>
    <row r="845" spans="21:22" x14ac:dyDescent="0.55000000000000004">
      <c r="U845">
        <v>843</v>
      </c>
      <c r="V845">
        <v>18.399999999999999</v>
      </c>
    </row>
    <row r="846" spans="21:22" x14ac:dyDescent="0.55000000000000004">
      <c r="U846">
        <v>844</v>
      </c>
      <c r="V846">
        <v>18.399999999999999</v>
      </c>
    </row>
    <row r="847" spans="21:22" x14ac:dyDescent="0.55000000000000004">
      <c r="U847">
        <v>845</v>
      </c>
      <c r="V847">
        <v>18.399999999999999</v>
      </c>
    </row>
    <row r="848" spans="21:22" x14ac:dyDescent="0.55000000000000004">
      <c r="U848">
        <v>846</v>
      </c>
      <c r="V848">
        <v>18.399999999999999</v>
      </c>
    </row>
    <row r="849" spans="21:22" x14ac:dyDescent="0.55000000000000004">
      <c r="U849">
        <v>847</v>
      </c>
      <c r="V849">
        <v>18.399999999999999</v>
      </c>
    </row>
    <row r="850" spans="21:22" x14ac:dyDescent="0.55000000000000004">
      <c r="U850">
        <v>848</v>
      </c>
      <c r="V850">
        <v>18.399999999999999</v>
      </c>
    </row>
    <row r="851" spans="21:22" x14ac:dyDescent="0.55000000000000004">
      <c r="U851">
        <v>849</v>
      </c>
      <c r="V851">
        <v>18.399999999999999</v>
      </c>
    </row>
    <row r="852" spans="21:22" x14ac:dyDescent="0.55000000000000004">
      <c r="U852">
        <v>850</v>
      </c>
      <c r="V852">
        <v>18.399999999999999</v>
      </c>
    </row>
    <row r="853" spans="21:22" x14ac:dyDescent="0.55000000000000004">
      <c r="U853">
        <v>851</v>
      </c>
      <c r="V853">
        <v>18.399999999999999</v>
      </c>
    </row>
    <row r="854" spans="21:22" x14ac:dyDescent="0.55000000000000004">
      <c r="U854">
        <v>852</v>
      </c>
      <c r="V854">
        <v>18.399999999999999</v>
      </c>
    </row>
    <row r="855" spans="21:22" x14ac:dyDescent="0.55000000000000004">
      <c r="U855">
        <v>853</v>
      </c>
      <c r="V855">
        <v>18.399999999999999</v>
      </c>
    </row>
    <row r="856" spans="21:22" x14ac:dyDescent="0.55000000000000004">
      <c r="U856">
        <v>854</v>
      </c>
      <c r="V856">
        <v>18.399999999999999</v>
      </c>
    </row>
    <row r="857" spans="21:22" x14ac:dyDescent="0.55000000000000004">
      <c r="U857">
        <v>855</v>
      </c>
      <c r="V857">
        <v>18.399999999999999</v>
      </c>
    </row>
    <row r="858" spans="21:22" x14ac:dyDescent="0.55000000000000004">
      <c r="U858">
        <v>856</v>
      </c>
      <c r="V858">
        <v>18.399999999999999</v>
      </c>
    </row>
    <row r="859" spans="21:22" x14ac:dyDescent="0.55000000000000004">
      <c r="U859">
        <v>857</v>
      </c>
      <c r="V859">
        <v>18.399999999999999</v>
      </c>
    </row>
    <row r="860" spans="21:22" x14ac:dyDescent="0.55000000000000004">
      <c r="U860">
        <v>858</v>
      </c>
      <c r="V860">
        <v>18.399999999999999</v>
      </c>
    </row>
    <row r="861" spans="21:22" x14ac:dyDescent="0.55000000000000004">
      <c r="U861">
        <v>859</v>
      </c>
      <c r="V861">
        <v>18.399999999999999</v>
      </c>
    </row>
    <row r="862" spans="21:22" x14ac:dyDescent="0.55000000000000004">
      <c r="U862">
        <v>860</v>
      </c>
      <c r="V862">
        <v>18.399999999999999</v>
      </c>
    </row>
    <row r="863" spans="21:22" x14ac:dyDescent="0.55000000000000004">
      <c r="U863">
        <v>861</v>
      </c>
      <c r="V863">
        <v>18.399999999999999</v>
      </c>
    </row>
    <row r="864" spans="21:22" x14ac:dyDescent="0.55000000000000004">
      <c r="U864">
        <v>862</v>
      </c>
      <c r="V864">
        <v>18.399999999999999</v>
      </c>
    </row>
    <row r="865" spans="21:22" x14ac:dyDescent="0.55000000000000004">
      <c r="U865">
        <v>863</v>
      </c>
      <c r="V865">
        <v>18.399999999999999</v>
      </c>
    </row>
    <row r="866" spans="21:22" x14ac:dyDescent="0.55000000000000004">
      <c r="U866">
        <v>864</v>
      </c>
      <c r="V866">
        <v>18.399999999999999</v>
      </c>
    </row>
    <row r="867" spans="21:22" x14ac:dyDescent="0.55000000000000004">
      <c r="U867">
        <v>865</v>
      </c>
      <c r="V867">
        <v>18.399999999999999</v>
      </c>
    </row>
    <row r="868" spans="21:22" x14ac:dyDescent="0.55000000000000004">
      <c r="U868">
        <v>866</v>
      </c>
      <c r="V868">
        <v>18.399999999999999</v>
      </c>
    </row>
    <row r="869" spans="21:22" x14ac:dyDescent="0.55000000000000004">
      <c r="U869">
        <v>867</v>
      </c>
      <c r="V869">
        <v>18.399999999999999</v>
      </c>
    </row>
    <row r="870" spans="21:22" x14ac:dyDescent="0.55000000000000004">
      <c r="U870">
        <v>868</v>
      </c>
      <c r="V870">
        <v>18.399999999999999</v>
      </c>
    </row>
    <row r="871" spans="21:22" x14ac:dyDescent="0.55000000000000004">
      <c r="U871">
        <v>869</v>
      </c>
      <c r="V871">
        <v>18.399999999999999</v>
      </c>
    </row>
    <row r="872" spans="21:22" x14ac:dyDescent="0.55000000000000004">
      <c r="U872">
        <v>870</v>
      </c>
      <c r="V872">
        <v>18.399999999999999</v>
      </c>
    </row>
    <row r="873" spans="21:22" x14ac:dyDescent="0.55000000000000004">
      <c r="U873">
        <v>871</v>
      </c>
      <c r="V873">
        <v>18.399999999999999</v>
      </c>
    </row>
    <row r="874" spans="21:22" x14ac:dyDescent="0.55000000000000004">
      <c r="U874">
        <v>872</v>
      </c>
      <c r="V874">
        <v>18.399999999999999</v>
      </c>
    </row>
    <row r="875" spans="21:22" x14ac:dyDescent="0.55000000000000004">
      <c r="U875">
        <v>873</v>
      </c>
      <c r="V875">
        <v>18.399999999999999</v>
      </c>
    </row>
    <row r="876" spans="21:22" x14ac:dyDescent="0.55000000000000004">
      <c r="U876">
        <v>874</v>
      </c>
      <c r="V876">
        <v>18.399999999999999</v>
      </c>
    </row>
    <row r="877" spans="21:22" x14ac:dyDescent="0.55000000000000004">
      <c r="U877">
        <v>875</v>
      </c>
      <c r="V877">
        <v>18.399999999999999</v>
      </c>
    </row>
    <row r="878" spans="21:22" x14ac:dyDescent="0.55000000000000004">
      <c r="U878">
        <v>876</v>
      </c>
      <c r="V878">
        <v>18.399999999999999</v>
      </c>
    </row>
    <row r="879" spans="21:22" x14ac:dyDescent="0.55000000000000004">
      <c r="U879">
        <v>877</v>
      </c>
      <c r="V879">
        <v>18.399999999999999</v>
      </c>
    </row>
    <row r="880" spans="21:22" x14ac:dyDescent="0.55000000000000004">
      <c r="U880">
        <v>878</v>
      </c>
      <c r="V880">
        <v>18.399999999999999</v>
      </c>
    </row>
    <row r="881" spans="21:22" x14ac:dyDescent="0.55000000000000004">
      <c r="U881">
        <v>879</v>
      </c>
      <c r="V881">
        <v>18.399999999999999</v>
      </c>
    </row>
    <row r="882" spans="21:22" x14ac:dyDescent="0.55000000000000004">
      <c r="U882">
        <v>880</v>
      </c>
      <c r="V882">
        <v>18.399999999999999</v>
      </c>
    </row>
    <row r="883" spans="21:22" x14ac:dyDescent="0.55000000000000004">
      <c r="U883">
        <v>881</v>
      </c>
      <c r="V883">
        <v>18.399999999999999</v>
      </c>
    </row>
    <row r="884" spans="21:22" x14ac:dyDescent="0.55000000000000004">
      <c r="U884">
        <v>882</v>
      </c>
      <c r="V884">
        <v>18.399999999999999</v>
      </c>
    </row>
    <row r="885" spans="21:22" x14ac:dyDescent="0.55000000000000004">
      <c r="U885">
        <v>883</v>
      </c>
      <c r="V885">
        <v>18.399999999999999</v>
      </c>
    </row>
    <row r="886" spans="21:22" x14ac:dyDescent="0.55000000000000004">
      <c r="U886">
        <v>884</v>
      </c>
      <c r="V886">
        <v>18.399999999999999</v>
      </c>
    </row>
    <row r="887" spans="21:22" x14ac:dyDescent="0.55000000000000004">
      <c r="U887">
        <v>885</v>
      </c>
      <c r="V887">
        <v>18.399999999999999</v>
      </c>
    </row>
    <row r="888" spans="21:22" x14ac:dyDescent="0.55000000000000004">
      <c r="U888">
        <v>886</v>
      </c>
      <c r="V888">
        <v>18.399999999999999</v>
      </c>
    </row>
    <row r="889" spans="21:22" x14ac:dyDescent="0.55000000000000004">
      <c r="U889">
        <v>887</v>
      </c>
      <c r="V889">
        <v>18.399999999999999</v>
      </c>
    </row>
    <row r="890" spans="21:22" x14ac:dyDescent="0.55000000000000004">
      <c r="U890">
        <v>888</v>
      </c>
      <c r="V890">
        <v>18.399999999999999</v>
      </c>
    </row>
    <row r="891" spans="21:22" x14ac:dyDescent="0.55000000000000004">
      <c r="U891">
        <v>889</v>
      </c>
      <c r="V891">
        <v>18.399999999999999</v>
      </c>
    </row>
    <row r="892" spans="21:22" x14ac:dyDescent="0.55000000000000004">
      <c r="U892">
        <v>890</v>
      </c>
      <c r="V892">
        <v>18.399999999999999</v>
      </c>
    </row>
    <row r="893" spans="21:22" x14ac:dyDescent="0.55000000000000004">
      <c r="U893">
        <v>891</v>
      </c>
      <c r="V893">
        <v>18.399999999999999</v>
      </c>
    </row>
    <row r="894" spans="21:22" x14ac:dyDescent="0.55000000000000004">
      <c r="U894">
        <v>892</v>
      </c>
      <c r="V894">
        <v>18.399999999999999</v>
      </c>
    </row>
    <row r="895" spans="21:22" x14ac:dyDescent="0.55000000000000004">
      <c r="U895">
        <v>893</v>
      </c>
      <c r="V895">
        <v>18.399999999999999</v>
      </c>
    </row>
    <row r="896" spans="21:22" x14ac:dyDescent="0.55000000000000004">
      <c r="U896">
        <v>894</v>
      </c>
      <c r="V896">
        <v>18.399999999999999</v>
      </c>
    </row>
    <row r="897" spans="21:22" x14ac:dyDescent="0.55000000000000004">
      <c r="U897">
        <v>895</v>
      </c>
      <c r="V897">
        <v>18.399999999999999</v>
      </c>
    </row>
    <row r="898" spans="21:22" x14ac:dyDescent="0.55000000000000004">
      <c r="U898">
        <v>896</v>
      </c>
      <c r="V898">
        <v>18.399999999999999</v>
      </c>
    </row>
    <row r="899" spans="21:22" x14ac:dyDescent="0.55000000000000004">
      <c r="U899">
        <v>897</v>
      </c>
      <c r="V899">
        <v>18.399999999999999</v>
      </c>
    </row>
    <row r="900" spans="21:22" x14ac:dyDescent="0.55000000000000004">
      <c r="U900">
        <v>898</v>
      </c>
      <c r="V900">
        <v>18.399999999999999</v>
      </c>
    </row>
    <row r="901" spans="21:22" x14ac:dyDescent="0.55000000000000004">
      <c r="U901">
        <v>899</v>
      </c>
      <c r="V901">
        <v>18.399999999999999</v>
      </c>
    </row>
    <row r="902" spans="21:22" x14ac:dyDescent="0.55000000000000004">
      <c r="U902">
        <v>900</v>
      </c>
      <c r="V902">
        <v>18.399999999999999</v>
      </c>
    </row>
    <row r="903" spans="21:22" x14ac:dyDescent="0.55000000000000004">
      <c r="U903">
        <v>901</v>
      </c>
      <c r="V903">
        <v>18.399999999999999</v>
      </c>
    </row>
    <row r="904" spans="21:22" x14ac:dyDescent="0.55000000000000004">
      <c r="U904">
        <v>902</v>
      </c>
      <c r="V904">
        <v>18.399999999999999</v>
      </c>
    </row>
    <row r="905" spans="21:22" x14ac:dyDescent="0.55000000000000004">
      <c r="U905">
        <v>903</v>
      </c>
      <c r="V905">
        <v>18.399999999999999</v>
      </c>
    </row>
    <row r="906" spans="21:22" x14ac:dyDescent="0.55000000000000004">
      <c r="U906">
        <v>904</v>
      </c>
      <c r="V906">
        <v>18.399999999999999</v>
      </c>
    </row>
    <row r="907" spans="21:22" x14ac:dyDescent="0.55000000000000004">
      <c r="U907">
        <v>905</v>
      </c>
      <c r="V907">
        <v>18.399999999999999</v>
      </c>
    </row>
    <row r="908" spans="21:22" x14ac:dyDescent="0.55000000000000004">
      <c r="U908">
        <v>906</v>
      </c>
      <c r="V908">
        <v>18.399999999999999</v>
      </c>
    </row>
    <row r="909" spans="21:22" x14ac:dyDescent="0.55000000000000004">
      <c r="U909">
        <v>907</v>
      </c>
      <c r="V909">
        <v>18.399999999999999</v>
      </c>
    </row>
    <row r="910" spans="21:22" x14ac:dyDescent="0.55000000000000004">
      <c r="U910">
        <v>908</v>
      </c>
      <c r="V910">
        <v>18.399999999999999</v>
      </c>
    </row>
    <row r="911" spans="21:22" x14ac:dyDescent="0.55000000000000004">
      <c r="U911">
        <v>909</v>
      </c>
      <c r="V911">
        <v>18.399999999999999</v>
      </c>
    </row>
    <row r="912" spans="21:22" x14ac:dyDescent="0.55000000000000004">
      <c r="U912">
        <v>910</v>
      </c>
      <c r="V912">
        <v>18.399999999999999</v>
      </c>
    </row>
    <row r="913" spans="21:22" x14ac:dyDescent="0.55000000000000004">
      <c r="U913">
        <v>911</v>
      </c>
      <c r="V913">
        <v>18.399999999999999</v>
      </c>
    </row>
    <row r="914" spans="21:22" x14ac:dyDescent="0.55000000000000004">
      <c r="U914">
        <v>912</v>
      </c>
      <c r="V914">
        <v>18.399999999999999</v>
      </c>
    </row>
    <row r="915" spans="21:22" x14ac:dyDescent="0.55000000000000004">
      <c r="U915">
        <v>913</v>
      </c>
      <c r="V915">
        <v>18.399999999999999</v>
      </c>
    </row>
    <row r="916" spans="21:22" x14ac:dyDescent="0.55000000000000004">
      <c r="U916">
        <v>914</v>
      </c>
      <c r="V916">
        <v>18.399999999999999</v>
      </c>
    </row>
    <row r="917" spans="21:22" x14ac:dyDescent="0.55000000000000004">
      <c r="U917">
        <v>915</v>
      </c>
      <c r="V917">
        <v>18.399999999999999</v>
      </c>
    </row>
    <row r="918" spans="21:22" x14ac:dyDescent="0.55000000000000004">
      <c r="U918">
        <v>916</v>
      </c>
      <c r="V918">
        <v>18.399999999999999</v>
      </c>
    </row>
    <row r="919" spans="21:22" x14ac:dyDescent="0.55000000000000004">
      <c r="U919">
        <v>917</v>
      </c>
      <c r="V919">
        <v>18.399999999999999</v>
      </c>
    </row>
    <row r="920" spans="21:22" x14ac:dyDescent="0.55000000000000004">
      <c r="U920">
        <v>918</v>
      </c>
      <c r="V920">
        <v>18.399999999999999</v>
      </c>
    </row>
    <row r="921" spans="21:22" x14ac:dyDescent="0.55000000000000004">
      <c r="U921">
        <v>919</v>
      </c>
      <c r="V921">
        <v>18.399999999999999</v>
      </c>
    </row>
    <row r="922" spans="21:22" x14ac:dyDescent="0.55000000000000004">
      <c r="U922">
        <v>920</v>
      </c>
      <c r="V922">
        <v>18.399999999999999</v>
      </c>
    </row>
    <row r="923" spans="21:22" x14ac:dyDescent="0.55000000000000004">
      <c r="U923">
        <v>921</v>
      </c>
      <c r="V923">
        <v>18.399999999999999</v>
      </c>
    </row>
    <row r="924" spans="21:22" x14ac:dyDescent="0.55000000000000004">
      <c r="U924">
        <v>922</v>
      </c>
      <c r="V924">
        <v>18.399999999999999</v>
      </c>
    </row>
    <row r="925" spans="21:22" x14ac:dyDescent="0.55000000000000004">
      <c r="U925">
        <v>923</v>
      </c>
      <c r="V925">
        <v>18.399999999999999</v>
      </c>
    </row>
    <row r="926" spans="21:22" x14ac:dyDescent="0.55000000000000004">
      <c r="U926">
        <v>924</v>
      </c>
      <c r="V926">
        <v>18.399999999999999</v>
      </c>
    </row>
    <row r="927" spans="21:22" x14ac:dyDescent="0.55000000000000004">
      <c r="U927">
        <v>925</v>
      </c>
      <c r="V927">
        <v>18.399999999999999</v>
      </c>
    </row>
    <row r="928" spans="21:22" x14ac:dyDescent="0.55000000000000004">
      <c r="U928">
        <v>926</v>
      </c>
      <c r="V928">
        <v>18.399999999999999</v>
      </c>
    </row>
    <row r="929" spans="21:22" x14ac:dyDescent="0.55000000000000004">
      <c r="U929">
        <v>927</v>
      </c>
      <c r="V929">
        <v>18.399999999999999</v>
      </c>
    </row>
    <row r="930" spans="21:22" x14ac:dyDescent="0.55000000000000004">
      <c r="U930">
        <v>928</v>
      </c>
      <c r="V930">
        <v>18.399999999999999</v>
      </c>
    </row>
    <row r="931" spans="21:22" x14ac:dyDescent="0.55000000000000004">
      <c r="U931">
        <v>929</v>
      </c>
      <c r="V931">
        <v>18.399999999999999</v>
      </c>
    </row>
    <row r="932" spans="21:22" x14ac:dyDescent="0.55000000000000004">
      <c r="U932">
        <v>930</v>
      </c>
      <c r="V932">
        <v>18.399999999999999</v>
      </c>
    </row>
    <row r="933" spans="21:22" x14ac:dyDescent="0.55000000000000004">
      <c r="U933">
        <v>931</v>
      </c>
      <c r="V933">
        <v>18.399999999999999</v>
      </c>
    </row>
    <row r="934" spans="21:22" x14ac:dyDescent="0.55000000000000004">
      <c r="U934">
        <v>932</v>
      </c>
      <c r="V934">
        <v>18.399999999999999</v>
      </c>
    </row>
    <row r="935" spans="21:22" x14ac:dyDescent="0.55000000000000004">
      <c r="U935">
        <v>933</v>
      </c>
      <c r="V935">
        <v>18.399999999999999</v>
      </c>
    </row>
    <row r="936" spans="21:22" x14ac:dyDescent="0.55000000000000004">
      <c r="U936">
        <v>934</v>
      </c>
      <c r="V936">
        <v>18.399999999999999</v>
      </c>
    </row>
    <row r="937" spans="21:22" x14ac:dyDescent="0.55000000000000004">
      <c r="U937">
        <v>935</v>
      </c>
      <c r="V937">
        <v>18.399999999999999</v>
      </c>
    </row>
    <row r="938" spans="21:22" x14ac:dyDescent="0.55000000000000004">
      <c r="U938">
        <v>936</v>
      </c>
      <c r="V938">
        <v>18.399999999999999</v>
      </c>
    </row>
    <row r="939" spans="21:22" x14ac:dyDescent="0.55000000000000004">
      <c r="U939">
        <v>937</v>
      </c>
      <c r="V939">
        <v>18.399999999999999</v>
      </c>
    </row>
    <row r="940" spans="21:22" x14ac:dyDescent="0.55000000000000004">
      <c r="U940">
        <v>938</v>
      </c>
      <c r="V940">
        <v>18.399999999999999</v>
      </c>
    </row>
    <row r="941" spans="21:22" x14ac:dyDescent="0.55000000000000004">
      <c r="U941">
        <v>939</v>
      </c>
      <c r="V941">
        <v>18.399999999999999</v>
      </c>
    </row>
    <row r="942" spans="21:22" x14ac:dyDescent="0.55000000000000004">
      <c r="U942">
        <v>940</v>
      </c>
      <c r="V942">
        <v>18.399999999999999</v>
      </c>
    </row>
    <row r="943" spans="21:22" x14ac:dyDescent="0.55000000000000004">
      <c r="U943">
        <v>941</v>
      </c>
      <c r="V943">
        <v>18.399999999999999</v>
      </c>
    </row>
    <row r="944" spans="21:22" x14ac:dyDescent="0.55000000000000004">
      <c r="U944">
        <v>942</v>
      </c>
      <c r="V944">
        <v>18.399999999999999</v>
      </c>
    </row>
    <row r="945" spans="21:22" x14ac:dyDescent="0.55000000000000004">
      <c r="U945">
        <v>943</v>
      </c>
      <c r="V945">
        <v>18.399999999999999</v>
      </c>
    </row>
    <row r="946" spans="21:22" x14ac:dyDescent="0.55000000000000004">
      <c r="U946">
        <v>944</v>
      </c>
      <c r="V946">
        <v>18.399999999999999</v>
      </c>
    </row>
    <row r="947" spans="21:22" x14ac:dyDescent="0.55000000000000004">
      <c r="U947">
        <v>945</v>
      </c>
      <c r="V947">
        <v>18.399999999999999</v>
      </c>
    </row>
    <row r="948" spans="21:22" x14ac:dyDescent="0.55000000000000004">
      <c r="U948">
        <v>946</v>
      </c>
      <c r="V948">
        <v>18.399999999999999</v>
      </c>
    </row>
    <row r="949" spans="21:22" x14ac:dyDescent="0.55000000000000004">
      <c r="U949">
        <v>947</v>
      </c>
      <c r="V949">
        <v>18.399999999999999</v>
      </c>
    </row>
    <row r="950" spans="21:22" x14ac:dyDescent="0.55000000000000004">
      <c r="U950">
        <v>948</v>
      </c>
      <c r="V950">
        <v>18.399999999999999</v>
      </c>
    </row>
    <row r="951" spans="21:22" x14ac:dyDescent="0.55000000000000004">
      <c r="U951">
        <v>949</v>
      </c>
      <c r="V951">
        <v>18.399999999999999</v>
      </c>
    </row>
    <row r="952" spans="21:22" x14ac:dyDescent="0.55000000000000004">
      <c r="U952">
        <v>950</v>
      </c>
      <c r="V952">
        <v>18.399999999999999</v>
      </c>
    </row>
    <row r="953" spans="21:22" x14ac:dyDescent="0.55000000000000004">
      <c r="U953">
        <v>951</v>
      </c>
      <c r="V953">
        <v>18.399999999999999</v>
      </c>
    </row>
    <row r="954" spans="21:22" x14ac:dyDescent="0.55000000000000004">
      <c r="U954">
        <v>952</v>
      </c>
      <c r="V954">
        <v>18.399999999999999</v>
      </c>
    </row>
    <row r="955" spans="21:22" x14ac:dyDescent="0.55000000000000004">
      <c r="U955">
        <v>953</v>
      </c>
      <c r="V955">
        <v>18.399999999999999</v>
      </c>
    </row>
    <row r="956" spans="21:22" x14ac:dyDescent="0.55000000000000004">
      <c r="U956">
        <v>954</v>
      </c>
      <c r="V956">
        <v>18.399999999999999</v>
      </c>
    </row>
    <row r="957" spans="21:22" x14ac:dyDescent="0.55000000000000004">
      <c r="U957">
        <v>955</v>
      </c>
      <c r="V957">
        <v>18.399999999999999</v>
      </c>
    </row>
    <row r="958" spans="21:22" x14ac:dyDescent="0.55000000000000004">
      <c r="U958">
        <v>956</v>
      </c>
      <c r="V958">
        <v>18.399999999999999</v>
      </c>
    </row>
    <row r="959" spans="21:22" x14ac:dyDescent="0.55000000000000004">
      <c r="U959">
        <v>957</v>
      </c>
      <c r="V959">
        <v>18.399999999999999</v>
      </c>
    </row>
    <row r="960" spans="21:22" x14ac:dyDescent="0.55000000000000004">
      <c r="U960">
        <v>958</v>
      </c>
      <c r="V960">
        <v>18.399999999999999</v>
      </c>
    </row>
    <row r="961" spans="21:22" x14ac:dyDescent="0.55000000000000004">
      <c r="U961">
        <v>959</v>
      </c>
      <c r="V961">
        <v>18.399999999999999</v>
      </c>
    </row>
    <row r="962" spans="21:22" x14ac:dyDescent="0.55000000000000004">
      <c r="U962">
        <v>960</v>
      </c>
      <c r="V962">
        <v>18.399999999999999</v>
      </c>
    </row>
    <row r="963" spans="21:22" x14ac:dyDescent="0.55000000000000004">
      <c r="U963">
        <v>961</v>
      </c>
      <c r="V963">
        <v>18.399999999999999</v>
      </c>
    </row>
    <row r="964" spans="21:22" x14ac:dyDescent="0.55000000000000004">
      <c r="U964">
        <v>962</v>
      </c>
      <c r="V964">
        <v>18.399999999999999</v>
      </c>
    </row>
    <row r="965" spans="21:22" x14ac:dyDescent="0.55000000000000004">
      <c r="U965">
        <v>963</v>
      </c>
      <c r="V965">
        <v>18.399999999999999</v>
      </c>
    </row>
    <row r="966" spans="21:22" x14ac:dyDescent="0.55000000000000004">
      <c r="U966">
        <v>964</v>
      </c>
      <c r="V966">
        <v>18.399999999999999</v>
      </c>
    </row>
    <row r="967" spans="21:22" x14ac:dyDescent="0.55000000000000004">
      <c r="U967">
        <v>965</v>
      </c>
      <c r="V967">
        <v>18.399999999999999</v>
      </c>
    </row>
    <row r="968" spans="21:22" x14ac:dyDescent="0.55000000000000004">
      <c r="U968">
        <v>966</v>
      </c>
      <c r="V968">
        <v>18.399999999999999</v>
      </c>
    </row>
    <row r="969" spans="21:22" x14ac:dyDescent="0.55000000000000004">
      <c r="U969">
        <v>967</v>
      </c>
      <c r="V969">
        <v>18.399999999999999</v>
      </c>
    </row>
    <row r="970" spans="21:22" x14ac:dyDescent="0.55000000000000004">
      <c r="U970">
        <v>968</v>
      </c>
      <c r="V970">
        <v>18.399999999999999</v>
      </c>
    </row>
    <row r="971" spans="21:22" x14ac:dyDescent="0.55000000000000004">
      <c r="U971">
        <v>969</v>
      </c>
      <c r="V971">
        <v>18.399999999999999</v>
      </c>
    </row>
    <row r="972" spans="21:22" x14ac:dyDescent="0.55000000000000004">
      <c r="U972">
        <v>970</v>
      </c>
      <c r="V972">
        <v>18.399999999999999</v>
      </c>
    </row>
    <row r="973" spans="21:22" x14ac:dyDescent="0.55000000000000004">
      <c r="U973">
        <v>971</v>
      </c>
      <c r="V973">
        <v>18.399999999999999</v>
      </c>
    </row>
    <row r="974" spans="21:22" x14ac:dyDescent="0.55000000000000004">
      <c r="U974">
        <v>972</v>
      </c>
      <c r="V974">
        <v>18.399999999999999</v>
      </c>
    </row>
    <row r="975" spans="21:22" x14ac:dyDescent="0.55000000000000004">
      <c r="U975">
        <v>973</v>
      </c>
      <c r="V975">
        <v>18.399999999999999</v>
      </c>
    </row>
    <row r="976" spans="21:22" x14ac:dyDescent="0.55000000000000004">
      <c r="U976">
        <v>974</v>
      </c>
      <c r="V976">
        <v>18.399999999999999</v>
      </c>
    </row>
    <row r="977" spans="21:22" x14ac:dyDescent="0.55000000000000004">
      <c r="U977">
        <v>975</v>
      </c>
      <c r="V977">
        <v>18.399999999999999</v>
      </c>
    </row>
    <row r="978" spans="21:22" x14ac:dyDescent="0.55000000000000004">
      <c r="U978">
        <v>976</v>
      </c>
      <c r="V978">
        <v>18.399999999999999</v>
      </c>
    </row>
    <row r="979" spans="21:22" x14ac:dyDescent="0.55000000000000004">
      <c r="U979">
        <v>977</v>
      </c>
      <c r="V979">
        <v>18.399999999999999</v>
      </c>
    </row>
    <row r="980" spans="21:22" x14ac:dyDescent="0.55000000000000004">
      <c r="U980">
        <v>978</v>
      </c>
      <c r="V980">
        <v>18.399999999999999</v>
      </c>
    </row>
    <row r="981" spans="21:22" x14ac:dyDescent="0.55000000000000004">
      <c r="U981">
        <v>979</v>
      </c>
      <c r="V981">
        <v>18.399999999999999</v>
      </c>
    </row>
    <row r="982" spans="21:22" x14ac:dyDescent="0.55000000000000004">
      <c r="U982">
        <v>980</v>
      </c>
      <c r="V982">
        <v>18.399999999999999</v>
      </c>
    </row>
    <row r="983" spans="21:22" x14ac:dyDescent="0.55000000000000004">
      <c r="U983">
        <v>981</v>
      </c>
      <c r="V983">
        <v>18.399999999999999</v>
      </c>
    </row>
    <row r="984" spans="21:22" x14ac:dyDescent="0.55000000000000004">
      <c r="U984">
        <v>982</v>
      </c>
      <c r="V984">
        <v>18.399999999999999</v>
      </c>
    </row>
    <row r="985" spans="21:22" x14ac:dyDescent="0.55000000000000004">
      <c r="U985">
        <v>983</v>
      </c>
      <c r="V985">
        <v>18.399999999999999</v>
      </c>
    </row>
    <row r="986" spans="21:22" x14ac:dyDescent="0.55000000000000004">
      <c r="U986">
        <v>984</v>
      </c>
      <c r="V986">
        <v>18.399999999999999</v>
      </c>
    </row>
    <row r="987" spans="21:22" x14ac:dyDescent="0.55000000000000004">
      <c r="U987">
        <v>985</v>
      </c>
      <c r="V987">
        <v>18.399999999999999</v>
      </c>
    </row>
    <row r="988" spans="21:22" x14ac:dyDescent="0.55000000000000004">
      <c r="U988">
        <v>986</v>
      </c>
      <c r="V988">
        <v>18.399999999999999</v>
      </c>
    </row>
    <row r="989" spans="21:22" x14ac:dyDescent="0.55000000000000004">
      <c r="U989">
        <v>987</v>
      </c>
      <c r="V989">
        <v>18.399999999999999</v>
      </c>
    </row>
    <row r="990" spans="21:22" x14ac:dyDescent="0.55000000000000004">
      <c r="U990">
        <v>988</v>
      </c>
      <c r="V990">
        <v>18.399999999999999</v>
      </c>
    </row>
    <row r="991" spans="21:22" x14ac:dyDescent="0.55000000000000004">
      <c r="U991">
        <v>989</v>
      </c>
      <c r="V991">
        <v>18.399999999999999</v>
      </c>
    </row>
    <row r="992" spans="21:22" x14ac:dyDescent="0.55000000000000004">
      <c r="U992">
        <v>990</v>
      </c>
      <c r="V992">
        <v>18.399999999999999</v>
      </c>
    </row>
    <row r="993" spans="21:22" x14ac:dyDescent="0.55000000000000004">
      <c r="U993">
        <v>991</v>
      </c>
      <c r="V993">
        <v>18.399999999999999</v>
      </c>
    </row>
    <row r="994" spans="21:22" x14ac:dyDescent="0.55000000000000004">
      <c r="U994">
        <v>992</v>
      </c>
      <c r="V994">
        <v>18.399999999999999</v>
      </c>
    </row>
    <row r="995" spans="21:22" x14ac:dyDescent="0.55000000000000004">
      <c r="U995">
        <v>993</v>
      </c>
      <c r="V995">
        <v>18.399999999999999</v>
      </c>
    </row>
    <row r="996" spans="21:22" x14ac:dyDescent="0.55000000000000004">
      <c r="U996">
        <v>994</v>
      </c>
      <c r="V996">
        <v>18.399999999999999</v>
      </c>
    </row>
    <row r="997" spans="21:22" x14ac:dyDescent="0.55000000000000004">
      <c r="U997">
        <v>995</v>
      </c>
      <c r="V997">
        <v>18.399999999999999</v>
      </c>
    </row>
    <row r="998" spans="21:22" x14ac:dyDescent="0.55000000000000004">
      <c r="U998">
        <v>996</v>
      </c>
      <c r="V998">
        <v>18.399999999999999</v>
      </c>
    </row>
    <row r="999" spans="21:22" x14ac:dyDescent="0.55000000000000004">
      <c r="U999">
        <v>997</v>
      </c>
      <c r="V999">
        <v>18.399999999999999</v>
      </c>
    </row>
    <row r="1000" spans="21:22" x14ac:dyDescent="0.55000000000000004">
      <c r="U1000">
        <v>998</v>
      </c>
      <c r="V1000">
        <v>18.399999999999999</v>
      </c>
    </row>
    <row r="1001" spans="21:22" x14ac:dyDescent="0.55000000000000004">
      <c r="U1001">
        <v>999</v>
      </c>
      <c r="V1001">
        <v>18.399999999999999</v>
      </c>
    </row>
    <row r="1002" spans="21:22" x14ac:dyDescent="0.55000000000000004">
      <c r="U1002">
        <v>1000</v>
      </c>
      <c r="V1002">
        <v>18.399999999999999</v>
      </c>
    </row>
    <row r="1003" spans="21:22" x14ac:dyDescent="0.55000000000000004">
      <c r="U1003">
        <v>1001</v>
      </c>
      <c r="V1003">
        <v>18.399999999999999</v>
      </c>
    </row>
    <row r="1004" spans="21:22" x14ac:dyDescent="0.55000000000000004">
      <c r="U1004">
        <v>1002</v>
      </c>
      <c r="V1004">
        <v>18.399999999999999</v>
      </c>
    </row>
    <row r="1005" spans="21:22" x14ac:dyDescent="0.55000000000000004">
      <c r="U1005">
        <v>1003</v>
      </c>
      <c r="V1005">
        <v>18.399999999999999</v>
      </c>
    </row>
    <row r="1006" spans="21:22" x14ac:dyDescent="0.55000000000000004">
      <c r="U1006">
        <v>1004</v>
      </c>
      <c r="V1006">
        <v>18.399999999999999</v>
      </c>
    </row>
    <row r="1007" spans="21:22" x14ac:dyDescent="0.55000000000000004">
      <c r="U1007">
        <v>1005</v>
      </c>
      <c r="V1007">
        <v>18.399999999999999</v>
      </c>
    </row>
    <row r="1008" spans="21:22" x14ac:dyDescent="0.55000000000000004">
      <c r="U1008">
        <v>1006</v>
      </c>
      <c r="V1008">
        <v>18.399999999999999</v>
      </c>
    </row>
    <row r="1009" spans="21:22" x14ac:dyDescent="0.55000000000000004">
      <c r="U1009">
        <v>1007</v>
      </c>
      <c r="V1009">
        <v>18.399999999999999</v>
      </c>
    </row>
    <row r="1010" spans="21:22" x14ac:dyDescent="0.55000000000000004">
      <c r="U1010">
        <v>1008</v>
      </c>
      <c r="V1010">
        <v>18.399999999999999</v>
      </c>
    </row>
    <row r="1011" spans="21:22" x14ac:dyDescent="0.55000000000000004">
      <c r="U1011">
        <v>1009</v>
      </c>
      <c r="V1011">
        <v>18.399999999999999</v>
      </c>
    </row>
    <row r="1012" spans="21:22" x14ac:dyDescent="0.55000000000000004">
      <c r="U1012">
        <v>1010</v>
      </c>
      <c r="V1012">
        <v>18.399999999999999</v>
      </c>
    </row>
    <row r="1013" spans="21:22" x14ac:dyDescent="0.55000000000000004">
      <c r="U1013">
        <v>1011</v>
      </c>
      <c r="V1013">
        <v>18.399999999999999</v>
      </c>
    </row>
    <row r="1014" spans="21:22" x14ac:dyDescent="0.55000000000000004">
      <c r="U1014">
        <v>1012</v>
      </c>
      <c r="V1014">
        <v>18.399999999999999</v>
      </c>
    </row>
    <row r="1015" spans="21:22" x14ac:dyDescent="0.55000000000000004">
      <c r="U1015">
        <v>1013</v>
      </c>
      <c r="V1015">
        <v>18.399999999999999</v>
      </c>
    </row>
    <row r="1016" spans="21:22" x14ac:dyDescent="0.55000000000000004">
      <c r="U1016">
        <v>1014</v>
      </c>
      <c r="V1016">
        <v>18.399999999999999</v>
      </c>
    </row>
    <row r="1017" spans="21:22" x14ac:dyDescent="0.55000000000000004">
      <c r="U1017">
        <v>1015</v>
      </c>
      <c r="V1017">
        <v>18.399999999999999</v>
      </c>
    </row>
    <row r="1018" spans="21:22" x14ac:dyDescent="0.55000000000000004">
      <c r="U1018">
        <v>1016</v>
      </c>
      <c r="V1018">
        <v>18.399999999999999</v>
      </c>
    </row>
    <row r="1019" spans="21:22" x14ac:dyDescent="0.55000000000000004">
      <c r="U1019">
        <v>1017</v>
      </c>
      <c r="V1019">
        <v>18.399999999999999</v>
      </c>
    </row>
    <row r="1020" spans="21:22" x14ac:dyDescent="0.55000000000000004">
      <c r="U1020">
        <v>1018</v>
      </c>
      <c r="V1020">
        <v>18.399999999999999</v>
      </c>
    </row>
    <row r="1021" spans="21:22" x14ac:dyDescent="0.55000000000000004">
      <c r="U1021">
        <v>1019</v>
      </c>
      <c r="V1021">
        <v>18.399999999999999</v>
      </c>
    </row>
    <row r="1022" spans="21:22" x14ac:dyDescent="0.55000000000000004">
      <c r="U1022">
        <v>1020</v>
      </c>
      <c r="V1022">
        <v>18.399999999999999</v>
      </c>
    </row>
    <row r="1023" spans="21:22" x14ac:dyDescent="0.55000000000000004">
      <c r="U1023">
        <v>1021</v>
      </c>
      <c r="V1023">
        <v>18.399999999999999</v>
      </c>
    </row>
    <row r="1024" spans="21:22" x14ac:dyDescent="0.55000000000000004">
      <c r="U1024">
        <v>1022</v>
      </c>
      <c r="V1024">
        <v>18.399999999999999</v>
      </c>
    </row>
    <row r="1025" spans="21:22" x14ac:dyDescent="0.55000000000000004">
      <c r="U1025">
        <v>1023</v>
      </c>
      <c r="V1025">
        <v>18.399999999999999</v>
      </c>
    </row>
    <row r="1026" spans="21:22" x14ac:dyDescent="0.55000000000000004">
      <c r="U1026">
        <v>1024</v>
      </c>
      <c r="V1026">
        <v>18.399999999999999</v>
      </c>
    </row>
    <row r="1027" spans="21:22" x14ac:dyDescent="0.55000000000000004">
      <c r="U1027">
        <v>1025</v>
      </c>
      <c r="V1027">
        <v>18.399999999999999</v>
      </c>
    </row>
    <row r="1028" spans="21:22" x14ac:dyDescent="0.55000000000000004">
      <c r="U1028">
        <v>1026</v>
      </c>
      <c r="V1028">
        <v>18.399999999999999</v>
      </c>
    </row>
    <row r="1029" spans="21:22" x14ac:dyDescent="0.55000000000000004">
      <c r="U1029">
        <v>1027</v>
      </c>
      <c r="V1029">
        <v>18.399999999999999</v>
      </c>
    </row>
    <row r="1030" spans="21:22" x14ac:dyDescent="0.55000000000000004">
      <c r="U1030">
        <v>1028</v>
      </c>
      <c r="V1030">
        <v>18.399999999999999</v>
      </c>
    </row>
    <row r="1031" spans="21:22" x14ac:dyDescent="0.55000000000000004">
      <c r="U1031">
        <v>1029</v>
      </c>
      <c r="V1031">
        <v>18.399999999999999</v>
      </c>
    </row>
    <row r="1032" spans="21:22" x14ac:dyDescent="0.55000000000000004">
      <c r="U1032">
        <v>1030</v>
      </c>
      <c r="V1032">
        <v>18.399999999999999</v>
      </c>
    </row>
    <row r="1033" spans="21:22" x14ac:dyDescent="0.55000000000000004">
      <c r="U1033">
        <v>1031</v>
      </c>
      <c r="V1033">
        <v>18.399999999999999</v>
      </c>
    </row>
    <row r="1034" spans="21:22" x14ac:dyDescent="0.55000000000000004">
      <c r="U1034">
        <v>1032</v>
      </c>
      <c r="V1034">
        <v>18.399999999999999</v>
      </c>
    </row>
    <row r="1035" spans="21:22" x14ac:dyDescent="0.55000000000000004">
      <c r="U1035">
        <v>1033</v>
      </c>
      <c r="V1035">
        <v>18.399999999999999</v>
      </c>
    </row>
    <row r="1036" spans="21:22" x14ac:dyDescent="0.55000000000000004">
      <c r="U1036">
        <v>1034</v>
      </c>
      <c r="V1036">
        <v>18.399999999999999</v>
      </c>
    </row>
    <row r="1037" spans="21:22" x14ac:dyDescent="0.55000000000000004">
      <c r="U1037">
        <v>1035</v>
      </c>
      <c r="V1037">
        <v>18.399999999999999</v>
      </c>
    </row>
    <row r="1038" spans="21:22" x14ac:dyDescent="0.55000000000000004">
      <c r="U1038">
        <v>1036</v>
      </c>
      <c r="V1038">
        <v>18.399999999999999</v>
      </c>
    </row>
    <row r="1039" spans="21:22" x14ac:dyDescent="0.55000000000000004">
      <c r="U1039">
        <v>1037</v>
      </c>
      <c r="V1039">
        <v>18.399999999999999</v>
      </c>
    </row>
    <row r="1040" spans="21:22" x14ac:dyDescent="0.55000000000000004">
      <c r="U1040">
        <v>1038</v>
      </c>
      <c r="V1040">
        <v>18.399999999999999</v>
      </c>
    </row>
    <row r="1041" spans="21:22" x14ac:dyDescent="0.55000000000000004">
      <c r="U1041">
        <v>1039</v>
      </c>
      <c r="V1041">
        <v>18.399999999999999</v>
      </c>
    </row>
    <row r="1042" spans="21:22" x14ac:dyDescent="0.55000000000000004">
      <c r="U1042">
        <v>1040</v>
      </c>
      <c r="V1042">
        <v>18.399999999999999</v>
      </c>
    </row>
    <row r="1043" spans="21:22" x14ac:dyDescent="0.55000000000000004">
      <c r="U1043">
        <v>1041</v>
      </c>
      <c r="V1043">
        <v>18.399999999999999</v>
      </c>
    </row>
    <row r="1044" spans="21:22" x14ac:dyDescent="0.55000000000000004">
      <c r="U1044">
        <v>1042</v>
      </c>
      <c r="V1044">
        <v>18.399999999999999</v>
      </c>
    </row>
    <row r="1045" spans="21:22" x14ac:dyDescent="0.55000000000000004">
      <c r="U1045">
        <v>1043</v>
      </c>
      <c r="V1045">
        <v>18.399999999999999</v>
      </c>
    </row>
    <row r="1046" spans="21:22" x14ac:dyDescent="0.55000000000000004">
      <c r="U1046">
        <v>1044</v>
      </c>
      <c r="V1046">
        <v>18.399999999999999</v>
      </c>
    </row>
    <row r="1047" spans="21:22" x14ac:dyDescent="0.55000000000000004">
      <c r="U1047">
        <v>1045</v>
      </c>
      <c r="V1047">
        <v>18.399999999999999</v>
      </c>
    </row>
    <row r="1048" spans="21:22" x14ac:dyDescent="0.55000000000000004">
      <c r="U1048">
        <v>1046</v>
      </c>
      <c r="V1048">
        <v>18.399999999999999</v>
      </c>
    </row>
    <row r="1049" spans="21:22" x14ac:dyDescent="0.55000000000000004">
      <c r="U1049">
        <v>1047</v>
      </c>
      <c r="V1049">
        <v>18.399999999999999</v>
      </c>
    </row>
    <row r="1050" spans="21:22" x14ac:dyDescent="0.55000000000000004">
      <c r="U1050">
        <v>1048</v>
      </c>
      <c r="V1050">
        <v>18.399999999999999</v>
      </c>
    </row>
    <row r="1051" spans="21:22" x14ac:dyDescent="0.55000000000000004">
      <c r="U1051">
        <v>1049</v>
      </c>
      <c r="V1051">
        <v>18.399999999999999</v>
      </c>
    </row>
    <row r="1052" spans="21:22" x14ac:dyDescent="0.55000000000000004">
      <c r="U1052">
        <v>1050</v>
      </c>
      <c r="V1052">
        <v>18.399999999999999</v>
      </c>
    </row>
    <row r="1053" spans="21:22" x14ac:dyDescent="0.55000000000000004">
      <c r="U1053">
        <v>1051</v>
      </c>
      <c r="V1053">
        <v>18.399999999999999</v>
      </c>
    </row>
    <row r="1054" spans="21:22" x14ac:dyDescent="0.55000000000000004">
      <c r="U1054">
        <v>1052</v>
      </c>
      <c r="V1054">
        <v>18.399999999999999</v>
      </c>
    </row>
    <row r="1055" spans="21:22" x14ac:dyDescent="0.55000000000000004">
      <c r="U1055">
        <v>1053</v>
      </c>
      <c r="V1055">
        <v>18.399999999999999</v>
      </c>
    </row>
    <row r="1056" spans="21:22" x14ac:dyDescent="0.55000000000000004">
      <c r="U1056">
        <v>1054</v>
      </c>
      <c r="V1056">
        <v>18.399999999999999</v>
      </c>
    </row>
    <row r="1057" spans="21:22" x14ac:dyDescent="0.55000000000000004">
      <c r="U1057">
        <v>1055</v>
      </c>
      <c r="V1057">
        <v>18.399999999999999</v>
      </c>
    </row>
    <row r="1058" spans="21:22" x14ac:dyDescent="0.55000000000000004">
      <c r="U1058">
        <v>1056</v>
      </c>
      <c r="V1058">
        <v>18.399999999999999</v>
      </c>
    </row>
    <row r="1059" spans="21:22" x14ac:dyDescent="0.55000000000000004">
      <c r="U1059">
        <v>1057</v>
      </c>
      <c r="V1059">
        <v>18.399999999999999</v>
      </c>
    </row>
    <row r="1060" spans="21:22" x14ac:dyDescent="0.55000000000000004">
      <c r="U1060">
        <v>1058</v>
      </c>
      <c r="V1060">
        <v>18.399999999999999</v>
      </c>
    </row>
    <row r="1061" spans="21:22" x14ac:dyDescent="0.55000000000000004">
      <c r="U1061">
        <v>1059</v>
      </c>
      <c r="V1061">
        <v>18.399999999999999</v>
      </c>
    </row>
    <row r="1062" spans="21:22" x14ac:dyDescent="0.55000000000000004">
      <c r="U1062">
        <v>1060</v>
      </c>
      <c r="V1062">
        <v>18.399999999999999</v>
      </c>
    </row>
    <row r="1063" spans="21:22" x14ac:dyDescent="0.55000000000000004">
      <c r="U1063">
        <v>1061</v>
      </c>
      <c r="V1063">
        <v>18.399999999999999</v>
      </c>
    </row>
    <row r="1064" spans="21:22" x14ac:dyDescent="0.55000000000000004">
      <c r="U1064">
        <v>1062</v>
      </c>
      <c r="V1064">
        <v>18.399999999999999</v>
      </c>
    </row>
    <row r="1065" spans="21:22" x14ac:dyDescent="0.55000000000000004">
      <c r="U1065">
        <v>1063</v>
      </c>
      <c r="V1065">
        <v>18.399999999999999</v>
      </c>
    </row>
    <row r="1066" spans="21:22" x14ac:dyDescent="0.55000000000000004">
      <c r="U1066">
        <v>1064</v>
      </c>
      <c r="V1066">
        <v>18.399999999999999</v>
      </c>
    </row>
    <row r="1067" spans="21:22" x14ac:dyDescent="0.55000000000000004">
      <c r="U1067">
        <v>1065</v>
      </c>
      <c r="V1067">
        <v>18.399999999999999</v>
      </c>
    </row>
    <row r="1068" spans="21:22" x14ac:dyDescent="0.55000000000000004">
      <c r="U1068">
        <v>1066</v>
      </c>
      <c r="V1068">
        <v>18.399999999999999</v>
      </c>
    </row>
    <row r="1069" spans="21:22" x14ac:dyDescent="0.55000000000000004">
      <c r="U1069">
        <v>1067</v>
      </c>
      <c r="V1069">
        <v>18.399999999999999</v>
      </c>
    </row>
    <row r="1070" spans="21:22" x14ac:dyDescent="0.55000000000000004">
      <c r="U1070">
        <v>1068</v>
      </c>
      <c r="V1070">
        <v>18.399999999999999</v>
      </c>
    </row>
    <row r="1071" spans="21:22" x14ac:dyDescent="0.55000000000000004">
      <c r="U1071">
        <v>1069</v>
      </c>
      <c r="V1071">
        <v>18.399999999999999</v>
      </c>
    </row>
    <row r="1072" spans="21:22" x14ac:dyDescent="0.55000000000000004">
      <c r="U1072">
        <v>1070</v>
      </c>
      <c r="V1072">
        <v>18.399999999999999</v>
      </c>
    </row>
    <row r="1073" spans="21:22" x14ac:dyDescent="0.55000000000000004">
      <c r="U1073">
        <v>1071</v>
      </c>
      <c r="V1073">
        <v>18.399999999999999</v>
      </c>
    </row>
    <row r="1074" spans="21:22" x14ac:dyDescent="0.55000000000000004">
      <c r="U1074">
        <v>1072</v>
      </c>
      <c r="V1074">
        <v>18.399999999999999</v>
      </c>
    </row>
    <row r="1075" spans="21:22" x14ac:dyDescent="0.55000000000000004">
      <c r="U1075">
        <v>1073</v>
      </c>
      <c r="V1075">
        <v>18.399999999999999</v>
      </c>
    </row>
    <row r="1076" spans="21:22" x14ac:dyDescent="0.55000000000000004">
      <c r="U1076">
        <v>1074</v>
      </c>
      <c r="V1076">
        <v>18.399999999999999</v>
      </c>
    </row>
    <row r="1077" spans="21:22" x14ac:dyDescent="0.55000000000000004">
      <c r="U1077">
        <v>1075</v>
      </c>
      <c r="V1077">
        <v>18.399999999999999</v>
      </c>
    </row>
    <row r="1078" spans="21:22" x14ac:dyDescent="0.55000000000000004">
      <c r="U1078">
        <v>1076</v>
      </c>
      <c r="V1078">
        <v>18.399999999999999</v>
      </c>
    </row>
    <row r="1079" spans="21:22" x14ac:dyDescent="0.55000000000000004">
      <c r="U1079">
        <v>1077</v>
      </c>
      <c r="V1079">
        <v>18.399999999999999</v>
      </c>
    </row>
    <row r="1080" spans="21:22" x14ac:dyDescent="0.55000000000000004">
      <c r="U1080">
        <v>1078</v>
      </c>
      <c r="V1080">
        <v>18.399999999999999</v>
      </c>
    </row>
    <row r="1081" spans="21:22" x14ac:dyDescent="0.55000000000000004">
      <c r="U1081">
        <v>1079</v>
      </c>
      <c r="V1081">
        <v>18.399999999999999</v>
      </c>
    </row>
    <row r="1082" spans="21:22" x14ac:dyDescent="0.55000000000000004">
      <c r="U1082">
        <v>1080</v>
      </c>
      <c r="V1082">
        <v>18.399999999999999</v>
      </c>
    </row>
    <row r="1083" spans="21:22" x14ac:dyDescent="0.55000000000000004">
      <c r="U1083">
        <v>1081</v>
      </c>
      <c r="V1083">
        <v>18.399999999999999</v>
      </c>
    </row>
    <row r="1084" spans="21:22" x14ac:dyDescent="0.55000000000000004">
      <c r="U1084">
        <v>1082</v>
      </c>
      <c r="V1084">
        <v>18.399999999999999</v>
      </c>
    </row>
    <row r="1085" spans="21:22" x14ac:dyDescent="0.55000000000000004">
      <c r="U1085">
        <v>1083</v>
      </c>
      <c r="V1085">
        <v>18.399999999999999</v>
      </c>
    </row>
    <row r="1086" spans="21:22" x14ac:dyDescent="0.55000000000000004">
      <c r="U1086">
        <v>1084</v>
      </c>
      <c r="V1086">
        <v>18.399999999999999</v>
      </c>
    </row>
    <row r="1087" spans="21:22" x14ac:dyDescent="0.55000000000000004">
      <c r="U1087">
        <v>1085</v>
      </c>
      <c r="V1087">
        <v>18.399999999999999</v>
      </c>
    </row>
    <row r="1088" spans="21:22" x14ac:dyDescent="0.55000000000000004">
      <c r="U1088">
        <v>1086</v>
      </c>
      <c r="V1088">
        <v>18.399999999999999</v>
      </c>
    </row>
    <row r="1089" spans="21:22" x14ac:dyDescent="0.55000000000000004">
      <c r="U1089">
        <v>1087</v>
      </c>
      <c r="V1089">
        <v>18.399999999999999</v>
      </c>
    </row>
    <row r="1090" spans="21:22" x14ac:dyDescent="0.55000000000000004">
      <c r="U1090">
        <v>1088</v>
      </c>
      <c r="V1090">
        <v>18.399999999999999</v>
      </c>
    </row>
    <row r="1091" spans="21:22" x14ac:dyDescent="0.55000000000000004">
      <c r="U1091">
        <v>1089</v>
      </c>
      <c r="V1091">
        <v>18.399999999999999</v>
      </c>
    </row>
    <row r="1092" spans="21:22" x14ac:dyDescent="0.55000000000000004">
      <c r="U1092">
        <v>1090</v>
      </c>
      <c r="V1092">
        <v>18.399999999999999</v>
      </c>
    </row>
    <row r="1093" spans="21:22" x14ac:dyDescent="0.55000000000000004">
      <c r="U1093">
        <v>1091</v>
      </c>
      <c r="V1093">
        <v>18.399999999999999</v>
      </c>
    </row>
    <row r="1094" spans="21:22" x14ac:dyDescent="0.55000000000000004">
      <c r="U1094">
        <v>1092</v>
      </c>
      <c r="V1094">
        <v>18.399999999999999</v>
      </c>
    </row>
    <row r="1095" spans="21:22" x14ac:dyDescent="0.55000000000000004">
      <c r="U1095">
        <v>1093</v>
      </c>
      <c r="V1095">
        <v>18.399999999999999</v>
      </c>
    </row>
    <row r="1096" spans="21:22" x14ac:dyDescent="0.55000000000000004">
      <c r="U1096">
        <v>1094</v>
      </c>
      <c r="V1096">
        <v>18.399999999999999</v>
      </c>
    </row>
    <row r="1097" spans="21:22" x14ac:dyDescent="0.55000000000000004">
      <c r="U1097">
        <v>1095</v>
      </c>
      <c r="V1097">
        <v>18.399999999999999</v>
      </c>
    </row>
    <row r="1098" spans="21:22" x14ac:dyDescent="0.55000000000000004">
      <c r="U1098">
        <v>1096</v>
      </c>
      <c r="V1098">
        <v>18.399999999999999</v>
      </c>
    </row>
    <row r="1099" spans="21:22" x14ac:dyDescent="0.55000000000000004">
      <c r="U1099">
        <v>1097</v>
      </c>
      <c r="V1099">
        <v>18.399999999999999</v>
      </c>
    </row>
    <row r="1100" spans="21:22" x14ac:dyDescent="0.55000000000000004">
      <c r="U1100">
        <v>1098</v>
      </c>
      <c r="V1100">
        <v>18.399999999999999</v>
      </c>
    </row>
    <row r="1101" spans="21:22" x14ac:dyDescent="0.55000000000000004">
      <c r="U1101">
        <v>1099</v>
      </c>
      <c r="V1101">
        <v>18.399999999999999</v>
      </c>
    </row>
    <row r="1102" spans="21:22" x14ac:dyDescent="0.55000000000000004">
      <c r="U1102">
        <v>1100</v>
      </c>
      <c r="V1102">
        <v>18.399999999999999</v>
      </c>
    </row>
    <row r="1103" spans="21:22" x14ac:dyDescent="0.55000000000000004">
      <c r="U1103">
        <v>1101</v>
      </c>
      <c r="V1103">
        <v>18.399999999999999</v>
      </c>
    </row>
    <row r="1104" spans="21:22" x14ac:dyDescent="0.55000000000000004">
      <c r="U1104">
        <v>1102</v>
      </c>
      <c r="V1104">
        <v>18.399999999999999</v>
      </c>
    </row>
    <row r="1105" spans="21:22" x14ac:dyDescent="0.55000000000000004">
      <c r="U1105">
        <v>1103</v>
      </c>
      <c r="V1105">
        <v>18.399999999999999</v>
      </c>
    </row>
    <row r="1106" spans="21:22" x14ac:dyDescent="0.55000000000000004">
      <c r="U1106">
        <v>1104</v>
      </c>
      <c r="V1106">
        <v>18.399999999999999</v>
      </c>
    </row>
    <row r="1107" spans="21:22" x14ac:dyDescent="0.55000000000000004">
      <c r="U1107">
        <v>1105</v>
      </c>
      <c r="V1107">
        <v>18.399999999999999</v>
      </c>
    </row>
    <row r="1108" spans="21:22" x14ac:dyDescent="0.55000000000000004">
      <c r="U1108">
        <v>1106</v>
      </c>
      <c r="V1108">
        <v>18.399999999999999</v>
      </c>
    </row>
    <row r="1109" spans="21:22" x14ac:dyDescent="0.55000000000000004">
      <c r="U1109">
        <v>1107</v>
      </c>
      <c r="V1109">
        <v>18.399999999999999</v>
      </c>
    </row>
    <row r="1110" spans="21:22" x14ac:dyDescent="0.55000000000000004">
      <c r="U1110">
        <v>1108</v>
      </c>
      <c r="V1110">
        <v>18.399999999999999</v>
      </c>
    </row>
    <row r="1111" spans="21:22" x14ac:dyDescent="0.55000000000000004">
      <c r="U1111">
        <v>1109</v>
      </c>
      <c r="V1111">
        <v>18.399999999999999</v>
      </c>
    </row>
    <row r="1112" spans="21:22" x14ac:dyDescent="0.55000000000000004">
      <c r="U1112">
        <v>1110</v>
      </c>
      <c r="V1112">
        <v>18.399999999999999</v>
      </c>
    </row>
    <row r="1113" spans="21:22" x14ac:dyDescent="0.55000000000000004">
      <c r="U1113">
        <v>1111</v>
      </c>
      <c r="V1113">
        <v>18.399999999999999</v>
      </c>
    </row>
    <row r="1114" spans="21:22" x14ac:dyDescent="0.55000000000000004">
      <c r="U1114">
        <v>1112</v>
      </c>
      <c r="V1114">
        <v>18.399999999999999</v>
      </c>
    </row>
    <row r="1115" spans="21:22" x14ac:dyDescent="0.55000000000000004">
      <c r="U1115">
        <v>1113</v>
      </c>
      <c r="V1115">
        <v>18.399999999999999</v>
      </c>
    </row>
    <row r="1116" spans="21:22" x14ac:dyDescent="0.55000000000000004">
      <c r="U1116">
        <v>1114</v>
      </c>
      <c r="V1116">
        <v>18.399999999999999</v>
      </c>
    </row>
    <row r="1117" spans="21:22" x14ac:dyDescent="0.55000000000000004">
      <c r="U1117">
        <v>1115</v>
      </c>
      <c r="V1117">
        <v>18.399999999999999</v>
      </c>
    </row>
    <row r="1118" spans="21:22" x14ac:dyDescent="0.55000000000000004">
      <c r="U1118">
        <v>1116</v>
      </c>
      <c r="V1118">
        <v>18.399999999999999</v>
      </c>
    </row>
    <row r="1119" spans="21:22" x14ac:dyDescent="0.55000000000000004">
      <c r="U1119">
        <v>1117</v>
      </c>
      <c r="V1119">
        <v>18.399999999999999</v>
      </c>
    </row>
    <row r="1120" spans="21:22" x14ac:dyDescent="0.55000000000000004">
      <c r="U1120">
        <v>1118</v>
      </c>
      <c r="V1120">
        <v>18.399999999999999</v>
      </c>
    </row>
    <row r="1121" spans="21:22" x14ac:dyDescent="0.55000000000000004">
      <c r="U1121">
        <v>1119</v>
      </c>
      <c r="V1121">
        <v>18.399999999999999</v>
      </c>
    </row>
    <row r="1122" spans="21:22" x14ac:dyDescent="0.55000000000000004">
      <c r="U1122">
        <v>1120</v>
      </c>
      <c r="V1122">
        <v>18.399999999999999</v>
      </c>
    </row>
    <row r="1123" spans="21:22" x14ac:dyDescent="0.55000000000000004">
      <c r="U1123">
        <v>1121</v>
      </c>
      <c r="V1123">
        <v>18.399999999999999</v>
      </c>
    </row>
    <row r="1124" spans="21:22" x14ac:dyDescent="0.55000000000000004">
      <c r="U1124">
        <v>1122</v>
      </c>
      <c r="V1124">
        <v>18.399999999999999</v>
      </c>
    </row>
    <row r="1125" spans="21:22" x14ac:dyDescent="0.55000000000000004">
      <c r="U1125">
        <v>1123</v>
      </c>
      <c r="V1125">
        <v>18.399999999999999</v>
      </c>
    </row>
    <row r="1126" spans="21:22" x14ac:dyDescent="0.55000000000000004">
      <c r="U1126">
        <v>1124</v>
      </c>
      <c r="V1126">
        <v>18.399999999999999</v>
      </c>
    </row>
    <row r="1127" spans="21:22" x14ac:dyDescent="0.55000000000000004">
      <c r="U1127">
        <v>1125</v>
      </c>
      <c r="V1127">
        <v>18.399999999999999</v>
      </c>
    </row>
    <row r="1128" spans="21:22" x14ac:dyDescent="0.55000000000000004">
      <c r="U1128">
        <v>1126</v>
      </c>
      <c r="V1128">
        <v>18.399999999999999</v>
      </c>
    </row>
    <row r="1129" spans="21:22" x14ac:dyDescent="0.55000000000000004">
      <c r="U1129">
        <v>1127</v>
      </c>
      <c r="V1129">
        <v>18.399999999999999</v>
      </c>
    </row>
    <row r="1130" spans="21:22" x14ac:dyDescent="0.55000000000000004">
      <c r="U1130">
        <v>1128</v>
      </c>
      <c r="V1130">
        <v>18.399999999999999</v>
      </c>
    </row>
    <row r="1131" spans="21:22" x14ac:dyDescent="0.55000000000000004">
      <c r="U1131">
        <v>1129</v>
      </c>
      <c r="V1131">
        <v>18.399999999999999</v>
      </c>
    </row>
    <row r="1132" spans="21:22" x14ac:dyDescent="0.55000000000000004">
      <c r="U1132">
        <v>1130</v>
      </c>
      <c r="V1132">
        <v>18.399999999999999</v>
      </c>
    </row>
    <row r="1133" spans="21:22" x14ac:dyDescent="0.55000000000000004">
      <c r="U1133">
        <v>1131</v>
      </c>
      <c r="V1133">
        <v>18.399999999999999</v>
      </c>
    </row>
    <row r="1134" spans="21:22" x14ac:dyDescent="0.55000000000000004">
      <c r="U1134">
        <v>1132</v>
      </c>
      <c r="V1134">
        <v>18.399999999999999</v>
      </c>
    </row>
    <row r="1135" spans="21:22" x14ac:dyDescent="0.55000000000000004">
      <c r="U1135">
        <v>1133</v>
      </c>
      <c r="V1135">
        <v>18.399999999999999</v>
      </c>
    </row>
    <row r="1136" spans="21:22" x14ac:dyDescent="0.55000000000000004">
      <c r="U1136">
        <v>1134</v>
      </c>
      <c r="V1136">
        <v>18.399999999999999</v>
      </c>
    </row>
    <row r="1137" spans="21:22" x14ac:dyDescent="0.55000000000000004">
      <c r="U1137">
        <v>1135</v>
      </c>
      <c r="V1137">
        <v>18.399999999999999</v>
      </c>
    </row>
    <row r="1138" spans="21:22" x14ac:dyDescent="0.55000000000000004">
      <c r="U1138">
        <v>1136</v>
      </c>
      <c r="V1138">
        <v>18.399999999999999</v>
      </c>
    </row>
    <row r="1139" spans="21:22" x14ac:dyDescent="0.55000000000000004">
      <c r="U1139">
        <v>1137</v>
      </c>
      <c r="V1139">
        <v>18.399999999999999</v>
      </c>
    </row>
    <row r="1140" spans="21:22" x14ac:dyDescent="0.55000000000000004">
      <c r="U1140">
        <v>1138</v>
      </c>
      <c r="V1140">
        <v>18.399999999999999</v>
      </c>
    </row>
    <row r="1141" spans="21:22" x14ac:dyDescent="0.55000000000000004">
      <c r="U1141">
        <v>1139</v>
      </c>
      <c r="V1141">
        <v>18.399999999999999</v>
      </c>
    </row>
    <row r="1142" spans="21:22" x14ac:dyDescent="0.55000000000000004">
      <c r="U1142">
        <v>1140</v>
      </c>
      <c r="V1142">
        <v>18.399999999999999</v>
      </c>
    </row>
    <row r="1143" spans="21:22" x14ac:dyDescent="0.55000000000000004">
      <c r="U1143">
        <v>1141</v>
      </c>
      <c r="V1143">
        <v>18.399999999999999</v>
      </c>
    </row>
    <row r="1144" spans="21:22" x14ac:dyDescent="0.55000000000000004">
      <c r="U1144">
        <v>1142</v>
      </c>
      <c r="V1144">
        <v>18.399999999999999</v>
      </c>
    </row>
    <row r="1145" spans="21:22" x14ac:dyDescent="0.55000000000000004">
      <c r="U1145">
        <v>1143</v>
      </c>
      <c r="V1145">
        <v>18.399999999999999</v>
      </c>
    </row>
    <row r="1146" spans="21:22" x14ac:dyDescent="0.55000000000000004">
      <c r="U1146">
        <v>1144</v>
      </c>
      <c r="V1146">
        <v>18.399999999999999</v>
      </c>
    </row>
    <row r="1147" spans="21:22" x14ac:dyDescent="0.55000000000000004">
      <c r="U1147">
        <v>1145</v>
      </c>
      <c r="V1147">
        <v>18.399999999999999</v>
      </c>
    </row>
    <row r="1148" spans="21:22" x14ac:dyDescent="0.55000000000000004">
      <c r="U1148">
        <v>1146</v>
      </c>
      <c r="V1148">
        <v>18.399999999999999</v>
      </c>
    </row>
    <row r="1149" spans="21:22" x14ac:dyDescent="0.55000000000000004">
      <c r="U1149">
        <v>1147</v>
      </c>
      <c r="V1149">
        <v>18.399999999999999</v>
      </c>
    </row>
    <row r="1150" spans="21:22" x14ac:dyDescent="0.55000000000000004">
      <c r="U1150">
        <v>1148</v>
      </c>
      <c r="V1150">
        <v>18.399999999999999</v>
      </c>
    </row>
    <row r="1151" spans="21:22" x14ac:dyDescent="0.55000000000000004">
      <c r="U1151">
        <v>1149</v>
      </c>
      <c r="V1151">
        <v>18.399999999999999</v>
      </c>
    </row>
    <row r="1152" spans="21:22" x14ac:dyDescent="0.55000000000000004">
      <c r="U1152">
        <v>1150</v>
      </c>
      <c r="V1152">
        <v>18.399999999999999</v>
      </c>
    </row>
    <row r="1153" spans="21:22" x14ac:dyDescent="0.55000000000000004">
      <c r="U1153">
        <v>1151</v>
      </c>
      <c r="V1153">
        <v>18.399999999999999</v>
      </c>
    </row>
    <row r="1154" spans="21:22" x14ac:dyDescent="0.55000000000000004">
      <c r="U1154">
        <v>1152</v>
      </c>
      <c r="V1154">
        <v>18.399999999999999</v>
      </c>
    </row>
    <row r="1155" spans="21:22" x14ac:dyDescent="0.55000000000000004">
      <c r="U1155">
        <v>1153</v>
      </c>
      <c r="V1155">
        <v>18.399999999999999</v>
      </c>
    </row>
    <row r="1156" spans="21:22" x14ac:dyDescent="0.55000000000000004">
      <c r="U1156">
        <v>1154</v>
      </c>
      <c r="V1156">
        <v>18.399999999999999</v>
      </c>
    </row>
    <row r="1157" spans="21:22" x14ac:dyDescent="0.55000000000000004">
      <c r="U1157">
        <v>1155</v>
      </c>
      <c r="V1157">
        <v>18.399999999999999</v>
      </c>
    </row>
    <row r="1158" spans="21:22" x14ac:dyDescent="0.55000000000000004">
      <c r="U1158">
        <v>1156</v>
      </c>
      <c r="V1158">
        <v>18.399999999999999</v>
      </c>
    </row>
    <row r="1159" spans="21:22" x14ac:dyDescent="0.55000000000000004">
      <c r="U1159">
        <v>1157</v>
      </c>
      <c r="V1159">
        <v>18.399999999999999</v>
      </c>
    </row>
    <row r="1160" spans="21:22" x14ac:dyDescent="0.55000000000000004">
      <c r="U1160">
        <v>1158</v>
      </c>
      <c r="V1160">
        <v>18.399999999999999</v>
      </c>
    </row>
    <row r="1161" spans="21:22" x14ac:dyDescent="0.55000000000000004">
      <c r="U1161">
        <v>1159</v>
      </c>
      <c r="V1161">
        <v>18.399999999999999</v>
      </c>
    </row>
    <row r="1162" spans="21:22" x14ac:dyDescent="0.55000000000000004">
      <c r="U1162">
        <v>1160</v>
      </c>
      <c r="V1162">
        <v>18.399999999999999</v>
      </c>
    </row>
    <row r="1163" spans="21:22" x14ac:dyDescent="0.55000000000000004">
      <c r="U1163">
        <v>1161</v>
      </c>
      <c r="V1163">
        <v>18.399999999999999</v>
      </c>
    </row>
    <row r="1164" spans="21:22" x14ac:dyDescent="0.55000000000000004">
      <c r="U1164">
        <v>1162</v>
      </c>
      <c r="V1164">
        <v>18.399999999999999</v>
      </c>
    </row>
    <row r="1165" spans="21:22" x14ac:dyDescent="0.55000000000000004">
      <c r="U1165">
        <v>1163</v>
      </c>
      <c r="V1165">
        <v>18.399999999999999</v>
      </c>
    </row>
    <row r="1166" spans="21:22" x14ac:dyDescent="0.55000000000000004">
      <c r="U1166">
        <v>1164</v>
      </c>
      <c r="V1166">
        <v>18.399999999999999</v>
      </c>
    </row>
    <row r="1167" spans="21:22" x14ac:dyDescent="0.55000000000000004">
      <c r="U1167">
        <v>1165</v>
      </c>
      <c r="V1167">
        <v>18.399999999999999</v>
      </c>
    </row>
    <row r="1168" spans="21:22" x14ac:dyDescent="0.55000000000000004">
      <c r="U1168">
        <v>1166</v>
      </c>
      <c r="V1168">
        <v>18.399999999999999</v>
      </c>
    </row>
    <row r="1169" spans="21:22" x14ac:dyDescent="0.55000000000000004">
      <c r="U1169">
        <v>1167</v>
      </c>
      <c r="V1169">
        <v>18.399999999999999</v>
      </c>
    </row>
    <row r="1170" spans="21:22" x14ac:dyDescent="0.55000000000000004">
      <c r="U1170">
        <v>1168</v>
      </c>
      <c r="V1170">
        <v>18.399999999999999</v>
      </c>
    </row>
    <row r="1171" spans="21:22" x14ac:dyDescent="0.55000000000000004">
      <c r="U1171">
        <v>1169</v>
      </c>
      <c r="V1171">
        <v>18.399999999999999</v>
      </c>
    </row>
    <row r="1172" spans="21:22" x14ac:dyDescent="0.55000000000000004">
      <c r="U1172">
        <v>1170</v>
      </c>
      <c r="V1172">
        <v>18.399999999999999</v>
      </c>
    </row>
    <row r="1173" spans="21:22" x14ac:dyDescent="0.55000000000000004">
      <c r="U1173">
        <v>1171</v>
      </c>
      <c r="V1173">
        <v>18.399999999999999</v>
      </c>
    </row>
    <row r="1174" spans="21:22" x14ac:dyDescent="0.55000000000000004">
      <c r="U1174">
        <v>1172</v>
      </c>
      <c r="V1174">
        <v>18.399999999999999</v>
      </c>
    </row>
    <row r="1175" spans="21:22" x14ac:dyDescent="0.55000000000000004">
      <c r="U1175">
        <v>1173</v>
      </c>
      <c r="V1175">
        <v>18.399999999999999</v>
      </c>
    </row>
    <row r="1176" spans="21:22" x14ac:dyDescent="0.55000000000000004">
      <c r="U1176">
        <v>1174</v>
      </c>
      <c r="V1176">
        <v>18.399999999999999</v>
      </c>
    </row>
    <row r="1177" spans="21:22" x14ac:dyDescent="0.55000000000000004">
      <c r="U1177">
        <v>1175</v>
      </c>
      <c r="V1177">
        <v>18.399999999999999</v>
      </c>
    </row>
    <row r="1178" spans="21:22" x14ac:dyDescent="0.55000000000000004">
      <c r="U1178">
        <v>1176</v>
      </c>
      <c r="V1178">
        <v>18.399999999999999</v>
      </c>
    </row>
    <row r="1179" spans="21:22" x14ac:dyDescent="0.55000000000000004">
      <c r="U1179">
        <v>1177</v>
      </c>
      <c r="V1179">
        <v>18.399999999999999</v>
      </c>
    </row>
    <row r="1180" spans="21:22" x14ac:dyDescent="0.55000000000000004">
      <c r="U1180">
        <v>1178</v>
      </c>
      <c r="V1180">
        <v>18.399999999999999</v>
      </c>
    </row>
    <row r="1181" spans="21:22" x14ac:dyDescent="0.55000000000000004">
      <c r="U1181">
        <v>1179</v>
      </c>
      <c r="V1181">
        <v>18.399999999999999</v>
      </c>
    </row>
    <row r="1182" spans="21:22" x14ac:dyDescent="0.55000000000000004">
      <c r="U1182">
        <v>1180</v>
      </c>
      <c r="V1182">
        <v>18.399999999999999</v>
      </c>
    </row>
    <row r="1183" spans="21:22" x14ac:dyDescent="0.55000000000000004">
      <c r="U1183">
        <v>1181</v>
      </c>
      <c r="V1183">
        <v>18.399999999999999</v>
      </c>
    </row>
    <row r="1184" spans="21:22" x14ac:dyDescent="0.55000000000000004">
      <c r="U1184">
        <v>1182</v>
      </c>
      <c r="V1184">
        <v>18.399999999999999</v>
      </c>
    </row>
    <row r="1185" spans="21:22" x14ac:dyDescent="0.55000000000000004">
      <c r="U1185">
        <v>1183</v>
      </c>
      <c r="V1185">
        <v>18.399999999999999</v>
      </c>
    </row>
    <row r="1186" spans="21:22" x14ac:dyDescent="0.55000000000000004">
      <c r="U1186">
        <v>1184</v>
      </c>
      <c r="V1186">
        <v>18.399999999999999</v>
      </c>
    </row>
    <row r="1187" spans="21:22" x14ac:dyDescent="0.55000000000000004">
      <c r="U1187">
        <v>1185</v>
      </c>
      <c r="V1187">
        <v>18.399999999999999</v>
      </c>
    </row>
    <row r="1188" spans="21:22" x14ac:dyDescent="0.55000000000000004">
      <c r="U1188">
        <v>1186</v>
      </c>
      <c r="V1188">
        <v>18.399999999999999</v>
      </c>
    </row>
    <row r="1189" spans="21:22" x14ac:dyDescent="0.55000000000000004">
      <c r="U1189">
        <v>1187</v>
      </c>
      <c r="V1189">
        <v>18.399999999999999</v>
      </c>
    </row>
    <row r="1190" spans="21:22" x14ac:dyDescent="0.55000000000000004">
      <c r="U1190">
        <v>1188</v>
      </c>
      <c r="V1190">
        <v>18.399999999999999</v>
      </c>
    </row>
    <row r="1191" spans="21:22" x14ac:dyDescent="0.55000000000000004">
      <c r="U1191">
        <v>1189</v>
      </c>
      <c r="V1191">
        <v>18.399999999999999</v>
      </c>
    </row>
    <row r="1192" spans="21:22" x14ac:dyDescent="0.55000000000000004">
      <c r="U1192">
        <v>1190</v>
      </c>
      <c r="V1192">
        <v>18.399999999999999</v>
      </c>
    </row>
    <row r="1193" spans="21:22" x14ac:dyDescent="0.55000000000000004">
      <c r="U1193">
        <v>1191</v>
      </c>
      <c r="V1193">
        <v>18.399999999999999</v>
      </c>
    </row>
    <row r="1194" spans="21:22" x14ac:dyDescent="0.55000000000000004">
      <c r="U1194">
        <v>1192</v>
      </c>
      <c r="V1194">
        <v>18.399999999999999</v>
      </c>
    </row>
    <row r="1195" spans="21:22" x14ac:dyDescent="0.55000000000000004">
      <c r="U1195">
        <v>1193</v>
      </c>
      <c r="V1195">
        <v>18.399999999999999</v>
      </c>
    </row>
    <row r="1196" spans="21:22" x14ac:dyDescent="0.55000000000000004">
      <c r="U1196">
        <v>1194</v>
      </c>
      <c r="V1196">
        <v>18.399999999999999</v>
      </c>
    </row>
    <row r="1197" spans="21:22" x14ac:dyDescent="0.55000000000000004">
      <c r="U1197">
        <v>1195</v>
      </c>
      <c r="V1197">
        <v>18.399999999999999</v>
      </c>
    </row>
    <row r="1198" spans="21:22" x14ac:dyDescent="0.55000000000000004">
      <c r="U1198">
        <v>1196</v>
      </c>
      <c r="V1198">
        <v>18.399999999999999</v>
      </c>
    </row>
    <row r="1199" spans="21:22" x14ac:dyDescent="0.55000000000000004">
      <c r="U1199">
        <v>1197</v>
      </c>
      <c r="V1199">
        <v>18.399999999999999</v>
      </c>
    </row>
    <row r="1200" spans="21:22" x14ac:dyDescent="0.55000000000000004">
      <c r="U1200">
        <v>1198</v>
      </c>
      <c r="V1200">
        <v>18.399999999999999</v>
      </c>
    </row>
    <row r="1201" spans="21:22" x14ac:dyDescent="0.55000000000000004">
      <c r="U1201">
        <v>1199</v>
      </c>
      <c r="V1201">
        <v>18.399999999999999</v>
      </c>
    </row>
    <row r="1202" spans="21:22" x14ac:dyDescent="0.55000000000000004">
      <c r="U1202">
        <v>1200</v>
      </c>
      <c r="V1202">
        <v>18.399999999999999</v>
      </c>
    </row>
    <row r="1203" spans="21:22" x14ac:dyDescent="0.55000000000000004">
      <c r="U1203">
        <v>1201</v>
      </c>
      <c r="V1203">
        <v>18.399999999999999</v>
      </c>
    </row>
    <row r="1204" spans="21:22" x14ac:dyDescent="0.55000000000000004">
      <c r="U1204">
        <v>1202</v>
      </c>
      <c r="V1204">
        <v>18.399999999999999</v>
      </c>
    </row>
    <row r="1205" spans="21:22" x14ac:dyDescent="0.55000000000000004">
      <c r="U1205">
        <v>1203</v>
      </c>
      <c r="V1205">
        <v>18.399999999999999</v>
      </c>
    </row>
    <row r="1206" spans="21:22" x14ac:dyDescent="0.55000000000000004">
      <c r="U1206">
        <v>1204</v>
      </c>
      <c r="V1206">
        <v>18.399999999999999</v>
      </c>
    </row>
    <row r="1207" spans="21:22" x14ac:dyDescent="0.55000000000000004">
      <c r="U1207">
        <v>1205</v>
      </c>
      <c r="V1207">
        <v>18.399999999999999</v>
      </c>
    </row>
    <row r="1208" spans="21:22" x14ac:dyDescent="0.55000000000000004">
      <c r="U1208">
        <v>1206</v>
      </c>
      <c r="V1208">
        <v>18.399999999999999</v>
      </c>
    </row>
    <row r="1209" spans="21:22" x14ac:dyDescent="0.55000000000000004">
      <c r="U1209">
        <v>1207</v>
      </c>
      <c r="V1209">
        <v>18.399999999999999</v>
      </c>
    </row>
    <row r="1210" spans="21:22" x14ac:dyDescent="0.55000000000000004">
      <c r="U1210">
        <v>1208</v>
      </c>
      <c r="V1210">
        <v>18.399999999999999</v>
      </c>
    </row>
    <row r="1211" spans="21:22" x14ac:dyDescent="0.55000000000000004">
      <c r="U1211">
        <v>1209</v>
      </c>
      <c r="V1211">
        <v>18.399999999999999</v>
      </c>
    </row>
    <row r="1212" spans="21:22" x14ac:dyDescent="0.55000000000000004">
      <c r="U1212">
        <v>1210</v>
      </c>
      <c r="V1212">
        <v>18.399999999999999</v>
      </c>
    </row>
    <row r="1213" spans="21:22" x14ac:dyDescent="0.55000000000000004">
      <c r="U1213">
        <v>1211</v>
      </c>
      <c r="V1213">
        <v>18.399999999999999</v>
      </c>
    </row>
    <row r="1214" spans="21:22" x14ac:dyDescent="0.55000000000000004">
      <c r="U1214">
        <v>1212</v>
      </c>
      <c r="V1214">
        <v>18.399999999999999</v>
      </c>
    </row>
    <row r="1215" spans="21:22" x14ac:dyDescent="0.55000000000000004">
      <c r="U1215">
        <v>1213</v>
      </c>
      <c r="V1215">
        <v>18.399999999999999</v>
      </c>
    </row>
    <row r="1216" spans="21:22" x14ac:dyDescent="0.55000000000000004">
      <c r="U1216">
        <v>1214</v>
      </c>
      <c r="V1216">
        <v>18.399999999999999</v>
      </c>
    </row>
    <row r="1217" spans="21:22" x14ac:dyDescent="0.55000000000000004">
      <c r="U1217">
        <v>1215</v>
      </c>
      <c r="V1217">
        <v>18.399999999999999</v>
      </c>
    </row>
    <row r="1218" spans="21:22" x14ac:dyDescent="0.55000000000000004">
      <c r="U1218">
        <v>1216</v>
      </c>
      <c r="V1218">
        <v>18.399999999999999</v>
      </c>
    </row>
    <row r="1219" spans="21:22" x14ac:dyDescent="0.55000000000000004">
      <c r="U1219">
        <v>1217</v>
      </c>
      <c r="V1219">
        <v>18.399999999999999</v>
      </c>
    </row>
    <row r="1220" spans="21:22" x14ac:dyDescent="0.55000000000000004">
      <c r="U1220">
        <v>1218</v>
      </c>
      <c r="V1220">
        <v>18.399999999999999</v>
      </c>
    </row>
    <row r="1221" spans="21:22" x14ac:dyDescent="0.55000000000000004">
      <c r="U1221">
        <v>1219</v>
      </c>
      <c r="V1221">
        <v>18.399999999999999</v>
      </c>
    </row>
    <row r="1222" spans="21:22" x14ac:dyDescent="0.55000000000000004">
      <c r="U1222">
        <v>1220</v>
      </c>
      <c r="V1222">
        <v>18.399999999999999</v>
      </c>
    </row>
    <row r="1223" spans="21:22" x14ac:dyDescent="0.55000000000000004">
      <c r="U1223">
        <v>1221</v>
      </c>
      <c r="V1223">
        <v>18.399999999999999</v>
      </c>
    </row>
    <row r="1224" spans="21:22" x14ac:dyDescent="0.55000000000000004">
      <c r="U1224">
        <v>1222</v>
      </c>
      <c r="V1224">
        <v>18.399999999999999</v>
      </c>
    </row>
    <row r="1225" spans="21:22" x14ac:dyDescent="0.55000000000000004">
      <c r="U1225">
        <v>1223</v>
      </c>
      <c r="V1225">
        <v>18.399999999999999</v>
      </c>
    </row>
    <row r="1226" spans="21:22" x14ac:dyDescent="0.55000000000000004">
      <c r="U1226">
        <v>1224</v>
      </c>
      <c r="V1226">
        <v>18.399999999999999</v>
      </c>
    </row>
    <row r="1227" spans="21:22" x14ac:dyDescent="0.55000000000000004">
      <c r="U1227">
        <v>1225</v>
      </c>
      <c r="V1227">
        <v>18.399999999999999</v>
      </c>
    </row>
    <row r="1228" spans="21:22" x14ac:dyDescent="0.55000000000000004">
      <c r="U1228">
        <v>1226</v>
      </c>
      <c r="V1228">
        <v>18.399999999999999</v>
      </c>
    </row>
    <row r="1229" spans="21:22" x14ac:dyDescent="0.55000000000000004">
      <c r="U1229">
        <v>1227</v>
      </c>
      <c r="V1229">
        <v>18.399999999999999</v>
      </c>
    </row>
    <row r="1230" spans="21:22" x14ac:dyDescent="0.55000000000000004">
      <c r="U1230">
        <v>1228</v>
      </c>
      <c r="V1230">
        <v>18.399999999999999</v>
      </c>
    </row>
    <row r="1231" spans="21:22" x14ac:dyDescent="0.55000000000000004">
      <c r="U1231">
        <v>1229</v>
      </c>
      <c r="V1231">
        <v>18.399999999999999</v>
      </c>
    </row>
    <row r="1232" spans="21:22" x14ac:dyDescent="0.55000000000000004">
      <c r="U1232">
        <v>1230</v>
      </c>
      <c r="V1232">
        <v>18.399999999999999</v>
      </c>
    </row>
    <row r="1233" spans="21:22" x14ac:dyDescent="0.55000000000000004">
      <c r="U1233">
        <v>1231</v>
      </c>
      <c r="V1233">
        <v>18.399999999999999</v>
      </c>
    </row>
    <row r="1234" spans="21:22" x14ac:dyDescent="0.55000000000000004">
      <c r="U1234">
        <v>1232</v>
      </c>
      <c r="V1234">
        <v>18.399999999999999</v>
      </c>
    </row>
    <row r="1235" spans="21:22" x14ac:dyDescent="0.55000000000000004">
      <c r="U1235">
        <v>1233</v>
      </c>
      <c r="V1235">
        <v>18.399999999999999</v>
      </c>
    </row>
    <row r="1236" spans="21:22" x14ac:dyDescent="0.55000000000000004">
      <c r="U1236">
        <v>1234</v>
      </c>
      <c r="V1236">
        <v>18.399999999999999</v>
      </c>
    </row>
    <row r="1237" spans="21:22" x14ac:dyDescent="0.55000000000000004">
      <c r="U1237">
        <v>1235</v>
      </c>
      <c r="V1237">
        <v>18.399999999999999</v>
      </c>
    </row>
    <row r="1238" spans="21:22" x14ac:dyDescent="0.55000000000000004">
      <c r="U1238">
        <v>1236</v>
      </c>
      <c r="V1238">
        <v>18.399999999999999</v>
      </c>
    </row>
    <row r="1239" spans="21:22" x14ac:dyDescent="0.55000000000000004">
      <c r="U1239">
        <v>1237</v>
      </c>
      <c r="V1239">
        <v>18.399999999999999</v>
      </c>
    </row>
    <row r="1240" spans="21:22" x14ac:dyDescent="0.55000000000000004">
      <c r="U1240">
        <v>1238</v>
      </c>
      <c r="V1240">
        <v>18.399999999999999</v>
      </c>
    </row>
    <row r="1241" spans="21:22" x14ac:dyDescent="0.55000000000000004">
      <c r="U1241">
        <v>1239</v>
      </c>
      <c r="V1241">
        <v>18.399999999999999</v>
      </c>
    </row>
    <row r="1242" spans="21:22" x14ac:dyDescent="0.55000000000000004">
      <c r="U1242">
        <v>1240</v>
      </c>
      <c r="V1242">
        <v>18.399999999999999</v>
      </c>
    </row>
    <row r="1243" spans="21:22" x14ac:dyDescent="0.55000000000000004">
      <c r="U1243">
        <v>1241</v>
      </c>
      <c r="V1243">
        <v>18.399999999999999</v>
      </c>
    </row>
    <row r="1244" spans="21:22" x14ac:dyDescent="0.55000000000000004">
      <c r="U1244">
        <v>1242</v>
      </c>
      <c r="V1244">
        <v>18.399999999999999</v>
      </c>
    </row>
    <row r="1245" spans="21:22" x14ac:dyDescent="0.55000000000000004">
      <c r="U1245">
        <v>1243</v>
      </c>
      <c r="V1245">
        <v>18.399999999999999</v>
      </c>
    </row>
    <row r="1246" spans="21:22" x14ac:dyDescent="0.55000000000000004">
      <c r="U1246">
        <v>1244</v>
      </c>
      <c r="V1246">
        <v>18.399999999999999</v>
      </c>
    </row>
    <row r="1247" spans="21:22" x14ac:dyDescent="0.55000000000000004">
      <c r="U1247">
        <v>1245</v>
      </c>
      <c r="V1247">
        <v>18.399999999999999</v>
      </c>
    </row>
    <row r="1248" spans="21:22" x14ac:dyDescent="0.55000000000000004">
      <c r="U1248">
        <v>1246</v>
      </c>
      <c r="V1248">
        <v>18.399999999999999</v>
      </c>
    </row>
    <row r="1249" spans="21:22" x14ac:dyDescent="0.55000000000000004">
      <c r="U1249">
        <v>1247</v>
      </c>
      <c r="V1249">
        <v>18.399999999999999</v>
      </c>
    </row>
    <row r="1250" spans="21:22" x14ac:dyDescent="0.55000000000000004">
      <c r="U1250">
        <v>1248</v>
      </c>
      <c r="V1250">
        <v>18.399999999999999</v>
      </c>
    </row>
    <row r="1251" spans="21:22" x14ac:dyDescent="0.55000000000000004">
      <c r="U1251">
        <v>1249</v>
      </c>
      <c r="V1251">
        <v>18.399999999999999</v>
      </c>
    </row>
    <row r="1252" spans="21:22" x14ac:dyDescent="0.55000000000000004">
      <c r="U1252">
        <v>1250</v>
      </c>
      <c r="V1252">
        <v>18.399999999999999</v>
      </c>
    </row>
    <row r="1253" spans="21:22" x14ac:dyDescent="0.55000000000000004">
      <c r="U1253">
        <v>1251</v>
      </c>
      <c r="V1253">
        <v>18.399999999999999</v>
      </c>
    </row>
    <row r="1254" spans="21:22" x14ac:dyDescent="0.55000000000000004">
      <c r="U1254">
        <v>1252</v>
      </c>
      <c r="V1254">
        <v>18.399999999999999</v>
      </c>
    </row>
    <row r="1255" spans="21:22" x14ac:dyDescent="0.55000000000000004">
      <c r="U1255">
        <v>1253</v>
      </c>
      <c r="V1255">
        <v>18.399999999999999</v>
      </c>
    </row>
    <row r="1256" spans="21:22" x14ac:dyDescent="0.55000000000000004">
      <c r="U1256">
        <v>1254</v>
      </c>
      <c r="V1256">
        <v>18.399999999999999</v>
      </c>
    </row>
    <row r="1257" spans="21:22" x14ac:dyDescent="0.55000000000000004">
      <c r="U1257">
        <v>1255</v>
      </c>
      <c r="V1257">
        <v>18.399999999999999</v>
      </c>
    </row>
    <row r="1258" spans="21:22" x14ac:dyDescent="0.55000000000000004">
      <c r="U1258">
        <v>1256</v>
      </c>
      <c r="V1258">
        <v>18.399999999999999</v>
      </c>
    </row>
    <row r="1259" spans="21:22" x14ac:dyDescent="0.55000000000000004">
      <c r="U1259">
        <v>1257</v>
      </c>
      <c r="V1259">
        <v>18.399999999999999</v>
      </c>
    </row>
    <row r="1260" spans="21:22" x14ac:dyDescent="0.55000000000000004">
      <c r="U1260">
        <v>1258</v>
      </c>
      <c r="V1260">
        <v>18.399999999999999</v>
      </c>
    </row>
    <row r="1261" spans="21:22" x14ac:dyDescent="0.55000000000000004">
      <c r="U1261">
        <v>1259</v>
      </c>
      <c r="V1261">
        <v>18.399999999999999</v>
      </c>
    </row>
    <row r="1262" spans="21:22" x14ac:dyDescent="0.55000000000000004">
      <c r="U1262">
        <v>1260</v>
      </c>
      <c r="V1262">
        <v>18.399999999999999</v>
      </c>
    </row>
    <row r="1263" spans="21:22" x14ac:dyDescent="0.55000000000000004">
      <c r="U1263">
        <v>1261</v>
      </c>
      <c r="V1263">
        <v>18.399999999999999</v>
      </c>
    </row>
    <row r="1264" spans="21:22" x14ac:dyDescent="0.55000000000000004">
      <c r="U1264">
        <v>1262</v>
      </c>
      <c r="V1264">
        <v>18.399999999999999</v>
      </c>
    </row>
    <row r="1265" spans="21:22" x14ac:dyDescent="0.55000000000000004">
      <c r="U1265">
        <v>1263</v>
      </c>
      <c r="V1265">
        <v>18.399999999999999</v>
      </c>
    </row>
    <row r="1266" spans="21:22" x14ac:dyDescent="0.55000000000000004">
      <c r="U1266">
        <v>1264</v>
      </c>
      <c r="V1266">
        <v>18.399999999999999</v>
      </c>
    </row>
    <row r="1267" spans="21:22" x14ac:dyDescent="0.55000000000000004">
      <c r="U1267">
        <v>1265</v>
      </c>
      <c r="V1267">
        <v>18.399999999999999</v>
      </c>
    </row>
    <row r="1268" spans="21:22" x14ac:dyDescent="0.55000000000000004">
      <c r="U1268">
        <v>1266</v>
      </c>
      <c r="V1268">
        <v>18.399999999999999</v>
      </c>
    </row>
    <row r="1269" spans="21:22" x14ac:dyDescent="0.55000000000000004">
      <c r="U1269">
        <v>1267</v>
      </c>
      <c r="V1269">
        <v>18.399999999999999</v>
      </c>
    </row>
    <row r="1270" spans="21:22" x14ac:dyDescent="0.55000000000000004">
      <c r="U1270">
        <v>1268</v>
      </c>
      <c r="V1270">
        <v>18.399999999999999</v>
      </c>
    </row>
    <row r="1271" spans="21:22" x14ac:dyDescent="0.55000000000000004">
      <c r="U1271">
        <v>1269</v>
      </c>
      <c r="V1271">
        <v>18.399999999999999</v>
      </c>
    </row>
    <row r="1272" spans="21:22" x14ac:dyDescent="0.55000000000000004">
      <c r="U1272">
        <v>1270</v>
      </c>
      <c r="V1272">
        <v>18.399999999999999</v>
      </c>
    </row>
    <row r="1273" spans="21:22" x14ac:dyDescent="0.55000000000000004">
      <c r="U1273">
        <v>1271</v>
      </c>
      <c r="V1273">
        <v>18.399999999999999</v>
      </c>
    </row>
    <row r="1274" spans="21:22" x14ac:dyDescent="0.55000000000000004">
      <c r="U1274">
        <v>1272</v>
      </c>
      <c r="V1274">
        <v>18.399999999999999</v>
      </c>
    </row>
    <row r="1275" spans="21:22" x14ac:dyDescent="0.55000000000000004">
      <c r="U1275">
        <v>1273</v>
      </c>
      <c r="V1275">
        <v>18.399999999999999</v>
      </c>
    </row>
    <row r="1276" spans="21:22" x14ac:dyDescent="0.55000000000000004">
      <c r="U1276">
        <v>1274</v>
      </c>
      <c r="V1276">
        <v>18.399999999999999</v>
      </c>
    </row>
    <row r="1277" spans="21:22" x14ac:dyDescent="0.55000000000000004">
      <c r="U1277">
        <v>1275</v>
      </c>
      <c r="V1277">
        <v>18.399999999999999</v>
      </c>
    </row>
    <row r="1278" spans="21:22" x14ac:dyDescent="0.55000000000000004">
      <c r="U1278">
        <v>1276</v>
      </c>
      <c r="V1278">
        <v>18.399999999999999</v>
      </c>
    </row>
    <row r="1279" spans="21:22" x14ac:dyDescent="0.55000000000000004">
      <c r="U1279">
        <v>1277</v>
      </c>
      <c r="V1279">
        <v>18.399999999999999</v>
      </c>
    </row>
    <row r="1280" spans="21:22" x14ac:dyDescent="0.55000000000000004">
      <c r="U1280">
        <v>1278</v>
      </c>
      <c r="V1280">
        <v>18.399999999999999</v>
      </c>
    </row>
    <row r="1281" spans="21:22" x14ac:dyDescent="0.55000000000000004">
      <c r="U1281">
        <v>1279</v>
      </c>
      <c r="V1281">
        <v>18.399999999999999</v>
      </c>
    </row>
    <row r="1282" spans="21:22" x14ac:dyDescent="0.55000000000000004">
      <c r="U1282">
        <v>1280</v>
      </c>
      <c r="V1282">
        <v>18.399999999999999</v>
      </c>
    </row>
    <row r="1283" spans="21:22" x14ac:dyDescent="0.55000000000000004">
      <c r="U1283">
        <v>1281</v>
      </c>
      <c r="V1283">
        <v>18.399999999999999</v>
      </c>
    </row>
    <row r="1284" spans="21:22" x14ac:dyDescent="0.55000000000000004">
      <c r="U1284">
        <v>1282</v>
      </c>
      <c r="V1284">
        <v>18.399999999999999</v>
      </c>
    </row>
    <row r="1285" spans="21:22" x14ac:dyDescent="0.55000000000000004">
      <c r="U1285">
        <v>1283</v>
      </c>
      <c r="V1285">
        <v>18.399999999999999</v>
      </c>
    </row>
    <row r="1286" spans="21:22" x14ac:dyDescent="0.55000000000000004">
      <c r="U1286">
        <v>1284</v>
      </c>
      <c r="V1286">
        <v>18.399999999999999</v>
      </c>
    </row>
    <row r="1287" spans="21:22" x14ac:dyDescent="0.55000000000000004">
      <c r="U1287">
        <v>1285</v>
      </c>
      <c r="V1287">
        <v>18.399999999999999</v>
      </c>
    </row>
    <row r="1288" spans="21:22" x14ac:dyDescent="0.55000000000000004">
      <c r="U1288">
        <v>1286</v>
      </c>
      <c r="V1288">
        <v>18.399999999999999</v>
      </c>
    </row>
    <row r="1289" spans="21:22" x14ac:dyDescent="0.55000000000000004">
      <c r="U1289">
        <v>1287</v>
      </c>
      <c r="V1289">
        <v>18.399999999999999</v>
      </c>
    </row>
    <row r="1290" spans="21:22" x14ac:dyDescent="0.55000000000000004">
      <c r="U1290">
        <v>1288</v>
      </c>
      <c r="V1290">
        <v>18.399999999999999</v>
      </c>
    </row>
    <row r="1291" spans="21:22" x14ac:dyDescent="0.55000000000000004">
      <c r="U1291">
        <v>1289</v>
      </c>
      <c r="V1291">
        <v>18.399999999999999</v>
      </c>
    </row>
    <row r="1292" spans="21:22" x14ac:dyDescent="0.55000000000000004">
      <c r="U1292">
        <v>1290</v>
      </c>
      <c r="V1292">
        <v>18.399999999999999</v>
      </c>
    </row>
    <row r="1293" spans="21:22" x14ac:dyDescent="0.55000000000000004">
      <c r="U1293">
        <v>1291</v>
      </c>
      <c r="V1293">
        <v>18.399999999999999</v>
      </c>
    </row>
    <row r="1294" spans="21:22" x14ac:dyDescent="0.55000000000000004">
      <c r="U1294">
        <v>1292</v>
      </c>
      <c r="V1294">
        <v>18.399999999999999</v>
      </c>
    </row>
    <row r="1295" spans="21:22" x14ac:dyDescent="0.55000000000000004">
      <c r="U1295">
        <v>1293</v>
      </c>
      <c r="V1295">
        <v>18.399999999999999</v>
      </c>
    </row>
    <row r="1296" spans="21:22" x14ac:dyDescent="0.55000000000000004">
      <c r="U1296">
        <v>1294</v>
      </c>
      <c r="V1296">
        <v>18.399999999999999</v>
      </c>
    </row>
    <row r="1297" spans="21:22" x14ac:dyDescent="0.55000000000000004">
      <c r="U1297">
        <v>1295</v>
      </c>
      <c r="V1297">
        <v>18.399999999999999</v>
      </c>
    </row>
    <row r="1298" spans="21:22" x14ac:dyDescent="0.55000000000000004">
      <c r="U1298">
        <v>1296</v>
      </c>
      <c r="V1298">
        <v>18.399999999999999</v>
      </c>
    </row>
    <row r="1299" spans="21:22" x14ac:dyDescent="0.55000000000000004">
      <c r="U1299">
        <v>1297</v>
      </c>
      <c r="V1299">
        <v>18.399999999999999</v>
      </c>
    </row>
    <row r="1300" spans="21:22" x14ac:dyDescent="0.55000000000000004">
      <c r="U1300">
        <v>1298</v>
      </c>
      <c r="V1300">
        <v>18.399999999999999</v>
      </c>
    </row>
    <row r="1301" spans="21:22" x14ac:dyDescent="0.55000000000000004">
      <c r="U1301">
        <v>1299</v>
      </c>
      <c r="V1301">
        <v>18.399999999999999</v>
      </c>
    </row>
    <row r="1302" spans="21:22" x14ac:dyDescent="0.55000000000000004">
      <c r="U1302">
        <v>1300</v>
      </c>
      <c r="V1302">
        <v>18.399999999999999</v>
      </c>
    </row>
    <row r="1303" spans="21:22" x14ac:dyDescent="0.55000000000000004">
      <c r="U1303">
        <v>1301</v>
      </c>
      <c r="V1303">
        <v>18.399999999999999</v>
      </c>
    </row>
    <row r="1304" spans="21:22" x14ac:dyDescent="0.55000000000000004">
      <c r="U1304">
        <v>1302</v>
      </c>
      <c r="V1304">
        <v>18.399999999999999</v>
      </c>
    </row>
    <row r="1305" spans="21:22" x14ac:dyDescent="0.55000000000000004">
      <c r="U1305">
        <v>1303</v>
      </c>
      <c r="V1305">
        <v>18.399999999999999</v>
      </c>
    </row>
    <row r="1306" spans="21:22" x14ac:dyDescent="0.55000000000000004">
      <c r="U1306">
        <v>1304</v>
      </c>
      <c r="V1306">
        <v>18.399999999999999</v>
      </c>
    </row>
    <row r="1307" spans="21:22" x14ac:dyDescent="0.55000000000000004">
      <c r="U1307">
        <v>1305</v>
      </c>
      <c r="V1307">
        <v>18.399999999999999</v>
      </c>
    </row>
    <row r="1308" spans="21:22" x14ac:dyDescent="0.55000000000000004">
      <c r="U1308">
        <v>1306</v>
      </c>
      <c r="V1308">
        <v>18.399999999999999</v>
      </c>
    </row>
    <row r="1309" spans="21:22" x14ac:dyDescent="0.55000000000000004">
      <c r="U1309">
        <v>1307</v>
      </c>
      <c r="V1309">
        <v>18.399999999999999</v>
      </c>
    </row>
    <row r="1310" spans="21:22" x14ac:dyDescent="0.55000000000000004">
      <c r="U1310">
        <v>1308</v>
      </c>
      <c r="V1310">
        <v>18.399999999999999</v>
      </c>
    </row>
    <row r="1311" spans="21:22" x14ac:dyDescent="0.55000000000000004">
      <c r="U1311">
        <v>1309</v>
      </c>
      <c r="V1311">
        <v>18.399999999999999</v>
      </c>
    </row>
    <row r="1312" spans="21:22" x14ac:dyDescent="0.55000000000000004">
      <c r="U1312">
        <v>1310</v>
      </c>
      <c r="V1312">
        <v>18.399999999999999</v>
      </c>
    </row>
    <row r="1313" spans="21:22" x14ac:dyDescent="0.55000000000000004">
      <c r="U1313">
        <v>1311</v>
      </c>
      <c r="V1313">
        <v>18.399999999999999</v>
      </c>
    </row>
    <row r="1314" spans="21:22" x14ac:dyDescent="0.55000000000000004">
      <c r="U1314">
        <v>1312</v>
      </c>
      <c r="V1314">
        <v>18.399999999999999</v>
      </c>
    </row>
    <row r="1315" spans="21:22" x14ac:dyDescent="0.55000000000000004">
      <c r="U1315">
        <v>1313</v>
      </c>
      <c r="V1315">
        <v>18.399999999999999</v>
      </c>
    </row>
    <row r="1316" spans="21:22" x14ac:dyDescent="0.55000000000000004">
      <c r="U1316">
        <v>1314</v>
      </c>
      <c r="V1316">
        <v>18.399999999999999</v>
      </c>
    </row>
    <row r="1317" spans="21:22" x14ac:dyDescent="0.55000000000000004">
      <c r="U1317">
        <v>1315</v>
      </c>
      <c r="V1317">
        <v>18.399999999999999</v>
      </c>
    </row>
    <row r="1318" spans="21:22" x14ac:dyDescent="0.55000000000000004">
      <c r="U1318">
        <v>1316</v>
      </c>
      <c r="V1318">
        <v>18.399999999999999</v>
      </c>
    </row>
    <row r="1319" spans="21:22" x14ac:dyDescent="0.55000000000000004">
      <c r="U1319">
        <v>1317</v>
      </c>
      <c r="V1319">
        <v>18.399999999999999</v>
      </c>
    </row>
    <row r="1320" spans="21:22" x14ac:dyDescent="0.55000000000000004">
      <c r="U1320">
        <v>1318</v>
      </c>
      <c r="V1320">
        <v>18.399999999999999</v>
      </c>
    </row>
    <row r="1321" spans="21:22" x14ac:dyDescent="0.55000000000000004">
      <c r="U1321">
        <v>1319</v>
      </c>
      <c r="V1321">
        <v>18.399999999999999</v>
      </c>
    </row>
    <row r="1322" spans="21:22" x14ac:dyDescent="0.55000000000000004">
      <c r="U1322">
        <v>1320</v>
      </c>
      <c r="V1322">
        <v>18.399999999999999</v>
      </c>
    </row>
    <row r="1323" spans="21:22" x14ac:dyDescent="0.55000000000000004">
      <c r="U1323">
        <v>1321</v>
      </c>
      <c r="V1323">
        <v>18.399999999999999</v>
      </c>
    </row>
    <row r="1324" spans="21:22" x14ac:dyDescent="0.55000000000000004">
      <c r="U1324">
        <v>1322</v>
      </c>
      <c r="V1324">
        <v>18.399999999999999</v>
      </c>
    </row>
    <row r="1325" spans="21:22" x14ac:dyDescent="0.55000000000000004">
      <c r="U1325">
        <v>1323</v>
      </c>
      <c r="V1325">
        <v>18.399999999999999</v>
      </c>
    </row>
    <row r="1326" spans="21:22" x14ac:dyDescent="0.55000000000000004">
      <c r="U1326">
        <v>1324</v>
      </c>
      <c r="V1326">
        <v>18.399999999999999</v>
      </c>
    </row>
    <row r="1327" spans="21:22" x14ac:dyDescent="0.55000000000000004">
      <c r="U1327">
        <v>1325</v>
      </c>
      <c r="V1327">
        <v>18.399999999999999</v>
      </c>
    </row>
    <row r="1328" spans="21:22" x14ac:dyDescent="0.55000000000000004">
      <c r="U1328">
        <v>1326</v>
      </c>
      <c r="V1328">
        <v>18.399999999999999</v>
      </c>
    </row>
    <row r="1329" spans="21:22" x14ac:dyDescent="0.55000000000000004">
      <c r="U1329">
        <v>1327</v>
      </c>
      <c r="V1329">
        <v>18.399999999999999</v>
      </c>
    </row>
    <row r="1330" spans="21:22" x14ac:dyDescent="0.55000000000000004">
      <c r="U1330">
        <v>1328</v>
      </c>
      <c r="V1330">
        <v>18.399999999999999</v>
      </c>
    </row>
    <row r="1331" spans="21:22" x14ac:dyDescent="0.55000000000000004">
      <c r="U1331">
        <v>1329</v>
      </c>
      <c r="V1331">
        <v>18.399999999999999</v>
      </c>
    </row>
    <row r="1332" spans="21:22" x14ac:dyDescent="0.55000000000000004">
      <c r="U1332">
        <v>1330</v>
      </c>
      <c r="V1332">
        <v>18.399999999999999</v>
      </c>
    </row>
    <row r="1333" spans="21:22" x14ac:dyDescent="0.55000000000000004">
      <c r="U1333">
        <v>1331</v>
      </c>
      <c r="V1333">
        <v>18.399999999999999</v>
      </c>
    </row>
    <row r="1334" spans="21:22" x14ac:dyDescent="0.55000000000000004">
      <c r="U1334">
        <v>1332</v>
      </c>
      <c r="V1334">
        <v>18.399999999999999</v>
      </c>
    </row>
    <row r="1335" spans="21:22" x14ac:dyDescent="0.55000000000000004">
      <c r="U1335">
        <v>1333</v>
      </c>
      <c r="V1335">
        <v>18.399999999999999</v>
      </c>
    </row>
    <row r="1336" spans="21:22" x14ac:dyDescent="0.55000000000000004">
      <c r="U1336">
        <v>1334</v>
      </c>
      <c r="V1336">
        <v>18.399999999999999</v>
      </c>
    </row>
    <row r="1337" spans="21:22" x14ac:dyDescent="0.55000000000000004">
      <c r="U1337">
        <v>1335</v>
      </c>
      <c r="V1337">
        <v>18.399999999999999</v>
      </c>
    </row>
    <row r="1338" spans="21:22" x14ac:dyDescent="0.55000000000000004">
      <c r="U1338">
        <v>1336</v>
      </c>
      <c r="V1338">
        <v>18.399999999999999</v>
      </c>
    </row>
    <row r="1339" spans="21:22" x14ac:dyDescent="0.55000000000000004">
      <c r="U1339">
        <v>1337</v>
      </c>
      <c r="V1339">
        <v>18.399999999999999</v>
      </c>
    </row>
    <row r="1340" spans="21:22" x14ac:dyDescent="0.55000000000000004">
      <c r="U1340">
        <v>1338</v>
      </c>
      <c r="V1340">
        <v>18.399999999999999</v>
      </c>
    </row>
    <row r="1341" spans="21:22" x14ac:dyDescent="0.55000000000000004">
      <c r="U1341">
        <v>1339</v>
      </c>
      <c r="V1341">
        <v>18.399999999999999</v>
      </c>
    </row>
    <row r="1342" spans="21:22" x14ac:dyDescent="0.55000000000000004">
      <c r="U1342">
        <v>1340</v>
      </c>
      <c r="V1342">
        <v>18.399999999999999</v>
      </c>
    </row>
    <row r="1343" spans="21:22" x14ac:dyDescent="0.55000000000000004">
      <c r="U1343">
        <v>1341</v>
      </c>
      <c r="V1343">
        <v>18.399999999999999</v>
      </c>
    </row>
    <row r="1344" spans="21:22" x14ac:dyDescent="0.55000000000000004">
      <c r="U1344">
        <v>1342</v>
      </c>
      <c r="V1344">
        <v>18.399999999999999</v>
      </c>
    </row>
    <row r="1345" spans="21:22" x14ac:dyDescent="0.55000000000000004">
      <c r="U1345">
        <v>1343</v>
      </c>
      <c r="V1345">
        <v>18.399999999999999</v>
      </c>
    </row>
    <row r="1346" spans="21:22" x14ac:dyDescent="0.55000000000000004">
      <c r="U1346">
        <v>1344</v>
      </c>
      <c r="V1346">
        <v>18.399999999999999</v>
      </c>
    </row>
    <row r="1347" spans="21:22" x14ac:dyDescent="0.55000000000000004">
      <c r="U1347">
        <v>1345</v>
      </c>
      <c r="V1347">
        <v>18.399999999999999</v>
      </c>
    </row>
    <row r="1348" spans="21:22" x14ac:dyDescent="0.55000000000000004">
      <c r="U1348">
        <v>1346</v>
      </c>
      <c r="V1348">
        <v>18.399999999999999</v>
      </c>
    </row>
    <row r="1349" spans="21:22" x14ac:dyDescent="0.55000000000000004">
      <c r="U1349">
        <v>1347</v>
      </c>
      <c r="V1349">
        <v>18.399999999999999</v>
      </c>
    </row>
    <row r="1350" spans="21:22" x14ac:dyDescent="0.55000000000000004">
      <c r="U1350">
        <v>1348</v>
      </c>
      <c r="V1350">
        <v>18.399999999999999</v>
      </c>
    </row>
    <row r="1351" spans="21:22" x14ac:dyDescent="0.55000000000000004">
      <c r="U1351">
        <v>1349</v>
      </c>
      <c r="V1351">
        <v>18.399999999999999</v>
      </c>
    </row>
    <row r="1352" spans="21:22" x14ac:dyDescent="0.55000000000000004">
      <c r="U1352">
        <v>1350</v>
      </c>
      <c r="V1352">
        <v>18.399999999999999</v>
      </c>
    </row>
    <row r="1353" spans="21:22" x14ac:dyDescent="0.55000000000000004">
      <c r="U1353">
        <v>1351</v>
      </c>
      <c r="V1353">
        <v>18.399999999999999</v>
      </c>
    </row>
    <row r="1354" spans="21:22" x14ac:dyDescent="0.55000000000000004">
      <c r="U1354">
        <v>1352</v>
      </c>
      <c r="V1354">
        <v>18.399999999999999</v>
      </c>
    </row>
    <row r="1355" spans="21:22" x14ac:dyDescent="0.55000000000000004">
      <c r="U1355">
        <v>1353</v>
      </c>
      <c r="V1355">
        <v>18.399999999999999</v>
      </c>
    </row>
    <row r="1356" spans="21:22" x14ac:dyDescent="0.55000000000000004">
      <c r="U1356">
        <v>1354</v>
      </c>
      <c r="V1356">
        <v>18.399999999999999</v>
      </c>
    </row>
    <row r="1357" spans="21:22" x14ac:dyDescent="0.55000000000000004">
      <c r="U1357">
        <v>1355</v>
      </c>
      <c r="V1357">
        <v>18.399999999999999</v>
      </c>
    </row>
    <row r="1358" spans="21:22" x14ac:dyDescent="0.55000000000000004">
      <c r="U1358">
        <v>1356</v>
      </c>
      <c r="V1358">
        <v>18.399999999999999</v>
      </c>
    </row>
    <row r="1359" spans="21:22" x14ac:dyDescent="0.55000000000000004">
      <c r="U1359">
        <v>1357</v>
      </c>
      <c r="V1359">
        <v>18.399999999999999</v>
      </c>
    </row>
    <row r="1360" spans="21:22" x14ac:dyDescent="0.55000000000000004">
      <c r="U1360">
        <v>1358</v>
      </c>
      <c r="V1360">
        <v>18.399999999999999</v>
      </c>
    </row>
    <row r="1361" spans="21:22" x14ac:dyDescent="0.55000000000000004">
      <c r="U1361">
        <v>1359</v>
      </c>
      <c r="V1361">
        <v>18.399999999999999</v>
      </c>
    </row>
    <row r="1362" spans="21:22" x14ac:dyDescent="0.55000000000000004">
      <c r="U1362">
        <v>1360</v>
      </c>
      <c r="V1362">
        <v>18.399999999999999</v>
      </c>
    </row>
    <row r="1363" spans="21:22" x14ac:dyDescent="0.55000000000000004">
      <c r="U1363">
        <v>1361</v>
      </c>
      <c r="V1363">
        <v>18.399999999999999</v>
      </c>
    </row>
    <row r="1364" spans="21:22" x14ac:dyDescent="0.55000000000000004">
      <c r="U1364">
        <v>1362</v>
      </c>
      <c r="V1364">
        <v>18.399999999999999</v>
      </c>
    </row>
    <row r="1365" spans="21:22" x14ac:dyDescent="0.55000000000000004">
      <c r="U1365">
        <v>1363</v>
      </c>
      <c r="V1365">
        <v>18.399999999999999</v>
      </c>
    </row>
    <row r="1366" spans="21:22" x14ac:dyDescent="0.55000000000000004">
      <c r="U1366">
        <v>1364</v>
      </c>
      <c r="V1366">
        <v>18.399999999999999</v>
      </c>
    </row>
    <row r="1367" spans="21:22" x14ac:dyDescent="0.55000000000000004">
      <c r="U1367">
        <v>1365</v>
      </c>
      <c r="V1367">
        <v>18.399999999999999</v>
      </c>
    </row>
    <row r="1368" spans="21:22" x14ac:dyDescent="0.55000000000000004">
      <c r="U1368">
        <v>1366</v>
      </c>
      <c r="V1368">
        <v>18.399999999999999</v>
      </c>
    </row>
    <row r="1369" spans="21:22" x14ac:dyDescent="0.55000000000000004">
      <c r="U1369">
        <v>1367</v>
      </c>
      <c r="V1369">
        <v>18.399999999999999</v>
      </c>
    </row>
    <row r="1370" spans="21:22" x14ac:dyDescent="0.55000000000000004">
      <c r="U1370">
        <v>1368</v>
      </c>
      <c r="V1370">
        <v>18.399999999999999</v>
      </c>
    </row>
    <row r="1371" spans="21:22" x14ac:dyDescent="0.55000000000000004">
      <c r="U1371">
        <v>1369</v>
      </c>
      <c r="V1371">
        <v>18.399999999999999</v>
      </c>
    </row>
    <row r="1372" spans="21:22" x14ac:dyDescent="0.55000000000000004">
      <c r="U1372">
        <v>1370</v>
      </c>
      <c r="V1372">
        <v>18.399999999999999</v>
      </c>
    </row>
    <row r="1373" spans="21:22" x14ac:dyDescent="0.55000000000000004">
      <c r="U1373">
        <v>1371</v>
      </c>
      <c r="V1373">
        <v>18.399999999999999</v>
      </c>
    </row>
    <row r="1374" spans="21:22" x14ac:dyDescent="0.55000000000000004">
      <c r="U1374">
        <v>1372</v>
      </c>
      <c r="V1374">
        <v>18.399999999999999</v>
      </c>
    </row>
    <row r="1375" spans="21:22" x14ac:dyDescent="0.55000000000000004">
      <c r="U1375">
        <v>1373</v>
      </c>
      <c r="V1375">
        <v>18.399999999999999</v>
      </c>
    </row>
    <row r="1376" spans="21:22" x14ac:dyDescent="0.55000000000000004">
      <c r="U1376">
        <v>1374</v>
      </c>
      <c r="V1376">
        <v>18.399999999999999</v>
      </c>
    </row>
    <row r="1377" spans="21:22" x14ac:dyDescent="0.55000000000000004">
      <c r="U1377">
        <v>1375</v>
      </c>
      <c r="V1377">
        <v>18.399999999999999</v>
      </c>
    </row>
    <row r="1378" spans="21:22" x14ac:dyDescent="0.55000000000000004">
      <c r="U1378">
        <v>1376</v>
      </c>
      <c r="V1378">
        <v>18.399999999999999</v>
      </c>
    </row>
    <row r="1379" spans="21:22" x14ac:dyDescent="0.55000000000000004">
      <c r="U1379">
        <v>1377</v>
      </c>
      <c r="V1379">
        <v>18.399999999999999</v>
      </c>
    </row>
    <row r="1380" spans="21:22" x14ac:dyDescent="0.55000000000000004">
      <c r="U1380">
        <v>1378</v>
      </c>
      <c r="V1380">
        <v>18.399999999999999</v>
      </c>
    </row>
    <row r="1381" spans="21:22" x14ac:dyDescent="0.55000000000000004">
      <c r="U1381">
        <v>1379</v>
      </c>
      <c r="V1381">
        <v>18.399999999999999</v>
      </c>
    </row>
    <row r="1382" spans="21:22" x14ac:dyDescent="0.55000000000000004">
      <c r="U1382">
        <v>1380</v>
      </c>
      <c r="V1382">
        <v>18.399999999999999</v>
      </c>
    </row>
    <row r="1383" spans="21:22" x14ac:dyDescent="0.55000000000000004">
      <c r="U1383">
        <v>1381</v>
      </c>
      <c r="V1383">
        <v>18.399999999999999</v>
      </c>
    </row>
    <row r="1384" spans="21:22" x14ac:dyDescent="0.55000000000000004">
      <c r="U1384">
        <v>1382</v>
      </c>
      <c r="V1384">
        <v>18.399999999999999</v>
      </c>
    </row>
    <row r="1385" spans="21:22" x14ac:dyDescent="0.55000000000000004">
      <c r="U1385">
        <v>1383</v>
      </c>
      <c r="V1385">
        <v>18.399999999999999</v>
      </c>
    </row>
    <row r="1386" spans="21:22" x14ac:dyDescent="0.55000000000000004">
      <c r="U1386">
        <v>1384</v>
      </c>
      <c r="V1386">
        <v>18.399999999999999</v>
      </c>
    </row>
    <row r="1387" spans="21:22" x14ac:dyDescent="0.55000000000000004">
      <c r="U1387">
        <v>1385</v>
      </c>
      <c r="V1387">
        <v>18.399999999999999</v>
      </c>
    </row>
    <row r="1388" spans="21:22" x14ac:dyDescent="0.55000000000000004">
      <c r="U1388">
        <v>1386</v>
      </c>
      <c r="V1388">
        <v>18.399999999999999</v>
      </c>
    </row>
    <row r="1389" spans="21:22" x14ac:dyDescent="0.55000000000000004">
      <c r="U1389">
        <v>1387</v>
      </c>
      <c r="V1389">
        <v>18.399999999999999</v>
      </c>
    </row>
    <row r="1390" spans="21:22" x14ac:dyDescent="0.55000000000000004">
      <c r="U1390">
        <v>1388</v>
      </c>
      <c r="V1390">
        <v>18.399999999999999</v>
      </c>
    </row>
    <row r="1391" spans="21:22" x14ac:dyDescent="0.55000000000000004">
      <c r="U1391">
        <v>1389</v>
      </c>
      <c r="V1391">
        <v>18.399999999999999</v>
      </c>
    </row>
    <row r="1392" spans="21:22" x14ac:dyDescent="0.55000000000000004">
      <c r="U1392">
        <v>1390</v>
      </c>
      <c r="V1392">
        <v>18.399999999999999</v>
      </c>
    </row>
    <row r="1393" spans="21:22" x14ac:dyDescent="0.55000000000000004">
      <c r="U1393">
        <v>1391</v>
      </c>
      <c r="V1393">
        <v>18.399999999999999</v>
      </c>
    </row>
    <row r="1394" spans="21:22" x14ac:dyDescent="0.55000000000000004">
      <c r="U1394">
        <v>1392</v>
      </c>
      <c r="V1394">
        <v>18.399999999999999</v>
      </c>
    </row>
    <row r="1395" spans="21:22" x14ac:dyDescent="0.55000000000000004">
      <c r="U1395">
        <v>1393</v>
      </c>
      <c r="V1395">
        <v>18.399999999999999</v>
      </c>
    </row>
    <row r="1396" spans="21:22" x14ac:dyDescent="0.55000000000000004">
      <c r="U1396">
        <v>1394</v>
      </c>
      <c r="V1396">
        <v>18.399999999999999</v>
      </c>
    </row>
    <row r="1397" spans="21:22" x14ac:dyDescent="0.55000000000000004">
      <c r="U1397">
        <v>1395</v>
      </c>
      <c r="V1397">
        <v>18.399999999999999</v>
      </c>
    </row>
    <row r="1398" spans="21:22" x14ac:dyDescent="0.55000000000000004">
      <c r="U1398">
        <v>1396</v>
      </c>
      <c r="V1398">
        <v>18.399999999999999</v>
      </c>
    </row>
    <row r="1399" spans="21:22" x14ac:dyDescent="0.55000000000000004">
      <c r="U1399">
        <v>1397</v>
      </c>
      <c r="V1399">
        <v>18.399999999999999</v>
      </c>
    </row>
    <row r="1400" spans="21:22" x14ac:dyDescent="0.55000000000000004">
      <c r="U1400">
        <v>1398</v>
      </c>
      <c r="V1400">
        <v>18.399999999999999</v>
      </c>
    </row>
    <row r="1401" spans="21:22" x14ac:dyDescent="0.55000000000000004">
      <c r="U1401">
        <v>1399</v>
      </c>
      <c r="V1401">
        <v>18.399999999999999</v>
      </c>
    </row>
    <row r="1402" spans="21:22" x14ac:dyDescent="0.55000000000000004">
      <c r="U1402">
        <v>1400</v>
      </c>
      <c r="V1402">
        <v>18.399999999999999</v>
      </c>
    </row>
    <row r="1403" spans="21:22" x14ac:dyDescent="0.55000000000000004">
      <c r="U1403">
        <v>1401</v>
      </c>
      <c r="V1403">
        <v>18.399999999999999</v>
      </c>
    </row>
    <row r="1404" spans="21:22" x14ac:dyDescent="0.55000000000000004">
      <c r="U1404">
        <v>1402</v>
      </c>
      <c r="V1404">
        <v>18.399999999999999</v>
      </c>
    </row>
    <row r="1405" spans="21:22" x14ac:dyDescent="0.55000000000000004">
      <c r="U1405">
        <v>1403</v>
      </c>
      <c r="V1405">
        <v>18.399999999999999</v>
      </c>
    </row>
    <row r="1406" spans="21:22" x14ac:dyDescent="0.55000000000000004">
      <c r="U1406">
        <v>1404</v>
      </c>
      <c r="V1406">
        <v>18.399999999999999</v>
      </c>
    </row>
    <row r="1407" spans="21:22" x14ac:dyDescent="0.55000000000000004">
      <c r="U1407">
        <v>1405</v>
      </c>
      <c r="V1407">
        <v>18.399999999999999</v>
      </c>
    </row>
    <row r="1408" spans="21:22" x14ac:dyDescent="0.55000000000000004">
      <c r="U1408">
        <v>1406</v>
      </c>
      <c r="V1408">
        <v>18.399999999999999</v>
      </c>
    </row>
    <row r="1409" spans="21:22" x14ac:dyDescent="0.55000000000000004">
      <c r="U1409">
        <v>1407</v>
      </c>
      <c r="V1409">
        <v>18.399999999999999</v>
      </c>
    </row>
    <row r="1410" spans="21:22" x14ac:dyDescent="0.55000000000000004">
      <c r="U1410">
        <v>1408</v>
      </c>
      <c r="V1410">
        <v>18.399999999999999</v>
      </c>
    </row>
    <row r="1411" spans="21:22" x14ac:dyDescent="0.55000000000000004">
      <c r="U1411">
        <v>1409</v>
      </c>
      <c r="V1411">
        <v>18.399999999999999</v>
      </c>
    </row>
    <row r="1412" spans="21:22" x14ac:dyDescent="0.55000000000000004">
      <c r="U1412">
        <v>1410</v>
      </c>
      <c r="V1412">
        <v>18.399999999999999</v>
      </c>
    </row>
    <row r="1413" spans="21:22" x14ac:dyDescent="0.55000000000000004">
      <c r="U1413">
        <v>1411</v>
      </c>
      <c r="V1413">
        <v>18.399999999999999</v>
      </c>
    </row>
    <row r="1414" spans="21:22" x14ac:dyDescent="0.55000000000000004">
      <c r="U1414">
        <v>1412</v>
      </c>
      <c r="V1414">
        <v>18.399999999999999</v>
      </c>
    </row>
    <row r="1415" spans="21:22" x14ac:dyDescent="0.55000000000000004">
      <c r="U1415">
        <v>1413</v>
      </c>
      <c r="V1415">
        <v>18.399999999999999</v>
      </c>
    </row>
    <row r="1416" spans="21:22" x14ac:dyDescent="0.55000000000000004">
      <c r="U1416">
        <v>1414</v>
      </c>
      <c r="V1416">
        <v>18.399999999999999</v>
      </c>
    </row>
    <row r="1417" spans="21:22" x14ac:dyDescent="0.55000000000000004">
      <c r="U1417">
        <v>1415</v>
      </c>
      <c r="V1417">
        <v>18.399999999999999</v>
      </c>
    </row>
    <row r="1418" spans="21:22" x14ac:dyDescent="0.55000000000000004">
      <c r="U1418">
        <v>1416</v>
      </c>
      <c r="V1418">
        <v>18.399999999999999</v>
      </c>
    </row>
    <row r="1419" spans="21:22" x14ac:dyDescent="0.55000000000000004">
      <c r="U1419">
        <v>1417</v>
      </c>
      <c r="V1419">
        <v>18.399999999999999</v>
      </c>
    </row>
    <row r="1420" spans="21:22" x14ac:dyDescent="0.55000000000000004">
      <c r="U1420">
        <v>1418</v>
      </c>
      <c r="V1420">
        <v>18.399999999999999</v>
      </c>
    </row>
    <row r="1421" spans="21:22" x14ac:dyDescent="0.55000000000000004">
      <c r="U1421">
        <v>1419</v>
      </c>
      <c r="V1421">
        <v>18.399999999999999</v>
      </c>
    </row>
    <row r="1422" spans="21:22" x14ac:dyDescent="0.55000000000000004">
      <c r="U1422">
        <v>1420</v>
      </c>
      <c r="V1422">
        <v>18.399999999999999</v>
      </c>
    </row>
    <row r="1423" spans="21:22" x14ac:dyDescent="0.55000000000000004">
      <c r="U1423">
        <v>1421</v>
      </c>
      <c r="V1423">
        <v>18.399999999999999</v>
      </c>
    </row>
    <row r="1424" spans="21:22" x14ac:dyDescent="0.55000000000000004">
      <c r="U1424">
        <v>1422</v>
      </c>
      <c r="V1424">
        <v>18.399999999999999</v>
      </c>
    </row>
    <row r="1425" spans="21:22" x14ac:dyDescent="0.55000000000000004">
      <c r="U1425">
        <v>1423</v>
      </c>
      <c r="V1425">
        <v>18.399999999999999</v>
      </c>
    </row>
    <row r="1426" spans="21:22" x14ac:dyDescent="0.55000000000000004">
      <c r="U1426">
        <v>1424</v>
      </c>
      <c r="V1426">
        <v>18.399999999999999</v>
      </c>
    </row>
    <row r="1427" spans="21:22" x14ac:dyDescent="0.55000000000000004">
      <c r="U1427">
        <v>1425</v>
      </c>
      <c r="V1427">
        <v>18.399999999999999</v>
      </c>
    </row>
    <row r="1428" spans="21:22" x14ac:dyDescent="0.55000000000000004">
      <c r="U1428">
        <v>1426</v>
      </c>
      <c r="V1428">
        <v>18.399999999999999</v>
      </c>
    </row>
    <row r="1429" spans="21:22" x14ac:dyDescent="0.55000000000000004">
      <c r="U1429">
        <v>1427</v>
      </c>
      <c r="V1429">
        <v>18.399999999999999</v>
      </c>
    </row>
    <row r="1430" spans="21:22" x14ac:dyDescent="0.55000000000000004">
      <c r="U1430">
        <v>1428</v>
      </c>
      <c r="V1430">
        <v>18.399999999999999</v>
      </c>
    </row>
    <row r="1431" spans="21:22" x14ac:dyDescent="0.55000000000000004">
      <c r="U1431">
        <v>1429</v>
      </c>
      <c r="V1431">
        <v>18.399999999999999</v>
      </c>
    </row>
    <row r="1432" spans="21:22" x14ac:dyDescent="0.55000000000000004">
      <c r="U1432">
        <v>1430</v>
      </c>
      <c r="V1432">
        <v>18.399999999999999</v>
      </c>
    </row>
    <row r="1433" spans="21:22" x14ac:dyDescent="0.55000000000000004">
      <c r="U1433">
        <v>1431</v>
      </c>
      <c r="V1433">
        <v>18.399999999999999</v>
      </c>
    </row>
    <row r="1434" spans="21:22" x14ac:dyDescent="0.55000000000000004">
      <c r="U1434">
        <v>1432</v>
      </c>
      <c r="V1434">
        <v>18.399999999999999</v>
      </c>
    </row>
    <row r="1435" spans="21:22" x14ac:dyDescent="0.55000000000000004">
      <c r="U1435">
        <v>1433</v>
      </c>
      <c r="V1435">
        <v>18.399999999999999</v>
      </c>
    </row>
    <row r="1436" spans="21:22" x14ac:dyDescent="0.55000000000000004">
      <c r="U1436">
        <v>1434</v>
      </c>
      <c r="V1436">
        <v>18.399999999999999</v>
      </c>
    </row>
    <row r="1437" spans="21:22" x14ac:dyDescent="0.55000000000000004">
      <c r="U1437">
        <v>1435</v>
      </c>
      <c r="V1437">
        <v>18.399999999999999</v>
      </c>
    </row>
    <row r="1438" spans="21:22" x14ac:dyDescent="0.55000000000000004">
      <c r="U1438">
        <v>1436</v>
      </c>
      <c r="V1438">
        <v>18.399999999999999</v>
      </c>
    </row>
    <row r="1439" spans="21:22" x14ac:dyDescent="0.55000000000000004">
      <c r="U1439">
        <v>1437</v>
      </c>
      <c r="V1439">
        <v>18.399999999999999</v>
      </c>
    </row>
    <row r="1440" spans="21:22" x14ac:dyDescent="0.55000000000000004">
      <c r="U1440">
        <v>1438</v>
      </c>
      <c r="V1440">
        <v>18.399999999999999</v>
      </c>
    </row>
    <row r="1441" spans="21:22" x14ac:dyDescent="0.55000000000000004">
      <c r="U1441">
        <v>1439</v>
      </c>
      <c r="V1441">
        <v>18.399999999999999</v>
      </c>
    </row>
    <row r="1442" spans="21:22" x14ac:dyDescent="0.55000000000000004">
      <c r="U1442">
        <v>1440</v>
      </c>
      <c r="V1442">
        <v>18.399999999999999</v>
      </c>
    </row>
    <row r="1443" spans="21:22" x14ac:dyDescent="0.55000000000000004">
      <c r="U1443">
        <v>1441</v>
      </c>
      <c r="V1443">
        <v>18.399999999999999</v>
      </c>
    </row>
    <row r="1444" spans="21:22" x14ac:dyDescent="0.55000000000000004">
      <c r="U1444">
        <v>1442</v>
      </c>
      <c r="V1444">
        <v>18.399999999999999</v>
      </c>
    </row>
    <row r="1445" spans="21:22" x14ac:dyDescent="0.55000000000000004">
      <c r="U1445">
        <v>1443</v>
      </c>
      <c r="V1445">
        <v>18.399999999999999</v>
      </c>
    </row>
    <row r="1446" spans="21:22" x14ac:dyDescent="0.55000000000000004">
      <c r="U1446">
        <v>1444</v>
      </c>
      <c r="V1446">
        <v>18.399999999999999</v>
      </c>
    </row>
    <row r="1447" spans="21:22" x14ac:dyDescent="0.55000000000000004">
      <c r="U1447">
        <v>1445</v>
      </c>
      <c r="V1447">
        <v>18.399999999999999</v>
      </c>
    </row>
    <row r="1448" spans="21:22" x14ac:dyDescent="0.55000000000000004">
      <c r="U1448">
        <v>1446</v>
      </c>
      <c r="V1448">
        <v>18.399999999999999</v>
      </c>
    </row>
    <row r="1449" spans="21:22" x14ac:dyDescent="0.55000000000000004">
      <c r="U1449">
        <v>1447</v>
      </c>
      <c r="V1449">
        <v>18.399999999999999</v>
      </c>
    </row>
    <row r="1450" spans="21:22" x14ac:dyDescent="0.55000000000000004">
      <c r="U1450">
        <v>1448</v>
      </c>
      <c r="V1450">
        <v>18.399999999999999</v>
      </c>
    </row>
    <row r="1451" spans="21:22" x14ac:dyDescent="0.55000000000000004">
      <c r="U1451">
        <v>1449</v>
      </c>
      <c r="V1451">
        <v>18.399999999999999</v>
      </c>
    </row>
    <row r="1452" spans="21:22" x14ac:dyDescent="0.55000000000000004">
      <c r="U1452">
        <v>1450</v>
      </c>
      <c r="V1452">
        <v>18.399999999999999</v>
      </c>
    </row>
    <row r="1453" spans="21:22" x14ac:dyDescent="0.55000000000000004">
      <c r="U1453">
        <v>1451</v>
      </c>
      <c r="V1453">
        <v>18.399999999999999</v>
      </c>
    </row>
    <row r="1454" spans="21:22" x14ac:dyDescent="0.55000000000000004">
      <c r="U1454">
        <v>1452</v>
      </c>
      <c r="V1454">
        <v>18.399999999999999</v>
      </c>
    </row>
    <row r="1455" spans="21:22" x14ac:dyDescent="0.55000000000000004">
      <c r="U1455">
        <v>1453</v>
      </c>
      <c r="V1455">
        <v>18.399999999999999</v>
      </c>
    </row>
    <row r="1456" spans="21:22" x14ac:dyDescent="0.55000000000000004">
      <c r="U1456">
        <v>1454</v>
      </c>
      <c r="V1456">
        <v>18.399999999999999</v>
      </c>
    </row>
    <row r="1457" spans="21:22" x14ac:dyDescent="0.55000000000000004">
      <c r="U1457">
        <v>1455</v>
      </c>
      <c r="V1457">
        <v>18.399999999999999</v>
      </c>
    </row>
    <row r="1458" spans="21:22" x14ac:dyDescent="0.55000000000000004">
      <c r="U1458">
        <v>1456</v>
      </c>
      <c r="V1458">
        <v>18.399999999999999</v>
      </c>
    </row>
    <row r="1459" spans="21:22" x14ac:dyDescent="0.55000000000000004">
      <c r="U1459">
        <v>1457</v>
      </c>
      <c r="V1459">
        <v>18.399999999999999</v>
      </c>
    </row>
    <row r="1460" spans="21:22" x14ac:dyDescent="0.55000000000000004">
      <c r="U1460">
        <v>1458</v>
      </c>
      <c r="V1460">
        <v>18.399999999999999</v>
      </c>
    </row>
    <row r="1461" spans="21:22" x14ac:dyDescent="0.55000000000000004">
      <c r="U1461">
        <v>1459</v>
      </c>
      <c r="V1461">
        <v>18.399999999999999</v>
      </c>
    </row>
    <row r="1462" spans="21:22" x14ac:dyDescent="0.55000000000000004">
      <c r="U1462">
        <v>1460</v>
      </c>
      <c r="V1462">
        <v>18.399999999999999</v>
      </c>
    </row>
    <row r="1463" spans="21:22" x14ac:dyDescent="0.55000000000000004">
      <c r="U1463">
        <v>1461</v>
      </c>
      <c r="V1463">
        <v>18.399999999999999</v>
      </c>
    </row>
    <row r="1464" spans="21:22" x14ac:dyDescent="0.55000000000000004">
      <c r="U1464">
        <v>1462</v>
      </c>
      <c r="V1464">
        <v>18.399999999999999</v>
      </c>
    </row>
    <row r="1465" spans="21:22" x14ac:dyDescent="0.55000000000000004">
      <c r="U1465">
        <v>1463</v>
      </c>
      <c r="V1465">
        <v>18.399999999999999</v>
      </c>
    </row>
    <row r="1466" spans="21:22" x14ac:dyDescent="0.55000000000000004">
      <c r="U1466">
        <v>1464</v>
      </c>
      <c r="V1466">
        <v>18.399999999999999</v>
      </c>
    </row>
    <row r="1467" spans="21:22" x14ac:dyDescent="0.55000000000000004">
      <c r="U1467">
        <v>1465</v>
      </c>
      <c r="V1467">
        <v>18.399999999999999</v>
      </c>
    </row>
    <row r="1468" spans="21:22" x14ac:dyDescent="0.55000000000000004">
      <c r="U1468">
        <v>1466</v>
      </c>
      <c r="V1468">
        <v>18.399999999999999</v>
      </c>
    </row>
    <row r="1469" spans="21:22" x14ac:dyDescent="0.55000000000000004">
      <c r="U1469">
        <v>1467</v>
      </c>
      <c r="V1469">
        <v>18.399999999999999</v>
      </c>
    </row>
    <row r="1470" spans="21:22" x14ac:dyDescent="0.55000000000000004">
      <c r="U1470">
        <v>1468</v>
      </c>
      <c r="V1470">
        <v>18.399999999999999</v>
      </c>
    </row>
    <row r="1471" spans="21:22" x14ac:dyDescent="0.55000000000000004">
      <c r="U1471">
        <v>1469</v>
      </c>
      <c r="V1471">
        <v>18.399999999999999</v>
      </c>
    </row>
    <row r="1472" spans="21:22" x14ac:dyDescent="0.55000000000000004">
      <c r="U1472">
        <v>1470</v>
      </c>
      <c r="V1472">
        <v>18.399999999999999</v>
      </c>
    </row>
    <row r="1473" spans="21:22" x14ac:dyDescent="0.55000000000000004">
      <c r="U1473">
        <v>1471</v>
      </c>
      <c r="V1473">
        <v>18.399999999999999</v>
      </c>
    </row>
    <row r="1474" spans="21:22" x14ac:dyDescent="0.55000000000000004">
      <c r="U1474">
        <v>1472</v>
      </c>
      <c r="V1474">
        <v>18.399999999999999</v>
      </c>
    </row>
    <row r="1475" spans="21:22" x14ac:dyDescent="0.55000000000000004">
      <c r="U1475">
        <v>1473</v>
      </c>
      <c r="V1475">
        <v>18.399999999999999</v>
      </c>
    </row>
    <row r="1476" spans="21:22" x14ac:dyDescent="0.55000000000000004">
      <c r="U1476">
        <v>1474</v>
      </c>
      <c r="V1476">
        <v>18.399999999999999</v>
      </c>
    </row>
    <row r="1477" spans="21:22" x14ac:dyDescent="0.55000000000000004">
      <c r="U1477">
        <v>1475</v>
      </c>
      <c r="V1477">
        <v>18.399999999999999</v>
      </c>
    </row>
    <row r="1478" spans="21:22" x14ac:dyDescent="0.55000000000000004">
      <c r="U1478">
        <v>1476</v>
      </c>
      <c r="V1478">
        <v>18.399999999999999</v>
      </c>
    </row>
    <row r="1479" spans="21:22" x14ac:dyDescent="0.55000000000000004">
      <c r="U1479">
        <v>1477</v>
      </c>
      <c r="V1479">
        <v>18.399999999999999</v>
      </c>
    </row>
    <row r="1480" spans="21:22" x14ac:dyDescent="0.55000000000000004">
      <c r="U1480">
        <v>1478</v>
      </c>
      <c r="V1480">
        <v>18.399999999999999</v>
      </c>
    </row>
    <row r="1481" spans="21:22" x14ac:dyDescent="0.55000000000000004">
      <c r="U1481">
        <v>1479</v>
      </c>
      <c r="V1481">
        <v>18.399999999999999</v>
      </c>
    </row>
    <row r="1482" spans="21:22" x14ac:dyDescent="0.55000000000000004">
      <c r="U1482">
        <v>1480</v>
      </c>
      <c r="V1482">
        <v>18.399999999999999</v>
      </c>
    </row>
    <row r="1483" spans="21:22" x14ac:dyDescent="0.55000000000000004">
      <c r="U1483">
        <v>1481</v>
      </c>
      <c r="V1483">
        <v>18.399999999999999</v>
      </c>
    </row>
    <row r="1484" spans="21:22" x14ac:dyDescent="0.55000000000000004">
      <c r="U1484">
        <v>1482</v>
      </c>
      <c r="V1484">
        <v>18.399999999999999</v>
      </c>
    </row>
    <row r="1485" spans="21:22" x14ac:dyDescent="0.55000000000000004">
      <c r="U1485">
        <v>1483</v>
      </c>
      <c r="V1485">
        <v>18.399999999999999</v>
      </c>
    </row>
    <row r="1486" spans="21:22" x14ac:dyDescent="0.55000000000000004">
      <c r="U1486">
        <v>1484</v>
      </c>
      <c r="V1486">
        <v>18.399999999999999</v>
      </c>
    </row>
    <row r="1487" spans="21:22" x14ac:dyDescent="0.55000000000000004">
      <c r="U1487">
        <v>1485</v>
      </c>
      <c r="V1487">
        <v>18.399999999999999</v>
      </c>
    </row>
    <row r="1488" spans="21:22" x14ac:dyDescent="0.55000000000000004">
      <c r="U1488">
        <v>1486</v>
      </c>
      <c r="V1488">
        <v>18.399999999999999</v>
      </c>
    </row>
    <row r="1489" spans="21:22" x14ac:dyDescent="0.55000000000000004">
      <c r="U1489">
        <v>1487</v>
      </c>
      <c r="V1489">
        <v>18.399999999999999</v>
      </c>
    </row>
    <row r="1490" spans="21:22" x14ac:dyDescent="0.55000000000000004">
      <c r="U1490">
        <v>1488</v>
      </c>
      <c r="V1490">
        <v>18.399999999999999</v>
      </c>
    </row>
    <row r="1491" spans="21:22" x14ac:dyDescent="0.55000000000000004">
      <c r="U1491">
        <v>1489</v>
      </c>
      <c r="V1491">
        <v>18.399999999999999</v>
      </c>
    </row>
    <row r="1492" spans="21:22" x14ac:dyDescent="0.55000000000000004">
      <c r="U1492">
        <v>1490</v>
      </c>
      <c r="V1492">
        <v>18.399999999999999</v>
      </c>
    </row>
    <row r="1493" spans="21:22" x14ac:dyDescent="0.55000000000000004">
      <c r="U1493">
        <v>1491</v>
      </c>
      <c r="V1493">
        <v>18.399999999999999</v>
      </c>
    </row>
    <row r="1494" spans="21:22" x14ac:dyDescent="0.55000000000000004">
      <c r="U1494">
        <v>1492</v>
      </c>
      <c r="V1494">
        <v>18.399999999999999</v>
      </c>
    </row>
    <row r="1495" spans="21:22" x14ac:dyDescent="0.55000000000000004">
      <c r="U1495">
        <v>1493</v>
      </c>
      <c r="V1495">
        <v>18.399999999999999</v>
      </c>
    </row>
    <row r="1496" spans="21:22" x14ac:dyDescent="0.55000000000000004">
      <c r="U1496">
        <v>1494</v>
      </c>
      <c r="V1496">
        <v>18.399999999999999</v>
      </c>
    </row>
    <row r="1497" spans="21:22" x14ac:dyDescent="0.55000000000000004">
      <c r="U1497">
        <v>1495</v>
      </c>
      <c r="V1497">
        <v>18.399999999999999</v>
      </c>
    </row>
    <row r="1498" spans="21:22" x14ac:dyDescent="0.55000000000000004">
      <c r="U1498">
        <v>1496</v>
      </c>
      <c r="V1498">
        <v>18.399999999999999</v>
      </c>
    </row>
    <row r="1499" spans="21:22" x14ac:dyDescent="0.55000000000000004">
      <c r="U1499">
        <v>1497</v>
      </c>
      <c r="V1499">
        <v>18.399999999999999</v>
      </c>
    </row>
    <row r="1500" spans="21:22" x14ac:dyDescent="0.55000000000000004">
      <c r="U1500">
        <v>1498</v>
      </c>
      <c r="V1500">
        <v>18.399999999999999</v>
      </c>
    </row>
    <row r="1501" spans="21:22" x14ac:dyDescent="0.55000000000000004">
      <c r="U1501">
        <v>1499</v>
      </c>
      <c r="V1501">
        <v>18.399999999999999</v>
      </c>
    </row>
    <row r="1502" spans="21:22" x14ac:dyDescent="0.55000000000000004">
      <c r="U1502">
        <v>1500</v>
      </c>
      <c r="V1502">
        <v>18.399999999999999</v>
      </c>
    </row>
    <row r="1503" spans="21:22" x14ac:dyDescent="0.55000000000000004">
      <c r="U1503">
        <v>1501</v>
      </c>
      <c r="V1503">
        <v>18.399999999999999</v>
      </c>
    </row>
    <row r="1504" spans="21:22" x14ac:dyDescent="0.55000000000000004">
      <c r="U1504">
        <v>1502</v>
      </c>
      <c r="V1504">
        <v>18.399999999999999</v>
      </c>
    </row>
    <row r="1505" spans="21:22" x14ac:dyDescent="0.55000000000000004">
      <c r="U1505">
        <v>1503</v>
      </c>
      <c r="V1505">
        <v>18.399999999999999</v>
      </c>
    </row>
    <row r="1506" spans="21:22" x14ac:dyDescent="0.55000000000000004">
      <c r="U1506">
        <v>1504</v>
      </c>
      <c r="V1506">
        <v>18.399999999999999</v>
      </c>
    </row>
    <row r="1507" spans="21:22" x14ac:dyDescent="0.55000000000000004">
      <c r="U1507">
        <v>1505</v>
      </c>
      <c r="V1507">
        <v>18.399999999999999</v>
      </c>
    </row>
    <row r="1508" spans="21:22" x14ac:dyDescent="0.55000000000000004">
      <c r="U1508">
        <v>1506</v>
      </c>
      <c r="V1508">
        <v>18.399999999999999</v>
      </c>
    </row>
    <row r="1509" spans="21:22" x14ac:dyDescent="0.55000000000000004">
      <c r="U1509">
        <v>1507</v>
      </c>
      <c r="V1509">
        <v>18.399999999999999</v>
      </c>
    </row>
    <row r="1510" spans="21:22" x14ac:dyDescent="0.55000000000000004">
      <c r="U1510">
        <v>1508</v>
      </c>
      <c r="V1510">
        <v>18.399999999999999</v>
      </c>
    </row>
    <row r="1511" spans="21:22" x14ac:dyDescent="0.55000000000000004">
      <c r="U1511">
        <v>1509</v>
      </c>
      <c r="V1511">
        <v>18.399999999999999</v>
      </c>
    </row>
    <row r="1512" spans="21:22" x14ac:dyDescent="0.55000000000000004">
      <c r="U1512">
        <v>1510</v>
      </c>
      <c r="V1512">
        <v>18.399999999999999</v>
      </c>
    </row>
    <row r="1513" spans="21:22" x14ac:dyDescent="0.55000000000000004">
      <c r="U1513">
        <v>1511</v>
      </c>
      <c r="V1513">
        <v>18.399999999999999</v>
      </c>
    </row>
    <row r="1514" spans="21:22" x14ac:dyDescent="0.55000000000000004">
      <c r="U1514">
        <v>1512</v>
      </c>
      <c r="V1514">
        <v>18.399999999999999</v>
      </c>
    </row>
    <row r="1515" spans="21:22" x14ac:dyDescent="0.55000000000000004">
      <c r="U1515">
        <v>1513</v>
      </c>
      <c r="V1515">
        <v>18.399999999999999</v>
      </c>
    </row>
    <row r="1516" spans="21:22" x14ac:dyDescent="0.55000000000000004">
      <c r="U1516">
        <v>1514</v>
      </c>
      <c r="V1516">
        <v>18.399999999999999</v>
      </c>
    </row>
    <row r="1517" spans="21:22" x14ac:dyDescent="0.55000000000000004">
      <c r="U1517">
        <v>1515</v>
      </c>
      <c r="V1517">
        <v>18.399999999999999</v>
      </c>
    </row>
    <row r="1518" spans="21:22" x14ac:dyDescent="0.55000000000000004">
      <c r="U1518">
        <v>1516</v>
      </c>
      <c r="V1518">
        <v>18.399999999999999</v>
      </c>
    </row>
    <row r="1519" spans="21:22" x14ac:dyDescent="0.55000000000000004">
      <c r="U1519">
        <v>1517</v>
      </c>
      <c r="V1519">
        <v>18.399999999999999</v>
      </c>
    </row>
    <row r="1520" spans="21:22" x14ac:dyDescent="0.55000000000000004">
      <c r="U1520">
        <v>1518</v>
      </c>
      <c r="V1520">
        <v>18.399999999999999</v>
      </c>
    </row>
    <row r="1521" spans="21:22" x14ac:dyDescent="0.55000000000000004">
      <c r="U1521">
        <v>1519</v>
      </c>
      <c r="V1521">
        <v>18.399999999999999</v>
      </c>
    </row>
    <row r="1522" spans="21:22" x14ac:dyDescent="0.55000000000000004">
      <c r="U1522">
        <v>1520</v>
      </c>
      <c r="V1522">
        <v>18.399999999999999</v>
      </c>
    </row>
    <row r="1523" spans="21:22" x14ac:dyDescent="0.55000000000000004">
      <c r="U1523">
        <v>1521</v>
      </c>
      <c r="V1523">
        <v>18.399999999999999</v>
      </c>
    </row>
    <row r="1524" spans="21:22" x14ac:dyDescent="0.55000000000000004">
      <c r="U1524">
        <v>1522</v>
      </c>
      <c r="V1524">
        <v>18.399999999999999</v>
      </c>
    </row>
    <row r="1525" spans="21:22" x14ac:dyDescent="0.55000000000000004">
      <c r="U1525">
        <v>1523</v>
      </c>
      <c r="V1525">
        <v>18.399999999999999</v>
      </c>
    </row>
    <row r="1526" spans="21:22" x14ac:dyDescent="0.55000000000000004">
      <c r="U1526">
        <v>1524</v>
      </c>
      <c r="V1526">
        <v>18.399999999999999</v>
      </c>
    </row>
    <row r="1527" spans="21:22" x14ac:dyDescent="0.55000000000000004">
      <c r="U1527">
        <v>1525</v>
      </c>
      <c r="V1527">
        <v>18.399999999999999</v>
      </c>
    </row>
    <row r="1528" spans="21:22" x14ac:dyDescent="0.55000000000000004">
      <c r="U1528">
        <v>1526</v>
      </c>
      <c r="V1528">
        <v>18.399999999999999</v>
      </c>
    </row>
    <row r="1529" spans="21:22" x14ac:dyDescent="0.55000000000000004">
      <c r="U1529">
        <v>1527</v>
      </c>
      <c r="V1529">
        <v>18.399999999999999</v>
      </c>
    </row>
    <row r="1530" spans="21:22" x14ac:dyDescent="0.55000000000000004">
      <c r="U1530">
        <v>1528</v>
      </c>
      <c r="V1530">
        <v>18.399999999999999</v>
      </c>
    </row>
    <row r="1531" spans="21:22" x14ac:dyDescent="0.55000000000000004">
      <c r="U1531">
        <v>1529</v>
      </c>
      <c r="V1531">
        <v>18.399999999999999</v>
      </c>
    </row>
    <row r="1532" spans="21:22" x14ac:dyDescent="0.55000000000000004">
      <c r="U1532">
        <v>1530</v>
      </c>
      <c r="V1532">
        <v>18.399999999999999</v>
      </c>
    </row>
    <row r="1533" spans="21:22" x14ac:dyDescent="0.55000000000000004">
      <c r="U1533">
        <v>1531</v>
      </c>
      <c r="V1533">
        <v>18.399999999999999</v>
      </c>
    </row>
    <row r="1534" spans="21:22" x14ac:dyDescent="0.55000000000000004">
      <c r="U1534">
        <v>1532</v>
      </c>
      <c r="V1534">
        <v>18.399999999999999</v>
      </c>
    </row>
    <row r="1535" spans="21:22" x14ac:dyDescent="0.55000000000000004">
      <c r="U1535">
        <v>1533</v>
      </c>
      <c r="V1535">
        <v>18.399999999999999</v>
      </c>
    </row>
    <row r="1536" spans="21:22" x14ac:dyDescent="0.55000000000000004">
      <c r="U1536">
        <v>1534</v>
      </c>
      <c r="V1536">
        <v>18.399999999999999</v>
      </c>
    </row>
    <row r="1537" spans="21:22" x14ac:dyDescent="0.55000000000000004">
      <c r="U1537">
        <v>1535</v>
      </c>
      <c r="V1537">
        <v>18.399999999999999</v>
      </c>
    </row>
    <row r="1538" spans="21:22" x14ac:dyDescent="0.55000000000000004">
      <c r="U1538">
        <v>1536</v>
      </c>
      <c r="V1538">
        <v>18.399999999999999</v>
      </c>
    </row>
    <row r="1539" spans="21:22" x14ac:dyDescent="0.55000000000000004">
      <c r="U1539">
        <v>1537</v>
      </c>
      <c r="V1539">
        <v>18.399999999999999</v>
      </c>
    </row>
    <row r="1540" spans="21:22" x14ac:dyDescent="0.55000000000000004">
      <c r="U1540">
        <v>1538</v>
      </c>
      <c r="V1540">
        <v>18.399999999999999</v>
      </c>
    </row>
    <row r="1541" spans="21:22" x14ac:dyDescent="0.55000000000000004">
      <c r="U1541">
        <v>1539</v>
      </c>
      <c r="V1541">
        <v>18.399999999999999</v>
      </c>
    </row>
    <row r="1542" spans="21:22" x14ac:dyDescent="0.55000000000000004">
      <c r="U1542">
        <v>1540</v>
      </c>
      <c r="V1542">
        <v>18.399999999999999</v>
      </c>
    </row>
    <row r="1543" spans="21:22" x14ac:dyDescent="0.55000000000000004">
      <c r="U1543">
        <v>1541</v>
      </c>
      <c r="V1543">
        <v>18.399999999999999</v>
      </c>
    </row>
    <row r="1544" spans="21:22" x14ac:dyDescent="0.55000000000000004">
      <c r="U1544">
        <v>1542</v>
      </c>
      <c r="V1544">
        <v>18.399999999999999</v>
      </c>
    </row>
    <row r="1545" spans="21:22" x14ac:dyDescent="0.55000000000000004">
      <c r="U1545">
        <v>1543</v>
      </c>
      <c r="V1545">
        <v>18.399999999999999</v>
      </c>
    </row>
    <row r="1546" spans="21:22" x14ac:dyDescent="0.55000000000000004">
      <c r="U1546">
        <v>1544</v>
      </c>
      <c r="V1546">
        <v>18.399999999999999</v>
      </c>
    </row>
    <row r="1547" spans="21:22" x14ac:dyDescent="0.55000000000000004">
      <c r="U1547">
        <v>1545</v>
      </c>
      <c r="V1547">
        <v>18.399999999999999</v>
      </c>
    </row>
    <row r="1548" spans="21:22" x14ac:dyDescent="0.55000000000000004">
      <c r="U1548">
        <v>1546</v>
      </c>
      <c r="V1548">
        <v>18.399999999999999</v>
      </c>
    </row>
    <row r="1549" spans="21:22" x14ac:dyDescent="0.55000000000000004">
      <c r="U1549">
        <v>1547</v>
      </c>
      <c r="V1549">
        <v>18.399999999999999</v>
      </c>
    </row>
    <row r="1550" spans="21:22" x14ac:dyDescent="0.55000000000000004">
      <c r="U1550">
        <v>1548</v>
      </c>
      <c r="V1550">
        <v>18.399999999999999</v>
      </c>
    </row>
    <row r="1551" spans="21:22" x14ac:dyDescent="0.55000000000000004">
      <c r="U1551">
        <v>1549</v>
      </c>
      <c r="V1551">
        <v>18.399999999999999</v>
      </c>
    </row>
    <row r="1552" spans="21:22" x14ac:dyDescent="0.55000000000000004">
      <c r="U1552">
        <v>1550</v>
      </c>
      <c r="V1552">
        <v>18.399999999999999</v>
      </c>
    </row>
    <row r="1553" spans="21:22" x14ac:dyDescent="0.55000000000000004">
      <c r="U1553">
        <v>1551</v>
      </c>
      <c r="V1553">
        <v>18.399999999999999</v>
      </c>
    </row>
    <row r="1554" spans="21:22" x14ac:dyDescent="0.55000000000000004">
      <c r="U1554">
        <v>1552</v>
      </c>
      <c r="V1554">
        <v>18.399999999999999</v>
      </c>
    </row>
    <row r="1555" spans="21:22" x14ac:dyDescent="0.55000000000000004">
      <c r="U1555">
        <v>1553</v>
      </c>
      <c r="V1555">
        <v>18.399999999999999</v>
      </c>
    </row>
    <row r="1556" spans="21:22" x14ac:dyDescent="0.55000000000000004">
      <c r="U1556">
        <v>1554</v>
      </c>
      <c r="V1556">
        <v>18.399999999999999</v>
      </c>
    </row>
    <row r="1557" spans="21:22" x14ac:dyDescent="0.55000000000000004">
      <c r="U1557">
        <v>1555</v>
      </c>
      <c r="V1557">
        <v>18.399999999999999</v>
      </c>
    </row>
    <row r="1558" spans="21:22" x14ac:dyDescent="0.55000000000000004">
      <c r="U1558">
        <v>1556</v>
      </c>
      <c r="V1558">
        <v>18.399999999999999</v>
      </c>
    </row>
    <row r="1559" spans="21:22" x14ac:dyDescent="0.55000000000000004">
      <c r="U1559">
        <v>1557</v>
      </c>
      <c r="V1559">
        <v>18.399999999999999</v>
      </c>
    </row>
    <row r="1560" spans="21:22" x14ac:dyDescent="0.55000000000000004">
      <c r="U1560">
        <v>1558</v>
      </c>
      <c r="V1560">
        <v>18.399999999999999</v>
      </c>
    </row>
    <row r="1561" spans="21:22" x14ac:dyDescent="0.55000000000000004">
      <c r="U1561">
        <v>1559</v>
      </c>
      <c r="V1561">
        <v>18.399999999999999</v>
      </c>
    </row>
    <row r="1562" spans="21:22" x14ac:dyDescent="0.55000000000000004">
      <c r="U1562">
        <v>1560</v>
      </c>
      <c r="V1562">
        <v>18.399999999999999</v>
      </c>
    </row>
    <row r="1563" spans="21:22" x14ac:dyDescent="0.55000000000000004">
      <c r="U1563">
        <v>1561</v>
      </c>
      <c r="V1563">
        <v>18.399999999999999</v>
      </c>
    </row>
    <row r="1564" spans="21:22" x14ac:dyDescent="0.55000000000000004">
      <c r="U1564">
        <v>1562</v>
      </c>
      <c r="V1564">
        <v>18.399999999999999</v>
      </c>
    </row>
    <row r="1565" spans="21:22" x14ac:dyDescent="0.55000000000000004">
      <c r="U1565">
        <v>1563</v>
      </c>
      <c r="V1565">
        <v>18.399999999999999</v>
      </c>
    </row>
    <row r="1566" spans="21:22" x14ac:dyDescent="0.55000000000000004">
      <c r="U1566">
        <v>1564</v>
      </c>
      <c r="V1566">
        <v>18.399999999999999</v>
      </c>
    </row>
    <row r="1567" spans="21:22" x14ac:dyDescent="0.55000000000000004">
      <c r="U1567">
        <v>1565</v>
      </c>
      <c r="V1567">
        <v>18.399999999999999</v>
      </c>
    </row>
    <row r="1568" spans="21:22" x14ac:dyDescent="0.55000000000000004">
      <c r="U1568">
        <v>1566</v>
      </c>
      <c r="V1568">
        <v>18.399999999999999</v>
      </c>
    </row>
    <row r="1569" spans="21:22" x14ac:dyDescent="0.55000000000000004">
      <c r="U1569">
        <v>1567</v>
      </c>
      <c r="V1569">
        <v>18.399999999999999</v>
      </c>
    </row>
    <row r="1570" spans="21:22" x14ac:dyDescent="0.55000000000000004">
      <c r="U1570">
        <v>1568</v>
      </c>
      <c r="V1570">
        <v>18.399999999999999</v>
      </c>
    </row>
    <row r="1571" spans="21:22" x14ac:dyDescent="0.55000000000000004">
      <c r="U1571">
        <v>1569</v>
      </c>
      <c r="V1571">
        <v>18.399999999999999</v>
      </c>
    </row>
    <row r="1572" spans="21:22" x14ac:dyDescent="0.55000000000000004">
      <c r="U1572">
        <v>1570</v>
      </c>
      <c r="V1572">
        <v>18.399999999999999</v>
      </c>
    </row>
    <row r="1573" spans="21:22" x14ac:dyDescent="0.55000000000000004">
      <c r="U1573">
        <v>1571</v>
      </c>
      <c r="V1573">
        <v>18.399999999999999</v>
      </c>
    </row>
    <row r="1574" spans="21:22" x14ac:dyDescent="0.55000000000000004">
      <c r="U1574">
        <v>1572</v>
      </c>
      <c r="V1574">
        <v>18.399999999999999</v>
      </c>
    </row>
    <row r="1575" spans="21:22" x14ac:dyDescent="0.55000000000000004">
      <c r="U1575">
        <v>1573</v>
      </c>
      <c r="V1575">
        <v>18.399999999999999</v>
      </c>
    </row>
    <row r="1576" spans="21:22" x14ac:dyDescent="0.55000000000000004">
      <c r="U1576">
        <v>1574</v>
      </c>
      <c r="V1576">
        <v>18.399999999999999</v>
      </c>
    </row>
    <row r="1577" spans="21:22" x14ac:dyDescent="0.55000000000000004">
      <c r="U1577">
        <v>1575</v>
      </c>
      <c r="V1577">
        <v>18.399999999999999</v>
      </c>
    </row>
    <row r="1578" spans="21:22" x14ac:dyDescent="0.55000000000000004">
      <c r="U1578">
        <v>1576</v>
      </c>
      <c r="V1578">
        <v>18.399999999999999</v>
      </c>
    </row>
    <row r="1579" spans="21:22" x14ac:dyDescent="0.55000000000000004">
      <c r="U1579">
        <v>1577</v>
      </c>
      <c r="V1579">
        <v>18.399999999999999</v>
      </c>
    </row>
    <row r="1580" spans="21:22" x14ac:dyDescent="0.55000000000000004">
      <c r="U1580">
        <v>1578</v>
      </c>
      <c r="V1580">
        <v>18.399999999999999</v>
      </c>
    </row>
    <row r="1581" spans="21:22" x14ac:dyDescent="0.55000000000000004">
      <c r="U1581">
        <v>1579</v>
      </c>
      <c r="V1581">
        <v>18.399999999999999</v>
      </c>
    </row>
    <row r="1582" spans="21:22" x14ac:dyDescent="0.55000000000000004">
      <c r="U1582">
        <v>1580</v>
      </c>
      <c r="V1582">
        <v>18.399999999999999</v>
      </c>
    </row>
    <row r="1583" spans="21:22" x14ac:dyDescent="0.55000000000000004">
      <c r="U1583">
        <v>1581</v>
      </c>
      <c r="V1583">
        <v>18.399999999999999</v>
      </c>
    </row>
    <row r="1584" spans="21:22" x14ac:dyDescent="0.55000000000000004">
      <c r="U1584">
        <v>1582</v>
      </c>
      <c r="V1584">
        <v>18.399999999999999</v>
      </c>
    </row>
    <row r="1585" spans="21:22" x14ac:dyDescent="0.55000000000000004">
      <c r="U1585">
        <v>1583</v>
      </c>
      <c r="V1585">
        <v>18.399999999999999</v>
      </c>
    </row>
    <row r="1586" spans="21:22" x14ac:dyDescent="0.55000000000000004">
      <c r="U1586">
        <v>1584</v>
      </c>
      <c r="V1586">
        <v>18.399999999999999</v>
      </c>
    </row>
    <row r="1587" spans="21:22" x14ac:dyDescent="0.55000000000000004">
      <c r="U1587">
        <v>1585</v>
      </c>
      <c r="V1587">
        <v>18.399999999999999</v>
      </c>
    </row>
    <row r="1588" spans="21:22" x14ac:dyDescent="0.55000000000000004">
      <c r="U1588">
        <v>1586</v>
      </c>
      <c r="V1588">
        <v>18.399999999999999</v>
      </c>
    </row>
    <row r="1589" spans="21:22" x14ac:dyDescent="0.55000000000000004">
      <c r="U1589">
        <v>1587</v>
      </c>
      <c r="V1589">
        <v>18.399999999999999</v>
      </c>
    </row>
    <row r="1590" spans="21:22" x14ac:dyDescent="0.55000000000000004">
      <c r="U1590">
        <v>1588</v>
      </c>
      <c r="V1590">
        <v>18.399999999999999</v>
      </c>
    </row>
    <row r="1591" spans="21:22" x14ac:dyDescent="0.55000000000000004">
      <c r="U1591">
        <v>1589</v>
      </c>
      <c r="V1591">
        <v>18.399999999999999</v>
      </c>
    </row>
    <row r="1592" spans="21:22" x14ac:dyDescent="0.55000000000000004">
      <c r="U1592">
        <v>1590</v>
      </c>
      <c r="V1592">
        <v>18.399999999999999</v>
      </c>
    </row>
    <row r="1593" spans="21:22" x14ac:dyDescent="0.55000000000000004">
      <c r="U1593">
        <v>1591</v>
      </c>
      <c r="V1593">
        <v>18.399999999999999</v>
      </c>
    </row>
    <row r="1594" spans="21:22" x14ac:dyDescent="0.55000000000000004">
      <c r="U1594">
        <v>1592</v>
      </c>
      <c r="V1594">
        <v>18.399999999999999</v>
      </c>
    </row>
    <row r="1595" spans="21:22" x14ac:dyDescent="0.55000000000000004">
      <c r="U1595">
        <v>1593</v>
      </c>
      <c r="V1595">
        <v>18.399999999999999</v>
      </c>
    </row>
    <row r="1596" spans="21:22" x14ac:dyDescent="0.55000000000000004">
      <c r="U1596">
        <v>1594</v>
      </c>
      <c r="V1596">
        <v>18.399999999999999</v>
      </c>
    </row>
    <row r="1597" spans="21:22" x14ac:dyDescent="0.55000000000000004">
      <c r="U1597">
        <v>1595</v>
      </c>
      <c r="V1597">
        <v>18.399999999999999</v>
      </c>
    </row>
    <row r="1598" spans="21:22" x14ac:dyDescent="0.55000000000000004">
      <c r="U1598">
        <v>1596</v>
      </c>
      <c r="V1598">
        <v>18.399999999999999</v>
      </c>
    </row>
    <row r="1599" spans="21:22" x14ac:dyDescent="0.55000000000000004">
      <c r="U1599">
        <v>1597</v>
      </c>
      <c r="V1599">
        <v>18.399999999999999</v>
      </c>
    </row>
    <row r="1600" spans="21:22" x14ac:dyDescent="0.55000000000000004">
      <c r="U1600">
        <v>1598</v>
      </c>
      <c r="V1600">
        <v>18.399999999999999</v>
      </c>
    </row>
    <row r="1601" spans="21:22" x14ac:dyDescent="0.55000000000000004">
      <c r="U1601">
        <v>1599</v>
      </c>
      <c r="V1601">
        <v>18.399999999999999</v>
      </c>
    </row>
    <row r="1602" spans="21:22" x14ac:dyDescent="0.55000000000000004">
      <c r="U1602">
        <v>1600</v>
      </c>
      <c r="V1602">
        <v>18.399999999999999</v>
      </c>
    </row>
    <row r="1603" spans="21:22" x14ac:dyDescent="0.55000000000000004">
      <c r="U1603">
        <v>1601</v>
      </c>
      <c r="V1603">
        <v>18.399999999999999</v>
      </c>
    </row>
    <row r="1604" spans="21:22" x14ac:dyDescent="0.55000000000000004">
      <c r="U1604">
        <v>1602</v>
      </c>
      <c r="V1604">
        <v>18.399999999999999</v>
      </c>
    </row>
    <row r="1605" spans="21:22" x14ac:dyDescent="0.55000000000000004">
      <c r="U1605">
        <v>1603</v>
      </c>
      <c r="V1605">
        <v>18.399999999999999</v>
      </c>
    </row>
    <row r="1606" spans="21:22" x14ac:dyDescent="0.55000000000000004">
      <c r="U1606">
        <v>1604</v>
      </c>
      <c r="V1606">
        <v>18.399999999999999</v>
      </c>
    </row>
    <row r="1607" spans="21:22" x14ac:dyDescent="0.55000000000000004">
      <c r="U1607">
        <v>1605</v>
      </c>
      <c r="V1607">
        <v>18.399999999999999</v>
      </c>
    </row>
    <row r="1608" spans="21:22" x14ac:dyDescent="0.55000000000000004">
      <c r="U1608">
        <v>1606</v>
      </c>
      <c r="V1608">
        <v>18.399999999999999</v>
      </c>
    </row>
    <row r="1609" spans="21:22" x14ac:dyDescent="0.55000000000000004">
      <c r="U1609">
        <v>1607</v>
      </c>
      <c r="V1609">
        <v>18.399999999999999</v>
      </c>
    </row>
    <row r="1610" spans="21:22" x14ac:dyDescent="0.55000000000000004">
      <c r="U1610">
        <v>1608</v>
      </c>
      <c r="V1610">
        <v>18.399999999999999</v>
      </c>
    </row>
    <row r="1611" spans="21:22" x14ac:dyDescent="0.55000000000000004">
      <c r="U1611">
        <v>1609</v>
      </c>
      <c r="V1611">
        <v>18.399999999999999</v>
      </c>
    </row>
    <row r="1612" spans="21:22" x14ac:dyDescent="0.55000000000000004">
      <c r="U1612">
        <v>1610</v>
      </c>
      <c r="V1612">
        <v>18.399999999999999</v>
      </c>
    </row>
    <row r="1613" spans="21:22" x14ac:dyDescent="0.55000000000000004">
      <c r="U1613">
        <v>1611</v>
      </c>
      <c r="V1613">
        <v>18.399999999999999</v>
      </c>
    </row>
    <row r="1614" spans="21:22" x14ac:dyDescent="0.55000000000000004">
      <c r="U1614">
        <v>1612</v>
      </c>
      <c r="V1614">
        <v>18.399999999999999</v>
      </c>
    </row>
    <row r="1615" spans="21:22" x14ac:dyDescent="0.55000000000000004">
      <c r="U1615">
        <v>1613</v>
      </c>
      <c r="V1615">
        <v>18.399999999999999</v>
      </c>
    </row>
    <row r="1616" spans="21:22" x14ac:dyDescent="0.55000000000000004">
      <c r="U1616">
        <v>1614</v>
      </c>
      <c r="V1616">
        <v>18.399999999999999</v>
      </c>
    </row>
    <row r="1617" spans="21:22" x14ac:dyDescent="0.55000000000000004">
      <c r="U1617">
        <v>1615</v>
      </c>
      <c r="V1617">
        <v>18.399999999999999</v>
      </c>
    </row>
    <row r="1618" spans="21:22" x14ac:dyDescent="0.55000000000000004">
      <c r="U1618">
        <v>1616</v>
      </c>
      <c r="V1618">
        <v>18.399999999999999</v>
      </c>
    </row>
    <row r="1619" spans="21:22" x14ac:dyDescent="0.55000000000000004">
      <c r="U1619">
        <v>1617</v>
      </c>
      <c r="V1619">
        <v>18.399999999999999</v>
      </c>
    </row>
    <row r="1620" spans="21:22" x14ac:dyDescent="0.55000000000000004">
      <c r="U1620">
        <v>1618</v>
      </c>
      <c r="V1620">
        <v>18.399999999999999</v>
      </c>
    </row>
    <row r="1621" spans="21:22" x14ac:dyDescent="0.55000000000000004">
      <c r="U1621">
        <v>1619</v>
      </c>
      <c r="V1621">
        <v>18.399999999999999</v>
      </c>
    </row>
    <row r="1622" spans="21:22" x14ac:dyDescent="0.55000000000000004">
      <c r="U1622">
        <v>1620</v>
      </c>
      <c r="V1622">
        <v>18.399999999999999</v>
      </c>
    </row>
    <row r="1623" spans="21:22" x14ac:dyDescent="0.55000000000000004">
      <c r="U1623">
        <v>1621</v>
      </c>
      <c r="V1623">
        <v>18.399999999999999</v>
      </c>
    </row>
    <row r="1624" spans="21:22" x14ac:dyDescent="0.55000000000000004">
      <c r="U1624">
        <v>1622</v>
      </c>
      <c r="V1624">
        <v>18.399999999999999</v>
      </c>
    </row>
    <row r="1625" spans="21:22" x14ac:dyDescent="0.55000000000000004">
      <c r="U1625">
        <v>1623</v>
      </c>
      <c r="V1625">
        <v>18.399999999999999</v>
      </c>
    </row>
    <row r="1626" spans="21:22" x14ac:dyDescent="0.55000000000000004">
      <c r="U1626">
        <v>1624</v>
      </c>
      <c r="V1626">
        <v>18.399999999999999</v>
      </c>
    </row>
    <row r="1627" spans="21:22" x14ac:dyDescent="0.55000000000000004">
      <c r="U1627">
        <v>1625</v>
      </c>
      <c r="V1627">
        <v>18.399999999999999</v>
      </c>
    </row>
    <row r="1628" spans="21:22" x14ac:dyDescent="0.55000000000000004">
      <c r="U1628">
        <v>1626</v>
      </c>
      <c r="V1628">
        <v>18.399999999999999</v>
      </c>
    </row>
    <row r="1629" spans="21:22" x14ac:dyDescent="0.55000000000000004">
      <c r="U1629">
        <v>1627</v>
      </c>
      <c r="V1629">
        <v>18.399999999999999</v>
      </c>
    </row>
    <row r="1630" spans="21:22" x14ac:dyDescent="0.55000000000000004">
      <c r="U1630">
        <v>1628</v>
      </c>
      <c r="V1630">
        <v>18.399999999999999</v>
      </c>
    </row>
    <row r="1631" spans="21:22" x14ac:dyDescent="0.55000000000000004">
      <c r="U1631">
        <v>1629</v>
      </c>
      <c r="V1631">
        <v>18.399999999999999</v>
      </c>
    </row>
    <row r="1632" spans="21:22" x14ac:dyDescent="0.55000000000000004">
      <c r="U1632">
        <v>1630</v>
      </c>
      <c r="V1632">
        <v>18.399999999999999</v>
      </c>
    </row>
    <row r="1633" spans="21:22" x14ac:dyDescent="0.55000000000000004">
      <c r="U1633">
        <v>1631</v>
      </c>
      <c r="V1633">
        <v>18.399999999999999</v>
      </c>
    </row>
    <row r="1634" spans="21:22" x14ac:dyDescent="0.55000000000000004">
      <c r="U1634">
        <v>1632</v>
      </c>
      <c r="V1634">
        <v>18.399999999999999</v>
      </c>
    </row>
    <row r="1635" spans="21:22" x14ac:dyDescent="0.55000000000000004">
      <c r="U1635">
        <v>1633</v>
      </c>
      <c r="V1635">
        <v>18.399999999999999</v>
      </c>
    </row>
    <row r="1636" spans="21:22" x14ac:dyDescent="0.55000000000000004">
      <c r="U1636">
        <v>1634</v>
      </c>
      <c r="V1636">
        <v>18.399999999999999</v>
      </c>
    </row>
    <row r="1637" spans="21:22" x14ac:dyDescent="0.55000000000000004">
      <c r="U1637">
        <v>1635</v>
      </c>
      <c r="V1637">
        <v>18.399999999999999</v>
      </c>
    </row>
    <row r="1638" spans="21:22" x14ac:dyDescent="0.55000000000000004">
      <c r="U1638">
        <v>1636</v>
      </c>
      <c r="V1638">
        <v>18.399999999999999</v>
      </c>
    </row>
    <row r="1639" spans="21:22" x14ac:dyDescent="0.55000000000000004">
      <c r="U1639">
        <v>1637</v>
      </c>
      <c r="V1639">
        <v>18.399999999999999</v>
      </c>
    </row>
    <row r="1640" spans="21:22" x14ac:dyDescent="0.55000000000000004">
      <c r="U1640">
        <v>1638</v>
      </c>
      <c r="V1640">
        <v>18.399999999999999</v>
      </c>
    </row>
    <row r="1641" spans="21:22" x14ac:dyDescent="0.55000000000000004">
      <c r="U1641">
        <v>1639</v>
      </c>
      <c r="V1641">
        <v>18.399999999999999</v>
      </c>
    </row>
    <row r="1642" spans="21:22" x14ac:dyDescent="0.55000000000000004">
      <c r="U1642">
        <v>1640</v>
      </c>
      <c r="V1642">
        <v>18.399999999999999</v>
      </c>
    </row>
    <row r="1643" spans="21:22" x14ac:dyDescent="0.55000000000000004">
      <c r="U1643">
        <v>1641</v>
      </c>
      <c r="V1643">
        <v>18.399999999999999</v>
      </c>
    </row>
    <row r="1644" spans="21:22" x14ac:dyDescent="0.55000000000000004">
      <c r="U1644">
        <v>1642</v>
      </c>
      <c r="V1644">
        <v>18.399999999999999</v>
      </c>
    </row>
    <row r="1645" spans="21:22" x14ac:dyDescent="0.55000000000000004">
      <c r="U1645">
        <v>1643</v>
      </c>
      <c r="V1645">
        <v>18.399999999999999</v>
      </c>
    </row>
    <row r="1646" spans="21:22" x14ac:dyDescent="0.55000000000000004">
      <c r="U1646">
        <v>1644</v>
      </c>
      <c r="V1646">
        <v>18.399999999999999</v>
      </c>
    </row>
    <row r="1647" spans="21:22" x14ac:dyDescent="0.55000000000000004">
      <c r="U1647">
        <v>1645</v>
      </c>
      <c r="V1647">
        <v>18.399999999999999</v>
      </c>
    </row>
    <row r="1648" spans="21:22" x14ac:dyDescent="0.55000000000000004">
      <c r="U1648">
        <v>1646</v>
      </c>
      <c r="V1648">
        <v>18.399999999999999</v>
      </c>
    </row>
    <row r="1649" spans="21:22" x14ac:dyDescent="0.55000000000000004">
      <c r="U1649">
        <v>1647</v>
      </c>
      <c r="V1649">
        <v>18.399999999999999</v>
      </c>
    </row>
    <row r="1650" spans="21:22" x14ac:dyDescent="0.55000000000000004">
      <c r="U1650">
        <v>1648</v>
      </c>
      <c r="V1650">
        <v>18.399999999999999</v>
      </c>
    </row>
    <row r="1651" spans="21:22" x14ac:dyDescent="0.55000000000000004">
      <c r="U1651">
        <v>1649</v>
      </c>
      <c r="V1651">
        <v>18.399999999999999</v>
      </c>
    </row>
    <row r="1652" spans="21:22" x14ac:dyDescent="0.55000000000000004">
      <c r="U1652">
        <v>1650</v>
      </c>
      <c r="V1652">
        <v>18.399999999999999</v>
      </c>
    </row>
    <row r="1653" spans="21:22" x14ac:dyDescent="0.55000000000000004">
      <c r="U1653">
        <v>1651</v>
      </c>
      <c r="V1653">
        <v>18.399999999999999</v>
      </c>
    </row>
    <row r="1654" spans="21:22" x14ac:dyDescent="0.55000000000000004">
      <c r="U1654">
        <v>1652</v>
      </c>
      <c r="V1654">
        <v>18.399999999999999</v>
      </c>
    </row>
    <row r="1655" spans="21:22" x14ac:dyDescent="0.55000000000000004">
      <c r="U1655">
        <v>1653</v>
      </c>
      <c r="V1655">
        <v>18.399999999999999</v>
      </c>
    </row>
    <row r="1656" spans="21:22" x14ac:dyDescent="0.55000000000000004">
      <c r="U1656">
        <v>1654</v>
      </c>
      <c r="V1656">
        <v>18.399999999999999</v>
      </c>
    </row>
    <row r="1657" spans="21:22" x14ac:dyDescent="0.55000000000000004">
      <c r="U1657">
        <v>1655</v>
      </c>
      <c r="V1657">
        <v>18.399999999999999</v>
      </c>
    </row>
    <row r="1658" spans="21:22" x14ac:dyDescent="0.55000000000000004">
      <c r="U1658">
        <v>1656</v>
      </c>
      <c r="V1658">
        <v>18.399999999999999</v>
      </c>
    </row>
    <row r="1659" spans="21:22" x14ac:dyDescent="0.55000000000000004">
      <c r="U1659">
        <v>1657</v>
      </c>
      <c r="V1659">
        <v>18.399999999999999</v>
      </c>
    </row>
    <row r="1660" spans="21:22" x14ac:dyDescent="0.55000000000000004">
      <c r="U1660">
        <v>1658</v>
      </c>
      <c r="V1660">
        <v>18.399999999999999</v>
      </c>
    </row>
    <row r="1661" spans="21:22" x14ac:dyDescent="0.55000000000000004">
      <c r="U1661">
        <v>1659</v>
      </c>
      <c r="V1661">
        <v>18.399999999999999</v>
      </c>
    </row>
    <row r="1662" spans="21:22" x14ac:dyDescent="0.55000000000000004">
      <c r="U1662">
        <v>1660</v>
      </c>
      <c r="V1662">
        <v>18.399999999999999</v>
      </c>
    </row>
    <row r="1663" spans="21:22" x14ac:dyDescent="0.55000000000000004">
      <c r="U1663">
        <v>1661</v>
      </c>
      <c r="V1663">
        <v>18.399999999999999</v>
      </c>
    </row>
    <row r="1664" spans="21:22" x14ac:dyDescent="0.55000000000000004">
      <c r="U1664">
        <v>1662</v>
      </c>
      <c r="V1664">
        <v>18.399999999999999</v>
      </c>
    </row>
    <row r="1665" spans="21:22" x14ac:dyDescent="0.55000000000000004">
      <c r="U1665">
        <v>1663</v>
      </c>
      <c r="V1665">
        <v>18.399999999999999</v>
      </c>
    </row>
    <row r="1666" spans="21:22" x14ac:dyDescent="0.55000000000000004">
      <c r="U1666">
        <v>1664</v>
      </c>
      <c r="V1666">
        <v>18.399999999999999</v>
      </c>
    </row>
    <row r="1667" spans="21:22" x14ac:dyDescent="0.55000000000000004">
      <c r="U1667">
        <v>1665</v>
      </c>
      <c r="V1667">
        <v>18.399999999999999</v>
      </c>
    </row>
    <row r="1668" spans="21:22" x14ac:dyDescent="0.55000000000000004">
      <c r="U1668">
        <v>1666</v>
      </c>
      <c r="V1668">
        <v>18.399999999999999</v>
      </c>
    </row>
    <row r="1669" spans="21:22" x14ac:dyDescent="0.55000000000000004">
      <c r="U1669">
        <v>1667</v>
      </c>
      <c r="V1669">
        <v>18.399999999999999</v>
      </c>
    </row>
    <row r="1670" spans="21:22" x14ac:dyDescent="0.55000000000000004">
      <c r="U1670">
        <v>1668</v>
      </c>
      <c r="V1670">
        <v>18.399999999999999</v>
      </c>
    </row>
    <row r="1671" spans="21:22" x14ac:dyDescent="0.55000000000000004">
      <c r="U1671">
        <v>1669</v>
      </c>
      <c r="V1671">
        <v>18.399999999999999</v>
      </c>
    </row>
    <row r="1672" spans="21:22" x14ac:dyDescent="0.55000000000000004">
      <c r="U1672">
        <v>1670</v>
      </c>
      <c r="V1672">
        <v>18.399999999999999</v>
      </c>
    </row>
    <row r="1673" spans="21:22" x14ac:dyDescent="0.55000000000000004">
      <c r="U1673">
        <v>1671</v>
      </c>
      <c r="V1673">
        <v>18.399999999999999</v>
      </c>
    </row>
    <row r="1674" spans="21:22" x14ac:dyDescent="0.55000000000000004">
      <c r="U1674">
        <v>1672</v>
      </c>
      <c r="V1674">
        <v>18.399999999999999</v>
      </c>
    </row>
    <row r="1675" spans="21:22" x14ac:dyDescent="0.55000000000000004">
      <c r="U1675">
        <v>1673</v>
      </c>
      <c r="V1675">
        <v>18.399999999999999</v>
      </c>
    </row>
    <row r="1676" spans="21:22" x14ac:dyDescent="0.55000000000000004">
      <c r="U1676">
        <v>1674</v>
      </c>
      <c r="V1676">
        <v>18.399999999999999</v>
      </c>
    </row>
    <row r="1677" spans="21:22" x14ac:dyDescent="0.55000000000000004">
      <c r="U1677">
        <v>1675</v>
      </c>
      <c r="V1677">
        <v>18.399999999999999</v>
      </c>
    </row>
    <row r="1678" spans="21:22" x14ac:dyDescent="0.55000000000000004">
      <c r="U1678">
        <v>1676</v>
      </c>
      <c r="V1678">
        <v>18.399999999999999</v>
      </c>
    </row>
    <row r="1679" spans="21:22" x14ac:dyDescent="0.55000000000000004">
      <c r="U1679">
        <v>1677</v>
      </c>
      <c r="V1679">
        <v>18.399999999999999</v>
      </c>
    </row>
    <row r="1680" spans="21:22" x14ac:dyDescent="0.55000000000000004">
      <c r="U1680">
        <v>1678</v>
      </c>
      <c r="V1680">
        <v>18.399999999999999</v>
      </c>
    </row>
    <row r="1681" spans="21:22" x14ac:dyDescent="0.55000000000000004">
      <c r="U1681">
        <v>1679</v>
      </c>
      <c r="V1681">
        <v>18.399999999999999</v>
      </c>
    </row>
    <row r="1682" spans="21:22" x14ac:dyDescent="0.55000000000000004">
      <c r="U1682">
        <v>1680</v>
      </c>
      <c r="V1682">
        <v>18.399999999999999</v>
      </c>
    </row>
    <row r="1683" spans="21:22" x14ac:dyDescent="0.55000000000000004">
      <c r="U1683">
        <v>1681</v>
      </c>
      <c r="V1683">
        <v>18.399999999999999</v>
      </c>
    </row>
    <row r="1684" spans="21:22" x14ac:dyDescent="0.55000000000000004">
      <c r="U1684">
        <v>1682</v>
      </c>
      <c r="V1684">
        <v>18.399999999999999</v>
      </c>
    </row>
    <row r="1685" spans="21:22" x14ac:dyDescent="0.55000000000000004">
      <c r="U1685">
        <v>1683</v>
      </c>
      <c r="V1685">
        <v>18.399999999999999</v>
      </c>
    </row>
    <row r="1686" spans="21:22" x14ac:dyDescent="0.55000000000000004">
      <c r="U1686">
        <v>1684</v>
      </c>
      <c r="V1686">
        <v>18.399999999999999</v>
      </c>
    </row>
    <row r="1687" spans="21:22" x14ac:dyDescent="0.55000000000000004">
      <c r="U1687">
        <v>1685</v>
      </c>
      <c r="V1687">
        <v>18.399999999999999</v>
      </c>
    </row>
    <row r="1688" spans="21:22" x14ac:dyDescent="0.55000000000000004">
      <c r="U1688">
        <v>1686</v>
      </c>
      <c r="V1688">
        <v>18.399999999999999</v>
      </c>
    </row>
    <row r="1689" spans="21:22" x14ac:dyDescent="0.55000000000000004">
      <c r="U1689">
        <v>1687</v>
      </c>
      <c r="V1689">
        <v>18.399999999999999</v>
      </c>
    </row>
    <row r="1690" spans="21:22" x14ac:dyDescent="0.55000000000000004">
      <c r="U1690">
        <v>1688</v>
      </c>
      <c r="V1690">
        <v>18.399999999999999</v>
      </c>
    </row>
    <row r="1691" spans="21:22" x14ac:dyDescent="0.55000000000000004">
      <c r="U1691">
        <v>1689</v>
      </c>
      <c r="V1691">
        <v>18.399999999999999</v>
      </c>
    </row>
    <row r="1692" spans="21:22" x14ac:dyDescent="0.55000000000000004">
      <c r="U1692">
        <v>1690</v>
      </c>
      <c r="V1692">
        <v>18.399999999999999</v>
      </c>
    </row>
    <row r="1693" spans="21:22" x14ac:dyDescent="0.55000000000000004">
      <c r="U1693">
        <v>1691</v>
      </c>
      <c r="V1693">
        <v>18.399999999999999</v>
      </c>
    </row>
    <row r="1694" spans="21:22" x14ac:dyDescent="0.55000000000000004">
      <c r="U1694">
        <v>1692</v>
      </c>
      <c r="V1694">
        <v>18.399999999999999</v>
      </c>
    </row>
    <row r="1695" spans="21:22" x14ac:dyDescent="0.55000000000000004">
      <c r="U1695">
        <v>1693</v>
      </c>
      <c r="V1695">
        <v>18.399999999999999</v>
      </c>
    </row>
    <row r="1696" spans="21:22" x14ac:dyDescent="0.55000000000000004">
      <c r="U1696">
        <v>1694</v>
      </c>
      <c r="V1696">
        <v>18.399999999999999</v>
      </c>
    </row>
    <row r="1697" spans="21:22" x14ac:dyDescent="0.55000000000000004">
      <c r="U1697">
        <v>1695</v>
      </c>
      <c r="V1697">
        <v>18.399999999999999</v>
      </c>
    </row>
    <row r="1698" spans="21:22" x14ac:dyDescent="0.55000000000000004">
      <c r="U1698">
        <v>1696</v>
      </c>
      <c r="V1698">
        <v>18.399999999999999</v>
      </c>
    </row>
    <row r="1699" spans="21:22" x14ac:dyDescent="0.55000000000000004">
      <c r="U1699">
        <v>1697</v>
      </c>
      <c r="V1699">
        <v>18.399999999999999</v>
      </c>
    </row>
    <row r="1700" spans="21:22" x14ac:dyDescent="0.55000000000000004">
      <c r="U1700">
        <v>1698</v>
      </c>
      <c r="V1700">
        <v>18.399999999999999</v>
      </c>
    </row>
    <row r="1701" spans="21:22" x14ac:dyDescent="0.55000000000000004">
      <c r="U1701">
        <v>1699</v>
      </c>
      <c r="V1701">
        <v>18.399999999999999</v>
      </c>
    </row>
    <row r="1702" spans="21:22" x14ac:dyDescent="0.55000000000000004">
      <c r="U1702">
        <v>1700</v>
      </c>
      <c r="V1702">
        <v>18.399999999999999</v>
      </c>
    </row>
    <row r="1703" spans="21:22" x14ac:dyDescent="0.55000000000000004">
      <c r="U1703">
        <v>1701</v>
      </c>
      <c r="V1703">
        <v>18.399999999999999</v>
      </c>
    </row>
    <row r="1704" spans="21:22" x14ac:dyDescent="0.55000000000000004">
      <c r="U1704">
        <v>1702</v>
      </c>
      <c r="V1704">
        <v>18.399999999999999</v>
      </c>
    </row>
    <row r="1705" spans="21:22" x14ac:dyDescent="0.55000000000000004">
      <c r="U1705">
        <v>1703</v>
      </c>
      <c r="V1705">
        <v>18.399999999999999</v>
      </c>
    </row>
    <row r="1706" spans="21:22" x14ac:dyDescent="0.55000000000000004">
      <c r="U1706">
        <v>1704</v>
      </c>
      <c r="V1706">
        <v>18.399999999999999</v>
      </c>
    </row>
    <row r="1707" spans="21:22" x14ac:dyDescent="0.55000000000000004">
      <c r="U1707">
        <v>1705</v>
      </c>
      <c r="V1707">
        <v>18.399999999999999</v>
      </c>
    </row>
    <row r="1708" spans="21:22" x14ac:dyDescent="0.55000000000000004">
      <c r="U1708">
        <v>1706</v>
      </c>
      <c r="V1708">
        <v>18.399999999999999</v>
      </c>
    </row>
    <row r="1709" spans="21:22" x14ac:dyDescent="0.55000000000000004">
      <c r="U1709">
        <v>1707</v>
      </c>
      <c r="V1709">
        <v>18.399999999999999</v>
      </c>
    </row>
    <row r="1710" spans="21:22" x14ac:dyDescent="0.55000000000000004">
      <c r="U1710">
        <v>1708</v>
      </c>
      <c r="V1710">
        <v>18.399999999999999</v>
      </c>
    </row>
    <row r="1711" spans="21:22" x14ac:dyDescent="0.55000000000000004">
      <c r="U1711">
        <v>1709</v>
      </c>
      <c r="V1711">
        <v>18.399999999999999</v>
      </c>
    </row>
    <row r="1712" spans="21:22" x14ac:dyDescent="0.55000000000000004">
      <c r="U1712">
        <v>1710</v>
      </c>
      <c r="V1712">
        <v>18.399999999999999</v>
      </c>
    </row>
    <row r="1713" spans="21:22" x14ac:dyDescent="0.55000000000000004">
      <c r="U1713">
        <v>1711</v>
      </c>
      <c r="V1713">
        <v>18.399999999999999</v>
      </c>
    </row>
    <row r="1714" spans="21:22" x14ac:dyDescent="0.55000000000000004">
      <c r="U1714">
        <v>1712</v>
      </c>
      <c r="V1714">
        <v>18.399999999999999</v>
      </c>
    </row>
    <row r="1715" spans="21:22" x14ac:dyDescent="0.55000000000000004">
      <c r="U1715">
        <v>1713</v>
      </c>
      <c r="V1715">
        <v>18.399999999999999</v>
      </c>
    </row>
    <row r="1716" spans="21:22" x14ac:dyDescent="0.55000000000000004">
      <c r="U1716">
        <v>1714</v>
      </c>
      <c r="V1716">
        <v>18.399999999999999</v>
      </c>
    </row>
    <row r="1717" spans="21:22" x14ac:dyDescent="0.55000000000000004">
      <c r="U1717">
        <v>1715</v>
      </c>
      <c r="V1717">
        <v>18.399999999999999</v>
      </c>
    </row>
    <row r="1718" spans="21:22" x14ac:dyDescent="0.55000000000000004">
      <c r="U1718">
        <v>1716</v>
      </c>
      <c r="V1718">
        <v>18.399999999999999</v>
      </c>
    </row>
    <row r="1719" spans="21:22" x14ac:dyDescent="0.55000000000000004">
      <c r="U1719">
        <v>1717</v>
      </c>
      <c r="V1719">
        <v>18.399999999999999</v>
      </c>
    </row>
    <row r="1720" spans="21:22" x14ac:dyDescent="0.55000000000000004">
      <c r="U1720">
        <v>1718</v>
      </c>
      <c r="V1720">
        <v>18.399999999999999</v>
      </c>
    </row>
    <row r="1721" spans="21:22" x14ac:dyDescent="0.55000000000000004">
      <c r="U1721">
        <v>1719</v>
      </c>
      <c r="V1721">
        <v>18.399999999999999</v>
      </c>
    </row>
    <row r="1722" spans="21:22" x14ac:dyDescent="0.55000000000000004">
      <c r="U1722">
        <v>1720</v>
      </c>
      <c r="V1722">
        <v>18.399999999999999</v>
      </c>
    </row>
    <row r="1723" spans="21:22" x14ac:dyDescent="0.55000000000000004">
      <c r="U1723">
        <v>1721</v>
      </c>
      <c r="V1723">
        <v>18.399999999999999</v>
      </c>
    </row>
    <row r="1724" spans="21:22" x14ac:dyDescent="0.55000000000000004">
      <c r="U1724">
        <v>1722</v>
      </c>
      <c r="V1724">
        <v>18.399999999999999</v>
      </c>
    </row>
    <row r="1725" spans="21:22" x14ac:dyDescent="0.55000000000000004">
      <c r="U1725">
        <v>1723</v>
      </c>
      <c r="V1725">
        <v>18.399999999999999</v>
      </c>
    </row>
    <row r="1726" spans="21:22" x14ac:dyDescent="0.55000000000000004">
      <c r="U1726">
        <v>1724</v>
      </c>
      <c r="V1726">
        <v>18.399999999999999</v>
      </c>
    </row>
    <row r="1727" spans="21:22" x14ac:dyDescent="0.55000000000000004">
      <c r="U1727">
        <v>1725</v>
      </c>
      <c r="V1727">
        <v>18.399999999999999</v>
      </c>
    </row>
    <row r="1728" spans="21:22" x14ac:dyDescent="0.55000000000000004">
      <c r="U1728">
        <v>1726</v>
      </c>
      <c r="V1728">
        <v>18.399999999999999</v>
      </c>
    </row>
    <row r="1729" spans="21:22" x14ac:dyDescent="0.55000000000000004">
      <c r="U1729">
        <v>1727</v>
      </c>
      <c r="V1729">
        <v>18.399999999999999</v>
      </c>
    </row>
    <row r="1730" spans="21:22" x14ac:dyDescent="0.55000000000000004">
      <c r="U1730">
        <v>1728</v>
      </c>
      <c r="V1730">
        <v>18.399999999999999</v>
      </c>
    </row>
    <row r="1731" spans="21:22" x14ac:dyDescent="0.55000000000000004">
      <c r="U1731">
        <v>1729</v>
      </c>
      <c r="V1731">
        <v>18.399999999999999</v>
      </c>
    </row>
    <row r="1732" spans="21:22" x14ac:dyDescent="0.55000000000000004">
      <c r="U1732">
        <v>1730</v>
      </c>
      <c r="V1732">
        <v>18.399999999999999</v>
      </c>
    </row>
    <row r="1733" spans="21:22" x14ac:dyDescent="0.55000000000000004">
      <c r="U1733">
        <v>1731</v>
      </c>
      <c r="V1733">
        <v>18.399999999999999</v>
      </c>
    </row>
    <row r="1734" spans="21:22" x14ac:dyDescent="0.55000000000000004">
      <c r="U1734">
        <v>1732</v>
      </c>
      <c r="V1734">
        <v>18.399999999999999</v>
      </c>
    </row>
    <row r="1735" spans="21:22" x14ac:dyDescent="0.55000000000000004">
      <c r="U1735">
        <v>1733</v>
      </c>
      <c r="V1735">
        <v>18.399999999999999</v>
      </c>
    </row>
    <row r="1736" spans="21:22" x14ac:dyDescent="0.55000000000000004">
      <c r="U1736">
        <v>1734</v>
      </c>
      <c r="V1736">
        <v>18.399999999999999</v>
      </c>
    </row>
    <row r="1737" spans="21:22" x14ac:dyDescent="0.55000000000000004">
      <c r="U1737">
        <v>1735</v>
      </c>
      <c r="V1737">
        <v>18.399999999999999</v>
      </c>
    </row>
    <row r="1738" spans="21:22" x14ac:dyDescent="0.55000000000000004">
      <c r="U1738">
        <v>1736</v>
      </c>
      <c r="V1738">
        <v>18.399999999999999</v>
      </c>
    </row>
    <row r="1739" spans="21:22" x14ac:dyDescent="0.55000000000000004">
      <c r="U1739">
        <v>1737</v>
      </c>
      <c r="V1739">
        <v>18.399999999999999</v>
      </c>
    </row>
    <row r="1740" spans="21:22" x14ac:dyDescent="0.55000000000000004">
      <c r="U1740">
        <v>1738</v>
      </c>
      <c r="V1740">
        <v>18.399999999999999</v>
      </c>
    </row>
    <row r="1741" spans="21:22" x14ac:dyDescent="0.55000000000000004">
      <c r="U1741">
        <v>1739</v>
      </c>
      <c r="V1741">
        <v>18.399999999999999</v>
      </c>
    </row>
    <row r="1742" spans="21:22" x14ac:dyDescent="0.55000000000000004">
      <c r="U1742">
        <v>1740</v>
      </c>
      <c r="V1742">
        <v>18.399999999999999</v>
      </c>
    </row>
    <row r="1743" spans="21:22" x14ac:dyDescent="0.55000000000000004">
      <c r="U1743">
        <v>1741</v>
      </c>
      <c r="V1743">
        <v>18.399999999999999</v>
      </c>
    </row>
    <row r="1744" spans="21:22" x14ac:dyDescent="0.55000000000000004">
      <c r="U1744">
        <v>1742</v>
      </c>
      <c r="V1744">
        <v>18.399999999999999</v>
      </c>
    </row>
    <row r="1745" spans="21:22" x14ac:dyDescent="0.55000000000000004">
      <c r="U1745">
        <v>1743</v>
      </c>
      <c r="V1745">
        <v>18.399999999999999</v>
      </c>
    </row>
    <row r="1746" spans="21:22" x14ac:dyDescent="0.55000000000000004">
      <c r="U1746">
        <v>1744</v>
      </c>
      <c r="V1746">
        <v>18.399999999999999</v>
      </c>
    </row>
    <row r="1747" spans="21:22" x14ac:dyDescent="0.55000000000000004">
      <c r="U1747">
        <v>1745</v>
      </c>
      <c r="V1747">
        <v>18.399999999999999</v>
      </c>
    </row>
    <row r="1748" spans="21:22" x14ac:dyDescent="0.55000000000000004">
      <c r="U1748">
        <v>1746</v>
      </c>
      <c r="V1748">
        <v>18.399999999999999</v>
      </c>
    </row>
    <row r="1749" spans="21:22" x14ac:dyDescent="0.55000000000000004">
      <c r="U1749">
        <v>1747</v>
      </c>
      <c r="V1749">
        <v>18.399999999999999</v>
      </c>
    </row>
    <row r="1750" spans="21:22" x14ac:dyDescent="0.55000000000000004">
      <c r="U1750">
        <v>1748</v>
      </c>
      <c r="V1750">
        <v>18.399999999999999</v>
      </c>
    </row>
    <row r="1751" spans="21:22" x14ac:dyDescent="0.55000000000000004">
      <c r="U1751">
        <v>1749</v>
      </c>
      <c r="V1751">
        <v>18.399999999999999</v>
      </c>
    </row>
    <row r="1752" spans="21:22" x14ac:dyDescent="0.55000000000000004">
      <c r="U1752">
        <v>1750</v>
      </c>
      <c r="V1752">
        <v>18.399999999999999</v>
      </c>
    </row>
    <row r="1753" spans="21:22" x14ac:dyDescent="0.55000000000000004">
      <c r="U1753">
        <v>1751</v>
      </c>
      <c r="V1753">
        <v>18.399999999999999</v>
      </c>
    </row>
    <row r="1754" spans="21:22" x14ac:dyDescent="0.55000000000000004">
      <c r="U1754">
        <v>1752</v>
      </c>
      <c r="V1754">
        <v>18.399999999999999</v>
      </c>
    </row>
    <row r="1755" spans="21:22" x14ac:dyDescent="0.55000000000000004">
      <c r="U1755">
        <v>1753</v>
      </c>
      <c r="V1755">
        <v>18.399999999999999</v>
      </c>
    </row>
    <row r="1756" spans="21:22" x14ac:dyDescent="0.55000000000000004">
      <c r="U1756">
        <v>1754</v>
      </c>
      <c r="V1756">
        <v>18.399999999999999</v>
      </c>
    </row>
    <row r="1757" spans="21:22" x14ac:dyDescent="0.55000000000000004">
      <c r="U1757">
        <v>1755</v>
      </c>
      <c r="V1757">
        <v>18.399999999999999</v>
      </c>
    </row>
    <row r="1758" spans="21:22" x14ac:dyDescent="0.55000000000000004">
      <c r="U1758">
        <v>1756</v>
      </c>
      <c r="V1758">
        <v>18.399999999999999</v>
      </c>
    </row>
    <row r="1759" spans="21:22" x14ac:dyDescent="0.55000000000000004">
      <c r="U1759">
        <v>1757</v>
      </c>
      <c r="V1759">
        <v>18.399999999999999</v>
      </c>
    </row>
    <row r="1760" spans="21:22" x14ac:dyDescent="0.55000000000000004">
      <c r="U1760">
        <v>1758</v>
      </c>
      <c r="V1760">
        <v>18.399999999999999</v>
      </c>
    </row>
    <row r="1761" spans="21:22" x14ac:dyDescent="0.55000000000000004">
      <c r="U1761">
        <v>1759</v>
      </c>
      <c r="V1761">
        <v>18.399999999999999</v>
      </c>
    </row>
    <row r="1762" spans="21:22" x14ac:dyDescent="0.55000000000000004">
      <c r="U1762">
        <v>1760</v>
      </c>
      <c r="V1762">
        <v>18.399999999999999</v>
      </c>
    </row>
    <row r="1763" spans="21:22" x14ac:dyDescent="0.55000000000000004">
      <c r="U1763">
        <v>1761</v>
      </c>
      <c r="V1763">
        <v>18.399999999999999</v>
      </c>
    </row>
    <row r="1764" spans="21:22" x14ac:dyDescent="0.55000000000000004">
      <c r="U1764">
        <v>1762</v>
      </c>
      <c r="V1764">
        <v>18.399999999999999</v>
      </c>
    </row>
    <row r="1765" spans="21:22" x14ac:dyDescent="0.55000000000000004">
      <c r="U1765">
        <v>1763</v>
      </c>
      <c r="V1765">
        <v>18.399999999999999</v>
      </c>
    </row>
    <row r="1766" spans="21:22" x14ac:dyDescent="0.55000000000000004">
      <c r="U1766">
        <v>1764</v>
      </c>
      <c r="V1766">
        <v>18.399999999999999</v>
      </c>
    </row>
    <row r="1767" spans="21:22" x14ac:dyDescent="0.55000000000000004">
      <c r="U1767">
        <v>1765</v>
      </c>
      <c r="V1767">
        <v>18.399999999999999</v>
      </c>
    </row>
    <row r="1768" spans="21:22" x14ac:dyDescent="0.55000000000000004">
      <c r="U1768">
        <v>1766</v>
      </c>
      <c r="V1768">
        <v>18.399999999999999</v>
      </c>
    </row>
    <row r="1769" spans="21:22" x14ac:dyDescent="0.55000000000000004">
      <c r="U1769">
        <v>1767</v>
      </c>
      <c r="V1769">
        <v>18.399999999999999</v>
      </c>
    </row>
    <row r="1770" spans="21:22" x14ac:dyDescent="0.55000000000000004">
      <c r="U1770">
        <v>1768</v>
      </c>
      <c r="V1770">
        <v>18.399999999999999</v>
      </c>
    </row>
    <row r="1771" spans="21:22" x14ac:dyDescent="0.55000000000000004">
      <c r="U1771">
        <v>1769</v>
      </c>
      <c r="V1771">
        <v>18.399999999999999</v>
      </c>
    </row>
    <row r="1772" spans="21:22" x14ac:dyDescent="0.55000000000000004">
      <c r="U1772">
        <v>1770</v>
      </c>
      <c r="V1772">
        <v>18.399999999999999</v>
      </c>
    </row>
    <row r="1773" spans="21:22" x14ac:dyDescent="0.55000000000000004">
      <c r="U1773">
        <v>1771</v>
      </c>
      <c r="V1773">
        <v>18.399999999999999</v>
      </c>
    </row>
    <row r="1774" spans="21:22" x14ac:dyDescent="0.55000000000000004">
      <c r="U1774">
        <v>1772</v>
      </c>
      <c r="V1774">
        <v>18.399999999999999</v>
      </c>
    </row>
    <row r="1775" spans="21:22" x14ac:dyDescent="0.55000000000000004">
      <c r="U1775">
        <v>1773</v>
      </c>
      <c r="V1775">
        <v>18.399999999999999</v>
      </c>
    </row>
    <row r="1776" spans="21:22" x14ac:dyDescent="0.55000000000000004">
      <c r="U1776">
        <v>1774</v>
      </c>
      <c r="V1776">
        <v>18.399999999999999</v>
      </c>
    </row>
    <row r="1777" spans="21:22" x14ac:dyDescent="0.55000000000000004">
      <c r="U1777">
        <v>1775</v>
      </c>
      <c r="V1777">
        <v>18.399999999999999</v>
      </c>
    </row>
    <row r="1778" spans="21:22" x14ac:dyDescent="0.55000000000000004">
      <c r="U1778">
        <v>1776</v>
      </c>
      <c r="V1778">
        <v>18.399999999999999</v>
      </c>
    </row>
    <row r="1779" spans="21:22" x14ac:dyDescent="0.55000000000000004">
      <c r="U1779">
        <v>1777</v>
      </c>
      <c r="V1779">
        <v>18.399999999999999</v>
      </c>
    </row>
    <row r="1780" spans="21:22" x14ac:dyDescent="0.55000000000000004">
      <c r="U1780">
        <v>1778</v>
      </c>
      <c r="V1780">
        <v>18.399999999999999</v>
      </c>
    </row>
    <row r="1781" spans="21:22" x14ac:dyDescent="0.55000000000000004">
      <c r="U1781">
        <v>1779</v>
      </c>
      <c r="V1781">
        <v>18.399999999999999</v>
      </c>
    </row>
    <row r="1782" spans="21:22" x14ac:dyDescent="0.55000000000000004">
      <c r="U1782">
        <v>1780</v>
      </c>
      <c r="V1782">
        <v>18.399999999999999</v>
      </c>
    </row>
    <row r="1783" spans="21:22" x14ac:dyDescent="0.55000000000000004">
      <c r="U1783">
        <v>1781</v>
      </c>
      <c r="V1783">
        <v>18.399999999999999</v>
      </c>
    </row>
    <row r="1784" spans="21:22" x14ac:dyDescent="0.55000000000000004">
      <c r="U1784">
        <v>1782</v>
      </c>
      <c r="V1784">
        <v>18.399999999999999</v>
      </c>
    </row>
    <row r="1785" spans="21:22" x14ac:dyDescent="0.55000000000000004">
      <c r="U1785">
        <v>1783</v>
      </c>
      <c r="V1785">
        <v>18.399999999999999</v>
      </c>
    </row>
    <row r="1786" spans="21:22" x14ac:dyDescent="0.55000000000000004">
      <c r="U1786">
        <v>1784</v>
      </c>
      <c r="V1786">
        <v>18.399999999999999</v>
      </c>
    </row>
    <row r="1787" spans="21:22" x14ac:dyDescent="0.55000000000000004">
      <c r="U1787">
        <v>1785</v>
      </c>
      <c r="V1787">
        <v>18.399999999999999</v>
      </c>
    </row>
    <row r="1788" spans="21:22" x14ac:dyDescent="0.55000000000000004">
      <c r="U1788">
        <v>1786</v>
      </c>
      <c r="V1788">
        <v>18.399999999999999</v>
      </c>
    </row>
    <row r="1789" spans="21:22" x14ac:dyDescent="0.55000000000000004">
      <c r="U1789">
        <v>1787</v>
      </c>
      <c r="V1789">
        <v>18.399999999999999</v>
      </c>
    </row>
    <row r="1790" spans="21:22" x14ac:dyDescent="0.55000000000000004">
      <c r="U1790">
        <v>1788</v>
      </c>
      <c r="V1790">
        <v>18.399999999999999</v>
      </c>
    </row>
    <row r="1791" spans="21:22" x14ac:dyDescent="0.55000000000000004">
      <c r="U1791">
        <v>1789</v>
      </c>
      <c r="V1791">
        <v>18.399999999999999</v>
      </c>
    </row>
    <row r="1792" spans="21:22" x14ac:dyDescent="0.55000000000000004">
      <c r="U1792">
        <v>1790</v>
      </c>
      <c r="V1792">
        <v>18.399999999999999</v>
      </c>
    </row>
    <row r="1793" spans="21:22" x14ac:dyDescent="0.55000000000000004">
      <c r="U1793">
        <v>1791</v>
      </c>
      <c r="V1793">
        <v>18.399999999999999</v>
      </c>
    </row>
    <row r="1794" spans="21:22" x14ac:dyDescent="0.55000000000000004">
      <c r="U1794">
        <v>1792</v>
      </c>
      <c r="V1794">
        <v>18.399999999999999</v>
      </c>
    </row>
    <row r="1795" spans="21:22" x14ac:dyDescent="0.55000000000000004">
      <c r="U1795">
        <v>1793</v>
      </c>
      <c r="V1795">
        <v>18.399999999999999</v>
      </c>
    </row>
    <row r="1796" spans="21:22" x14ac:dyDescent="0.55000000000000004">
      <c r="U1796">
        <v>1794</v>
      </c>
      <c r="V1796">
        <v>18.399999999999999</v>
      </c>
    </row>
    <row r="1797" spans="21:22" x14ac:dyDescent="0.55000000000000004">
      <c r="U1797">
        <v>1795</v>
      </c>
      <c r="V1797">
        <v>18.399999999999999</v>
      </c>
    </row>
    <row r="1798" spans="21:22" x14ac:dyDescent="0.55000000000000004">
      <c r="U1798">
        <v>1796</v>
      </c>
      <c r="V1798">
        <v>18.399999999999999</v>
      </c>
    </row>
    <row r="1799" spans="21:22" x14ac:dyDescent="0.55000000000000004">
      <c r="U1799">
        <v>1797</v>
      </c>
      <c r="V1799">
        <v>18.399999999999999</v>
      </c>
    </row>
    <row r="1800" spans="21:22" x14ac:dyDescent="0.55000000000000004">
      <c r="U1800">
        <v>1798</v>
      </c>
      <c r="V1800">
        <v>18.399999999999999</v>
      </c>
    </row>
    <row r="1801" spans="21:22" x14ac:dyDescent="0.55000000000000004">
      <c r="U1801">
        <v>1799</v>
      </c>
      <c r="V1801">
        <v>18.399999999999999</v>
      </c>
    </row>
    <row r="1802" spans="21:22" x14ac:dyDescent="0.55000000000000004">
      <c r="U1802">
        <v>1800</v>
      </c>
      <c r="V1802">
        <v>18.399999999999999</v>
      </c>
    </row>
    <row r="1803" spans="21:22" x14ac:dyDescent="0.55000000000000004">
      <c r="U1803">
        <v>1801</v>
      </c>
      <c r="V1803">
        <v>18.399999999999999</v>
      </c>
    </row>
    <row r="1804" spans="21:22" x14ac:dyDescent="0.55000000000000004">
      <c r="U1804">
        <v>1802</v>
      </c>
      <c r="V1804">
        <v>18.399999999999999</v>
      </c>
    </row>
    <row r="1805" spans="21:22" x14ac:dyDescent="0.55000000000000004">
      <c r="U1805">
        <v>1803</v>
      </c>
      <c r="V1805">
        <v>18.399999999999999</v>
      </c>
    </row>
    <row r="1806" spans="21:22" x14ac:dyDescent="0.55000000000000004">
      <c r="U1806">
        <v>1804</v>
      </c>
      <c r="V1806">
        <v>18.399999999999999</v>
      </c>
    </row>
    <row r="1807" spans="21:22" x14ac:dyDescent="0.55000000000000004">
      <c r="U1807">
        <v>1805</v>
      </c>
      <c r="V1807">
        <v>18.399999999999999</v>
      </c>
    </row>
    <row r="1808" spans="21:22" x14ac:dyDescent="0.55000000000000004">
      <c r="U1808">
        <v>1806</v>
      </c>
      <c r="V1808">
        <v>18.399999999999999</v>
      </c>
    </row>
    <row r="1809" spans="21:22" x14ac:dyDescent="0.55000000000000004">
      <c r="U1809">
        <v>1807</v>
      </c>
      <c r="V1809">
        <v>18.399999999999999</v>
      </c>
    </row>
    <row r="1810" spans="21:22" x14ac:dyDescent="0.55000000000000004">
      <c r="U1810">
        <v>1808</v>
      </c>
      <c r="V1810">
        <v>18.399999999999999</v>
      </c>
    </row>
    <row r="1811" spans="21:22" x14ac:dyDescent="0.55000000000000004">
      <c r="U1811">
        <v>1809</v>
      </c>
      <c r="V1811">
        <v>18.399999999999999</v>
      </c>
    </row>
    <row r="1812" spans="21:22" x14ac:dyDescent="0.55000000000000004">
      <c r="U1812">
        <v>1810</v>
      </c>
      <c r="V1812">
        <v>18.399999999999999</v>
      </c>
    </row>
    <row r="1813" spans="21:22" x14ac:dyDescent="0.55000000000000004">
      <c r="U1813">
        <v>1811</v>
      </c>
      <c r="V1813">
        <v>18.399999999999999</v>
      </c>
    </row>
    <row r="1814" spans="21:22" x14ac:dyDescent="0.55000000000000004">
      <c r="U1814">
        <v>1812</v>
      </c>
      <c r="V1814">
        <v>18.399999999999999</v>
      </c>
    </row>
    <row r="1815" spans="21:22" x14ac:dyDescent="0.55000000000000004">
      <c r="U1815">
        <v>1813</v>
      </c>
      <c r="V1815">
        <v>18.399999999999999</v>
      </c>
    </row>
    <row r="1816" spans="21:22" x14ac:dyDescent="0.55000000000000004">
      <c r="U1816">
        <v>1814</v>
      </c>
      <c r="V1816">
        <v>18.399999999999999</v>
      </c>
    </row>
    <row r="1817" spans="21:22" x14ac:dyDescent="0.55000000000000004">
      <c r="U1817">
        <v>1815</v>
      </c>
      <c r="V1817">
        <v>18.399999999999999</v>
      </c>
    </row>
    <row r="1818" spans="21:22" x14ac:dyDescent="0.55000000000000004">
      <c r="U1818">
        <v>1816</v>
      </c>
      <c r="V1818">
        <v>18.399999999999999</v>
      </c>
    </row>
    <row r="1819" spans="21:22" x14ac:dyDescent="0.55000000000000004">
      <c r="U1819">
        <v>1817</v>
      </c>
      <c r="V1819">
        <v>18.399999999999999</v>
      </c>
    </row>
    <row r="1820" spans="21:22" x14ac:dyDescent="0.55000000000000004">
      <c r="U1820">
        <v>1818</v>
      </c>
      <c r="V1820">
        <v>18.399999999999999</v>
      </c>
    </row>
    <row r="1821" spans="21:22" x14ac:dyDescent="0.55000000000000004">
      <c r="U1821">
        <v>1819</v>
      </c>
      <c r="V1821">
        <v>18.399999999999999</v>
      </c>
    </row>
    <row r="1822" spans="21:22" x14ac:dyDescent="0.55000000000000004">
      <c r="U1822">
        <v>1820</v>
      </c>
      <c r="V1822">
        <v>18.399999999999999</v>
      </c>
    </row>
    <row r="1823" spans="21:22" x14ac:dyDescent="0.55000000000000004">
      <c r="U1823">
        <v>1821</v>
      </c>
      <c r="V1823">
        <v>18.399999999999999</v>
      </c>
    </row>
    <row r="1824" spans="21:22" x14ac:dyDescent="0.55000000000000004">
      <c r="U1824">
        <v>1822</v>
      </c>
      <c r="V1824">
        <v>18.399999999999999</v>
      </c>
    </row>
    <row r="1825" spans="21:22" x14ac:dyDescent="0.55000000000000004">
      <c r="U1825">
        <v>1823</v>
      </c>
      <c r="V1825">
        <v>18.399999999999999</v>
      </c>
    </row>
    <row r="1826" spans="21:22" x14ac:dyDescent="0.55000000000000004">
      <c r="U1826">
        <v>1824</v>
      </c>
      <c r="V1826">
        <v>18.399999999999999</v>
      </c>
    </row>
    <row r="1827" spans="21:22" x14ac:dyDescent="0.55000000000000004">
      <c r="U1827">
        <v>1825</v>
      </c>
      <c r="V1827">
        <v>18.399999999999999</v>
      </c>
    </row>
    <row r="1828" spans="21:22" x14ac:dyDescent="0.55000000000000004">
      <c r="U1828">
        <v>1826</v>
      </c>
      <c r="V1828">
        <v>18.399999999999999</v>
      </c>
    </row>
    <row r="1829" spans="21:22" x14ac:dyDescent="0.55000000000000004">
      <c r="U1829">
        <v>1827</v>
      </c>
      <c r="V1829">
        <v>18.399999999999999</v>
      </c>
    </row>
    <row r="1830" spans="21:22" x14ac:dyDescent="0.55000000000000004">
      <c r="U1830">
        <v>1828</v>
      </c>
      <c r="V1830">
        <v>18.399999999999999</v>
      </c>
    </row>
    <row r="1831" spans="21:22" x14ac:dyDescent="0.55000000000000004">
      <c r="U1831">
        <v>1829</v>
      </c>
      <c r="V1831">
        <v>18.399999999999999</v>
      </c>
    </row>
    <row r="1832" spans="21:22" x14ac:dyDescent="0.55000000000000004">
      <c r="U1832">
        <v>1830</v>
      </c>
      <c r="V1832">
        <v>18.399999999999999</v>
      </c>
    </row>
    <row r="1833" spans="21:22" x14ac:dyDescent="0.55000000000000004">
      <c r="U1833">
        <v>1831</v>
      </c>
      <c r="V1833">
        <v>18.399999999999999</v>
      </c>
    </row>
    <row r="1834" spans="21:22" x14ac:dyDescent="0.55000000000000004">
      <c r="U1834">
        <v>1832</v>
      </c>
      <c r="V1834">
        <v>18.399999999999999</v>
      </c>
    </row>
    <row r="1835" spans="21:22" x14ac:dyDescent="0.55000000000000004">
      <c r="U1835">
        <v>1833</v>
      </c>
      <c r="V1835">
        <v>18.399999999999999</v>
      </c>
    </row>
    <row r="1836" spans="21:22" x14ac:dyDescent="0.55000000000000004">
      <c r="U1836">
        <v>1834</v>
      </c>
      <c r="V1836">
        <v>18.399999999999999</v>
      </c>
    </row>
    <row r="1837" spans="21:22" x14ac:dyDescent="0.55000000000000004">
      <c r="U1837">
        <v>1835</v>
      </c>
      <c r="V1837">
        <v>18.399999999999999</v>
      </c>
    </row>
    <row r="1838" spans="21:22" x14ac:dyDescent="0.55000000000000004">
      <c r="U1838">
        <v>1836</v>
      </c>
      <c r="V1838">
        <v>18.399999999999999</v>
      </c>
    </row>
    <row r="1839" spans="21:22" x14ac:dyDescent="0.55000000000000004">
      <c r="U1839">
        <v>1837</v>
      </c>
      <c r="V1839">
        <v>18.399999999999999</v>
      </c>
    </row>
    <row r="1840" spans="21:22" x14ac:dyDescent="0.55000000000000004">
      <c r="U1840">
        <v>1838</v>
      </c>
      <c r="V1840">
        <v>18.399999999999999</v>
      </c>
    </row>
    <row r="1841" spans="21:22" x14ac:dyDescent="0.55000000000000004">
      <c r="U1841">
        <v>1839</v>
      </c>
      <c r="V1841">
        <v>18.399999999999999</v>
      </c>
    </row>
    <row r="1842" spans="21:22" x14ac:dyDescent="0.55000000000000004">
      <c r="U1842">
        <v>1840</v>
      </c>
      <c r="V1842">
        <v>18.399999999999999</v>
      </c>
    </row>
    <row r="1843" spans="21:22" x14ac:dyDescent="0.55000000000000004">
      <c r="U1843">
        <v>1841</v>
      </c>
      <c r="V1843">
        <v>18.399999999999999</v>
      </c>
    </row>
    <row r="1844" spans="21:22" x14ac:dyDescent="0.55000000000000004">
      <c r="U1844">
        <v>1842</v>
      </c>
      <c r="V1844">
        <v>18.399999999999999</v>
      </c>
    </row>
    <row r="1845" spans="21:22" x14ac:dyDescent="0.55000000000000004">
      <c r="U1845">
        <v>1843</v>
      </c>
      <c r="V1845">
        <v>18.399999999999999</v>
      </c>
    </row>
    <row r="1846" spans="21:22" x14ac:dyDescent="0.55000000000000004">
      <c r="U1846">
        <v>1844</v>
      </c>
      <c r="V1846">
        <v>18.399999999999999</v>
      </c>
    </row>
    <row r="1847" spans="21:22" x14ac:dyDescent="0.55000000000000004">
      <c r="U1847">
        <v>1845</v>
      </c>
      <c r="V1847">
        <v>18.399999999999999</v>
      </c>
    </row>
    <row r="1848" spans="21:22" x14ac:dyDescent="0.55000000000000004">
      <c r="U1848">
        <v>1846</v>
      </c>
      <c r="V1848">
        <v>18.399999999999999</v>
      </c>
    </row>
    <row r="1849" spans="21:22" x14ac:dyDescent="0.55000000000000004">
      <c r="U1849">
        <v>1847</v>
      </c>
      <c r="V1849">
        <v>18.399999999999999</v>
      </c>
    </row>
    <row r="1850" spans="21:22" x14ac:dyDescent="0.55000000000000004">
      <c r="U1850">
        <v>1848</v>
      </c>
      <c r="V1850">
        <v>18.399999999999999</v>
      </c>
    </row>
    <row r="1851" spans="21:22" x14ac:dyDescent="0.55000000000000004">
      <c r="U1851">
        <v>1849</v>
      </c>
      <c r="V1851">
        <v>18.399999999999999</v>
      </c>
    </row>
    <row r="1852" spans="21:22" x14ac:dyDescent="0.55000000000000004">
      <c r="U1852">
        <v>1850</v>
      </c>
      <c r="V1852">
        <v>18.399999999999999</v>
      </c>
    </row>
    <row r="1853" spans="21:22" x14ac:dyDescent="0.55000000000000004">
      <c r="U1853">
        <v>1851</v>
      </c>
      <c r="V1853">
        <v>18.399999999999999</v>
      </c>
    </row>
    <row r="1854" spans="21:22" x14ac:dyDescent="0.55000000000000004">
      <c r="U1854">
        <v>1852</v>
      </c>
      <c r="V1854">
        <v>18.399999999999999</v>
      </c>
    </row>
    <row r="1855" spans="21:22" x14ac:dyDescent="0.55000000000000004">
      <c r="U1855">
        <v>1853</v>
      </c>
      <c r="V1855">
        <v>18.399999999999999</v>
      </c>
    </row>
    <row r="1856" spans="21:22" x14ac:dyDescent="0.55000000000000004">
      <c r="U1856">
        <v>1854</v>
      </c>
      <c r="V1856">
        <v>18.399999999999999</v>
      </c>
    </row>
    <row r="1857" spans="21:22" x14ac:dyDescent="0.55000000000000004">
      <c r="U1857">
        <v>1855</v>
      </c>
      <c r="V1857">
        <v>18.399999999999999</v>
      </c>
    </row>
    <row r="1858" spans="21:22" x14ac:dyDescent="0.55000000000000004">
      <c r="U1858">
        <v>1856</v>
      </c>
      <c r="V1858">
        <v>18.399999999999999</v>
      </c>
    </row>
    <row r="1859" spans="21:22" x14ac:dyDescent="0.55000000000000004">
      <c r="U1859">
        <v>1857</v>
      </c>
      <c r="V1859">
        <v>18.399999999999999</v>
      </c>
    </row>
    <row r="1860" spans="21:22" x14ac:dyDescent="0.55000000000000004">
      <c r="U1860">
        <v>1858</v>
      </c>
      <c r="V1860">
        <v>18.399999999999999</v>
      </c>
    </row>
    <row r="1861" spans="21:22" x14ac:dyDescent="0.55000000000000004">
      <c r="U1861">
        <v>1859</v>
      </c>
      <c r="V1861">
        <v>18.399999999999999</v>
      </c>
    </row>
    <row r="1862" spans="21:22" x14ac:dyDescent="0.55000000000000004">
      <c r="U1862">
        <v>1860</v>
      </c>
      <c r="V1862">
        <v>18.399999999999999</v>
      </c>
    </row>
    <row r="1863" spans="21:22" x14ac:dyDescent="0.55000000000000004">
      <c r="U1863">
        <v>1861</v>
      </c>
      <c r="V1863">
        <v>18.399999999999999</v>
      </c>
    </row>
    <row r="1864" spans="21:22" x14ac:dyDescent="0.55000000000000004">
      <c r="U1864">
        <v>1862</v>
      </c>
      <c r="V1864">
        <v>18.399999999999999</v>
      </c>
    </row>
    <row r="1865" spans="21:22" x14ac:dyDescent="0.55000000000000004">
      <c r="U1865">
        <v>1863</v>
      </c>
      <c r="V1865">
        <v>18.399999999999999</v>
      </c>
    </row>
    <row r="1866" spans="21:22" x14ac:dyDescent="0.55000000000000004">
      <c r="U1866">
        <v>1864</v>
      </c>
      <c r="V1866">
        <v>18.399999999999999</v>
      </c>
    </row>
    <row r="1867" spans="21:22" x14ac:dyDescent="0.55000000000000004">
      <c r="U1867">
        <v>1865</v>
      </c>
      <c r="V1867">
        <v>18.399999999999999</v>
      </c>
    </row>
    <row r="1868" spans="21:22" x14ac:dyDescent="0.55000000000000004">
      <c r="U1868">
        <v>1866</v>
      </c>
      <c r="V1868">
        <v>18.399999999999999</v>
      </c>
    </row>
    <row r="1869" spans="21:22" x14ac:dyDescent="0.55000000000000004">
      <c r="U1869">
        <v>1867</v>
      </c>
      <c r="V1869">
        <v>18.399999999999999</v>
      </c>
    </row>
    <row r="1870" spans="21:22" x14ac:dyDescent="0.55000000000000004">
      <c r="U1870">
        <v>1868</v>
      </c>
      <c r="V1870">
        <v>18.399999999999999</v>
      </c>
    </row>
    <row r="1871" spans="21:22" x14ac:dyDescent="0.55000000000000004">
      <c r="U1871">
        <v>1869</v>
      </c>
      <c r="V1871">
        <v>18.399999999999999</v>
      </c>
    </row>
    <row r="1872" spans="21:22" x14ac:dyDescent="0.55000000000000004">
      <c r="U1872">
        <v>1870</v>
      </c>
      <c r="V1872">
        <v>18.399999999999999</v>
      </c>
    </row>
    <row r="1873" spans="21:22" x14ac:dyDescent="0.55000000000000004">
      <c r="U1873">
        <v>1871</v>
      </c>
      <c r="V1873">
        <v>18.399999999999999</v>
      </c>
    </row>
    <row r="1874" spans="21:22" x14ac:dyDescent="0.55000000000000004">
      <c r="U1874">
        <v>1872</v>
      </c>
      <c r="V1874">
        <v>18.399999999999999</v>
      </c>
    </row>
    <row r="1875" spans="21:22" x14ac:dyDescent="0.55000000000000004">
      <c r="U1875">
        <v>1873</v>
      </c>
      <c r="V1875">
        <v>18.399999999999999</v>
      </c>
    </row>
    <row r="1876" spans="21:22" x14ac:dyDescent="0.55000000000000004">
      <c r="U1876">
        <v>1874</v>
      </c>
      <c r="V1876">
        <v>18.399999999999999</v>
      </c>
    </row>
    <row r="1877" spans="21:22" x14ac:dyDescent="0.55000000000000004">
      <c r="U1877">
        <v>1875</v>
      </c>
      <c r="V1877">
        <v>18.399999999999999</v>
      </c>
    </row>
    <row r="1878" spans="21:22" x14ac:dyDescent="0.55000000000000004">
      <c r="U1878">
        <v>1876</v>
      </c>
      <c r="V1878">
        <v>18.399999999999999</v>
      </c>
    </row>
    <row r="1879" spans="21:22" x14ac:dyDescent="0.55000000000000004">
      <c r="U1879">
        <v>1877</v>
      </c>
      <c r="V1879">
        <v>18.399999999999999</v>
      </c>
    </row>
    <row r="1880" spans="21:22" x14ac:dyDescent="0.55000000000000004">
      <c r="U1880">
        <v>1878</v>
      </c>
      <c r="V1880">
        <v>18.399999999999999</v>
      </c>
    </row>
    <row r="1881" spans="21:22" x14ac:dyDescent="0.55000000000000004">
      <c r="U1881">
        <v>1879</v>
      </c>
      <c r="V1881">
        <v>18.399999999999999</v>
      </c>
    </row>
    <row r="1882" spans="21:22" x14ac:dyDescent="0.55000000000000004">
      <c r="U1882">
        <v>1880</v>
      </c>
      <c r="V1882">
        <v>18.399999999999999</v>
      </c>
    </row>
    <row r="1883" spans="21:22" x14ac:dyDescent="0.55000000000000004">
      <c r="U1883">
        <v>1881</v>
      </c>
      <c r="V1883">
        <v>18.399999999999999</v>
      </c>
    </row>
    <row r="1884" spans="21:22" x14ac:dyDescent="0.55000000000000004">
      <c r="U1884">
        <v>1882</v>
      </c>
      <c r="V1884">
        <v>18.399999999999999</v>
      </c>
    </row>
    <row r="1885" spans="21:22" x14ac:dyDescent="0.55000000000000004">
      <c r="U1885">
        <v>1883</v>
      </c>
      <c r="V1885">
        <v>18.399999999999999</v>
      </c>
    </row>
    <row r="1886" spans="21:22" x14ac:dyDescent="0.55000000000000004">
      <c r="U1886">
        <v>1884</v>
      </c>
      <c r="V1886">
        <v>18.399999999999999</v>
      </c>
    </row>
    <row r="1887" spans="21:22" x14ac:dyDescent="0.55000000000000004">
      <c r="U1887">
        <v>1885</v>
      </c>
      <c r="V1887">
        <v>18.399999999999999</v>
      </c>
    </row>
    <row r="1888" spans="21:22" x14ac:dyDescent="0.55000000000000004">
      <c r="U1888">
        <v>1886</v>
      </c>
      <c r="V1888">
        <v>18.399999999999999</v>
      </c>
    </row>
    <row r="1889" spans="21:22" x14ac:dyDescent="0.55000000000000004">
      <c r="U1889">
        <v>1887</v>
      </c>
      <c r="V1889">
        <v>18.399999999999999</v>
      </c>
    </row>
    <row r="1890" spans="21:22" x14ac:dyDescent="0.55000000000000004">
      <c r="U1890">
        <v>1888</v>
      </c>
      <c r="V1890">
        <v>18.399999999999999</v>
      </c>
    </row>
    <row r="1891" spans="21:22" x14ac:dyDescent="0.55000000000000004">
      <c r="U1891">
        <v>1889</v>
      </c>
      <c r="V1891">
        <v>18.399999999999999</v>
      </c>
    </row>
    <row r="1892" spans="21:22" x14ac:dyDescent="0.55000000000000004">
      <c r="U1892">
        <v>1890</v>
      </c>
      <c r="V1892">
        <v>18.399999999999999</v>
      </c>
    </row>
    <row r="1893" spans="21:22" x14ac:dyDescent="0.55000000000000004">
      <c r="U1893">
        <v>1891</v>
      </c>
      <c r="V1893">
        <v>18.399999999999999</v>
      </c>
    </row>
    <row r="1894" spans="21:22" x14ac:dyDescent="0.55000000000000004">
      <c r="U1894">
        <v>1892</v>
      </c>
      <c r="V1894">
        <v>18.399999999999999</v>
      </c>
    </row>
    <row r="1895" spans="21:22" x14ac:dyDescent="0.55000000000000004">
      <c r="U1895">
        <v>1893</v>
      </c>
      <c r="V1895">
        <v>18.399999999999999</v>
      </c>
    </row>
    <row r="1896" spans="21:22" x14ac:dyDescent="0.55000000000000004">
      <c r="U1896">
        <v>1894</v>
      </c>
      <c r="V1896">
        <v>18.399999999999999</v>
      </c>
    </row>
    <row r="1897" spans="21:22" x14ac:dyDescent="0.55000000000000004">
      <c r="U1897">
        <v>1895</v>
      </c>
      <c r="V1897">
        <v>18.399999999999999</v>
      </c>
    </row>
    <row r="1898" spans="21:22" x14ac:dyDescent="0.55000000000000004">
      <c r="U1898">
        <v>1896</v>
      </c>
      <c r="V1898">
        <v>18.399999999999999</v>
      </c>
    </row>
    <row r="1899" spans="21:22" x14ac:dyDescent="0.55000000000000004">
      <c r="U1899">
        <v>1897</v>
      </c>
      <c r="V1899">
        <v>18.399999999999999</v>
      </c>
    </row>
    <row r="1900" spans="21:22" x14ac:dyDescent="0.55000000000000004">
      <c r="U1900">
        <v>1898</v>
      </c>
      <c r="V1900">
        <v>18.399999999999999</v>
      </c>
    </row>
    <row r="1901" spans="21:22" x14ac:dyDescent="0.55000000000000004">
      <c r="U1901">
        <v>1899</v>
      </c>
      <c r="V1901">
        <v>18.399999999999999</v>
      </c>
    </row>
    <row r="1902" spans="21:22" x14ac:dyDescent="0.55000000000000004">
      <c r="U1902">
        <v>1900</v>
      </c>
      <c r="V1902">
        <v>18.399999999999999</v>
      </c>
    </row>
    <row r="1903" spans="21:22" x14ac:dyDescent="0.55000000000000004">
      <c r="U1903">
        <v>1901</v>
      </c>
      <c r="V1903">
        <v>18.399999999999999</v>
      </c>
    </row>
    <row r="1904" spans="21:22" x14ac:dyDescent="0.55000000000000004">
      <c r="U1904">
        <v>1902</v>
      </c>
      <c r="V1904">
        <v>18.399999999999999</v>
      </c>
    </row>
    <row r="1905" spans="21:22" x14ac:dyDescent="0.55000000000000004">
      <c r="U1905">
        <v>1903</v>
      </c>
      <c r="V1905">
        <v>18.399999999999999</v>
      </c>
    </row>
    <row r="1906" spans="21:22" x14ac:dyDescent="0.55000000000000004">
      <c r="U1906">
        <v>1904</v>
      </c>
      <c r="V1906">
        <v>18.399999999999999</v>
      </c>
    </row>
    <row r="1907" spans="21:22" x14ac:dyDescent="0.55000000000000004">
      <c r="U1907">
        <v>1905</v>
      </c>
      <c r="V1907">
        <v>18.399999999999999</v>
      </c>
    </row>
    <row r="1908" spans="21:22" x14ac:dyDescent="0.55000000000000004">
      <c r="U1908">
        <v>1906</v>
      </c>
      <c r="V1908">
        <v>18.399999999999999</v>
      </c>
    </row>
    <row r="1909" spans="21:22" x14ac:dyDescent="0.55000000000000004">
      <c r="U1909">
        <v>1907</v>
      </c>
      <c r="V1909">
        <v>18.399999999999999</v>
      </c>
    </row>
    <row r="1910" spans="21:22" x14ac:dyDescent="0.55000000000000004">
      <c r="U1910">
        <v>1908</v>
      </c>
      <c r="V1910">
        <v>18.399999999999999</v>
      </c>
    </row>
    <row r="1911" spans="21:22" x14ac:dyDescent="0.55000000000000004">
      <c r="U1911">
        <v>1909</v>
      </c>
      <c r="V1911">
        <v>18.399999999999999</v>
      </c>
    </row>
    <row r="1912" spans="21:22" x14ac:dyDescent="0.55000000000000004">
      <c r="U1912">
        <v>1910</v>
      </c>
      <c r="V1912">
        <v>18.399999999999999</v>
      </c>
    </row>
    <row r="1913" spans="21:22" x14ac:dyDescent="0.55000000000000004">
      <c r="U1913">
        <v>1911</v>
      </c>
      <c r="V1913">
        <v>18.399999999999999</v>
      </c>
    </row>
    <row r="1914" spans="21:22" x14ac:dyDescent="0.55000000000000004">
      <c r="U1914">
        <v>1912</v>
      </c>
      <c r="V1914">
        <v>18.399999999999999</v>
      </c>
    </row>
    <row r="1915" spans="21:22" x14ac:dyDescent="0.55000000000000004">
      <c r="U1915">
        <v>1913</v>
      </c>
      <c r="V1915">
        <v>18.399999999999999</v>
      </c>
    </row>
    <row r="1916" spans="21:22" x14ac:dyDescent="0.55000000000000004">
      <c r="U1916">
        <v>1914</v>
      </c>
      <c r="V1916">
        <v>18.399999999999999</v>
      </c>
    </row>
    <row r="1917" spans="21:22" x14ac:dyDescent="0.55000000000000004">
      <c r="U1917">
        <v>1915</v>
      </c>
      <c r="V1917">
        <v>18.399999999999999</v>
      </c>
    </row>
    <row r="1918" spans="21:22" x14ac:dyDescent="0.55000000000000004">
      <c r="U1918">
        <v>1916</v>
      </c>
      <c r="V1918">
        <v>18.399999999999999</v>
      </c>
    </row>
    <row r="1919" spans="21:22" x14ac:dyDescent="0.55000000000000004">
      <c r="U1919">
        <v>1917</v>
      </c>
      <c r="V1919">
        <v>18.399999999999999</v>
      </c>
    </row>
    <row r="1920" spans="21:22" x14ac:dyDescent="0.55000000000000004">
      <c r="U1920">
        <v>1918</v>
      </c>
      <c r="V1920">
        <v>18.399999999999999</v>
      </c>
    </row>
    <row r="1921" spans="21:22" x14ac:dyDescent="0.55000000000000004">
      <c r="U1921">
        <v>1919</v>
      </c>
      <c r="V1921">
        <v>18.399999999999999</v>
      </c>
    </row>
    <row r="1922" spans="21:22" x14ac:dyDescent="0.55000000000000004">
      <c r="U1922">
        <v>1920</v>
      </c>
      <c r="V1922">
        <v>18.399999999999999</v>
      </c>
    </row>
    <row r="1923" spans="21:22" x14ac:dyDescent="0.55000000000000004">
      <c r="U1923">
        <v>1921</v>
      </c>
      <c r="V1923">
        <v>18.399999999999999</v>
      </c>
    </row>
    <row r="1924" spans="21:22" x14ac:dyDescent="0.55000000000000004">
      <c r="U1924">
        <v>1922</v>
      </c>
      <c r="V1924">
        <v>18.399999999999999</v>
      </c>
    </row>
    <row r="1925" spans="21:22" x14ac:dyDescent="0.55000000000000004">
      <c r="U1925">
        <v>1923</v>
      </c>
      <c r="V1925">
        <v>18.399999999999999</v>
      </c>
    </row>
    <row r="1926" spans="21:22" x14ac:dyDescent="0.55000000000000004">
      <c r="U1926">
        <v>1924</v>
      </c>
      <c r="V1926">
        <v>18.399999999999999</v>
      </c>
    </row>
    <row r="1927" spans="21:22" x14ac:dyDescent="0.55000000000000004">
      <c r="U1927">
        <v>1925</v>
      </c>
      <c r="V1927">
        <v>18.399999999999999</v>
      </c>
    </row>
    <row r="1928" spans="21:22" x14ac:dyDescent="0.55000000000000004">
      <c r="U1928">
        <v>1926</v>
      </c>
      <c r="V1928">
        <v>18.399999999999999</v>
      </c>
    </row>
    <row r="1929" spans="21:22" x14ac:dyDescent="0.55000000000000004">
      <c r="U1929">
        <v>1927</v>
      </c>
      <c r="V1929">
        <v>18.399999999999999</v>
      </c>
    </row>
    <row r="1930" spans="21:22" x14ac:dyDescent="0.55000000000000004">
      <c r="U1930">
        <v>1928</v>
      </c>
      <c r="V1930">
        <v>18.399999999999999</v>
      </c>
    </row>
    <row r="1931" spans="21:22" x14ac:dyDescent="0.55000000000000004">
      <c r="U1931">
        <v>1929</v>
      </c>
      <c r="V1931">
        <v>18.399999999999999</v>
      </c>
    </row>
    <row r="1932" spans="21:22" x14ac:dyDescent="0.55000000000000004">
      <c r="U1932">
        <v>1930</v>
      </c>
      <c r="V1932">
        <v>18.399999999999999</v>
      </c>
    </row>
    <row r="1933" spans="21:22" x14ac:dyDescent="0.55000000000000004">
      <c r="U1933">
        <v>1931</v>
      </c>
      <c r="V1933">
        <v>18.399999999999999</v>
      </c>
    </row>
    <row r="1934" spans="21:22" x14ac:dyDescent="0.55000000000000004">
      <c r="U1934">
        <v>1932</v>
      </c>
      <c r="V1934">
        <v>18.399999999999999</v>
      </c>
    </row>
    <row r="1935" spans="21:22" x14ac:dyDescent="0.55000000000000004">
      <c r="U1935">
        <v>1933</v>
      </c>
      <c r="V1935">
        <v>18.399999999999999</v>
      </c>
    </row>
    <row r="1936" spans="21:22" x14ac:dyDescent="0.55000000000000004">
      <c r="U1936">
        <v>1934</v>
      </c>
      <c r="V1936">
        <v>18.399999999999999</v>
      </c>
    </row>
    <row r="1937" spans="21:22" x14ac:dyDescent="0.55000000000000004">
      <c r="U1937">
        <v>1935</v>
      </c>
      <c r="V1937">
        <v>18.399999999999999</v>
      </c>
    </row>
    <row r="1938" spans="21:22" x14ac:dyDescent="0.55000000000000004">
      <c r="U1938">
        <v>1936</v>
      </c>
      <c r="V1938">
        <v>18.399999999999999</v>
      </c>
    </row>
    <row r="1939" spans="21:22" x14ac:dyDescent="0.55000000000000004">
      <c r="U1939">
        <v>1937</v>
      </c>
      <c r="V1939">
        <v>18.399999999999999</v>
      </c>
    </row>
    <row r="1940" spans="21:22" x14ac:dyDescent="0.55000000000000004">
      <c r="U1940">
        <v>1938</v>
      </c>
      <c r="V1940">
        <v>18.399999999999999</v>
      </c>
    </row>
    <row r="1941" spans="21:22" x14ac:dyDescent="0.55000000000000004">
      <c r="U1941">
        <v>1939</v>
      </c>
      <c r="V1941">
        <v>18.399999999999999</v>
      </c>
    </row>
    <row r="1942" spans="21:22" x14ac:dyDescent="0.55000000000000004">
      <c r="U1942">
        <v>1940</v>
      </c>
      <c r="V1942">
        <v>18.399999999999999</v>
      </c>
    </row>
    <row r="1943" spans="21:22" x14ac:dyDescent="0.55000000000000004">
      <c r="U1943">
        <v>1941</v>
      </c>
      <c r="V1943">
        <v>18.399999999999999</v>
      </c>
    </row>
    <row r="1944" spans="21:22" x14ac:dyDescent="0.55000000000000004">
      <c r="U1944">
        <v>1942</v>
      </c>
      <c r="V1944">
        <v>18.399999999999999</v>
      </c>
    </row>
    <row r="1945" spans="21:22" x14ac:dyDescent="0.55000000000000004">
      <c r="U1945">
        <v>1943</v>
      </c>
      <c r="V1945">
        <v>18.399999999999999</v>
      </c>
    </row>
    <row r="1946" spans="21:22" x14ac:dyDescent="0.55000000000000004">
      <c r="U1946">
        <v>1944</v>
      </c>
      <c r="V1946">
        <v>18.399999999999999</v>
      </c>
    </row>
    <row r="1947" spans="21:22" x14ac:dyDescent="0.55000000000000004">
      <c r="U1947">
        <v>1945</v>
      </c>
      <c r="V1947">
        <v>18.399999999999999</v>
      </c>
    </row>
    <row r="1948" spans="21:22" x14ac:dyDescent="0.55000000000000004">
      <c r="U1948">
        <v>1946</v>
      </c>
      <c r="V1948">
        <v>18.399999999999999</v>
      </c>
    </row>
    <row r="1949" spans="21:22" x14ac:dyDescent="0.55000000000000004">
      <c r="U1949">
        <v>1947</v>
      </c>
      <c r="V1949">
        <v>18.399999999999999</v>
      </c>
    </row>
    <row r="1950" spans="21:22" x14ac:dyDescent="0.55000000000000004">
      <c r="U1950">
        <v>1948</v>
      </c>
      <c r="V1950">
        <v>18.399999999999999</v>
      </c>
    </row>
    <row r="1951" spans="21:22" x14ac:dyDescent="0.55000000000000004">
      <c r="U1951">
        <v>1949</v>
      </c>
      <c r="V1951">
        <v>18.399999999999999</v>
      </c>
    </row>
    <row r="1952" spans="21:22" x14ac:dyDescent="0.55000000000000004">
      <c r="U1952">
        <v>1950</v>
      </c>
      <c r="V1952">
        <v>18.399999999999999</v>
      </c>
    </row>
    <row r="1953" spans="21:22" x14ac:dyDescent="0.55000000000000004">
      <c r="U1953">
        <v>1951</v>
      </c>
      <c r="V1953">
        <v>18.399999999999999</v>
      </c>
    </row>
    <row r="1954" spans="21:22" x14ac:dyDescent="0.55000000000000004">
      <c r="U1954">
        <v>1952</v>
      </c>
      <c r="V1954">
        <v>18.399999999999999</v>
      </c>
    </row>
    <row r="1955" spans="21:22" x14ac:dyDescent="0.55000000000000004">
      <c r="U1955">
        <v>1953</v>
      </c>
      <c r="V1955">
        <v>18.399999999999999</v>
      </c>
    </row>
    <row r="1956" spans="21:22" x14ac:dyDescent="0.55000000000000004">
      <c r="U1956">
        <v>1954</v>
      </c>
      <c r="V1956">
        <v>18.399999999999999</v>
      </c>
    </row>
    <row r="1957" spans="21:22" x14ac:dyDescent="0.55000000000000004">
      <c r="U1957">
        <v>1955</v>
      </c>
      <c r="V1957">
        <v>18.399999999999999</v>
      </c>
    </row>
    <row r="1958" spans="21:22" x14ac:dyDescent="0.55000000000000004">
      <c r="U1958">
        <v>1956</v>
      </c>
      <c r="V1958">
        <v>18.399999999999999</v>
      </c>
    </row>
    <row r="1959" spans="21:22" x14ac:dyDescent="0.55000000000000004">
      <c r="U1959">
        <v>1957</v>
      </c>
      <c r="V1959">
        <v>18.399999999999999</v>
      </c>
    </row>
    <row r="1960" spans="21:22" x14ac:dyDescent="0.55000000000000004">
      <c r="U1960">
        <v>1958</v>
      </c>
      <c r="V1960">
        <v>18.399999999999999</v>
      </c>
    </row>
    <row r="1961" spans="21:22" x14ac:dyDescent="0.55000000000000004">
      <c r="U1961">
        <v>1959</v>
      </c>
      <c r="V1961">
        <v>18.399999999999999</v>
      </c>
    </row>
    <row r="1962" spans="21:22" x14ac:dyDescent="0.55000000000000004">
      <c r="U1962">
        <v>1960</v>
      </c>
      <c r="V1962">
        <v>18.399999999999999</v>
      </c>
    </row>
    <row r="1963" spans="21:22" x14ac:dyDescent="0.55000000000000004">
      <c r="U1963">
        <v>1961</v>
      </c>
      <c r="V1963">
        <v>18.399999999999999</v>
      </c>
    </row>
    <row r="1964" spans="21:22" x14ac:dyDescent="0.55000000000000004">
      <c r="U1964">
        <v>1962</v>
      </c>
      <c r="V1964">
        <v>18.399999999999999</v>
      </c>
    </row>
    <row r="1965" spans="21:22" x14ac:dyDescent="0.55000000000000004">
      <c r="U1965">
        <v>1963</v>
      </c>
      <c r="V1965">
        <v>18.399999999999999</v>
      </c>
    </row>
    <row r="1966" spans="21:22" x14ac:dyDescent="0.55000000000000004">
      <c r="U1966">
        <v>1964</v>
      </c>
      <c r="V1966">
        <v>18.399999999999999</v>
      </c>
    </row>
    <row r="1967" spans="21:22" x14ac:dyDescent="0.55000000000000004">
      <c r="U1967">
        <v>1965</v>
      </c>
      <c r="V1967">
        <v>18.399999999999999</v>
      </c>
    </row>
    <row r="1968" spans="21:22" x14ac:dyDescent="0.55000000000000004">
      <c r="U1968">
        <v>1966</v>
      </c>
      <c r="V1968">
        <v>18.399999999999999</v>
      </c>
    </row>
    <row r="1969" spans="21:22" x14ac:dyDescent="0.55000000000000004">
      <c r="U1969">
        <v>1967</v>
      </c>
      <c r="V1969">
        <v>18.399999999999999</v>
      </c>
    </row>
    <row r="1970" spans="21:22" x14ac:dyDescent="0.55000000000000004">
      <c r="U1970">
        <v>1968</v>
      </c>
      <c r="V1970">
        <v>18.399999999999999</v>
      </c>
    </row>
    <row r="1971" spans="21:22" x14ac:dyDescent="0.55000000000000004">
      <c r="U1971">
        <v>1969</v>
      </c>
      <c r="V1971">
        <v>18.399999999999999</v>
      </c>
    </row>
    <row r="1972" spans="21:22" x14ac:dyDescent="0.55000000000000004">
      <c r="U1972">
        <v>1970</v>
      </c>
      <c r="V1972">
        <v>18.399999999999999</v>
      </c>
    </row>
    <row r="1973" spans="21:22" x14ac:dyDescent="0.55000000000000004">
      <c r="U1973">
        <v>1971</v>
      </c>
      <c r="V1973">
        <v>18.399999999999999</v>
      </c>
    </row>
    <row r="1974" spans="21:22" x14ac:dyDescent="0.55000000000000004">
      <c r="U1974">
        <v>1972</v>
      </c>
      <c r="V1974">
        <v>18.399999999999999</v>
      </c>
    </row>
    <row r="1975" spans="21:22" x14ac:dyDescent="0.55000000000000004">
      <c r="U1975">
        <v>1973</v>
      </c>
      <c r="V1975">
        <v>18.399999999999999</v>
      </c>
    </row>
    <row r="1976" spans="21:22" x14ac:dyDescent="0.55000000000000004">
      <c r="U1976">
        <v>1974</v>
      </c>
      <c r="V1976">
        <v>18.399999999999999</v>
      </c>
    </row>
    <row r="1977" spans="21:22" x14ac:dyDescent="0.55000000000000004">
      <c r="U1977">
        <v>1975</v>
      </c>
      <c r="V1977">
        <v>18.399999999999999</v>
      </c>
    </row>
    <row r="1978" spans="21:22" x14ac:dyDescent="0.55000000000000004">
      <c r="U1978">
        <v>1976</v>
      </c>
      <c r="V1978">
        <v>18.399999999999999</v>
      </c>
    </row>
    <row r="1979" spans="21:22" x14ac:dyDescent="0.55000000000000004">
      <c r="U1979">
        <v>1977</v>
      </c>
      <c r="V1979">
        <v>18.399999999999999</v>
      </c>
    </row>
    <row r="1980" spans="21:22" x14ac:dyDescent="0.55000000000000004">
      <c r="U1980">
        <v>1978</v>
      </c>
      <c r="V1980">
        <v>18.399999999999999</v>
      </c>
    </row>
    <row r="1981" spans="21:22" x14ac:dyDescent="0.55000000000000004">
      <c r="U1981">
        <v>1979</v>
      </c>
      <c r="V1981">
        <v>18.399999999999999</v>
      </c>
    </row>
    <row r="1982" spans="21:22" x14ac:dyDescent="0.55000000000000004">
      <c r="U1982">
        <v>1980</v>
      </c>
      <c r="V1982">
        <v>18.399999999999999</v>
      </c>
    </row>
    <row r="1983" spans="21:22" x14ac:dyDescent="0.55000000000000004">
      <c r="U1983">
        <v>1981</v>
      </c>
      <c r="V1983">
        <v>18.399999999999999</v>
      </c>
    </row>
    <row r="1984" spans="21:22" x14ac:dyDescent="0.55000000000000004">
      <c r="U1984">
        <v>1982</v>
      </c>
      <c r="V1984">
        <v>18.399999999999999</v>
      </c>
    </row>
    <row r="1985" spans="21:22" x14ac:dyDescent="0.55000000000000004">
      <c r="U1985">
        <v>1983</v>
      </c>
      <c r="V1985">
        <v>18.399999999999999</v>
      </c>
    </row>
    <row r="1986" spans="21:22" x14ac:dyDescent="0.55000000000000004">
      <c r="U1986">
        <v>1984</v>
      </c>
      <c r="V1986">
        <v>18.399999999999999</v>
      </c>
    </row>
    <row r="1987" spans="21:22" x14ac:dyDescent="0.55000000000000004">
      <c r="U1987">
        <v>1985</v>
      </c>
      <c r="V1987">
        <v>18.399999999999999</v>
      </c>
    </row>
    <row r="1988" spans="21:22" x14ac:dyDescent="0.55000000000000004">
      <c r="U1988">
        <v>1986</v>
      </c>
      <c r="V1988">
        <v>18.399999999999999</v>
      </c>
    </row>
    <row r="1989" spans="21:22" x14ac:dyDescent="0.55000000000000004">
      <c r="U1989">
        <v>1987</v>
      </c>
      <c r="V1989">
        <v>18.399999999999999</v>
      </c>
    </row>
    <row r="1990" spans="21:22" x14ac:dyDescent="0.55000000000000004">
      <c r="U1990">
        <v>1988</v>
      </c>
      <c r="V1990">
        <v>18.399999999999999</v>
      </c>
    </row>
    <row r="1991" spans="21:22" x14ac:dyDescent="0.55000000000000004">
      <c r="U1991">
        <v>1989</v>
      </c>
      <c r="V1991">
        <v>18.399999999999999</v>
      </c>
    </row>
    <row r="1992" spans="21:22" x14ac:dyDescent="0.55000000000000004">
      <c r="U1992">
        <v>1990</v>
      </c>
      <c r="V1992">
        <v>18.399999999999999</v>
      </c>
    </row>
    <row r="1993" spans="21:22" x14ac:dyDescent="0.55000000000000004">
      <c r="U1993">
        <v>1991</v>
      </c>
      <c r="V1993">
        <v>18.399999999999999</v>
      </c>
    </row>
    <row r="1994" spans="21:22" x14ac:dyDescent="0.55000000000000004">
      <c r="U1994">
        <v>1992</v>
      </c>
      <c r="V1994">
        <v>18.399999999999999</v>
      </c>
    </row>
    <row r="1995" spans="21:22" x14ac:dyDescent="0.55000000000000004">
      <c r="U1995">
        <v>1993</v>
      </c>
      <c r="V1995">
        <v>18.399999999999999</v>
      </c>
    </row>
    <row r="1996" spans="21:22" x14ac:dyDescent="0.55000000000000004">
      <c r="U1996">
        <v>1994</v>
      </c>
      <c r="V1996">
        <v>18.399999999999999</v>
      </c>
    </row>
    <row r="1997" spans="21:22" x14ac:dyDescent="0.55000000000000004">
      <c r="U1997">
        <v>1995</v>
      </c>
      <c r="V1997">
        <v>18.399999999999999</v>
      </c>
    </row>
    <row r="1998" spans="21:22" x14ac:dyDescent="0.55000000000000004">
      <c r="U1998">
        <v>1996</v>
      </c>
      <c r="V1998">
        <v>18.399999999999999</v>
      </c>
    </row>
    <row r="1999" spans="21:22" x14ac:dyDescent="0.55000000000000004">
      <c r="U1999">
        <v>1997</v>
      </c>
      <c r="V1999">
        <v>18.399999999999999</v>
      </c>
    </row>
    <row r="2000" spans="21:22" x14ac:dyDescent="0.55000000000000004">
      <c r="U2000">
        <v>1998</v>
      </c>
      <c r="V2000">
        <v>18.399999999999999</v>
      </c>
    </row>
    <row r="2001" spans="21:22" x14ac:dyDescent="0.55000000000000004">
      <c r="U2001">
        <v>1999</v>
      </c>
      <c r="V2001">
        <v>18.399999999999999</v>
      </c>
    </row>
    <row r="2002" spans="21:22" x14ac:dyDescent="0.55000000000000004">
      <c r="U2002">
        <v>2000</v>
      </c>
      <c r="V2002">
        <v>18.399999999999999</v>
      </c>
    </row>
    <row r="2003" spans="21:22" x14ac:dyDescent="0.55000000000000004">
      <c r="U2003">
        <v>2001</v>
      </c>
      <c r="V2003">
        <v>18.399999999999999</v>
      </c>
    </row>
    <row r="2004" spans="21:22" x14ac:dyDescent="0.55000000000000004">
      <c r="U2004">
        <v>2002</v>
      </c>
      <c r="V2004">
        <v>18.399999999999999</v>
      </c>
    </row>
    <row r="2005" spans="21:22" x14ac:dyDescent="0.55000000000000004">
      <c r="U2005">
        <v>2003</v>
      </c>
      <c r="V2005">
        <v>18.399999999999999</v>
      </c>
    </row>
    <row r="2006" spans="21:22" x14ac:dyDescent="0.55000000000000004">
      <c r="U2006">
        <v>2004</v>
      </c>
      <c r="V2006">
        <v>18.399999999999999</v>
      </c>
    </row>
    <row r="2007" spans="21:22" x14ac:dyDescent="0.55000000000000004">
      <c r="U2007">
        <v>2005</v>
      </c>
      <c r="V2007">
        <v>18.399999999999999</v>
      </c>
    </row>
    <row r="2008" spans="21:22" x14ac:dyDescent="0.55000000000000004">
      <c r="U2008">
        <v>2006</v>
      </c>
      <c r="V2008">
        <v>18.399999999999999</v>
      </c>
    </row>
    <row r="2009" spans="21:22" x14ac:dyDescent="0.55000000000000004">
      <c r="U2009">
        <v>2007</v>
      </c>
      <c r="V2009">
        <v>18.399999999999999</v>
      </c>
    </row>
    <row r="2010" spans="21:22" x14ac:dyDescent="0.55000000000000004">
      <c r="U2010">
        <v>2008</v>
      </c>
      <c r="V2010">
        <v>18.399999999999999</v>
      </c>
    </row>
    <row r="2011" spans="21:22" x14ac:dyDescent="0.55000000000000004">
      <c r="U2011">
        <v>2009</v>
      </c>
      <c r="V2011">
        <v>18.399999999999999</v>
      </c>
    </row>
    <row r="2012" spans="21:22" x14ac:dyDescent="0.55000000000000004">
      <c r="U2012">
        <v>2010</v>
      </c>
      <c r="V2012">
        <v>18.399999999999999</v>
      </c>
    </row>
    <row r="2013" spans="21:22" x14ac:dyDescent="0.55000000000000004">
      <c r="U2013">
        <v>2011</v>
      </c>
      <c r="V2013">
        <v>18.399999999999999</v>
      </c>
    </row>
    <row r="2014" spans="21:22" x14ac:dyDescent="0.55000000000000004">
      <c r="U2014">
        <v>2012</v>
      </c>
      <c r="V2014">
        <v>18.399999999999999</v>
      </c>
    </row>
    <row r="2015" spans="21:22" x14ac:dyDescent="0.55000000000000004">
      <c r="U2015">
        <v>2013</v>
      </c>
      <c r="V2015">
        <v>18.399999999999999</v>
      </c>
    </row>
    <row r="2016" spans="21:22" x14ac:dyDescent="0.55000000000000004">
      <c r="U2016">
        <v>2014</v>
      </c>
      <c r="V2016">
        <v>18.399999999999999</v>
      </c>
    </row>
    <row r="2017" spans="21:22" x14ac:dyDescent="0.55000000000000004">
      <c r="U2017">
        <v>2015</v>
      </c>
      <c r="V2017">
        <v>18.399999999999999</v>
      </c>
    </row>
    <row r="2018" spans="21:22" x14ac:dyDescent="0.55000000000000004">
      <c r="U2018">
        <v>2016</v>
      </c>
      <c r="V2018">
        <v>18.399999999999999</v>
      </c>
    </row>
    <row r="2019" spans="21:22" x14ac:dyDescent="0.55000000000000004">
      <c r="U2019">
        <v>2017</v>
      </c>
      <c r="V2019">
        <v>18.399999999999999</v>
      </c>
    </row>
    <row r="2020" spans="21:22" x14ac:dyDescent="0.55000000000000004">
      <c r="U2020">
        <v>2018</v>
      </c>
      <c r="V2020">
        <v>18.399999999999999</v>
      </c>
    </row>
    <row r="2021" spans="21:22" x14ac:dyDescent="0.55000000000000004">
      <c r="U2021">
        <v>2019</v>
      </c>
      <c r="V2021">
        <v>18.399999999999999</v>
      </c>
    </row>
    <row r="2022" spans="21:22" x14ac:dyDescent="0.55000000000000004">
      <c r="U2022">
        <v>2020</v>
      </c>
      <c r="V2022">
        <v>18.399999999999999</v>
      </c>
    </row>
    <row r="2023" spans="21:22" x14ac:dyDescent="0.55000000000000004">
      <c r="U2023">
        <v>2021</v>
      </c>
      <c r="V2023">
        <v>18.399999999999999</v>
      </c>
    </row>
    <row r="2024" spans="21:22" x14ac:dyDescent="0.55000000000000004">
      <c r="U2024">
        <v>2022</v>
      </c>
      <c r="V2024">
        <v>18.399999999999999</v>
      </c>
    </row>
    <row r="2025" spans="21:22" x14ac:dyDescent="0.55000000000000004">
      <c r="U2025">
        <v>2023</v>
      </c>
      <c r="V2025">
        <v>18.399999999999999</v>
      </c>
    </row>
    <row r="2026" spans="21:22" x14ac:dyDescent="0.55000000000000004">
      <c r="U2026">
        <v>2024</v>
      </c>
      <c r="V2026">
        <v>18.399999999999999</v>
      </c>
    </row>
    <row r="2027" spans="21:22" x14ac:dyDescent="0.55000000000000004">
      <c r="U2027">
        <v>2025</v>
      </c>
      <c r="V2027">
        <v>18.399999999999999</v>
      </c>
    </row>
    <row r="2028" spans="21:22" x14ac:dyDescent="0.55000000000000004">
      <c r="U2028">
        <v>2026</v>
      </c>
      <c r="V2028">
        <v>18.399999999999999</v>
      </c>
    </row>
    <row r="2029" spans="21:22" x14ac:dyDescent="0.55000000000000004">
      <c r="U2029">
        <v>2027</v>
      </c>
      <c r="V2029">
        <v>18.399999999999999</v>
      </c>
    </row>
    <row r="2030" spans="21:22" x14ac:dyDescent="0.55000000000000004">
      <c r="U2030">
        <v>2028</v>
      </c>
      <c r="V2030">
        <v>18.399999999999999</v>
      </c>
    </row>
    <row r="2031" spans="21:22" x14ac:dyDescent="0.55000000000000004">
      <c r="U2031">
        <v>2029</v>
      </c>
      <c r="V2031">
        <v>18.399999999999999</v>
      </c>
    </row>
    <row r="2032" spans="21:22" x14ac:dyDescent="0.55000000000000004">
      <c r="U2032">
        <v>2030</v>
      </c>
      <c r="V2032">
        <v>18.399999999999999</v>
      </c>
    </row>
    <row r="2033" spans="21:22" x14ac:dyDescent="0.55000000000000004">
      <c r="U2033">
        <v>2031</v>
      </c>
      <c r="V2033">
        <v>18.399999999999999</v>
      </c>
    </row>
    <row r="2034" spans="21:22" x14ac:dyDescent="0.55000000000000004">
      <c r="U2034">
        <v>2032</v>
      </c>
      <c r="V2034">
        <v>18.399999999999999</v>
      </c>
    </row>
    <row r="2035" spans="21:22" x14ac:dyDescent="0.55000000000000004">
      <c r="U2035">
        <v>2033</v>
      </c>
      <c r="V2035">
        <v>18.399999999999999</v>
      </c>
    </row>
    <row r="2036" spans="21:22" x14ac:dyDescent="0.55000000000000004">
      <c r="U2036">
        <v>2034</v>
      </c>
      <c r="V2036">
        <v>18.399999999999999</v>
      </c>
    </row>
    <row r="2037" spans="21:22" x14ac:dyDescent="0.55000000000000004">
      <c r="U2037">
        <v>2035</v>
      </c>
      <c r="V2037">
        <v>18.399999999999999</v>
      </c>
    </row>
    <row r="2038" spans="21:22" x14ac:dyDescent="0.55000000000000004">
      <c r="U2038">
        <v>2036</v>
      </c>
      <c r="V2038">
        <v>18.399999999999999</v>
      </c>
    </row>
    <row r="2039" spans="21:22" x14ac:dyDescent="0.55000000000000004">
      <c r="U2039">
        <v>2037</v>
      </c>
      <c r="V2039">
        <v>18.399999999999999</v>
      </c>
    </row>
    <row r="2040" spans="21:22" x14ac:dyDescent="0.55000000000000004">
      <c r="U2040">
        <v>2038</v>
      </c>
      <c r="V2040">
        <v>18.399999999999999</v>
      </c>
    </row>
    <row r="2041" spans="21:22" x14ac:dyDescent="0.55000000000000004">
      <c r="U2041">
        <v>2039</v>
      </c>
      <c r="V2041">
        <v>18.399999999999999</v>
      </c>
    </row>
    <row r="2042" spans="21:22" x14ac:dyDescent="0.55000000000000004">
      <c r="U2042">
        <v>2040</v>
      </c>
      <c r="V2042">
        <v>18.399999999999999</v>
      </c>
    </row>
    <row r="2043" spans="21:22" x14ac:dyDescent="0.55000000000000004">
      <c r="U2043">
        <v>2041</v>
      </c>
      <c r="V2043">
        <v>18.399999999999999</v>
      </c>
    </row>
    <row r="2044" spans="21:22" x14ac:dyDescent="0.55000000000000004">
      <c r="U2044">
        <v>2042</v>
      </c>
      <c r="V2044">
        <v>18.399999999999999</v>
      </c>
    </row>
    <row r="2045" spans="21:22" x14ac:dyDescent="0.55000000000000004">
      <c r="U2045">
        <v>2043</v>
      </c>
      <c r="V2045">
        <v>18.399999999999999</v>
      </c>
    </row>
    <row r="2046" spans="21:22" x14ac:dyDescent="0.55000000000000004">
      <c r="U2046">
        <v>2044</v>
      </c>
      <c r="V2046">
        <v>18.399999999999999</v>
      </c>
    </row>
    <row r="2047" spans="21:22" x14ac:dyDescent="0.55000000000000004">
      <c r="U2047">
        <v>2045</v>
      </c>
      <c r="V2047">
        <v>18.399999999999999</v>
      </c>
    </row>
    <row r="2048" spans="21:22" x14ac:dyDescent="0.55000000000000004">
      <c r="U2048">
        <v>2046</v>
      </c>
      <c r="V2048">
        <v>18.399999999999999</v>
      </c>
    </row>
    <row r="2049" spans="21:22" x14ac:dyDescent="0.55000000000000004">
      <c r="U2049">
        <v>2047</v>
      </c>
      <c r="V2049">
        <v>18.399999999999999</v>
      </c>
    </row>
    <row r="2050" spans="21:22" x14ac:dyDescent="0.55000000000000004">
      <c r="U2050">
        <v>2048</v>
      </c>
      <c r="V2050">
        <v>18.399999999999999</v>
      </c>
    </row>
    <row r="2051" spans="21:22" x14ac:dyDescent="0.55000000000000004">
      <c r="U2051">
        <v>2049</v>
      </c>
      <c r="V2051">
        <v>18.399999999999999</v>
      </c>
    </row>
    <row r="2052" spans="21:22" x14ac:dyDescent="0.55000000000000004">
      <c r="U2052">
        <v>2050</v>
      </c>
      <c r="V2052">
        <v>18.399999999999999</v>
      </c>
    </row>
    <row r="2053" spans="21:22" x14ac:dyDescent="0.55000000000000004">
      <c r="U2053">
        <v>2051</v>
      </c>
      <c r="V2053">
        <v>18.399999999999999</v>
      </c>
    </row>
    <row r="2054" spans="21:22" x14ac:dyDescent="0.55000000000000004">
      <c r="U2054">
        <v>2052</v>
      </c>
      <c r="V2054">
        <v>18.399999999999999</v>
      </c>
    </row>
    <row r="2055" spans="21:22" x14ac:dyDescent="0.55000000000000004">
      <c r="U2055">
        <v>2053</v>
      </c>
      <c r="V2055">
        <v>18.399999999999999</v>
      </c>
    </row>
    <row r="2056" spans="21:22" x14ac:dyDescent="0.55000000000000004">
      <c r="U2056">
        <v>2054</v>
      </c>
      <c r="V2056">
        <v>18.399999999999999</v>
      </c>
    </row>
    <row r="2057" spans="21:22" x14ac:dyDescent="0.55000000000000004">
      <c r="U2057">
        <v>2055</v>
      </c>
      <c r="V2057">
        <v>18.399999999999999</v>
      </c>
    </row>
    <row r="2058" spans="21:22" x14ac:dyDescent="0.55000000000000004">
      <c r="U2058">
        <v>2056</v>
      </c>
      <c r="V2058">
        <v>18.399999999999999</v>
      </c>
    </row>
    <row r="2059" spans="21:22" x14ac:dyDescent="0.55000000000000004">
      <c r="U2059">
        <v>2057</v>
      </c>
      <c r="V2059">
        <v>18.399999999999999</v>
      </c>
    </row>
    <row r="2060" spans="21:22" x14ac:dyDescent="0.55000000000000004">
      <c r="U2060">
        <v>2058</v>
      </c>
      <c r="V2060">
        <v>18.399999999999999</v>
      </c>
    </row>
    <row r="2061" spans="21:22" x14ac:dyDescent="0.55000000000000004">
      <c r="U2061">
        <v>2059</v>
      </c>
      <c r="V2061">
        <v>18.399999999999999</v>
      </c>
    </row>
    <row r="2062" spans="21:22" x14ac:dyDescent="0.55000000000000004">
      <c r="U2062">
        <v>2060</v>
      </c>
      <c r="V2062">
        <v>18.399999999999999</v>
      </c>
    </row>
    <row r="2063" spans="21:22" x14ac:dyDescent="0.55000000000000004">
      <c r="U2063">
        <v>2061</v>
      </c>
      <c r="V2063">
        <v>18.399999999999999</v>
      </c>
    </row>
    <row r="2064" spans="21:22" x14ac:dyDescent="0.55000000000000004">
      <c r="U2064">
        <v>2062</v>
      </c>
      <c r="V2064">
        <v>18.399999999999999</v>
      </c>
    </row>
    <row r="2065" spans="21:22" x14ac:dyDescent="0.55000000000000004">
      <c r="U2065">
        <v>2063</v>
      </c>
      <c r="V2065">
        <v>18.399999999999999</v>
      </c>
    </row>
    <row r="2066" spans="21:22" x14ac:dyDescent="0.55000000000000004">
      <c r="U2066">
        <v>2064</v>
      </c>
      <c r="V2066">
        <v>18.399999999999999</v>
      </c>
    </row>
    <row r="2067" spans="21:22" x14ac:dyDescent="0.55000000000000004">
      <c r="U2067">
        <v>2065</v>
      </c>
      <c r="V2067">
        <v>18.399999999999999</v>
      </c>
    </row>
    <row r="2068" spans="21:22" x14ac:dyDescent="0.55000000000000004">
      <c r="U2068">
        <v>2066</v>
      </c>
      <c r="V2068">
        <v>18.399999999999999</v>
      </c>
    </row>
    <row r="2069" spans="21:22" x14ac:dyDescent="0.55000000000000004">
      <c r="U2069">
        <v>2067</v>
      </c>
      <c r="V2069">
        <v>18.399999999999999</v>
      </c>
    </row>
    <row r="2070" spans="21:22" x14ac:dyDescent="0.55000000000000004">
      <c r="U2070">
        <v>2068</v>
      </c>
      <c r="V2070">
        <v>18.399999999999999</v>
      </c>
    </row>
    <row r="2071" spans="21:22" x14ac:dyDescent="0.55000000000000004">
      <c r="U2071">
        <v>2069</v>
      </c>
      <c r="V2071">
        <v>18.399999999999999</v>
      </c>
    </row>
    <row r="2072" spans="21:22" x14ac:dyDescent="0.55000000000000004">
      <c r="U2072">
        <v>2070</v>
      </c>
      <c r="V2072">
        <v>18.399999999999999</v>
      </c>
    </row>
    <row r="2073" spans="21:22" x14ac:dyDescent="0.55000000000000004">
      <c r="U2073">
        <v>2071</v>
      </c>
      <c r="V2073">
        <v>18.399999999999999</v>
      </c>
    </row>
    <row r="2074" spans="21:22" x14ac:dyDescent="0.55000000000000004">
      <c r="U2074">
        <v>2072</v>
      </c>
      <c r="V2074">
        <v>18.399999999999999</v>
      </c>
    </row>
    <row r="2075" spans="21:22" x14ac:dyDescent="0.55000000000000004">
      <c r="U2075">
        <v>2073</v>
      </c>
      <c r="V2075">
        <v>18.399999999999999</v>
      </c>
    </row>
    <row r="2076" spans="21:22" x14ac:dyDescent="0.55000000000000004">
      <c r="U2076">
        <v>2074</v>
      </c>
      <c r="V2076">
        <v>18.399999999999999</v>
      </c>
    </row>
    <row r="2077" spans="21:22" x14ac:dyDescent="0.55000000000000004">
      <c r="U2077">
        <v>2075</v>
      </c>
      <c r="V2077">
        <v>18.399999999999999</v>
      </c>
    </row>
    <row r="2078" spans="21:22" x14ac:dyDescent="0.55000000000000004">
      <c r="U2078">
        <v>2076</v>
      </c>
      <c r="V2078">
        <v>18.399999999999999</v>
      </c>
    </row>
    <row r="2079" spans="21:22" x14ac:dyDescent="0.55000000000000004">
      <c r="U2079">
        <v>2077</v>
      </c>
      <c r="V2079">
        <v>18.399999999999999</v>
      </c>
    </row>
    <row r="2080" spans="21:22" x14ac:dyDescent="0.55000000000000004">
      <c r="U2080">
        <v>2078</v>
      </c>
      <c r="V2080">
        <v>18.399999999999999</v>
      </c>
    </row>
    <row r="2081" spans="21:22" x14ac:dyDescent="0.55000000000000004">
      <c r="U2081">
        <v>2079</v>
      </c>
      <c r="V2081">
        <v>18.399999999999999</v>
      </c>
    </row>
    <row r="2082" spans="21:22" x14ac:dyDescent="0.55000000000000004">
      <c r="U2082">
        <v>2080</v>
      </c>
      <c r="V2082">
        <v>18.399999999999999</v>
      </c>
    </row>
    <row r="2083" spans="21:22" x14ac:dyDescent="0.55000000000000004">
      <c r="U2083">
        <v>2081</v>
      </c>
      <c r="V2083">
        <v>18.399999999999999</v>
      </c>
    </row>
    <row r="2084" spans="21:22" x14ac:dyDescent="0.55000000000000004">
      <c r="U2084">
        <v>2082</v>
      </c>
      <c r="V2084">
        <v>18.399999999999999</v>
      </c>
    </row>
    <row r="2085" spans="21:22" x14ac:dyDescent="0.55000000000000004">
      <c r="U2085">
        <v>2083</v>
      </c>
      <c r="V2085">
        <v>18.399999999999999</v>
      </c>
    </row>
    <row r="2086" spans="21:22" x14ac:dyDescent="0.55000000000000004">
      <c r="U2086">
        <v>2084</v>
      </c>
      <c r="V2086">
        <v>18.399999999999999</v>
      </c>
    </row>
    <row r="2087" spans="21:22" x14ac:dyDescent="0.55000000000000004">
      <c r="U2087">
        <v>2085</v>
      </c>
      <c r="V2087">
        <v>18.399999999999999</v>
      </c>
    </row>
    <row r="2088" spans="21:22" x14ac:dyDescent="0.55000000000000004">
      <c r="U2088">
        <v>2086</v>
      </c>
      <c r="V2088">
        <v>18.399999999999999</v>
      </c>
    </row>
    <row r="2089" spans="21:22" x14ac:dyDescent="0.55000000000000004">
      <c r="U2089">
        <v>2087</v>
      </c>
      <c r="V2089">
        <v>18.399999999999999</v>
      </c>
    </row>
    <row r="2090" spans="21:22" x14ac:dyDescent="0.55000000000000004">
      <c r="U2090">
        <v>2088</v>
      </c>
      <c r="V2090">
        <v>18.399999999999999</v>
      </c>
    </row>
    <row r="2091" spans="21:22" x14ac:dyDescent="0.55000000000000004">
      <c r="U2091">
        <v>2089</v>
      </c>
      <c r="V2091">
        <v>18.399999999999999</v>
      </c>
    </row>
    <row r="2092" spans="21:22" x14ac:dyDescent="0.55000000000000004">
      <c r="U2092">
        <v>2090</v>
      </c>
      <c r="V2092">
        <v>18.399999999999999</v>
      </c>
    </row>
    <row r="2093" spans="21:22" x14ac:dyDescent="0.55000000000000004">
      <c r="U2093">
        <v>2091</v>
      </c>
      <c r="V2093">
        <v>18.399999999999999</v>
      </c>
    </row>
    <row r="2094" spans="21:22" x14ac:dyDescent="0.55000000000000004">
      <c r="U2094">
        <v>2092</v>
      </c>
      <c r="V2094">
        <v>18.399999999999999</v>
      </c>
    </row>
    <row r="2095" spans="21:22" x14ac:dyDescent="0.55000000000000004">
      <c r="U2095">
        <v>2093</v>
      </c>
      <c r="V2095">
        <v>18.399999999999999</v>
      </c>
    </row>
    <row r="2096" spans="21:22" x14ac:dyDescent="0.55000000000000004">
      <c r="U2096">
        <v>2094</v>
      </c>
      <c r="V2096">
        <v>18.399999999999999</v>
      </c>
    </row>
    <row r="2097" spans="21:22" x14ac:dyDescent="0.55000000000000004">
      <c r="U2097">
        <v>2095</v>
      </c>
      <c r="V2097">
        <v>18.399999999999999</v>
      </c>
    </row>
    <row r="2098" spans="21:22" x14ac:dyDescent="0.55000000000000004">
      <c r="U2098">
        <v>2096</v>
      </c>
      <c r="V2098">
        <v>18.399999999999999</v>
      </c>
    </row>
    <row r="2099" spans="21:22" x14ac:dyDescent="0.55000000000000004">
      <c r="U2099">
        <v>2097</v>
      </c>
      <c r="V2099">
        <v>18.399999999999999</v>
      </c>
    </row>
    <row r="2100" spans="21:22" x14ac:dyDescent="0.55000000000000004">
      <c r="U2100">
        <v>2098</v>
      </c>
      <c r="V2100">
        <v>18.399999999999999</v>
      </c>
    </row>
    <row r="2101" spans="21:22" x14ac:dyDescent="0.55000000000000004">
      <c r="U2101">
        <v>2099</v>
      </c>
      <c r="V2101">
        <v>18.399999999999999</v>
      </c>
    </row>
    <row r="2102" spans="21:22" x14ac:dyDescent="0.55000000000000004">
      <c r="U2102">
        <v>2100</v>
      </c>
      <c r="V2102">
        <v>18.399999999999999</v>
      </c>
    </row>
    <row r="2103" spans="21:22" x14ac:dyDescent="0.55000000000000004">
      <c r="U2103">
        <v>2101</v>
      </c>
      <c r="V2103">
        <v>18.399999999999999</v>
      </c>
    </row>
    <row r="2104" spans="21:22" x14ac:dyDescent="0.55000000000000004">
      <c r="U2104">
        <v>2102</v>
      </c>
      <c r="V2104">
        <v>18.399999999999999</v>
      </c>
    </row>
    <row r="2105" spans="21:22" x14ac:dyDescent="0.55000000000000004">
      <c r="U2105">
        <v>2103</v>
      </c>
      <c r="V2105">
        <v>18.399999999999999</v>
      </c>
    </row>
    <row r="2106" spans="21:22" x14ac:dyDescent="0.55000000000000004">
      <c r="U2106">
        <v>2104</v>
      </c>
      <c r="V2106">
        <v>18.399999999999999</v>
      </c>
    </row>
    <row r="2107" spans="21:22" x14ac:dyDescent="0.55000000000000004">
      <c r="U2107">
        <v>2105</v>
      </c>
      <c r="V2107">
        <v>18.399999999999999</v>
      </c>
    </row>
    <row r="2108" spans="21:22" x14ac:dyDescent="0.55000000000000004">
      <c r="U2108">
        <v>2106</v>
      </c>
      <c r="V2108">
        <v>18.399999999999999</v>
      </c>
    </row>
    <row r="2109" spans="21:22" x14ac:dyDescent="0.55000000000000004">
      <c r="U2109">
        <v>2107</v>
      </c>
      <c r="V2109">
        <v>18.399999999999999</v>
      </c>
    </row>
    <row r="2110" spans="21:22" x14ac:dyDescent="0.55000000000000004">
      <c r="U2110">
        <v>2108</v>
      </c>
      <c r="V2110">
        <v>18.399999999999999</v>
      </c>
    </row>
    <row r="2111" spans="21:22" x14ac:dyDescent="0.55000000000000004">
      <c r="U2111">
        <v>2109</v>
      </c>
      <c r="V2111">
        <v>18.399999999999999</v>
      </c>
    </row>
    <row r="2112" spans="21:22" x14ac:dyDescent="0.55000000000000004">
      <c r="U2112">
        <v>2110</v>
      </c>
      <c r="V2112">
        <v>18.399999999999999</v>
      </c>
    </row>
    <row r="2113" spans="21:22" x14ac:dyDescent="0.55000000000000004">
      <c r="U2113">
        <v>2111</v>
      </c>
      <c r="V2113">
        <v>18.399999999999999</v>
      </c>
    </row>
    <row r="2114" spans="21:22" x14ac:dyDescent="0.55000000000000004">
      <c r="U2114">
        <v>2112</v>
      </c>
      <c r="V2114">
        <v>18.399999999999999</v>
      </c>
    </row>
    <row r="2115" spans="21:22" x14ac:dyDescent="0.55000000000000004">
      <c r="U2115">
        <v>2113</v>
      </c>
      <c r="V2115">
        <v>18.399999999999999</v>
      </c>
    </row>
    <row r="2116" spans="21:22" x14ac:dyDescent="0.55000000000000004">
      <c r="U2116">
        <v>2114</v>
      </c>
      <c r="V2116">
        <v>18.399999999999999</v>
      </c>
    </row>
    <row r="2117" spans="21:22" x14ac:dyDescent="0.55000000000000004">
      <c r="U2117">
        <v>2115</v>
      </c>
      <c r="V2117">
        <v>18.399999999999999</v>
      </c>
    </row>
    <row r="2118" spans="21:22" x14ac:dyDescent="0.55000000000000004">
      <c r="U2118">
        <v>2116</v>
      </c>
      <c r="V2118">
        <v>18.399999999999999</v>
      </c>
    </row>
    <row r="2119" spans="21:22" x14ac:dyDescent="0.55000000000000004">
      <c r="U2119">
        <v>2117</v>
      </c>
      <c r="V2119">
        <v>18.399999999999999</v>
      </c>
    </row>
    <row r="2120" spans="21:22" x14ac:dyDescent="0.55000000000000004">
      <c r="U2120">
        <v>2118</v>
      </c>
      <c r="V2120">
        <v>18.399999999999999</v>
      </c>
    </row>
    <row r="2121" spans="21:22" x14ac:dyDescent="0.55000000000000004">
      <c r="U2121">
        <v>2119</v>
      </c>
      <c r="V2121">
        <v>18.399999999999999</v>
      </c>
    </row>
    <row r="2122" spans="21:22" x14ac:dyDescent="0.55000000000000004">
      <c r="U2122">
        <v>2120</v>
      </c>
      <c r="V2122">
        <v>18.399999999999999</v>
      </c>
    </row>
    <row r="2123" spans="21:22" x14ac:dyDescent="0.55000000000000004">
      <c r="U2123">
        <v>2121</v>
      </c>
      <c r="V2123">
        <v>18.399999999999999</v>
      </c>
    </row>
    <row r="2124" spans="21:22" x14ac:dyDescent="0.55000000000000004">
      <c r="U2124">
        <v>2122</v>
      </c>
      <c r="V2124">
        <v>18.399999999999999</v>
      </c>
    </row>
    <row r="2125" spans="21:22" x14ac:dyDescent="0.55000000000000004">
      <c r="U2125">
        <v>2123</v>
      </c>
      <c r="V2125">
        <v>18.399999999999999</v>
      </c>
    </row>
    <row r="2126" spans="21:22" x14ac:dyDescent="0.55000000000000004">
      <c r="U2126">
        <v>2124</v>
      </c>
      <c r="V2126">
        <v>18.399999999999999</v>
      </c>
    </row>
    <row r="2127" spans="21:22" x14ac:dyDescent="0.55000000000000004">
      <c r="U2127">
        <v>2125</v>
      </c>
      <c r="V2127">
        <v>18.399999999999999</v>
      </c>
    </row>
  </sheetData>
  <sheetProtection algorithmName="SHA-512" hashValue="mlO6klHxfu5RthH3d9WJ6q9c/zYQoZy8Q6IrJRkmFeK64GEQf7JPGVbM9KutOw2ynQtWBV3TBB1scaUHlqU32w==" saltValue="eSzGTtOYF0cfsiOdM5KPMg==" spinCount="100000" sheet="1" objects="1" scenarios="1" formatColumns="0" selectLockedCells="1"/>
  <mergeCells count="2">
    <mergeCell ref="N21:O24"/>
    <mergeCell ref="C14:C17"/>
  </mergeCells>
  <phoneticPr fontId="7" type="noConversion"/>
  <pageMargins left="0.7" right="0.7" top="0.75" bottom="0.75" header="0.3" footer="0.3"/>
  <pageSetup paperSize="9" orientation="portrait"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EE0B9-CA73-4564-8AD8-F7FDABA64955}">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NTFMPi2xBjBLNdUBkrP+Gd15zaRnCbQuuEVvr8uPtLi8ZiOFF7Eepixjqo18CQ3F5zwhgsthloDI5OOFrr+MTw==" saltValue="DnnXt/3pg1bi0GE+1QPCxw==" spinCount="100000" sheet="1" objects="1" scenarios="1" formatColumns="0" selectLockedCells="1"/>
  <mergeCells count="4">
    <mergeCell ref="F9:F11"/>
    <mergeCell ref="F16:F17"/>
    <mergeCell ref="F23:F25"/>
    <mergeCell ref="B30:D30"/>
  </mergeCells>
  <conditionalFormatting sqref="B17:D17">
    <cfRule type="expression" dxfId="98" priority="7">
      <formula>AND($D$16&lt;&gt;"",$D$16&lt;&gt;"geen")</formula>
    </cfRule>
  </conditionalFormatting>
  <conditionalFormatting sqref="D4:D13">
    <cfRule type="expression" dxfId="97" priority="3">
      <formula>AND(D4&lt;&gt;"",D4&lt;&gt;"")</formula>
    </cfRule>
    <cfRule type="expression" dxfId="96" priority="4">
      <formula>D4=""</formula>
    </cfRule>
  </conditionalFormatting>
  <conditionalFormatting sqref="D9">
    <cfRule type="expression" dxfId="95" priority="2">
      <formula>LEFT(D9,3)="ggz"</formula>
    </cfRule>
  </conditionalFormatting>
  <conditionalFormatting sqref="D16 D18:D19">
    <cfRule type="expression" dxfId="94" priority="8">
      <formula>D16=""</formula>
    </cfRule>
  </conditionalFormatting>
  <conditionalFormatting sqref="D16:D19">
    <cfRule type="expression" dxfId="93" priority="5">
      <formula>AND(D16&lt;&gt;"",D16&lt;&gt;"")</formula>
    </cfRule>
  </conditionalFormatting>
  <conditionalFormatting sqref="D17">
    <cfRule type="expression" dxfId="92" priority="6">
      <formula>AND(AND($D$16&lt;&gt;"",D16&lt;&gt;"geen"),$D$17="")</formula>
    </cfRule>
  </conditionalFormatting>
  <conditionalFormatting sqref="D20">
    <cfRule type="expression" dxfId="91" priority="11">
      <formula>$F$20&lt;&gt;""</formula>
    </cfRule>
  </conditionalFormatting>
  <conditionalFormatting sqref="D31">
    <cfRule type="expression" dxfId="90" priority="9">
      <formula>AND(D31&lt;&gt;"",D31&lt;&gt;"")</formula>
    </cfRule>
    <cfRule type="expression" dxfId="89" priority="10">
      <formula>D31=""</formula>
    </cfRule>
  </conditionalFormatting>
  <conditionalFormatting sqref="F28">
    <cfRule type="expression" dxfId="88" priority="1">
      <formula>F28&lt;&gt;""</formula>
    </cfRule>
  </conditionalFormatting>
  <dataValidations count="4">
    <dataValidation type="list" allowBlank="1" showInputMessage="1" showErrorMessage="1" sqref="D31" xr:uid="{B4F67195-61DE-4075-94E6-4C767BD09EEA}">
      <formula1>dropdown</formula1>
    </dataValidation>
    <dataValidation type="list" allowBlank="1" showInputMessage="1" showErrorMessage="1" sqref="D9" xr:uid="{D54280A4-EC72-4E99-8D05-270C7B3AECE1}">
      <formula1>type</formula1>
    </dataValidation>
    <dataValidation type="list" allowBlank="1" showInputMessage="1" showErrorMessage="1" sqref="D16" xr:uid="{3C2FE2BE-FAE7-4017-B538-84A6CA8F8869}">
      <formula1>nacht</formula1>
    </dataValidation>
    <dataValidation type="list" allowBlank="1" showInputMessage="1" showErrorMessage="1" sqref="D10 D17" xr:uid="{1B30FB4A-4C39-490D-8C1F-3D58D1359A4A}">
      <formula1>cap</formula1>
    </dataValidation>
  </dataValidations>
  <pageMargins left="0.7" right="0.7" top="0.75" bottom="0.75" header="0.3" footer="0.3"/>
  <pageSetup paperSize="9" scale="86" orientation="landscape"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E04BB-5A2E-449E-8CF4-1E7644B01706}">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Mn2jM1HR4oWLhJpo5evk9cXT1kzBhlWyKgmr79CgxH5r7BUy4HJQ2FD8L9trUh+Xr7vrZkSBRLWXYrVT2jiD0Q==" saltValue="fXJtEoKPeb72cklg//b3Ag==" spinCount="100000" sheet="1" objects="1" scenarios="1" formatColumns="0" selectLockedCells="1"/>
  <mergeCells count="4">
    <mergeCell ref="F9:F11"/>
    <mergeCell ref="F16:F17"/>
    <mergeCell ref="F23:F25"/>
    <mergeCell ref="B30:D30"/>
  </mergeCells>
  <conditionalFormatting sqref="B17:D17">
    <cfRule type="expression" dxfId="87" priority="7">
      <formula>AND($D$16&lt;&gt;"",$D$16&lt;&gt;"geen")</formula>
    </cfRule>
  </conditionalFormatting>
  <conditionalFormatting sqref="D4:D13">
    <cfRule type="expression" dxfId="86" priority="3">
      <formula>AND(D4&lt;&gt;"",D4&lt;&gt;"")</formula>
    </cfRule>
    <cfRule type="expression" dxfId="85" priority="4">
      <formula>D4=""</formula>
    </cfRule>
  </conditionalFormatting>
  <conditionalFormatting sqref="D9">
    <cfRule type="expression" dxfId="84" priority="2">
      <formula>LEFT(D9,3)="ggz"</formula>
    </cfRule>
  </conditionalFormatting>
  <conditionalFormatting sqref="D16 D18:D19">
    <cfRule type="expression" dxfId="83" priority="8">
      <formula>D16=""</formula>
    </cfRule>
  </conditionalFormatting>
  <conditionalFormatting sqref="D16:D19">
    <cfRule type="expression" dxfId="82" priority="5">
      <formula>AND(D16&lt;&gt;"",D16&lt;&gt;"")</formula>
    </cfRule>
  </conditionalFormatting>
  <conditionalFormatting sqref="D17">
    <cfRule type="expression" dxfId="81" priority="6">
      <formula>AND(AND($D$16&lt;&gt;"",D16&lt;&gt;"geen"),$D$17="")</formula>
    </cfRule>
  </conditionalFormatting>
  <conditionalFormatting sqref="D20">
    <cfRule type="expression" dxfId="80" priority="11">
      <formula>$F$20&lt;&gt;""</formula>
    </cfRule>
  </conditionalFormatting>
  <conditionalFormatting sqref="D31">
    <cfRule type="expression" dxfId="79" priority="9">
      <formula>AND(D31&lt;&gt;"",D31&lt;&gt;"")</formula>
    </cfRule>
    <cfRule type="expression" dxfId="78" priority="10">
      <formula>D31=""</formula>
    </cfRule>
  </conditionalFormatting>
  <conditionalFormatting sqref="F28">
    <cfRule type="expression" dxfId="77" priority="1">
      <formula>F28&lt;&gt;""</formula>
    </cfRule>
  </conditionalFormatting>
  <dataValidations count="4">
    <dataValidation type="list" allowBlank="1" showInputMessage="1" showErrorMessage="1" sqref="D31" xr:uid="{0FE2489E-4F1D-45DB-9C52-904CA392EE69}">
      <formula1>dropdown</formula1>
    </dataValidation>
    <dataValidation type="list" allowBlank="1" showInputMessage="1" showErrorMessage="1" sqref="D9" xr:uid="{66B76E1A-EF7F-4591-8C3B-8526D26F5D1A}">
      <formula1>type</formula1>
    </dataValidation>
    <dataValidation type="list" allowBlank="1" showInputMessage="1" showErrorMessage="1" sqref="D16" xr:uid="{08AB7674-2786-40E3-9AF8-5EFC0A94C058}">
      <formula1>nacht</formula1>
    </dataValidation>
    <dataValidation type="list" allowBlank="1" showInputMessage="1" showErrorMessage="1" sqref="D10 D17" xr:uid="{C7AE8A32-BA4D-469D-9AFB-75450E7790D4}">
      <formula1>cap</formula1>
    </dataValidation>
  </dataValidations>
  <pageMargins left="0.7" right="0.7" top="0.75" bottom="0.75" header="0.3" footer="0.3"/>
  <pageSetup paperSize="9" scale="86" orientation="landscape"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74257-7832-47A3-B1D6-7B5CF3953A1A}">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11oyKLI6sf7nl9JOAo7qKqtv8gEychrSvplZVkkeMrwvN0BUezC+hWtEEW7rx3Pubvns3o7ZePUGZtCvaJfkLQ==" saltValue="FcZCA+ABlMkPtdGqssUThg==" spinCount="100000" sheet="1" objects="1" scenarios="1" formatColumns="0" selectLockedCells="1"/>
  <mergeCells count="4">
    <mergeCell ref="F9:F11"/>
    <mergeCell ref="F16:F17"/>
    <mergeCell ref="F23:F25"/>
    <mergeCell ref="B30:D30"/>
  </mergeCells>
  <conditionalFormatting sqref="B17:D17">
    <cfRule type="expression" dxfId="76" priority="7">
      <formula>AND($D$16&lt;&gt;"",$D$16&lt;&gt;"geen")</formula>
    </cfRule>
  </conditionalFormatting>
  <conditionalFormatting sqref="D4:D13">
    <cfRule type="expression" dxfId="75" priority="3">
      <formula>AND(D4&lt;&gt;"",D4&lt;&gt;"")</formula>
    </cfRule>
    <cfRule type="expression" dxfId="74" priority="4">
      <formula>D4=""</formula>
    </cfRule>
  </conditionalFormatting>
  <conditionalFormatting sqref="D9">
    <cfRule type="expression" dxfId="73" priority="2">
      <formula>LEFT(D9,3)="ggz"</formula>
    </cfRule>
  </conditionalFormatting>
  <conditionalFormatting sqref="D16 D18:D19">
    <cfRule type="expression" dxfId="72" priority="8">
      <formula>D16=""</formula>
    </cfRule>
  </conditionalFormatting>
  <conditionalFormatting sqref="D16:D19">
    <cfRule type="expression" dxfId="71" priority="5">
      <formula>AND(D16&lt;&gt;"",D16&lt;&gt;"")</formula>
    </cfRule>
  </conditionalFormatting>
  <conditionalFormatting sqref="D17">
    <cfRule type="expression" dxfId="70" priority="6">
      <formula>AND(AND($D$16&lt;&gt;"",D16&lt;&gt;"geen"),$D$17="")</formula>
    </cfRule>
  </conditionalFormatting>
  <conditionalFormatting sqref="D20">
    <cfRule type="expression" dxfId="69" priority="11">
      <formula>$F$20&lt;&gt;""</formula>
    </cfRule>
  </conditionalFormatting>
  <conditionalFormatting sqref="D31">
    <cfRule type="expression" dxfId="68" priority="9">
      <formula>AND(D31&lt;&gt;"",D31&lt;&gt;"")</formula>
    </cfRule>
    <cfRule type="expression" dxfId="67" priority="10">
      <formula>D31=""</formula>
    </cfRule>
  </conditionalFormatting>
  <conditionalFormatting sqref="F28">
    <cfRule type="expression" dxfId="66" priority="1">
      <formula>F28&lt;&gt;""</formula>
    </cfRule>
  </conditionalFormatting>
  <dataValidations count="4">
    <dataValidation type="list" allowBlank="1" showInputMessage="1" showErrorMessage="1" sqref="D31" xr:uid="{A8E007DE-95BE-4873-B26B-5891D3F661DC}">
      <formula1>dropdown</formula1>
    </dataValidation>
    <dataValidation type="list" allowBlank="1" showInputMessage="1" showErrorMessage="1" sqref="D9" xr:uid="{08321D96-7231-4D22-BE5A-AF0280BF013C}">
      <formula1>type</formula1>
    </dataValidation>
    <dataValidation type="list" allowBlank="1" showInputMessage="1" showErrorMessage="1" sqref="D16" xr:uid="{395981EC-1A43-464E-B2D9-64E7F44DFA45}">
      <formula1>nacht</formula1>
    </dataValidation>
    <dataValidation type="list" allowBlank="1" showInputMessage="1" showErrorMessage="1" sqref="D10 D17" xr:uid="{63BD75B0-D9B5-475B-B40E-624D9EEE79CE}">
      <formula1>cap</formula1>
    </dataValidation>
  </dataValidations>
  <pageMargins left="0.7" right="0.7" top="0.75" bottom="0.75" header="0.3" footer="0.3"/>
  <pageSetup paperSize="9" scale="86" orientation="landscape"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E07E6-6835-4D8D-BE13-F0163F53F261}">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amNDgz76PpxpWutrKS6ApEGC1IpcPETqtDrauKnKk1PTk0mkKMu7y3+/MCZwtOe00IYYCdB+xsoT0QoW/VXQJQ==" saltValue="CbtYiANiY8bJF8O6oap/lg==" spinCount="100000" sheet="1" objects="1" scenarios="1" formatColumns="0" selectLockedCells="1"/>
  <mergeCells count="4">
    <mergeCell ref="F9:F11"/>
    <mergeCell ref="F16:F17"/>
    <mergeCell ref="F23:F25"/>
    <mergeCell ref="B30:D30"/>
  </mergeCells>
  <conditionalFormatting sqref="B17:D17">
    <cfRule type="expression" dxfId="65" priority="7">
      <formula>AND($D$16&lt;&gt;"",$D$16&lt;&gt;"geen")</formula>
    </cfRule>
  </conditionalFormatting>
  <conditionalFormatting sqref="D4:D13">
    <cfRule type="expression" dxfId="64" priority="3">
      <formula>AND(D4&lt;&gt;"",D4&lt;&gt;"")</formula>
    </cfRule>
    <cfRule type="expression" dxfId="63" priority="4">
      <formula>D4=""</formula>
    </cfRule>
  </conditionalFormatting>
  <conditionalFormatting sqref="D9">
    <cfRule type="expression" dxfId="62" priority="2">
      <formula>LEFT(D9,3)="ggz"</formula>
    </cfRule>
  </conditionalFormatting>
  <conditionalFormatting sqref="D16 D18:D19">
    <cfRule type="expression" dxfId="61" priority="8">
      <formula>D16=""</formula>
    </cfRule>
  </conditionalFormatting>
  <conditionalFormatting sqref="D16:D19">
    <cfRule type="expression" dxfId="60" priority="5">
      <formula>AND(D16&lt;&gt;"",D16&lt;&gt;"")</formula>
    </cfRule>
  </conditionalFormatting>
  <conditionalFormatting sqref="D17">
    <cfRule type="expression" dxfId="59" priority="6">
      <formula>AND(AND($D$16&lt;&gt;"",D16&lt;&gt;"geen"),$D$17="")</formula>
    </cfRule>
  </conditionalFormatting>
  <conditionalFormatting sqref="D20">
    <cfRule type="expression" dxfId="58" priority="11">
      <formula>$F$20&lt;&gt;""</formula>
    </cfRule>
  </conditionalFormatting>
  <conditionalFormatting sqref="D31">
    <cfRule type="expression" dxfId="57" priority="9">
      <formula>AND(D31&lt;&gt;"",D31&lt;&gt;"")</formula>
    </cfRule>
    <cfRule type="expression" dxfId="56" priority="10">
      <formula>D31=""</formula>
    </cfRule>
  </conditionalFormatting>
  <conditionalFormatting sqref="F28">
    <cfRule type="expression" dxfId="55" priority="1">
      <formula>F28&lt;&gt;""</formula>
    </cfRule>
  </conditionalFormatting>
  <dataValidations count="4">
    <dataValidation type="list" allowBlank="1" showInputMessage="1" showErrorMessage="1" sqref="D31" xr:uid="{589CFE1E-62D4-4C98-8FDF-5E2F63727F11}">
      <formula1>dropdown</formula1>
    </dataValidation>
    <dataValidation type="list" allowBlank="1" showInputMessage="1" showErrorMessage="1" sqref="D9" xr:uid="{B93823DD-ACC3-4856-9E54-4B70F6B16097}">
      <formula1>type</formula1>
    </dataValidation>
    <dataValidation type="list" allowBlank="1" showInputMessage="1" showErrorMessage="1" sqref="D16" xr:uid="{6630A520-3BA7-4F20-A5EB-77EB9685AE51}">
      <formula1>nacht</formula1>
    </dataValidation>
    <dataValidation type="list" allowBlank="1" showInputMessage="1" showErrorMessage="1" sqref="D10 D17" xr:uid="{58737A8F-6140-4998-9075-A410FFAD6CE9}">
      <formula1>cap</formula1>
    </dataValidation>
  </dataValidations>
  <pageMargins left="0.7" right="0.7" top="0.75" bottom="0.75" header="0.3" footer="0.3"/>
  <pageSetup paperSize="9" scale="86" orientation="landscape"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9128-7805-4D35-915C-F3B8EBA98B1A}">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1zzV80l2VhzoxwpHcLkodr2Hyab0ha6oFe40jFfQnuf3WGz2eEzdDOpuGJJBq8gANAuJGeew9GvQnTFti8s5sQ==" saltValue="2oWwm/sOL5D2qv1dcHbJQw==" spinCount="100000" sheet="1" objects="1" scenarios="1" formatColumns="0" selectLockedCells="1"/>
  <mergeCells count="4">
    <mergeCell ref="F9:F11"/>
    <mergeCell ref="F16:F17"/>
    <mergeCell ref="F23:F25"/>
    <mergeCell ref="B30:D30"/>
  </mergeCells>
  <conditionalFormatting sqref="B17:D17">
    <cfRule type="expression" dxfId="54" priority="7">
      <formula>AND($D$16&lt;&gt;"",$D$16&lt;&gt;"geen")</formula>
    </cfRule>
  </conditionalFormatting>
  <conditionalFormatting sqref="D4:D13">
    <cfRule type="expression" dxfId="53" priority="3">
      <formula>AND(D4&lt;&gt;"",D4&lt;&gt;"")</formula>
    </cfRule>
    <cfRule type="expression" dxfId="52" priority="4">
      <formula>D4=""</formula>
    </cfRule>
  </conditionalFormatting>
  <conditionalFormatting sqref="D9">
    <cfRule type="expression" dxfId="51" priority="2">
      <formula>LEFT(D9,3)="ggz"</formula>
    </cfRule>
  </conditionalFormatting>
  <conditionalFormatting sqref="D16 D18:D19">
    <cfRule type="expression" dxfId="50" priority="8">
      <formula>D16=""</formula>
    </cfRule>
  </conditionalFormatting>
  <conditionalFormatting sqref="D16:D19">
    <cfRule type="expression" dxfId="49" priority="5">
      <formula>AND(D16&lt;&gt;"",D16&lt;&gt;"")</formula>
    </cfRule>
  </conditionalFormatting>
  <conditionalFormatting sqref="D17">
    <cfRule type="expression" dxfId="48" priority="6">
      <formula>AND(AND($D$16&lt;&gt;"",D16&lt;&gt;"geen"),$D$17="")</formula>
    </cfRule>
  </conditionalFormatting>
  <conditionalFormatting sqref="D20">
    <cfRule type="expression" dxfId="47" priority="11">
      <formula>$F$20&lt;&gt;""</formula>
    </cfRule>
  </conditionalFormatting>
  <conditionalFormatting sqref="D31">
    <cfRule type="expression" dxfId="46" priority="9">
      <formula>AND(D31&lt;&gt;"",D31&lt;&gt;"")</formula>
    </cfRule>
    <cfRule type="expression" dxfId="45" priority="10">
      <formula>D31=""</formula>
    </cfRule>
  </conditionalFormatting>
  <conditionalFormatting sqref="F28">
    <cfRule type="expression" dxfId="44" priority="1">
      <formula>F28&lt;&gt;""</formula>
    </cfRule>
  </conditionalFormatting>
  <dataValidations count="4">
    <dataValidation type="list" allowBlank="1" showInputMessage="1" showErrorMessage="1" sqref="D31" xr:uid="{93FD5C62-03FE-41CF-BF5B-CB18DC7EC8D8}">
      <formula1>dropdown</formula1>
    </dataValidation>
    <dataValidation type="list" allowBlank="1" showInputMessage="1" showErrorMessage="1" sqref="D9" xr:uid="{41446594-8173-4B4E-880A-C468B787D412}">
      <formula1>type</formula1>
    </dataValidation>
    <dataValidation type="list" allowBlank="1" showInputMessage="1" showErrorMessage="1" sqref="D16" xr:uid="{DCEA70C7-3C8F-4C4A-8B23-CFC624A91238}">
      <formula1>nacht</formula1>
    </dataValidation>
    <dataValidation type="list" allowBlank="1" showInputMessage="1" showErrorMessage="1" sqref="D10 D17" xr:uid="{C529E369-0F9C-4682-A9BB-D47C969572F8}">
      <formula1>cap</formula1>
    </dataValidation>
  </dataValidations>
  <pageMargins left="0.7" right="0.7" top="0.75" bottom="0.75" header="0.3" footer="0.3"/>
  <pageSetup paperSize="9" scale="86" orientation="landscape"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5A6F-0453-4204-A7D3-6C36B08A3650}">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tUnRBvFyezbTg4Wmeyg8yTgftT0usV5fbJam32gFC7uEqeWVhtPV5FlLyh8k2tU3C671PMAERCX0jzVPQqJEAg==" saltValue="QVFhR1fJ7RnSVvz0PLeV2A==" spinCount="100000" sheet="1" objects="1" scenarios="1" formatColumns="0" selectLockedCells="1"/>
  <mergeCells count="4">
    <mergeCell ref="F9:F11"/>
    <mergeCell ref="F16:F17"/>
    <mergeCell ref="F23:F25"/>
    <mergeCell ref="B30:D30"/>
  </mergeCells>
  <conditionalFormatting sqref="B17:D17">
    <cfRule type="expression" dxfId="43" priority="7">
      <formula>AND($D$16&lt;&gt;"",$D$16&lt;&gt;"geen")</formula>
    </cfRule>
  </conditionalFormatting>
  <conditionalFormatting sqref="D4:D13">
    <cfRule type="expression" dxfId="42" priority="3">
      <formula>AND(D4&lt;&gt;"",D4&lt;&gt;"")</formula>
    </cfRule>
    <cfRule type="expression" dxfId="41" priority="4">
      <formula>D4=""</formula>
    </cfRule>
  </conditionalFormatting>
  <conditionalFormatting sqref="D9">
    <cfRule type="expression" dxfId="40" priority="2">
      <formula>LEFT(D9,3)="ggz"</formula>
    </cfRule>
  </conditionalFormatting>
  <conditionalFormatting sqref="D16 D18:D19">
    <cfRule type="expression" dxfId="39" priority="8">
      <formula>D16=""</formula>
    </cfRule>
  </conditionalFormatting>
  <conditionalFormatting sqref="D16:D19">
    <cfRule type="expression" dxfId="38" priority="5">
      <formula>AND(D16&lt;&gt;"",D16&lt;&gt;"")</formula>
    </cfRule>
  </conditionalFormatting>
  <conditionalFormatting sqref="D17">
    <cfRule type="expression" dxfId="37" priority="6">
      <formula>AND(AND($D$16&lt;&gt;"",D16&lt;&gt;"geen"),$D$17="")</formula>
    </cfRule>
  </conditionalFormatting>
  <conditionalFormatting sqref="D20">
    <cfRule type="expression" dxfId="36" priority="11">
      <formula>$F$20&lt;&gt;""</formula>
    </cfRule>
  </conditionalFormatting>
  <conditionalFormatting sqref="D31">
    <cfRule type="expression" dxfId="35" priority="9">
      <formula>AND(D31&lt;&gt;"",D31&lt;&gt;"")</formula>
    </cfRule>
    <cfRule type="expression" dxfId="34" priority="10">
      <formula>D31=""</formula>
    </cfRule>
  </conditionalFormatting>
  <conditionalFormatting sqref="F28">
    <cfRule type="expression" dxfId="33" priority="1">
      <formula>F28&lt;&gt;""</formula>
    </cfRule>
  </conditionalFormatting>
  <dataValidations count="4">
    <dataValidation type="list" allowBlank="1" showInputMessage="1" showErrorMessage="1" sqref="D31" xr:uid="{F3760E61-E533-497C-A363-9186DC39B055}">
      <formula1>dropdown</formula1>
    </dataValidation>
    <dataValidation type="list" allowBlank="1" showInputMessage="1" showErrorMessage="1" sqref="D9" xr:uid="{DFCD0A7D-A901-4591-9789-70D84871E26F}">
      <formula1>type</formula1>
    </dataValidation>
    <dataValidation type="list" allowBlank="1" showInputMessage="1" showErrorMessage="1" sqref="D16" xr:uid="{F8FC696D-D4A1-4099-B990-5BB2D0C3C413}">
      <formula1>nacht</formula1>
    </dataValidation>
    <dataValidation type="list" allowBlank="1" showInputMessage="1" showErrorMessage="1" sqref="D10 D17" xr:uid="{5EF060AA-7D71-47E0-97B8-B8D2E86CDCED}">
      <formula1>cap</formula1>
    </dataValidation>
  </dataValidations>
  <pageMargins left="0.7" right="0.7" top="0.75" bottom="0.75" header="0.3" footer="0.3"/>
  <pageSetup paperSize="9" scale="86" orientation="landscape" horizontalDpi="4294967295" verticalDpi="4294967295"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E7C03-94F2-4AEF-AF4A-B82444D52C67}">
  <dimension ref="B3:F45"/>
  <sheetViews>
    <sheetView showGridLines="0" showRowColHeaders="0" zoomScaleNormal="100" workbookViewId="0">
      <selection activeCell="D31" sqref="D31"/>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4Q/Y3RowrBenhHHgEOAV8qTS9gZ9PfIGH7J28I/ie31KcbDbu22luHF/+v4iChBx4Y9o5r1wBOShDXkU4W7x4Q==" saltValue="Kfcl8ytTFI741HDamNCFrQ==" spinCount="100000" sheet="1" objects="1" scenarios="1" formatColumns="0" selectLockedCells="1"/>
  <mergeCells count="4">
    <mergeCell ref="F9:F11"/>
    <mergeCell ref="F16:F17"/>
    <mergeCell ref="F23:F25"/>
    <mergeCell ref="B30:D30"/>
  </mergeCells>
  <conditionalFormatting sqref="B17:D17">
    <cfRule type="expression" dxfId="32" priority="7">
      <formula>AND($D$16&lt;&gt;"",$D$16&lt;&gt;"geen")</formula>
    </cfRule>
  </conditionalFormatting>
  <conditionalFormatting sqref="D4:D13">
    <cfRule type="expression" dxfId="31" priority="3">
      <formula>AND(D4&lt;&gt;"",D4&lt;&gt;"")</formula>
    </cfRule>
    <cfRule type="expression" dxfId="30" priority="4">
      <formula>D4=""</formula>
    </cfRule>
  </conditionalFormatting>
  <conditionalFormatting sqref="D9">
    <cfRule type="expression" dxfId="29" priority="2">
      <formula>LEFT(D9,3)="ggz"</formula>
    </cfRule>
  </conditionalFormatting>
  <conditionalFormatting sqref="D16 D18:D19">
    <cfRule type="expression" dxfId="28" priority="8">
      <formula>D16=""</formula>
    </cfRule>
  </conditionalFormatting>
  <conditionalFormatting sqref="D16:D19">
    <cfRule type="expression" dxfId="27" priority="5">
      <formula>AND(D16&lt;&gt;"",D16&lt;&gt;"")</formula>
    </cfRule>
  </conditionalFormatting>
  <conditionalFormatting sqref="D17">
    <cfRule type="expression" dxfId="26" priority="6">
      <formula>AND(AND($D$16&lt;&gt;"",D16&lt;&gt;"geen"),$D$17="")</formula>
    </cfRule>
  </conditionalFormatting>
  <conditionalFormatting sqref="D20">
    <cfRule type="expression" dxfId="25" priority="11">
      <formula>$F$20&lt;&gt;""</formula>
    </cfRule>
  </conditionalFormatting>
  <conditionalFormatting sqref="D31">
    <cfRule type="expression" dxfId="24" priority="9">
      <formula>AND(D31&lt;&gt;"",D31&lt;&gt;"")</formula>
    </cfRule>
    <cfRule type="expression" dxfId="23" priority="10">
      <formula>D31=""</formula>
    </cfRule>
  </conditionalFormatting>
  <conditionalFormatting sqref="F28">
    <cfRule type="expression" dxfId="22" priority="1">
      <formula>F28&lt;&gt;""</formula>
    </cfRule>
  </conditionalFormatting>
  <dataValidations count="4">
    <dataValidation type="list" allowBlank="1" showInputMessage="1" showErrorMessage="1" sqref="D31" xr:uid="{8610C491-7E63-4E9A-B983-0B4B0818476A}">
      <formula1>dropdown</formula1>
    </dataValidation>
    <dataValidation type="list" allowBlank="1" showInputMessage="1" showErrorMessage="1" sqref="D9" xr:uid="{EF1E2D20-5EF7-4B4F-A2CE-4F7B8B4A0C91}">
      <formula1>type</formula1>
    </dataValidation>
    <dataValidation type="list" allowBlank="1" showInputMessage="1" showErrorMessage="1" sqref="D16" xr:uid="{8F04A4C8-61E5-49D0-A1F5-C86F571FD2D3}">
      <formula1>nacht</formula1>
    </dataValidation>
    <dataValidation type="list" allowBlank="1" showInputMessage="1" showErrorMessage="1" sqref="D10 D17" xr:uid="{BB9581F4-70B3-46F2-B262-F7B2022778E3}">
      <formula1>cap</formula1>
    </dataValidation>
  </dataValidations>
  <pageMargins left="0.7" right="0.7" top="0.75" bottom="0.75" header="0.3" footer="0.3"/>
  <pageSetup paperSize="9" scale="86" orientation="landscape"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F63E-A99E-43CC-868E-4A6A119F011B}">
  <dimension ref="B3:F45"/>
  <sheetViews>
    <sheetView showGridLines="0" showRowColHeaders="0" zoomScaleNormal="100" workbookViewId="0">
      <selection activeCell="D4" sqref="D4"/>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ol0ih73s9GjyB/ahYtVw6ebL+Oh07fD8++JZj+hQN8uLgm4Afnf88n08W9hFKIbfAFs22KFMmay1O8akKtE7+A==" saltValue="+PPO3zYC93eUJm8yK1/F8Q==" spinCount="100000" sheet="1" objects="1" scenarios="1" formatColumns="0" selectLockedCells="1"/>
  <mergeCells count="4">
    <mergeCell ref="F9:F11"/>
    <mergeCell ref="F16:F17"/>
    <mergeCell ref="F23:F25"/>
    <mergeCell ref="B30:D30"/>
  </mergeCells>
  <conditionalFormatting sqref="B17:D17">
    <cfRule type="expression" dxfId="21" priority="7">
      <formula>AND($D$16&lt;&gt;"",$D$16&lt;&gt;"geen")</formula>
    </cfRule>
  </conditionalFormatting>
  <conditionalFormatting sqref="D4:D13">
    <cfRule type="expression" dxfId="20" priority="3">
      <formula>AND(D4&lt;&gt;"",D4&lt;&gt;"")</formula>
    </cfRule>
    <cfRule type="expression" dxfId="19" priority="4">
      <formula>D4=""</formula>
    </cfRule>
  </conditionalFormatting>
  <conditionalFormatting sqref="D9">
    <cfRule type="expression" dxfId="18" priority="2">
      <formula>LEFT(D9,3)="ggz"</formula>
    </cfRule>
  </conditionalFormatting>
  <conditionalFormatting sqref="D16 D18:D19">
    <cfRule type="expression" dxfId="17" priority="8">
      <formula>D16=""</formula>
    </cfRule>
  </conditionalFormatting>
  <conditionalFormatting sqref="D16:D19">
    <cfRule type="expression" dxfId="16" priority="5">
      <formula>AND(D16&lt;&gt;"",D16&lt;&gt;"")</formula>
    </cfRule>
  </conditionalFormatting>
  <conditionalFormatting sqref="D17">
    <cfRule type="expression" dxfId="15" priority="6">
      <formula>AND(AND($D$16&lt;&gt;"",D16&lt;&gt;"geen"),$D$17="")</formula>
    </cfRule>
  </conditionalFormatting>
  <conditionalFormatting sqref="D20">
    <cfRule type="expression" dxfId="14" priority="11">
      <formula>$F$20&lt;&gt;""</formula>
    </cfRule>
  </conditionalFormatting>
  <conditionalFormatting sqref="D31">
    <cfRule type="expression" dxfId="13" priority="9">
      <formula>AND(D31&lt;&gt;"",D31&lt;&gt;"")</formula>
    </cfRule>
    <cfRule type="expression" dxfId="12" priority="10">
      <formula>D31=""</formula>
    </cfRule>
  </conditionalFormatting>
  <conditionalFormatting sqref="F28">
    <cfRule type="expression" dxfId="11" priority="1">
      <formula>F28&lt;&gt;""</formula>
    </cfRule>
  </conditionalFormatting>
  <dataValidations count="4">
    <dataValidation type="list" allowBlank="1" showInputMessage="1" showErrorMessage="1" sqref="D31" xr:uid="{3211F261-2404-4367-B255-1604B613E0F2}">
      <formula1>dropdown</formula1>
    </dataValidation>
    <dataValidation type="list" allowBlank="1" showInputMessage="1" showErrorMessage="1" sqref="D9" xr:uid="{CC32263E-30A4-410A-9715-A095389BBD39}">
      <formula1>type</formula1>
    </dataValidation>
    <dataValidation type="list" allowBlank="1" showInputMessage="1" showErrorMessage="1" sqref="D16" xr:uid="{2A67179A-E7F9-476C-BA88-61681D7A1F55}">
      <formula1>nacht</formula1>
    </dataValidation>
    <dataValidation type="list" allowBlank="1" showInputMessage="1" showErrorMessage="1" sqref="D10 D17" xr:uid="{861470B1-D14D-4E4A-93FD-1BE6384D5F48}">
      <formula1>cap</formula1>
    </dataValidation>
  </dataValidations>
  <pageMargins left="0.7" right="0.7" top="0.75" bottom="0.75" header="0.3" footer="0.3"/>
  <pageSetup paperSize="9" scale="86" orientation="landscape" horizontalDpi="4294967295" verticalDpi="4294967295"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97004-997B-4A70-BE4D-D21AE5C64E58}">
  <dimension ref="B3:F45"/>
  <sheetViews>
    <sheetView showGridLines="0" showRowColHeaders="0" zoomScaleNormal="100" workbookViewId="0">
      <selection activeCell="D4" sqref="D4"/>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20"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si="0"/>
        <v>14</v>
      </c>
      <c r="C17" s="10" t="str">
        <f>IF(OR(D16="geen",$D$16=""),"","Voor hoeveel cliënten is deze "&amp;$D$16&amp;" nachtdienst 's nachts verantwoordelijk?")</f>
        <v/>
      </c>
      <c r="D17" s="24"/>
      <c r="F17" s="120"/>
    </row>
    <row r="18" spans="2:6" s="15" customFormat="1" ht="14.4" customHeight="1" x14ac:dyDescent="0.55000000000000004">
      <c r="B18" s="16">
        <f t="shared" si="0"/>
        <v>15</v>
      </c>
      <c r="C18" s="13" t="s">
        <v>179</v>
      </c>
      <c r="D18" s="43"/>
    </row>
    <row r="19" spans="2:6" s="15" customFormat="1" ht="14.4" customHeight="1" x14ac:dyDescent="0.55000000000000004">
      <c r="B19" s="16">
        <f t="shared" si="0"/>
        <v>16</v>
      </c>
      <c r="C19" s="29" t="s">
        <v>79</v>
      </c>
      <c r="D19" s="27"/>
      <c r="E19" s="33"/>
      <c r="F19" s="118" t="s">
        <v>149</v>
      </c>
    </row>
    <row r="20" spans="2:6" s="15" customFormat="1" ht="14.4" customHeight="1" x14ac:dyDescent="0.55000000000000004">
      <c r="B20" s="16">
        <f t="shared" si="0"/>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1">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16" t="str">
        <f>IF(D20&lt;&gt;"",
  IFERROR(
    MAX(bezetting,MIN(normbezetting,maxnormbezetting)),
    ""
  ),
"")</f>
        <v/>
      </c>
      <c r="E24"/>
      <c r="F24" s="121"/>
    </row>
    <row r="25" spans="2:6" s="15" customFormat="1" x14ac:dyDescent="0.55000000000000004">
      <c r="B25" s="76">
        <f t="shared" si="1"/>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1"/>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1"/>
        <v>22</v>
      </c>
      <c r="C27" s="77" t="s">
        <v>81</v>
      </c>
      <c r="D27" s="79" t="str">
        <f>IF(D23="","",IFERROR(_xlfn.XLOOKUP(D25,Lijsten!I:I,Lijsten!J:J),""))</f>
        <v/>
      </c>
    </row>
    <row r="28" spans="2:6" s="15" customFormat="1" x14ac:dyDescent="0.55000000000000004">
      <c r="B28" s="52">
        <f t="shared" si="1"/>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N93IsHC9tFksQw44u0WHmm5F+hpddMeNzVngF04YX6rk0WkoO99qXJFwe6AA2X9lWEVd33sfYQoJit6GCR2SIw==" saltValue="O8j6nlrK9FGd/c9teO1PTw==" spinCount="100000" sheet="1" objects="1" scenarios="1" formatColumns="0" selectLockedCells="1"/>
  <mergeCells count="4">
    <mergeCell ref="F9:F11"/>
    <mergeCell ref="F16:F17"/>
    <mergeCell ref="F23:F25"/>
    <mergeCell ref="B30:D30"/>
  </mergeCells>
  <conditionalFormatting sqref="B17:D17">
    <cfRule type="expression" dxfId="10" priority="7">
      <formula>AND($D$16&lt;&gt;"",$D$16&lt;&gt;"geen")</formula>
    </cfRule>
  </conditionalFormatting>
  <conditionalFormatting sqref="D4:D13">
    <cfRule type="expression" dxfId="9" priority="3">
      <formula>AND(D4&lt;&gt;"",D4&lt;&gt;"")</formula>
    </cfRule>
    <cfRule type="expression" dxfId="8" priority="4">
      <formula>D4=""</formula>
    </cfRule>
  </conditionalFormatting>
  <conditionalFormatting sqref="D9">
    <cfRule type="expression" dxfId="7" priority="2">
      <formula>LEFT(D9,3)="ggz"</formula>
    </cfRule>
  </conditionalFormatting>
  <conditionalFormatting sqref="D16 D18:D19">
    <cfRule type="expression" dxfId="6" priority="8">
      <formula>D16=""</formula>
    </cfRule>
  </conditionalFormatting>
  <conditionalFormatting sqref="D16:D19">
    <cfRule type="expression" dxfId="5" priority="5">
      <formula>AND(D16&lt;&gt;"",D16&lt;&gt;"")</formula>
    </cfRule>
  </conditionalFormatting>
  <conditionalFormatting sqref="D17">
    <cfRule type="expression" dxfId="4" priority="6">
      <formula>AND(AND($D$16&lt;&gt;"",D16&lt;&gt;"geen"),$D$17="")</formula>
    </cfRule>
  </conditionalFormatting>
  <conditionalFormatting sqref="D20">
    <cfRule type="expression" dxfId="3" priority="11">
      <formula>$F$20&lt;&gt;""</formula>
    </cfRule>
  </conditionalFormatting>
  <conditionalFormatting sqref="D31">
    <cfRule type="expression" dxfId="2" priority="9">
      <formula>AND(D31&lt;&gt;"",D31&lt;&gt;"")</formula>
    </cfRule>
    <cfRule type="expression" dxfId="1" priority="10">
      <formula>D31=""</formula>
    </cfRule>
  </conditionalFormatting>
  <conditionalFormatting sqref="F28">
    <cfRule type="expression" dxfId="0" priority="1">
      <formula>F28&lt;&gt;""</formula>
    </cfRule>
  </conditionalFormatting>
  <dataValidations count="4">
    <dataValidation type="list" allowBlank="1" showInputMessage="1" showErrorMessage="1" sqref="D10 D17" xr:uid="{A689E0D8-9E8C-4EB4-9C06-B1A0B85E9331}">
      <formula1>cap</formula1>
    </dataValidation>
    <dataValidation type="list" allowBlank="1" showInputMessage="1" showErrorMessage="1" sqref="D16" xr:uid="{C96A897D-AF6A-4067-B441-61BA6DE7E2CD}">
      <formula1>nacht</formula1>
    </dataValidation>
    <dataValidation type="list" allowBlank="1" showInputMessage="1" showErrorMessage="1" sqref="D9" xr:uid="{08E6B4EA-B3F2-4CB0-8FE9-CE3E61AE8B22}">
      <formula1>type</formula1>
    </dataValidation>
    <dataValidation type="list" allowBlank="1" showInputMessage="1" showErrorMessage="1" sqref="D31" xr:uid="{5EBAD4EA-399E-4A3D-9CF3-837935E2BB4A}">
      <formula1>dropdown</formula1>
    </dataValidation>
  </dataValidations>
  <pageMargins left="0.7" right="0.7" top="0.75" bottom="0.75" header="0.3" footer="0.3"/>
  <pageSetup paperSize="9" scale="86"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2:I26"/>
  <sheetViews>
    <sheetView showGridLines="0" showRowColHeaders="0" tabSelected="1" zoomScaleNormal="100" workbookViewId="0">
      <selection activeCell="C11" sqref="C11"/>
    </sheetView>
  </sheetViews>
  <sheetFormatPr defaultRowHeight="14.4" x14ac:dyDescent="0.55000000000000004"/>
  <cols>
    <col min="1" max="1" width="2.3125" customWidth="1"/>
    <col min="2" max="2" width="3.26171875" customWidth="1"/>
    <col min="3" max="3" width="80.3125" customWidth="1"/>
  </cols>
  <sheetData>
    <row r="2" spans="2:9" ht="18.3" x14ac:dyDescent="0.7">
      <c r="B2" s="5" t="s">
        <v>2</v>
      </c>
    </row>
    <row r="4" spans="2:9" x14ac:dyDescent="0.55000000000000004">
      <c r="B4" t="s">
        <v>190</v>
      </c>
    </row>
    <row r="5" spans="2:9" x14ac:dyDescent="0.55000000000000004">
      <c r="B5" t="s">
        <v>189</v>
      </c>
    </row>
    <row r="6" spans="2:9" x14ac:dyDescent="0.55000000000000004">
      <c r="B6" t="s">
        <v>152</v>
      </c>
    </row>
    <row r="7" spans="2:9" x14ac:dyDescent="0.55000000000000004">
      <c r="B7" s="1"/>
    </row>
    <row r="8" spans="2:9" x14ac:dyDescent="0.55000000000000004">
      <c r="B8" s="7"/>
      <c r="C8" s="1" t="s">
        <v>191</v>
      </c>
    </row>
    <row r="9" spans="2:9" x14ac:dyDescent="0.55000000000000004">
      <c r="B9" s="7">
        <v>1</v>
      </c>
      <c r="C9" t="s">
        <v>192</v>
      </c>
    </row>
    <row r="10" spans="2:9" x14ac:dyDescent="0.55000000000000004">
      <c r="B10" s="7">
        <v>2</v>
      </c>
      <c r="C10" t="s">
        <v>194</v>
      </c>
    </row>
    <row r="11" spans="2:9" x14ac:dyDescent="0.55000000000000004">
      <c r="B11" s="7">
        <v>3</v>
      </c>
      <c r="C11" t="s">
        <v>193</v>
      </c>
    </row>
    <row r="12" spans="2:9" x14ac:dyDescent="0.55000000000000004">
      <c r="B12" s="7"/>
    </row>
    <row r="13" spans="2:9" x14ac:dyDescent="0.55000000000000004">
      <c r="B13" s="7"/>
    </row>
    <row r="14" spans="2:9" x14ac:dyDescent="0.55000000000000004">
      <c r="B14" s="1"/>
      <c r="D14" s="9"/>
      <c r="E14" s="9"/>
      <c r="F14" s="9"/>
      <c r="G14" s="9"/>
      <c r="H14" s="9"/>
      <c r="I14" s="9"/>
    </row>
    <row r="15" spans="2:9" x14ac:dyDescent="0.55000000000000004">
      <c r="B15" s="7"/>
      <c r="D15" s="9"/>
      <c r="E15" s="9"/>
    </row>
    <row r="16" spans="2:9" x14ac:dyDescent="0.55000000000000004">
      <c r="B16" s="7"/>
      <c r="D16" s="9"/>
      <c r="E16" s="9"/>
    </row>
    <row r="17" spans="2:5" x14ac:dyDescent="0.55000000000000004">
      <c r="B17" s="7"/>
      <c r="D17" s="9"/>
      <c r="E17" s="9"/>
    </row>
    <row r="18" spans="2:5" x14ac:dyDescent="0.55000000000000004">
      <c r="B18" s="7"/>
      <c r="D18" s="9"/>
      <c r="E18" s="9"/>
    </row>
    <row r="19" spans="2:5" x14ac:dyDescent="0.55000000000000004">
      <c r="B19" s="7"/>
      <c r="D19" s="9"/>
      <c r="E19" s="9"/>
    </row>
    <row r="20" spans="2:5" x14ac:dyDescent="0.55000000000000004">
      <c r="B20" s="7"/>
      <c r="D20" s="9"/>
      <c r="E20" s="9"/>
    </row>
    <row r="21" spans="2:5" x14ac:dyDescent="0.55000000000000004">
      <c r="B21" s="7"/>
      <c r="D21" s="9"/>
      <c r="E21" s="9"/>
    </row>
    <row r="22" spans="2:5" x14ac:dyDescent="0.55000000000000004">
      <c r="B22" s="7"/>
      <c r="D22" s="9"/>
      <c r="E22" s="9"/>
    </row>
    <row r="23" spans="2:5" x14ac:dyDescent="0.55000000000000004">
      <c r="B23" s="7"/>
      <c r="D23" s="9"/>
      <c r="E23" s="9"/>
    </row>
    <row r="24" spans="2:5" x14ac:dyDescent="0.55000000000000004">
      <c r="B24" s="7"/>
      <c r="D24" s="9"/>
      <c r="E24" s="9"/>
    </row>
    <row r="25" spans="2:5" x14ac:dyDescent="0.55000000000000004">
      <c r="B25" s="7"/>
    </row>
    <row r="26" spans="2:5" x14ac:dyDescent="0.55000000000000004">
      <c r="B26" s="7"/>
    </row>
  </sheetData>
  <sheetProtection algorithmName="SHA-512" hashValue="f5absRKQ8ci7a0lxl1xaJLmANMojp0yIjBGopvALX7gZvtBP7uV938xvwNHxMUirPVDPJGziTDq4V94rrCDVKQ==" saltValue="b4HWuLTwypnZW72Ozdixwg==" spinCount="100000" sheet="1" objects="1" scenarios="1" formatColumns="0" selectLockedCells="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4915-5186-4ECA-8C39-D4061F595B85}">
  <sheetPr codeName="Blad2"/>
  <dimension ref="B2:D5"/>
  <sheetViews>
    <sheetView showGridLines="0" showRowColHeaders="0" workbookViewId="0">
      <selection activeCell="B5" sqref="B5:D5"/>
    </sheetView>
  </sheetViews>
  <sheetFormatPr defaultRowHeight="14.4" x14ac:dyDescent="0.55000000000000004"/>
  <cols>
    <col min="1" max="2" width="2.62890625" customWidth="1"/>
    <col min="3" max="4" width="44.89453125" customWidth="1"/>
  </cols>
  <sheetData>
    <row r="2" spans="2:4" ht="18.3" x14ac:dyDescent="0.7">
      <c r="B2" s="5" t="s">
        <v>63</v>
      </c>
    </row>
    <row r="4" spans="2:4" x14ac:dyDescent="0.55000000000000004">
      <c r="B4" s="124" t="s">
        <v>44</v>
      </c>
      <c r="C4" s="124"/>
      <c r="D4" s="124"/>
    </row>
    <row r="5" spans="2:4" ht="341.4" customHeight="1" x14ac:dyDescent="0.55000000000000004">
      <c r="B5" s="125" t="s">
        <v>138</v>
      </c>
      <c r="C5" s="126"/>
      <c r="D5" s="127"/>
    </row>
  </sheetData>
  <sheetProtection algorithmName="SHA-512" hashValue="T0CFgSHamFZX2xxXPQwiOg73ioCPhngXb32gMN4EstCyaNCGTdp7EeWc3b1p7SjkijvRJKWz5LTqH888CMz4dw==" saltValue="35PeCeVal9HlO2YFjReMFw==" spinCount="100000" sheet="1" objects="1" scenarios="1" formatColumns="0" selectLockedCells="1"/>
  <mergeCells count="2">
    <mergeCell ref="B4:D4"/>
    <mergeCell ref="B5:D5"/>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C1B3-923D-4FFA-9E92-BE287957B454}">
  <sheetPr codeName="Blad4"/>
  <dimension ref="B2:I26"/>
  <sheetViews>
    <sheetView showGridLines="0" topLeftCell="A2" zoomScaleNormal="100" workbookViewId="0">
      <selection activeCell="D13" sqref="D13"/>
    </sheetView>
  </sheetViews>
  <sheetFormatPr defaultRowHeight="14.4" x14ac:dyDescent="0.55000000000000004"/>
  <cols>
    <col min="1" max="1" width="2.15625" customWidth="1"/>
    <col min="2" max="2" width="3.26171875" customWidth="1"/>
    <col min="3" max="3" width="34.05078125" customWidth="1"/>
    <col min="4" max="4" width="48.62890625" customWidth="1"/>
  </cols>
  <sheetData>
    <row r="2" spans="2:9" ht="18.3" x14ac:dyDescent="0.7">
      <c r="B2" s="5" t="s">
        <v>64</v>
      </c>
    </row>
    <row r="4" spans="2:9" x14ac:dyDescent="0.55000000000000004">
      <c r="D4" s="9"/>
      <c r="E4" s="9"/>
      <c r="F4" s="9"/>
      <c r="G4" s="9"/>
      <c r="H4" s="9"/>
      <c r="I4" s="9"/>
    </row>
    <row r="5" spans="2:9" x14ac:dyDescent="0.55000000000000004">
      <c r="B5" s="35" t="s">
        <v>36</v>
      </c>
      <c r="C5" s="36"/>
      <c r="D5" s="35" t="s">
        <v>37</v>
      </c>
      <c r="E5" s="9"/>
    </row>
    <row r="6" spans="2:9" ht="43.2" x14ac:dyDescent="0.55000000000000004">
      <c r="B6" s="21">
        <f>'Verblijfsgroep 1'!B4</f>
        <v>1</v>
      </c>
      <c r="C6" s="23" t="str">
        <f>'Verblijfsgroep 1'!C4</f>
        <v>Unieke naam voor deze groep</v>
      </c>
      <c r="D6" s="22" t="s">
        <v>38</v>
      </c>
      <c r="E6" s="9"/>
    </row>
    <row r="7" spans="2:9" ht="72" x14ac:dyDescent="0.55000000000000004">
      <c r="B7" s="21">
        <f>'Verblijfsgroep 1'!B9</f>
        <v>6</v>
      </c>
      <c r="C7" s="23" t="str">
        <f>'Verblijfsgroep 1'!C9</f>
        <v>Welk type woon/verblijfgroep is dit? Kies via dropdownlijst.</v>
      </c>
      <c r="D7" s="22" t="s">
        <v>112</v>
      </c>
      <c r="E7" s="9"/>
    </row>
    <row r="8" spans="2:9" ht="43.2" x14ac:dyDescent="0.55000000000000004">
      <c r="B8" s="21">
        <f>'Verblijfsgroep 1'!B10</f>
        <v>7</v>
      </c>
      <c r="C8" s="23" t="str">
        <f>'Verblijfsgroep 1'!C10</f>
        <v>Aantal fysieke capaciteitsplaatsen van deze woon-/verblijfseenheid</v>
      </c>
      <c r="D8" s="22" t="s">
        <v>80</v>
      </c>
      <c r="E8" s="9"/>
    </row>
    <row r="9" spans="2:9" ht="28.8" x14ac:dyDescent="0.55000000000000004">
      <c r="B9" s="21">
        <f>'Verblijfsgroep 1'!B11</f>
        <v>8</v>
      </c>
      <c r="C9" s="23" t="str">
        <f>'Verblijfsgroep 1'!C11</f>
        <v>Openingsdagen per jaar</v>
      </c>
      <c r="D9" s="22" t="s">
        <v>113</v>
      </c>
      <c r="E9" s="9"/>
    </row>
    <row r="10" spans="2:9" ht="28.8" x14ac:dyDescent="0.55000000000000004">
      <c r="B10" s="21">
        <f>'Verblijfsgroep 1'!B12</f>
        <v>9</v>
      </c>
      <c r="C10" s="23" t="str">
        <f>'Verblijfsgroep 1'!C12</f>
        <v>Werkelijke of historische bezettingsgraad (of: verwachte bezettingsgraad 2026)</v>
      </c>
      <c r="D10" s="22" t="s">
        <v>114</v>
      </c>
      <c r="E10" s="9"/>
    </row>
    <row r="11" spans="2:9" ht="43.2" x14ac:dyDescent="0.55000000000000004">
      <c r="B11" s="21">
        <f>'Verblijfsgroep 1'!B13</f>
        <v>10</v>
      </c>
      <c r="C11" s="23" t="str">
        <f>'Verblijfsgroep 1'!C13</f>
        <v>Gemiddelde verblijfsduur (datum uitstroom - datum instroom) in dagen</v>
      </c>
      <c r="D11" s="22" t="s">
        <v>180</v>
      </c>
      <c r="E11" s="9"/>
    </row>
    <row r="12" spans="2:9" ht="72" x14ac:dyDescent="0.55000000000000004">
      <c r="B12" s="21">
        <f>'Verblijfsgroep 1'!B14</f>
        <v>11</v>
      </c>
      <c r="C12" s="23" t="str">
        <f>'Verblijfsgroep 1'!C14</f>
        <v>Normbezettingsgraad passend bij opgegeven verblijfsduur (wordt automatisch gevuld)</v>
      </c>
      <c r="D12" s="22" t="s">
        <v>115</v>
      </c>
      <c r="E12" s="9"/>
    </row>
    <row r="13" spans="2:9" ht="129.6" x14ac:dyDescent="0.55000000000000004">
      <c r="B13" s="21">
        <f>'Verblijfsgroep 1'!B15</f>
        <v>12</v>
      </c>
      <c r="C13" s="23" t="str">
        <f>'Verblijfsgroep 1'!C15</f>
        <v>Maximale normbezettingsgraad van verblijfssoort '' (wordt automatisch gevuld)</v>
      </c>
      <c r="D13" s="22" t="s">
        <v>186</v>
      </c>
      <c r="E13" s="9"/>
    </row>
    <row r="14" spans="2:9" ht="86.4" x14ac:dyDescent="0.55000000000000004">
      <c r="B14" s="21">
        <f>'Verblijfsgroep 1'!B16</f>
        <v>13</v>
      </c>
      <c r="C14" s="23" t="str">
        <f>'Verblijfsgroep 1'!C16</f>
        <v>Wat voor type begeleiding heeft deze woon-/verblijfseenheid 's nachts?</v>
      </c>
      <c r="D14" s="22" t="s">
        <v>40</v>
      </c>
      <c r="E14" s="9"/>
    </row>
    <row r="15" spans="2:9" ht="115.2" x14ac:dyDescent="0.55000000000000004">
      <c r="B15" s="21">
        <f>'Verblijfsgroep 1'!B17</f>
        <v>14</v>
      </c>
      <c r="C15" s="23" t="str">
        <f>'Verblijfsgroep 1'!C17</f>
        <v/>
      </c>
      <c r="D15" s="22" t="str">
        <f>"Het antwoord op deze vraag heeft geen directe gevolgen voor de berekening van de begeleidingsintensiteit. Een nachtdienst kan worden gedeeld met andere groepen."&amp;" Als een nachtdienst voor meerderen groepen verantwoordelijk is, tel dan bij vraag "&amp;B17&amp;" de uren van deze dienst naar rato van het aantal jeugdigen mee. Dus: als de nachtdienst voor in totaal 4 groepen verantwoordelijk is, tel dan 25% van de uren mee bij vraag "&amp;B17</f>
        <v>Het antwoord op deze vraag heeft geen directe gevolgen voor de berekening van de begeleidingsintensiteit. Een nachtdienst kan worden gedeeld met andere groepen. Als een nachtdienst voor meerderen groepen verantwoordelijk is, tel dan bij vraag 16 de uren van deze dienst naar rato van het aantal jeugdigen mee. Dus: als de nachtdienst voor in totaal 4 groepen verantwoordelijk is, tel dan 25% van de uren mee bij vraag 16</v>
      </c>
      <c r="E15" s="9"/>
    </row>
    <row r="16" spans="2:9" ht="43.2" x14ac:dyDescent="0.55000000000000004">
      <c r="B16" s="21">
        <f>'Verblijfsgroep 1'!B18</f>
        <v>15</v>
      </c>
      <c r="C16" s="23" t="str">
        <f>'Verblijfsgroep 1'!C18</f>
        <v>Welk deel van deze jaarproductie verwacht u in 2026 te leveren voor Zorgregio Midden-IJssel/Oost-Veluwe</v>
      </c>
      <c r="D16" s="22" t="s">
        <v>61</v>
      </c>
      <c r="E16" s="9"/>
    </row>
    <row r="17" spans="2:5" ht="86.4" x14ac:dyDescent="0.55000000000000004">
      <c r="B17" s="21">
        <f>'Verblijfsgroep 1'!B19</f>
        <v>16</v>
      </c>
      <c r="C17" s="23" t="str">
        <f>'Verblijfsgroep 1'!C19</f>
        <v xml:space="preserve">Netto roosteruren** per jaar groepsbegeleiding/agogisch klimaat/leefklimaat </v>
      </c>
      <c r="D17" s="22" t="s">
        <v>116</v>
      </c>
      <c r="E17" s="9"/>
    </row>
    <row r="18" spans="2:5" ht="43.2" x14ac:dyDescent="0.55000000000000004">
      <c r="B18" s="21">
        <f>'Verblijfsgroep 1'!B20</f>
        <v>17</v>
      </c>
      <c r="C18" s="23" t="str">
        <f>'Verblijfsgroep 1'!C20</f>
        <v>…. aantal netto roosteruren voor deze groep per week… (wordt automatisch gevuld)</v>
      </c>
      <c r="D18" s="22" t="s">
        <v>41</v>
      </c>
      <c r="E18" s="9"/>
    </row>
    <row r="19" spans="2:5" ht="28.8" x14ac:dyDescent="0.55000000000000004">
      <c r="B19" s="21">
        <f>'Verblijfsgroep 1'!B23</f>
        <v>18</v>
      </c>
      <c r="C19" s="23" t="str">
        <f>'Verblijfsgroep 1'!C23</f>
        <v>Begeleidingsintensiteit (wordt automatisch gevuld)</v>
      </c>
      <c r="D19" s="22" t="s">
        <v>42</v>
      </c>
      <c r="E19" s="9"/>
    </row>
    <row r="20" spans="2:5" ht="28.8" x14ac:dyDescent="0.55000000000000004">
      <c r="B20" s="21">
        <f>'Verblijfsgroep 1'!B24</f>
        <v>19</v>
      </c>
      <c r="C20" s="23" t="s">
        <v>111</v>
      </c>
      <c r="D20" s="22" t="s">
        <v>117</v>
      </c>
      <c r="E20" s="9"/>
    </row>
    <row r="21" spans="2:5" ht="100.8" x14ac:dyDescent="0.55000000000000004">
      <c r="B21" s="21">
        <f>'Verblijfsgroep 1'!B25</f>
        <v>20</v>
      </c>
      <c r="C21" s="23" t="s">
        <v>70</v>
      </c>
      <c r="D21" s="22" t="str">
        <f>"De begeleidingsintensiteit valt in een bandbreedte van de verblijfsintensiteiten. Hier komt de Verblijfsintensiteit te staan die past bij de uitgerekende begeleidingsintensiteit (bij vraag "&amp;B19&amp;"), tenzij voor deze zorgvorm een maximale intensiteit. Als de begeleidingsintensiteit hoger is dan de maximale intensiteit, wordt hier de maximale - afgetopte - intensiteit weergegeven."</f>
        <v>De begeleidingsintensiteit valt in een bandbreedte van de verblijfsintensiteiten. Hier komt de Verblijfsintensiteit te staan die past bij de uitgerekende begeleidingsintensiteit (bij vraag 18), tenzij voor deze zorgvorm een maximale intensiteit. Als de begeleidingsintensiteit hoger is dan de maximale intensiteit, wordt hier de maximale - afgetopte - intensiteit weergegeven.</v>
      </c>
      <c r="E21" s="9"/>
    </row>
    <row r="22" spans="2:5" ht="43.5" customHeight="1" x14ac:dyDescent="0.55000000000000004">
      <c r="B22" s="21">
        <f>'Verblijfsgroep 1'!B26</f>
        <v>21</v>
      </c>
      <c r="C22" s="23" t="s">
        <v>118</v>
      </c>
      <c r="D22" s="22" t="s">
        <v>119</v>
      </c>
      <c r="E22" s="9"/>
    </row>
    <row r="23" spans="2:5" ht="43.5" customHeight="1" x14ac:dyDescent="0.55000000000000004">
      <c r="B23" s="21">
        <f>'Verblijfsgroep 1'!B27</f>
        <v>22</v>
      </c>
      <c r="C23" s="23" t="str">
        <f>'Verblijfsgroep 1'!C27</f>
        <v>Bandbreedte van de intensiteit (wordt automatisch gevuld)</v>
      </c>
      <c r="D23" s="22" t="str">
        <f>"Dit is de bandbreedte van de begeleidingsintensiteit die past bij de onder vraag "&amp;B21&amp;" weergegeven verblijfsintensiteit."</f>
        <v>Dit is de bandbreedte van de begeleidingsintensiteit die past bij de onder vraag 20 weergegeven verblijfsintensiteit.</v>
      </c>
      <c r="E23" s="9"/>
    </row>
    <row r="24" spans="2:5" ht="43.5" customHeight="1" x14ac:dyDescent="0.55000000000000004">
      <c r="B24" s="21">
        <f>'Verblijfsgroep 1'!B28</f>
        <v>23</v>
      </c>
      <c r="C24" s="23" t="str">
        <f>'Verblijfsgroep 1'!C28</f>
        <v>Etmaaltarief verblijfsgroep  prijspeil 2026 ()</v>
      </c>
      <c r="D24" s="22" t="str">
        <f t="shared" ref="D24" si="0">"Dit is de bandbreedte van de begeleidingsintensiteit die past bij de onder vraag "&amp;B22&amp;" weergegeven verblijfsintensiteit."</f>
        <v>Dit is de bandbreedte van de begeleidingsintensiteit die past bij de onder vraag 21 weergegeven verblijfsintensiteit.</v>
      </c>
      <c r="E24" s="9"/>
    </row>
    <row r="25" spans="2:5" ht="72" x14ac:dyDescent="0.55000000000000004">
      <c r="B25" s="21">
        <f>'Verblijfsgroep 1'!B31</f>
        <v>24</v>
      </c>
      <c r="C25" s="23" t="str">
        <f>'Verblijfsgroep 1'!C31</f>
        <v>Kiest u vrijwillig voor een lagere Verblijfsintensiteit (zie invulsinstructie) die beter past bij uw kostprijs? Zo ja, welke?</v>
      </c>
      <c r="D25" s="22" t="s">
        <v>181</v>
      </c>
    </row>
    <row r="26" spans="2:5" ht="28.8" x14ac:dyDescent="0.55000000000000004">
      <c r="B26" s="21">
        <f>'Verblijfsgroep 1'!B32</f>
        <v>25</v>
      </c>
      <c r="C26" s="23" t="str">
        <f>'Verblijfsgroep 1'!C32</f>
        <v>U kiest voor Verblijfsintensiteit . Uw tarief (prijspeil 2026):</v>
      </c>
      <c r="D26" s="22" t="s">
        <v>182</v>
      </c>
    </row>
  </sheetData>
  <sheetProtection algorithmName="SHA-512" hashValue="LPz06bnYPHbmkl4znpGXVx/aQiUNN5p7V87WbIqkeINC2dw7oYOKAHpvovAcr4LXJbuWYorjEwTiSJnTvFvDZw==" saltValue="PU1E1IgDcYX7atKy/9fbGw==" spinCount="100000" sheet="1" objects="1" scenarios="1" formatColumns="0" selectLockedCells="1"/>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41FA-6BFF-4972-AAC5-F00B56702F49}">
  <dimension ref="B2:F23"/>
  <sheetViews>
    <sheetView showGridLines="0" workbookViewId="0">
      <selection activeCell="F8" sqref="F8"/>
    </sheetView>
  </sheetViews>
  <sheetFormatPr defaultRowHeight="14.4" x14ac:dyDescent="0.55000000000000004"/>
  <cols>
    <col min="1" max="1" width="2.3125" customWidth="1"/>
    <col min="2" max="4" width="17.05078125" customWidth="1"/>
    <col min="5" max="5" width="12.3125" customWidth="1"/>
    <col min="6" max="6" width="83.47265625" customWidth="1"/>
    <col min="7" max="7" width="63.9453125" customWidth="1"/>
    <col min="8" max="8" width="146.1015625" bestFit="1" customWidth="1"/>
  </cols>
  <sheetData>
    <row r="2" spans="2:6" ht="18.3" x14ac:dyDescent="0.7">
      <c r="B2" s="5" t="s">
        <v>103</v>
      </c>
    </row>
    <row r="3" spans="2:6" ht="18.3" x14ac:dyDescent="0.7">
      <c r="B3" s="5"/>
    </row>
    <row r="5" spans="2:6" x14ac:dyDescent="0.55000000000000004">
      <c r="B5" s="81" t="s">
        <v>102</v>
      </c>
      <c r="C5" s="82"/>
      <c r="D5" s="82"/>
      <c r="E5" s="83"/>
      <c r="F5" s="61" t="s">
        <v>37</v>
      </c>
    </row>
    <row r="6" spans="2:6" x14ac:dyDescent="0.55000000000000004">
      <c r="B6" s="16" t="s">
        <v>93</v>
      </c>
      <c r="C6" s="85"/>
      <c r="D6" s="85"/>
      <c r="E6" s="86"/>
      <c r="F6" s="2" t="s">
        <v>121</v>
      </c>
    </row>
    <row r="7" spans="2:6" x14ac:dyDescent="0.55000000000000004">
      <c r="B7" s="84" t="s">
        <v>101</v>
      </c>
      <c r="C7" s="85"/>
      <c r="D7" s="85"/>
      <c r="E7" s="86"/>
      <c r="F7" s="2" t="s">
        <v>122</v>
      </c>
    </row>
    <row r="8" spans="2:6" x14ac:dyDescent="0.55000000000000004">
      <c r="B8" s="84" t="s">
        <v>105</v>
      </c>
      <c r="C8" s="85"/>
      <c r="D8" s="85"/>
      <c r="E8" s="86"/>
      <c r="F8" s="2" t="s">
        <v>187</v>
      </c>
    </row>
    <row r="11" spans="2:6" x14ac:dyDescent="0.55000000000000004">
      <c r="B11" s="128" t="s">
        <v>100</v>
      </c>
      <c r="C11" s="128"/>
      <c r="D11" s="128"/>
    </row>
    <row r="12" spans="2:6" x14ac:dyDescent="0.55000000000000004">
      <c r="B12" s="88" t="s">
        <v>71</v>
      </c>
      <c r="C12" s="87" t="s">
        <v>72</v>
      </c>
      <c r="D12" s="87" t="s">
        <v>99</v>
      </c>
      <c r="E12" s="89" t="s">
        <v>73</v>
      </c>
      <c r="F12" s="61" t="s">
        <v>37</v>
      </c>
    </row>
    <row r="13" spans="2:6" x14ac:dyDescent="0.55000000000000004">
      <c r="B13" s="90">
        <v>0.95</v>
      </c>
      <c r="C13" s="91">
        <v>0.85</v>
      </c>
      <c r="D13" s="92">
        <v>0.9</v>
      </c>
      <c r="E13" s="93">
        <v>0.95</v>
      </c>
      <c r="F13" s="129" t="s">
        <v>95</v>
      </c>
    </row>
    <row r="14" spans="2:6" x14ac:dyDescent="0.55000000000000004">
      <c r="B14" s="90">
        <v>0.95</v>
      </c>
      <c r="C14" s="91">
        <v>0.9</v>
      </c>
      <c r="D14" s="92">
        <v>0.85</v>
      </c>
      <c r="E14" s="93">
        <v>0.95</v>
      </c>
      <c r="F14" s="130"/>
    </row>
    <row r="15" spans="2:6" ht="28.8" x14ac:dyDescent="0.55000000000000004">
      <c r="B15" s="94">
        <v>0.9</v>
      </c>
      <c r="C15" s="91">
        <v>0.85</v>
      </c>
      <c r="D15" s="92">
        <v>0.95</v>
      </c>
      <c r="E15" s="95">
        <v>0.9</v>
      </c>
      <c r="F15" s="96" t="s">
        <v>97</v>
      </c>
    </row>
    <row r="16" spans="2:6" ht="28.8" x14ac:dyDescent="0.55000000000000004">
      <c r="B16" s="97">
        <v>0.9</v>
      </c>
      <c r="C16" s="91">
        <v>0.95</v>
      </c>
      <c r="D16" s="92">
        <v>0.85</v>
      </c>
      <c r="E16" s="98">
        <v>0.9</v>
      </c>
      <c r="F16" s="99" t="s">
        <v>96</v>
      </c>
    </row>
    <row r="17" spans="2:6" ht="28.8" x14ac:dyDescent="0.55000000000000004">
      <c r="B17" s="91">
        <v>0.85</v>
      </c>
      <c r="C17" s="100">
        <v>0.9</v>
      </c>
      <c r="D17" s="92">
        <v>0.95</v>
      </c>
      <c r="E17" s="101">
        <v>0.9</v>
      </c>
      <c r="F17" s="102" t="s">
        <v>94</v>
      </c>
    </row>
    <row r="18" spans="2:6" ht="28.8" x14ac:dyDescent="0.55000000000000004">
      <c r="B18" s="91">
        <v>0.85</v>
      </c>
      <c r="C18" s="91">
        <v>0.95</v>
      </c>
      <c r="D18" s="103">
        <v>0.9</v>
      </c>
      <c r="E18" s="104">
        <v>0.9</v>
      </c>
      <c r="F18" s="105" t="s">
        <v>98</v>
      </c>
    </row>
    <row r="21" spans="2:6" x14ac:dyDescent="0.55000000000000004">
      <c r="B21" t="s">
        <v>123</v>
      </c>
    </row>
    <row r="22" spans="2:6" x14ac:dyDescent="0.55000000000000004">
      <c r="B22" t="s">
        <v>184</v>
      </c>
    </row>
    <row r="23" spans="2:6" x14ac:dyDescent="0.55000000000000004">
      <c r="B23" t="s">
        <v>185</v>
      </c>
    </row>
  </sheetData>
  <sheetProtection algorithmName="SHA-512" hashValue="EfQ8hE4cA/1iKnGp3izj59u7wK99uJ3s587od30HD6L07nx+w1K26iEp8s43GVmsTX/2zHu09j6JXYgz9nKA5Q==" saltValue="bCkYqT+IhlO1tGLpCKR4Xg==" spinCount="100000" sheet="1" objects="1" scenarios="1" formatColumns="0" selectLockedCells="1"/>
  <mergeCells count="2">
    <mergeCell ref="B11:D11"/>
    <mergeCell ref="F13:F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1A1A-4B11-4CB5-ACA3-BF7604AD4A0B}">
  <sheetPr codeName="Blad5">
    <pageSetUpPr fitToPage="1"/>
  </sheetPr>
  <dimension ref="B2:AO25"/>
  <sheetViews>
    <sheetView showGridLines="0" showZeros="0" zoomScaleNormal="100" workbookViewId="0">
      <selection activeCell="B3" sqref="B3"/>
    </sheetView>
  </sheetViews>
  <sheetFormatPr defaultRowHeight="14.4" x14ac:dyDescent="0.55000000000000004"/>
  <cols>
    <col min="1" max="1" width="2.9453125" customWidth="1"/>
    <col min="2" max="3" width="15.26171875" customWidth="1"/>
    <col min="4" max="4" width="17.89453125" customWidth="1"/>
    <col min="5" max="5" width="23.3671875" customWidth="1"/>
    <col min="6" max="6" width="11.15625" customWidth="1"/>
    <col min="7" max="7" width="8.15625" customWidth="1"/>
    <col min="8" max="8" width="23.3671875" customWidth="1"/>
    <col min="9" max="9" width="39.47265625" customWidth="1"/>
    <col min="10" max="10" width="16.578125" bestFit="1" customWidth="1"/>
    <col min="11" max="11" width="13.41796875" bestFit="1" customWidth="1"/>
    <col min="12" max="12" width="13.83984375" bestFit="1" customWidth="1"/>
    <col min="13" max="13" width="11.26171875" bestFit="1" customWidth="1"/>
    <col min="14" max="14" width="13" bestFit="1" customWidth="1"/>
    <col min="15" max="15" width="12.3125" bestFit="1" customWidth="1"/>
    <col min="16" max="16" width="12.5234375" bestFit="1" customWidth="1"/>
    <col min="17" max="17" width="11.3125" bestFit="1" customWidth="1"/>
    <col min="18" max="20" width="10.62890625" customWidth="1"/>
    <col min="21" max="21" width="17.26171875" customWidth="1"/>
    <col min="22" max="22" width="10.62890625" customWidth="1"/>
    <col min="23" max="23" width="10.62890625" style="7" customWidth="1"/>
    <col min="24" max="24" width="12.26171875" style="7" customWidth="1"/>
    <col min="25" max="25" width="14.578125" style="7" customWidth="1"/>
    <col min="26" max="26" width="10.62890625" customWidth="1"/>
    <col min="27" max="27" width="14.1015625" bestFit="1" customWidth="1"/>
    <col min="28" max="28" width="12.05078125" customWidth="1"/>
  </cols>
  <sheetData>
    <row r="2" spans="2:41" ht="18.3" x14ac:dyDescent="0.7">
      <c r="B2" s="5" t="str">
        <f>"Inkoop Wonen &amp; Verblijf Zorgregio Midden-IJssel/Oost-Veluwe. Verzamelblad van "&amp;IF(Instellingsgegevens!C5&lt;&gt;"",Instellingsgegevens!C5,"(Vul a.u.b. tabblad instellingsgegevens nog in)")</f>
        <v>Inkoop Wonen &amp; Verblijf Zorgregio Midden-IJssel/Oost-Veluwe. Verzamelblad van (Vul a.u.b. tabblad instellingsgegevens nog in)</v>
      </c>
      <c r="C2" s="5"/>
    </row>
    <row r="3" spans="2:41" s="112" customFormat="1" ht="14.4" customHeight="1" x14ac:dyDescent="0.55000000000000004">
      <c r="B3" s="110"/>
      <c r="C3" s="110"/>
      <c r="D3" s="110">
        <v>4</v>
      </c>
      <c r="E3" s="110">
        <f>D3+1</f>
        <v>5</v>
      </c>
      <c r="F3" s="110">
        <f t="shared" ref="F3:K3" si="0">E3+1</f>
        <v>6</v>
      </c>
      <c r="G3" s="110">
        <f t="shared" si="0"/>
        <v>7</v>
      </c>
      <c r="H3" s="110">
        <f t="shared" si="0"/>
        <v>8</v>
      </c>
      <c r="I3" s="110">
        <f t="shared" si="0"/>
        <v>9</v>
      </c>
      <c r="J3" s="110">
        <f t="shared" si="0"/>
        <v>10</v>
      </c>
      <c r="K3" s="110">
        <f t="shared" si="0"/>
        <v>11</v>
      </c>
      <c r="L3" s="110">
        <f t="shared" ref="L3:S3" si="1">K3+1</f>
        <v>12</v>
      </c>
      <c r="M3" s="110">
        <f t="shared" si="1"/>
        <v>13</v>
      </c>
      <c r="N3" s="110">
        <f t="shared" si="1"/>
        <v>14</v>
      </c>
      <c r="O3" s="110">
        <f t="shared" si="1"/>
        <v>15</v>
      </c>
      <c r="P3" s="110">
        <f t="shared" si="1"/>
        <v>16</v>
      </c>
      <c r="Q3" s="110">
        <f t="shared" si="1"/>
        <v>17</v>
      </c>
      <c r="R3" s="110">
        <f t="shared" si="1"/>
        <v>18</v>
      </c>
      <c r="S3" s="110">
        <f t="shared" si="1"/>
        <v>19</v>
      </c>
      <c r="T3" s="110">
        <v>22</v>
      </c>
      <c r="U3" s="111">
        <f t="shared" ref="U3" si="2">T3+1</f>
        <v>23</v>
      </c>
      <c r="V3" s="111">
        <f t="shared" ref="V3" si="3">U3+1</f>
        <v>24</v>
      </c>
      <c r="W3" s="111">
        <f t="shared" ref="W3:Y3" si="4">V3+1</f>
        <v>25</v>
      </c>
      <c r="X3" s="111">
        <f t="shared" si="4"/>
        <v>26</v>
      </c>
      <c r="Y3" s="111">
        <f t="shared" si="4"/>
        <v>27</v>
      </c>
      <c r="Z3" s="110">
        <v>30</v>
      </c>
      <c r="AA3" s="110">
        <v>31</v>
      </c>
      <c r="AB3" s="110"/>
      <c r="AC3" s="110"/>
      <c r="AD3" s="110"/>
      <c r="AE3" s="110"/>
      <c r="AF3" s="110"/>
      <c r="AG3" s="110"/>
      <c r="AH3" s="110"/>
      <c r="AI3" s="110"/>
      <c r="AJ3" s="110"/>
      <c r="AK3" s="110"/>
      <c r="AL3" s="110"/>
      <c r="AM3" s="110"/>
      <c r="AN3" s="110"/>
      <c r="AO3" s="110"/>
    </row>
    <row r="4" spans="2:41" x14ac:dyDescent="0.55000000000000004">
      <c r="B4" s="39" t="s">
        <v>60</v>
      </c>
      <c r="C4" s="39" t="s">
        <v>107</v>
      </c>
      <c r="D4" s="37" t="s">
        <v>28</v>
      </c>
      <c r="E4" s="37" t="s">
        <v>178</v>
      </c>
      <c r="F4" s="37" t="s">
        <v>154</v>
      </c>
      <c r="G4" s="37" t="s">
        <v>155</v>
      </c>
      <c r="H4" s="37" t="s">
        <v>156</v>
      </c>
      <c r="I4" s="37" t="s">
        <v>32</v>
      </c>
      <c r="J4" s="37" t="s">
        <v>29</v>
      </c>
      <c r="K4" s="37" t="s">
        <v>124</v>
      </c>
      <c r="L4" s="38" t="s">
        <v>109</v>
      </c>
      <c r="M4" s="38" t="s">
        <v>125</v>
      </c>
      <c r="N4" s="38" t="s">
        <v>126</v>
      </c>
      <c r="O4" s="38" t="s">
        <v>127</v>
      </c>
      <c r="P4" s="38" t="s">
        <v>128</v>
      </c>
      <c r="Q4" s="38" t="s">
        <v>129</v>
      </c>
      <c r="R4" s="38" t="s">
        <v>130</v>
      </c>
      <c r="S4" s="38" t="s">
        <v>131</v>
      </c>
      <c r="T4" s="38" t="s">
        <v>132</v>
      </c>
      <c r="U4" s="38" t="s">
        <v>109</v>
      </c>
      <c r="V4" s="38" t="s">
        <v>133</v>
      </c>
      <c r="W4" s="38" t="s">
        <v>108</v>
      </c>
      <c r="X4" s="38" t="s">
        <v>110</v>
      </c>
      <c r="Y4" s="38" t="s">
        <v>134</v>
      </c>
      <c r="Z4" s="38" t="s">
        <v>141</v>
      </c>
      <c r="AA4" s="38" t="s">
        <v>142</v>
      </c>
      <c r="AB4" s="38" t="s">
        <v>135</v>
      </c>
    </row>
    <row r="5" spans="2:41" x14ac:dyDescent="0.55000000000000004">
      <c r="B5" s="16" t="str" cm="1">
        <f t="array" ref="B5:B25">_xlfn.VSTACK(groepen,"Totaal")</f>
        <v>Verblijfsgroep 1</v>
      </c>
      <c r="C5" s="16" t="str" cm="1">
        <f t="array" aca="1" ref="C5:C24" ca="1">IF(INDEX(D:D,_xlfn.DROP(ROW(_xlfn.ANCHORARRAY(B5)),-1))&gt;"",Instellingsgegevens!$C$5,"")</f>
        <v/>
      </c>
      <c r="D5" s="16" cm="1">
        <f t="array" aca="1" ref="D5:D24" ca="1">_xlfn.MAP(INDEX(_xlfn.ANCHORARRAY($B$5),_xlfn.SEQUENCE(ROWS(_xlfn.ANCHORARRAY($B$5))-1)),_xlfn.LAMBDA(_xlpm.x,IFERROR(INDIRECT("'"&amp;_xlpm.x&amp;"'!d"&amp;D$3),"")))</f>
        <v>0</v>
      </c>
      <c r="E5" s="16" cm="1">
        <f t="array" aca="1" ref="E5:E24" ca="1">_xlfn.MAP(INDEX(_xlfn.ANCHORARRAY($B$5),_xlfn.SEQUENCE(ROWS(_xlfn.ANCHORARRAY($B$5))-1)),_xlfn.LAMBDA(_xlpm.x,IFERROR(INDIRECT("'"&amp;_xlpm.x&amp;"'!d"&amp;E$3),"")))</f>
        <v>0</v>
      </c>
      <c r="F5" s="16" cm="1">
        <f t="array" aca="1" ref="F5:F24" ca="1">_xlfn.MAP(INDEX(_xlfn.ANCHORARRAY($B$5),_xlfn.SEQUENCE(ROWS(_xlfn.ANCHORARRAY($B$5))-1)),_xlfn.LAMBDA(_xlpm.x,IFERROR(INDIRECT("'"&amp;_xlpm.x&amp;"'!d"&amp;F$3),"")))</f>
        <v>0</v>
      </c>
      <c r="G5" s="109" cm="1">
        <f t="array" aca="1" ref="G5:G24" ca="1">_xlfn.MAP(INDEX(_xlfn.ANCHORARRAY($B$5),_xlfn.SEQUENCE(ROWS(_xlfn.ANCHORARRAY($B$5))-1)),_xlfn.LAMBDA(_xlpm.x,IFERROR(INDIRECT("'"&amp;_xlpm.x&amp;"'!d"&amp;G$3),"")))</f>
        <v>0</v>
      </c>
      <c r="H5" s="16" cm="1">
        <f t="array" aca="1" ref="H5:H24" ca="1">_xlfn.MAP(INDEX(_xlfn.ANCHORARRAY($B$5),_xlfn.SEQUENCE(ROWS(_xlfn.ANCHORARRAY($B$5))-1)),_xlfn.LAMBDA(_xlpm.x,IFERROR(INDIRECT("'"&amp;_xlpm.x&amp;"'!d"&amp;H$3),"")))</f>
        <v>0</v>
      </c>
      <c r="I5" s="16" cm="1">
        <f t="array" aca="1" ref="I5:I24" ca="1">_xlfn.MAP(INDEX(_xlfn.ANCHORARRAY($B$5),_xlfn.SEQUENCE(ROWS(_xlfn.ANCHORARRAY($B$5))-1)),_xlfn.LAMBDA(_xlpm.x,IFERROR(INDIRECT("'"&amp;_xlpm.x&amp;"'!d"&amp;I$3),"")))</f>
        <v>0</v>
      </c>
      <c r="J5" s="28" cm="1">
        <f t="array" aca="1" ref="J5:J25" ca="1">_xlfn.LET(
  _xlpm.reeks, INDEX(_xlfn.ANCHORARRAY($B$5),_xlfn.SEQUENCE(ROWS(_xlfn.ANCHORARRAY($B$5))-1)),
  _xlpm.waarden, _xlfn.MAP(_xlpm.reeks,_xlfn.LAMBDA(_xlpm.x,IFERROR(INDIRECT("'"&amp;_xlpm.x&amp;"'!d"&amp;J$3),""))),
  _xlfn.VSTACK(_xlpm.waarden,SUM(_xlpm.waarden))
)</f>
        <v>0</v>
      </c>
      <c r="K5" s="68" cm="1">
        <f t="array" aca="1" ref="K5:K24" ca="1">_xlfn.MAP(INDEX(_xlfn.ANCHORARRAY($B$5),_xlfn.SEQUENCE(ROWS(_xlfn.ANCHORARRAY($B$5))-1)),_xlfn.LAMBDA(_xlpm.x,IFERROR(INDIRECT("'"&amp;_xlpm.x&amp;"'!d"&amp;K$3),"")))</f>
        <v>0</v>
      </c>
      <c r="L5" s="42" cm="1">
        <f t="array" aca="1" ref="L5:L24" ca="1">_xlfn.MAP(INDEX(_xlfn.ANCHORARRAY($B$5),_xlfn.SEQUENCE(ROWS(_xlfn.ANCHORARRAY($B$5))-1)),_xlfn.LAMBDA(_xlpm.x,IFERROR(INDIRECT("'"&amp;_xlpm.x&amp;"'!d"&amp;L$3),"")))</f>
        <v>0</v>
      </c>
      <c r="M5" s="69" cm="1">
        <f t="array" aca="1" ref="M5:M24" ca="1">_xlfn.MAP(INDEX(_xlfn.ANCHORARRAY($B$5),_xlfn.SEQUENCE(ROWS(_xlfn.ANCHORARRAY($B$5))-1)),_xlfn.LAMBDA(_xlpm.x,IFERROR(INDIRECT("'"&amp;_xlpm.x&amp;"'!d"&amp;M$3),"")))</f>
        <v>0</v>
      </c>
      <c r="N5" s="42" t="str" cm="1">
        <f t="array" aca="1" ref="N5:N24" ca="1">_xlfn.MAP(INDEX(_xlfn.ANCHORARRAY($B$5),_xlfn.SEQUENCE(ROWS(_xlfn.ANCHORARRAY($B$5))-1)),_xlfn.LAMBDA(_xlpm.x,IFERROR(INDIRECT("'"&amp;_xlpm.x&amp;"'!d"&amp;N$3),"")))</f>
        <v/>
      </c>
      <c r="O5" s="42" t="str" cm="1">
        <f t="array" aca="1" ref="O5:O24" ca="1">_xlfn.MAP(INDEX(_xlfn.ANCHORARRAY($B$5),_xlfn.SEQUENCE(ROWS(_xlfn.ANCHORARRAY($B$5))-1)),_xlfn.LAMBDA(_xlpm.x,IFERROR(INDIRECT("'"&amp;_xlpm.x&amp;"'!d"&amp;O$3),"")))</f>
        <v/>
      </c>
      <c r="P5" s="41" cm="1">
        <f t="array" aca="1" ref="P5:P24" ca="1">_xlfn.MAP(INDEX(_xlfn.ANCHORARRAY($B$5),_xlfn.SEQUENCE(ROWS(_xlfn.ANCHORARRAY($B$5))-1)),_xlfn.LAMBDA(_xlpm.x,IFERROR(INDIRECT("'"&amp;_xlpm.x&amp;"'!d"&amp;P$3),"")))</f>
        <v>0</v>
      </c>
      <c r="Q5" s="42" cm="1">
        <f t="array" aca="1" ref="Q5:Q24" ca="1">_xlfn.MAP(INDEX(_xlfn.ANCHORARRAY($B$5),_xlfn.SEQUENCE(ROWS(_xlfn.ANCHORARRAY($B$5))-1)),_xlfn.LAMBDA(_xlpm.x,IFERROR(INDIRECT("'"&amp;_xlpm.x&amp;"'!d"&amp;Q$3),"")))</f>
        <v>0</v>
      </c>
      <c r="R5" s="71" cm="1">
        <f t="array" aca="1" ref="R5:R24" ca="1">_xlfn.MAP(INDEX(_xlfn.ANCHORARRAY($B$5),_xlfn.SEQUENCE(ROWS(_xlfn.ANCHORARRAY($B$5))-1)),_xlfn.LAMBDA(_xlpm.x,IFERROR(INDIRECT("'"&amp;_xlpm.x&amp;"'!d"&amp;R$3),"")))</f>
        <v>0</v>
      </c>
      <c r="S5" s="113" cm="1">
        <f t="array" aca="1" ref="S5:S24" ca="1">_xlfn.MAP(INDEX(_xlfn.ANCHORARRAY($B$5),_xlfn.SEQUENCE(ROWS(_xlfn.ANCHORARRAY($B$5))-1)),_xlfn.LAMBDA(_xlpm.x,IFERROR(INDIRECT("'"&amp;_xlpm.x&amp;"'!d"&amp;S$3),"")))</f>
        <v>0</v>
      </c>
      <c r="T5" s="70" cm="1">
        <f t="array" aca="1" ref="T5:T24" ca="1">_xlfn.MAP(INDEX(_xlfn.ANCHORARRAY($B$5),_xlfn.SEQUENCE(ROWS(_xlfn.ANCHORARRAY($B$5))-1)),_xlfn.LAMBDA(_xlpm.x,IFERROR(INDIRECT("'"&amp;_xlpm.x&amp;"'!d"&amp;T$3),"")))</f>
        <v>0</v>
      </c>
      <c r="U5" s="42" t="str" cm="1">
        <f t="array" aca="1" ref="U5:U24" ca="1">_xlfn.MAP(INDEX(_xlfn.ANCHORARRAY($B$5),_xlfn.SEQUENCE(ROWS(_xlfn.ANCHORARRAY($B$5))-1)),_xlfn.LAMBDA(_xlpm.x,IFERROR(INDIRECT("'"&amp;_xlpm.x&amp;"'!d"&amp;U$3),"")))</f>
        <v/>
      </c>
      <c r="V5" s="42" t="str" cm="1">
        <f t="array" aca="1" ref="V5:V24" ca="1">_xlfn.MAP(INDEX(_xlfn.ANCHORARRAY($B$5),_xlfn.SEQUENCE(ROWS(_xlfn.ANCHORARRAY($B$5))-1)),_xlfn.LAMBDA(_xlpm.x,IFERROR(INDIRECT("'"&amp;_xlpm.x&amp;"'!d"&amp;V$3),"")))</f>
        <v/>
      </c>
      <c r="W5" s="75" t="str" cm="1">
        <f t="array" aca="1" ref="W5:W24" ca="1">_xlfn.MAP(INDEX(_xlfn.ANCHORARRAY($B$5),_xlfn.SEQUENCE(ROWS(_xlfn.ANCHORARRAY($B$5))-1)),_xlfn.LAMBDA(_xlpm.x,IFERROR(INDIRECT("'"&amp;_xlpm.x&amp;"'!d"&amp;W$3),"")))</f>
        <v/>
      </c>
      <c r="X5" s="75" t="str" cm="1">
        <f t="array" aca="1" ref="X5:X24" ca="1">_xlfn.MAP(INDEX(_xlfn.ANCHORARRAY($B$5),_xlfn.SEQUENCE(ROWS(_xlfn.ANCHORARRAY($B$5))-1)),_xlfn.LAMBDA(_xlpm.x,IFERROR(INDIRECT("'"&amp;_xlpm.x&amp;"'!d"&amp;X$3),"")))</f>
        <v/>
      </c>
      <c r="Y5" s="114" t="str" cm="1">
        <f t="array" aca="1" ref="Y5:Y24" ca="1">_xlfn.MAP(INDEX(_xlfn.ANCHORARRAY($B$5),_xlfn.SEQUENCE(ROWS(_xlfn.ANCHORARRAY($B$5))-1)),_xlfn.LAMBDA(_xlpm.x,IFERROR(INDIRECT("'"&amp;_xlpm.x&amp;"'!d"&amp;Y$3),"")))</f>
        <v/>
      </c>
      <c r="Z5" s="72" cm="1">
        <f t="array" aca="1" ref="Z5:Z24" ca="1">_xlfn.MAP(INDEX(_xlfn.ANCHORARRAY($B$5),_xlfn.SEQUENCE(ROWS(_xlfn.ANCHORARRAY($B$5))-1)),_xlfn.LAMBDA(_xlpm.x,IFERROR(INDIRECT("'"&amp;_xlpm.x&amp;"'!d"&amp;Z$3),"")))</f>
        <v>0</v>
      </c>
      <c r="AA5" s="107" cm="1">
        <f t="array" aca="1" ref="AA5:AA24" ca="1">_xlfn.MAP(INDEX(_xlfn.ANCHORARRAY($B$5),_xlfn.SEQUENCE(ROWS(_xlfn.ANCHORARRAY($B$5))-1)),_xlfn.LAMBDA(_xlpm.x,IFERROR(INDIRECT("'"&amp;_xlpm.x&amp;"'!d"&amp;AA$3),"")))</f>
        <v>0</v>
      </c>
      <c r="AB5" s="73" cm="1">
        <f t="array" aca="1" ref="AB5:AB25" ca="1">_xlfn.VSTACK(IFERROR(J5*_xlfn.ANCHORARRAY(L5)*365,""),SUM(IFERROR(J5*_xlfn.ANCHORARRAY(L5)*365,"")))</f>
        <v>0</v>
      </c>
    </row>
    <row r="6" spans="2:41" x14ac:dyDescent="0.55000000000000004">
      <c r="B6" s="16" t="str">
        <v>Verblijfsgroep 2</v>
      </c>
      <c r="C6" s="16" t="str">
        <f ca="1"/>
        <v/>
      </c>
      <c r="D6" s="16">
        <f ca="1"/>
        <v>0</v>
      </c>
      <c r="E6" s="16">
        <f ca="1"/>
        <v>0</v>
      </c>
      <c r="F6" s="16">
        <f ca="1"/>
        <v>0</v>
      </c>
      <c r="G6" s="109">
        <f ca="1"/>
        <v>0</v>
      </c>
      <c r="H6" s="16">
        <f ca="1"/>
        <v>0</v>
      </c>
      <c r="I6" s="16">
        <f ca="1"/>
        <v>0</v>
      </c>
      <c r="J6" s="28">
        <f ca="1"/>
        <v>0</v>
      </c>
      <c r="K6" s="68">
        <f ca="1"/>
        <v>0</v>
      </c>
      <c r="L6" s="42">
        <f ca="1"/>
        <v>0</v>
      </c>
      <c r="M6" s="69">
        <f ca="1"/>
        <v>0</v>
      </c>
      <c r="N6" s="42" t="str">
        <f ca="1"/>
        <v/>
      </c>
      <c r="O6" s="42" t="str">
        <f ca="1"/>
        <v/>
      </c>
      <c r="P6" s="41">
        <f ca="1"/>
        <v>0</v>
      </c>
      <c r="Q6" s="42">
        <f ca="1"/>
        <v>0</v>
      </c>
      <c r="R6" s="71">
        <f ca="1"/>
        <v>0</v>
      </c>
      <c r="S6" s="113">
        <f ca="1"/>
        <v>0</v>
      </c>
      <c r="T6" s="70">
        <f ca="1"/>
        <v>0</v>
      </c>
      <c r="U6" s="42" t="str">
        <f ca="1"/>
        <v/>
      </c>
      <c r="V6" s="42" t="str">
        <f ca="1"/>
        <v/>
      </c>
      <c r="W6" s="75" t="str">
        <f ca="1"/>
        <v/>
      </c>
      <c r="X6" s="75" t="str">
        <f ca="1"/>
        <v/>
      </c>
      <c r="Y6" s="114" t="str">
        <f ca="1"/>
        <v/>
      </c>
      <c r="Z6" s="72">
        <f ca="1"/>
        <v>0</v>
      </c>
      <c r="AA6" s="107">
        <f ca="1"/>
        <v>0</v>
      </c>
      <c r="AB6" s="73">
        <f ca="1"/>
        <v>0</v>
      </c>
    </row>
    <row r="7" spans="2:41" x14ac:dyDescent="0.55000000000000004">
      <c r="B7" s="16" t="str">
        <v>Verblijfsgroep 3</v>
      </c>
      <c r="C7" s="16" t="str">
        <f ca="1"/>
        <v/>
      </c>
      <c r="D7" s="16">
        <f ca="1"/>
        <v>0</v>
      </c>
      <c r="E7" s="16">
        <f ca="1"/>
        <v>0</v>
      </c>
      <c r="F7" s="16">
        <f ca="1"/>
        <v>0</v>
      </c>
      <c r="G7" s="109">
        <f ca="1"/>
        <v>0</v>
      </c>
      <c r="H7" s="16">
        <f ca="1"/>
        <v>0</v>
      </c>
      <c r="I7" s="16">
        <f ca="1"/>
        <v>0</v>
      </c>
      <c r="J7" s="28">
        <f ca="1"/>
        <v>0</v>
      </c>
      <c r="K7" s="68">
        <f ca="1"/>
        <v>0</v>
      </c>
      <c r="L7" s="42">
        <f ca="1"/>
        <v>0</v>
      </c>
      <c r="M7" s="69">
        <f ca="1"/>
        <v>0</v>
      </c>
      <c r="N7" s="42" t="str">
        <f ca="1"/>
        <v/>
      </c>
      <c r="O7" s="42" t="str">
        <f ca="1"/>
        <v/>
      </c>
      <c r="P7" s="41">
        <f ca="1"/>
        <v>0</v>
      </c>
      <c r="Q7" s="42">
        <f ca="1"/>
        <v>0</v>
      </c>
      <c r="R7" s="71">
        <f ca="1"/>
        <v>0</v>
      </c>
      <c r="S7" s="113">
        <f ca="1"/>
        <v>0</v>
      </c>
      <c r="T7" s="70">
        <f ca="1"/>
        <v>0</v>
      </c>
      <c r="U7" s="42" t="str">
        <f ca="1"/>
        <v/>
      </c>
      <c r="V7" s="42" t="str">
        <f ca="1"/>
        <v/>
      </c>
      <c r="W7" s="75" t="str">
        <f ca="1"/>
        <v/>
      </c>
      <c r="X7" s="75" t="str">
        <f ca="1"/>
        <v/>
      </c>
      <c r="Y7" s="114" t="str">
        <f ca="1"/>
        <v/>
      </c>
      <c r="Z7" s="72">
        <f ca="1"/>
        <v>0</v>
      </c>
      <c r="AA7" s="107">
        <f ca="1"/>
        <v>0</v>
      </c>
      <c r="AB7" s="73">
        <f ca="1"/>
        <v>0</v>
      </c>
    </row>
    <row r="8" spans="2:41" x14ac:dyDescent="0.55000000000000004">
      <c r="B8" s="16" t="str">
        <v>Verblijfsgroep 4</v>
      </c>
      <c r="C8" s="16" t="str">
        <f ca="1"/>
        <v/>
      </c>
      <c r="D8" s="16">
        <f ca="1"/>
        <v>0</v>
      </c>
      <c r="E8" s="16">
        <f ca="1"/>
        <v>0</v>
      </c>
      <c r="F8" s="16">
        <f ca="1"/>
        <v>0</v>
      </c>
      <c r="G8" s="109">
        <f ca="1"/>
        <v>0</v>
      </c>
      <c r="H8" s="16">
        <f ca="1"/>
        <v>0</v>
      </c>
      <c r="I8" s="16">
        <f ca="1"/>
        <v>0</v>
      </c>
      <c r="J8" s="28">
        <f ca="1"/>
        <v>0</v>
      </c>
      <c r="K8" s="68">
        <f ca="1"/>
        <v>0</v>
      </c>
      <c r="L8" s="42">
        <f ca="1"/>
        <v>0</v>
      </c>
      <c r="M8" s="69">
        <f ca="1"/>
        <v>0</v>
      </c>
      <c r="N8" s="42" t="str">
        <f ca="1"/>
        <v/>
      </c>
      <c r="O8" s="42" t="str">
        <f ca="1"/>
        <v/>
      </c>
      <c r="P8" s="41">
        <f ca="1"/>
        <v>0</v>
      </c>
      <c r="Q8" s="42">
        <f ca="1"/>
        <v>0</v>
      </c>
      <c r="R8" s="71">
        <f ca="1"/>
        <v>0</v>
      </c>
      <c r="S8" s="113">
        <f ca="1"/>
        <v>0</v>
      </c>
      <c r="T8" s="70">
        <f ca="1"/>
        <v>0</v>
      </c>
      <c r="U8" s="42" t="str">
        <f ca="1"/>
        <v/>
      </c>
      <c r="V8" s="42" t="str">
        <f ca="1"/>
        <v/>
      </c>
      <c r="W8" s="75" t="str">
        <f ca="1"/>
        <v/>
      </c>
      <c r="X8" s="75" t="str">
        <f ca="1"/>
        <v/>
      </c>
      <c r="Y8" s="114" t="str">
        <f ca="1"/>
        <v/>
      </c>
      <c r="Z8" s="72">
        <f ca="1"/>
        <v>0</v>
      </c>
      <c r="AA8" s="107">
        <f ca="1"/>
        <v>0</v>
      </c>
      <c r="AB8" s="73">
        <f ca="1"/>
        <v>0</v>
      </c>
    </row>
    <row r="9" spans="2:41" x14ac:dyDescent="0.55000000000000004">
      <c r="B9" s="16" t="str">
        <v>Verblijfsgroep 5</v>
      </c>
      <c r="C9" s="16" t="str">
        <f ca="1"/>
        <v/>
      </c>
      <c r="D9" s="16">
        <f ca="1"/>
        <v>0</v>
      </c>
      <c r="E9" s="16">
        <f ca="1"/>
        <v>0</v>
      </c>
      <c r="F9" s="16">
        <f ca="1"/>
        <v>0</v>
      </c>
      <c r="G9" s="109">
        <f ca="1"/>
        <v>0</v>
      </c>
      <c r="H9" s="16">
        <f ca="1"/>
        <v>0</v>
      </c>
      <c r="I9" s="16">
        <f ca="1"/>
        <v>0</v>
      </c>
      <c r="J9" s="28">
        <f ca="1"/>
        <v>0</v>
      </c>
      <c r="K9" s="68">
        <f ca="1"/>
        <v>0</v>
      </c>
      <c r="L9" s="42">
        <f ca="1"/>
        <v>0</v>
      </c>
      <c r="M9" s="69">
        <f ca="1"/>
        <v>0</v>
      </c>
      <c r="N9" s="42" t="str">
        <f ca="1"/>
        <v/>
      </c>
      <c r="O9" s="42" t="str">
        <f ca="1"/>
        <v/>
      </c>
      <c r="P9" s="41">
        <f ca="1"/>
        <v>0</v>
      </c>
      <c r="Q9" s="42">
        <f ca="1"/>
        <v>0</v>
      </c>
      <c r="R9" s="71">
        <f ca="1"/>
        <v>0</v>
      </c>
      <c r="S9" s="113">
        <f ca="1"/>
        <v>0</v>
      </c>
      <c r="T9" s="70">
        <f ca="1"/>
        <v>0</v>
      </c>
      <c r="U9" s="42" t="str">
        <f ca="1"/>
        <v/>
      </c>
      <c r="V9" s="42" t="str">
        <f ca="1"/>
        <v/>
      </c>
      <c r="W9" s="75" t="str">
        <f ca="1"/>
        <v/>
      </c>
      <c r="X9" s="75" t="str">
        <f ca="1"/>
        <v/>
      </c>
      <c r="Y9" s="114" t="str">
        <f ca="1"/>
        <v/>
      </c>
      <c r="Z9" s="72">
        <f ca="1"/>
        <v>0</v>
      </c>
      <c r="AA9" s="107">
        <f ca="1"/>
        <v>0</v>
      </c>
      <c r="AB9" s="73">
        <f ca="1"/>
        <v>0</v>
      </c>
    </row>
    <row r="10" spans="2:41" x14ac:dyDescent="0.55000000000000004">
      <c r="B10" s="16" t="str">
        <v>Verblijfsgroep 6</v>
      </c>
      <c r="C10" s="16" t="str">
        <f ca="1"/>
        <v/>
      </c>
      <c r="D10" s="16">
        <f ca="1"/>
        <v>0</v>
      </c>
      <c r="E10" s="16">
        <f ca="1"/>
        <v>0</v>
      </c>
      <c r="F10" s="16">
        <f ca="1"/>
        <v>0</v>
      </c>
      <c r="G10" s="109">
        <f ca="1"/>
        <v>0</v>
      </c>
      <c r="H10" s="16">
        <f ca="1"/>
        <v>0</v>
      </c>
      <c r="I10" s="16">
        <f ca="1"/>
        <v>0</v>
      </c>
      <c r="J10" s="28">
        <f ca="1"/>
        <v>0</v>
      </c>
      <c r="K10" s="68">
        <f ca="1"/>
        <v>0</v>
      </c>
      <c r="L10" s="42">
        <f ca="1"/>
        <v>0</v>
      </c>
      <c r="M10" s="69">
        <f ca="1"/>
        <v>0</v>
      </c>
      <c r="N10" s="42" t="str">
        <f ca="1"/>
        <v/>
      </c>
      <c r="O10" s="42" t="str">
        <f ca="1"/>
        <v/>
      </c>
      <c r="P10" s="41">
        <f ca="1"/>
        <v>0</v>
      </c>
      <c r="Q10" s="42">
        <f ca="1"/>
        <v>0</v>
      </c>
      <c r="R10" s="71">
        <f ca="1"/>
        <v>0</v>
      </c>
      <c r="S10" s="113">
        <f ca="1"/>
        <v>0</v>
      </c>
      <c r="T10" s="70">
        <f ca="1"/>
        <v>0</v>
      </c>
      <c r="U10" s="42" t="str">
        <f ca="1"/>
        <v/>
      </c>
      <c r="V10" s="42" t="str">
        <f ca="1"/>
        <v/>
      </c>
      <c r="W10" s="75" t="str">
        <f ca="1"/>
        <v/>
      </c>
      <c r="X10" s="75" t="str">
        <f ca="1"/>
        <v/>
      </c>
      <c r="Y10" s="114" t="str">
        <f ca="1"/>
        <v/>
      </c>
      <c r="Z10" s="72">
        <f ca="1"/>
        <v>0</v>
      </c>
      <c r="AA10" s="107">
        <f ca="1"/>
        <v>0</v>
      </c>
      <c r="AB10" s="73">
        <f ca="1"/>
        <v>0</v>
      </c>
    </row>
    <row r="11" spans="2:41" x14ac:dyDescent="0.55000000000000004">
      <c r="B11" s="16" t="str">
        <v>Verblijfsgroep 7</v>
      </c>
      <c r="C11" s="16" t="str">
        <f ca="1"/>
        <v/>
      </c>
      <c r="D11" s="16">
        <f ca="1"/>
        <v>0</v>
      </c>
      <c r="E11" s="16">
        <f ca="1"/>
        <v>0</v>
      </c>
      <c r="F11" s="16">
        <f ca="1"/>
        <v>0</v>
      </c>
      <c r="G11" s="109">
        <f ca="1"/>
        <v>0</v>
      </c>
      <c r="H11" s="16">
        <f ca="1"/>
        <v>0</v>
      </c>
      <c r="I11" s="16">
        <f ca="1"/>
        <v>0</v>
      </c>
      <c r="J11" s="28">
        <f ca="1"/>
        <v>0</v>
      </c>
      <c r="K11" s="68">
        <f ca="1"/>
        <v>0</v>
      </c>
      <c r="L11" s="42">
        <f ca="1"/>
        <v>0</v>
      </c>
      <c r="M11" s="69">
        <f ca="1"/>
        <v>0</v>
      </c>
      <c r="N11" s="42" t="str">
        <f ca="1"/>
        <v/>
      </c>
      <c r="O11" s="42" t="str">
        <f ca="1"/>
        <v/>
      </c>
      <c r="P11" s="41">
        <f ca="1"/>
        <v>0</v>
      </c>
      <c r="Q11" s="42">
        <f ca="1"/>
        <v>0</v>
      </c>
      <c r="R11" s="71">
        <f ca="1"/>
        <v>0</v>
      </c>
      <c r="S11" s="113">
        <f ca="1"/>
        <v>0</v>
      </c>
      <c r="T11" s="70">
        <f ca="1"/>
        <v>0</v>
      </c>
      <c r="U11" s="42" t="str">
        <f ca="1"/>
        <v/>
      </c>
      <c r="V11" s="42" t="str">
        <f ca="1"/>
        <v/>
      </c>
      <c r="W11" s="75" t="str">
        <f ca="1"/>
        <v/>
      </c>
      <c r="X11" s="75" t="str">
        <f ca="1"/>
        <v/>
      </c>
      <c r="Y11" s="114" t="str">
        <f ca="1"/>
        <v/>
      </c>
      <c r="Z11" s="72">
        <f ca="1"/>
        <v>0</v>
      </c>
      <c r="AA11" s="107">
        <f ca="1"/>
        <v>0</v>
      </c>
      <c r="AB11" s="73">
        <f ca="1"/>
        <v>0</v>
      </c>
    </row>
    <row r="12" spans="2:41" x14ac:dyDescent="0.55000000000000004">
      <c r="B12" s="16" t="str">
        <v>Verblijfsgroep 8</v>
      </c>
      <c r="C12" s="16" t="str">
        <f ca="1"/>
        <v/>
      </c>
      <c r="D12" s="16">
        <f ca="1"/>
        <v>0</v>
      </c>
      <c r="E12" s="16">
        <f ca="1"/>
        <v>0</v>
      </c>
      <c r="F12" s="16">
        <f ca="1"/>
        <v>0</v>
      </c>
      <c r="G12" s="109">
        <f ca="1"/>
        <v>0</v>
      </c>
      <c r="H12" s="16">
        <f ca="1"/>
        <v>0</v>
      </c>
      <c r="I12" s="16">
        <f ca="1"/>
        <v>0</v>
      </c>
      <c r="J12" s="28">
        <f ca="1"/>
        <v>0</v>
      </c>
      <c r="K12" s="68">
        <f ca="1"/>
        <v>0</v>
      </c>
      <c r="L12" s="42">
        <f ca="1"/>
        <v>0</v>
      </c>
      <c r="M12" s="69">
        <f ca="1"/>
        <v>0</v>
      </c>
      <c r="N12" s="42" t="str">
        <f ca="1"/>
        <v/>
      </c>
      <c r="O12" s="42" t="str">
        <f ca="1"/>
        <v/>
      </c>
      <c r="P12" s="41">
        <f ca="1"/>
        <v>0</v>
      </c>
      <c r="Q12" s="42">
        <f ca="1"/>
        <v>0</v>
      </c>
      <c r="R12" s="71">
        <f ca="1"/>
        <v>0</v>
      </c>
      <c r="S12" s="113">
        <f ca="1"/>
        <v>0</v>
      </c>
      <c r="T12" s="70">
        <f ca="1"/>
        <v>0</v>
      </c>
      <c r="U12" s="42" t="str">
        <f ca="1"/>
        <v/>
      </c>
      <c r="V12" s="42" t="str">
        <f ca="1"/>
        <v/>
      </c>
      <c r="W12" s="75" t="str">
        <f ca="1"/>
        <v/>
      </c>
      <c r="X12" s="75" t="str">
        <f ca="1"/>
        <v/>
      </c>
      <c r="Y12" s="114" t="str">
        <f ca="1"/>
        <v/>
      </c>
      <c r="Z12" s="72">
        <f ca="1"/>
        <v>0</v>
      </c>
      <c r="AA12" s="107">
        <f ca="1"/>
        <v>0</v>
      </c>
      <c r="AB12" s="73">
        <f ca="1"/>
        <v>0</v>
      </c>
    </row>
    <row r="13" spans="2:41" x14ac:dyDescent="0.55000000000000004">
      <c r="B13" s="16" t="str">
        <v>Verblijfsgroep 9</v>
      </c>
      <c r="C13" s="16" t="str">
        <f ca="1"/>
        <v/>
      </c>
      <c r="D13" s="16">
        <f ca="1"/>
        <v>0</v>
      </c>
      <c r="E13" s="16">
        <f ca="1"/>
        <v>0</v>
      </c>
      <c r="F13" s="16">
        <f ca="1"/>
        <v>0</v>
      </c>
      <c r="G13" s="109">
        <f ca="1"/>
        <v>0</v>
      </c>
      <c r="H13" s="16">
        <f ca="1"/>
        <v>0</v>
      </c>
      <c r="I13" s="16">
        <f ca="1"/>
        <v>0</v>
      </c>
      <c r="J13" s="28">
        <f ca="1"/>
        <v>0</v>
      </c>
      <c r="K13" s="68">
        <f ca="1"/>
        <v>0</v>
      </c>
      <c r="L13" s="42">
        <f ca="1"/>
        <v>0</v>
      </c>
      <c r="M13" s="69">
        <f ca="1"/>
        <v>0</v>
      </c>
      <c r="N13" s="42" t="str">
        <f ca="1"/>
        <v/>
      </c>
      <c r="O13" s="42" t="str">
        <f ca="1"/>
        <v/>
      </c>
      <c r="P13" s="41">
        <f ca="1"/>
        <v>0</v>
      </c>
      <c r="Q13" s="42">
        <f ca="1"/>
        <v>0</v>
      </c>
      <c r="R13" s="71">
        <f ca="1"/>
        <v>0</v>
      </c>
      <c r="S13" s="113">
        <f ca="1"/>
        <v>0</v>
      </c>
      <c r="T13" s="70">
        <f ca="1"/>
        <v>0</v>
      </c>
      <c r="U13" s="42" t="str">
        <f ca="1"/>
        <v/>
      </c>
      <c r="V13" s="42" t="str">
        <f ca="1"/>
        <v/>
      </c>
      <c r="W13" s="75" t="str">
        <f ca="1"/>
        <v/>
      </c>
      <c r="X13" s="75" t="str">
        <f ca="1"/>
        <v/>
      </c>
      <c r="Y13" s="114" t="str">
        <f ca="1"/>
        <v/>
      </c>
      <c r="Z13" s="72">
        <f ca="1"/>
        <v>0</v>
      </c>
      <c r="AA13" s="107">
        <f ca="1"/>
        <v>0</v>
      </c>
      <c r="AB13" s="73">
        <f ca="1"/>
        <v>0</v>
      </c>
    </row>
    <row r="14" spans="2:41" x14ac:dyDescent="0.55000000000000004">
      <c r="B14" s="16" t="str">
        <v>Verblijfsgroep 10</v>
      </c>
      <c r="C14" s="16" t="str">
        <f ca="1"/>
        <v/>
      </c>
      <c r="D14" s="16">
        <f ca="1"/>
        <v>0</v>
      </c>
      <c r="E14" s="16">
        <f ca="1"/>
        <v>0</v>
      </c>
      <c r="F14" s="16">
        <f ca="1"/>
        <v>0</v>
      </c>
      <c r="G14" s="109">
        <f ca="1"/>
        <v>0</v>
      </c>
      <c r="H14" s="16">
        <f ca="1"/>
        <v>0</v>
      </c>
      <c r="I14" s="16">
        <f ca="1"/>
        <v>0</v>
      </c>
      <c r="J14" s="28">
        <f ca="1"/>
        <v>0</v>
      </c>
      <c r="K14" s="68">
        <f ca="1"/>
        <v>0</v>
      </c>
      <c r="L14" s="42">
        <f ca="1"/>
        <v>0</v>
      </c>
      <c r="M14" s="69">
        <f ca="1"/>
        <v>0</v>
      </c>
      <c r="N14" s="42" t="str">
        <f ca="1"/>
        <v/>
      </c>
      <c r="O14" s="42" t="str">
        <f ca="1"/>
        <v/>
      </c>
      <c r="P14" s="41">
        <f ca="1"/>
        <v>0</v>
      </c>
      <c r="Q14" s="42">
        <f ca="1"/>
        <v>0</v>
      </c>
      <c r="R14" s="71">
        <f ca="1"/>
        <v>0</v>
      </c>
      <c r="S14" s="113">
        <f ca="1"/>
        <v>0</v>
      </c>
      <c r="T14" s="70">
        <f ca="1"/>
        <v>0</v>
      </c>
      <c r="U14" s="42" t="str">
        <f ca="1"/>
        <v/>
      </c>
      <c r="V14" s="42" t="str">
        <f ca="1"/>
        <v/>
      </c>
      <c r="W14" s="75" t="str">
        <f ca="1"/>
        <v/>
      </c>
      <c r="X14" s="75" t="str">
        <f ca="1"/>
        <v/>
      </c>
      <c r="Y14" s="114" t="str">
        <f ca="1"/>
        <v/>
      </c>
      <c r="Z14" s="72">
        <f ca="1"/>
        <v>0</v>
      </c>
      <c r="AA14" s="107">
        <f ca="1"/>
        <v>0</v>
      </c>
      <c r="AB14" s="73">
        <f ca="1"/>
        <v>0</v>
      </c>
    </row>
    <row r="15" spans="2:41" x14ac:dyDescent="0.55000000000000004">
      <c r="B15" s="16" t="str">
        <v>Verblijfsgroep 11</v>
      </c>
      <c r="C15" s="16" t="str">
        <f ca="1"/>
        <v/>
      </c>
      <c r="D15" s="16">
        <f ca="1"/>
        <v>0</v>
      </c>
      <c r="E15" s="16">
        <f ca="1"/>
        <v>0</v>
      </c>
      <c r="F15" s="16">
        <f ca="1"/>
        <v>0</v>
      </c>
      <c r="G15" s="109">
        <f ca="1"/>
        <v>0</v>
      </c>
      <c r="H15" s="16">
        <f ca="1"/>
        <v>0</v>
      </c>
      <c r="I15" s="16">
        <f ca="1"/>
        <v>0</v>
      </c>
      <c r="J15" s="28">
        <f ca="1"/>
        <v>0</v>
      </c>
      <c r="K15" s="68">
        <f ca="1"/>
        <v>0</v>
      </c>
      <c r="L15" s="42">
        <f ca="1"/>
        <v>0</v>
      </c>
      <c r="M15" s="69">
        <f ca="1"/>
        <v>0</v>
      </c>
      <c r="N15" s="42" t="str">
        <f ca="1"/>
        <v/>
      </c>
      <c r="O15" s="42" t="str">
        <f ca="1"/>
        <v/>
      </c>
      <c r="P15" s="41">
        <f ca="1"/>
        <v>0</v>
      </c>
      <c r="Q15" s="42">
        <f ca="1"/>
        <v>0</v>
      </c>
      <c r="R15" s="71">
        <f ca="1"/>
        <v>0</v>
      </c>
      <c r="S15" s="113">
        <f ca="1"/>
        <v>0</v>
      </c>
      <c r="T15" s="70">
        <f ca="1"/>
        <v>0</v>
      </c>
      <c r="U15" s="42" t="str">
        <f ca="1"/>
        <v/>
      </c>
      <c r="V15" s="42" t="str">
        <f ca="1"/>
        <v/>
      </c>
      <c r="W15" s="75" t="str">
        <f ca="1"/>
        <v/>
      </c>
      <c r="X15" s="75" t="str">
        <f ca="1"/>
        <v/>
      </c>
      <c r="Y15" s="114" t="str">
        <f ca="1"/>
        <v/>
      </c>
      <c r="Z15" s="72">
        <f ca="1"/>
        <v>0</v>
      </c>
      <c r="AA15" s="107">
        <f ca="1"/>
        <v>0</v>
      </c>
      <c r="AB15" s="73">
        <f ca="1"/>
        <v>0</v>
      </c>
    </row>
    <row r="16" spans="2:41" x14ac:dyDescent="0.55000000000000004">
      <c r="B16" s="16" t="str">
        <v>Verblijfsgroep 12</v>
      </c>
      <c r="C16" s="16" t="str">
        <f ca="1"/>
        <v/>
      </c>
      <c r="D16" s="16">
        <f ca="1"/>
        <v>0</v>
      </c>
      <c r="E16" s="16">
        <f ca="1"/>
        <v>0</v>
      </c>
      <c r="F16" s="16">
        <f ca="1"/>
        <v>0</v>
      </c>
      <c r="G16" s="109">
        <f ca="1"/>
        <v>0</v>
      </c>
      <c r="H16" s="16">
        <f ca="1"/>
        <v>0</v>
      </c>
      <c r="I16" s="16">
        <f ca="1"/>
        <v>0</v>
      </c>
      <c r="J16" s="28">
        <f ca="1"/>
        <v>0</v>
      </c>
      <c r="K16" s="68">
        <f ca="1"/>
        <v>0</v>
      </c>
      <c r="L16" s="42">
        <f ca="1"/>
        <v>0</v>
      </c>
      <c r="M16" s="69">
        <f ca="1"/>
        <v>0</v>
      </c>
      <c r="N16" s="42" t="str">
        <f ca="1"/>
        <v/>
      </c>
      <c r="O16" s="42" t="str">
        <f ca="1"/>
        <v/>
      </c>
      <c r="P16" s="41">
        <f ca="1"/>
        <v>0</v>
      </c>
      <c r="Q16" s="42">
        <f ca="1"/>
        <v>0</v>
      </c>
      <c r="R16" s="71">
        <f ca="1"/>
        <v>0</v>
      </c>
      <c r="S16" s="113">
        <f ca="1"/>
        <v>0</v>
      </c>
      <c r="T16" s="70">
        <f ca="1"/>
        <v>0</v>
      </c>
      <c r="U16" s="42" t="str">
        <f ca="1"/>
        <v/>
      </c>
      <c r="V16" s="42" t="str">
        <f ca="1"/>
        <v/>
      </c>
      <c r="W16" s="75" t="str">
        <f ca="1"/>
        <v/>
      </c>
      <c r="X16" s="75" t="str">
        <f ca="1"/>
        <v/>
      </c>
      <c r="Y16" s="114" t="str">
        <f ca="1"/>
        <v/>
      </c>
      <c r="Z16" s="72">
        <f ca="1"/>
        <v>0</v>
      </c>
      <c r="AA16" s="107">
        <f ca="1"/>
        <v>0</v>
      </c>
      <c r="AB16" s="73">
        <f ca="1"/>
        <v>0</v>
      </c>
    </row>
    <row r="17" spans="2:28" x14ac:dyDescent="0.55000000000000004">
      <c r="B17" s="16" t="str">
        <v>Verblijfsgroep 13</v>
      </c>
      <c r="C17" s="16" t="str">
        <f ca="1"/>
        <v/>
      </c>
      <c r="D17" s="16">
        <f ca="1"/>
        <v>0</v>
      </c>
      <c r="E17" s="16">
        <f ca="1"/>
        <v>0</v>
      </c>
      <c r="F17" s="16">
        <f ca="1"/>
        <v>0</v>
      </c>
      <c r="G17" s="109">
        <f ca="1"/>
        <v>0</v>
      </c>
      <c r="H17" s="16">
        <f ca="1"/>
        <v>0</v>
      </c>
      <c r="I17" s="16">
        <f ca="1"/>
        <v>0</v>
      </c>
      <c r="J17" s="28">
        <f ca="1"/>
        <v>0</v>
      </c>
      <c r="K17" s="68">
        <f ca="1"/>
        <v>0</v>
      </c>
      <c r="L17" s="42">
        <f ca="1"/>
        <v>0</v>
      </c>
      <c r="M17" s="69">
        <f ca="1"/>
        <v>0</v>
      </c>
      <c r="N17" s="42" t="str">
        <f ca="1"/>
        <v/>
      </c>
      <c r="O17" s="42" t="str">
        <f ca="1"/>
        <v/>
      </c>
      <c r="P17" s="41">
        <f ca="1"/>
        <v>0</v>
      </c>
      <c r="Q17" s="42">
        <f ca="1"/>
        <v>0</v>
      </c>
      <c r="R17" s="71">
        <f ca="1"/>
        <v>0</v>
      </c>
      <c r="S17" s="113">
        <f ca="1"/>
        <v>0</v>
      </c>
      <c r="T17" s="70">
        <f ca="1"/>
        <v>0</v>
      </c>
      <c r="U17" s="42" t="str">
        <f ca="1"/>
        <v/>
      </c>
      <c r="V17" s="42" t="str">
        <f ca="1"/>
        <v/>
      </c>
      <c r="W17" s="75" t="str">
        <f ca="1"/>
        <v/>
      </c>
      <c r="X17" s="75" t="str">
        <f ca="1"/>
        <v/>
      </c>
      <c r="Y17" s="114" t="str">
        <f ca="1"/>
        <v/>
      </c>
      <c r="Z17" s="72">
        <f ca="1"/>
        <v>0</v>
      </c>
      <c r="AA17" s="107">
        <f ca="1"/>
        <v>0</v>
      </c>
      <c r="AB17" s="73">
        <f ca="1"/>
        <v>0</v>
      </c>
    </row>
    <row r="18" spans="2:28" x14ac:dyDescent="0.55000000000000004">
      <c r="B18" s="16" t="str">
        <v>Verblijfsgroep 14</v>
      </c>
      <c r="C18" s="16" t="str">
        <f ca="1"/>
        <v/>
      </c>
      <c r="D18" s="16">
        <f ca="1"/>
        <v>0</v>
      </c>
      <c r="E18" s="16">
        <f ca="1"/>
        <v>0</v>
      </c>
      <c r="F18" s="16">
        <f ca="1"/>
        <v>0</v>
      </c>
      <c r="G18" s="109">
        <f ca="1"/>
        <v>0</v>
      </c>
      <c r="H18" s="16">
        <f ca="1"/>
        <v>0</v>
      </c>
      <c r="I18" s="16">
        <f ca="1"/>
        <v>0</v>
      </c>
      <c r="J18" s="28">
        <f ca="1"/>
        <v>0</v>
      </c>
      <c r="K18" s="68">
        <f ca="1"/>
        <v>0</v>
      </c>
      <c r="L18" s="42">
        <f ca="1"/>
        <v>0</v>
      </c>
      <c r="M18" s="69">
        <f ca="1"/>
        <v>0</v>
      </c>
      <c r="N18" s="42" t="str">
        <f ca="1"/>
        <v/>
      </c>
      <c r="O18" s="42" t="str">
        <f ca="1"/>
        <v/>
      </c>
      <c r="P18" s="41">
        <f ca="1"/>
        <v>0</v>
      </c>
      <c r="Q18" s="42">
        <f ca="1"/>
        <v>0</v>
      </c>
      <c r="R18" s="71">
        <f ca="1"/>
        <v>0</v>
      </c>
      <c r="S18" s="113">
        <f ca="1"/>
        <v>0</v>
      </c>
      <c r="T18" s="70">
        <f ca="1"/>
        <v>0</v>
      </c>
      <c r="U18" s="42" t="str">
        <f ca="1"/>
        <v/>
      </c>
      <c r="V18" s="42" t="str">
        <f ca="1"/>
        <v/>
      </c>
      <c r="W18" s="75" t="str">
        <f ca="1"/>
        <v/>
      </c>
      <c r="X18" s="75" t="str">
        <f ca="1"/>
        <v/>
      </c>
      <c r="Y18" s="114" t="str">
        <f ca="1"/>
        <v/>
      </c>
      <c r="Z18" s="72">
        <f ca="1"/>
        <v>0</v>
      </c>
      <c r="AA18" s="107">
        <f ca="1"/>
        <v>0</v>
      </c>
      <c r="AB18" s="73">
        <f ca="1"/>
        <v>0</v>
      </c>
    </row>
    <row r="19" spans="2:28" x14ac:dyDescent="0.55000000000000004">
      <c r="B19" s="16" t="str">
        <v>Verblijfsgroep 15</v>
      </c>
      <c r="C19" s="16" t="str">
        <f ca="1"/>
        <v/>
      </c>
      <c r="D19" s="16">
        <f ca="1"/>
        <v>0</v>
      </c>
      <c r="E19" s="16">
        <f ca="1"/>
        <v>0</v>
      </c>
      <c r="F19" s="16">
        <f ca="1"/>
        <v>0</v>
      </c>
      <c r="G19" s="109">
        <f ca="1"/>
        <v>0</v>
      </c>
      <c r="H19" s="16">
        <f ca="1"/>
        <v>0</v>
      </c>
      <c r="I19" s="16">
        <f ca="1"/>
        <v>0</v>
      </c>
      <c r="J19" s="28">
        <f ca="1"/>
        <v>0</v>
      </c>
      <c r="K19" s="68">
        <f ca="1"/>
        <v>0</v>
      </c>
      <c r="L19" s="42">
        <f ca="1"/>
        <v>0</v>
      </c>
      <c r="M19" s="69">
        <f ca="1"/>
        <v>0</v>
      </c>
      <c r="N19" s="42" t="str">
        <f ca="1"/>
        <v/>
      </c>
      <c r="O19" s="42" t="str">
        <f ca="1"/>
        <v/>
      </c>
      <c r="P19" s="41">
        <f ca="1"/>
        <v>0</v>
      </c>
      <c r="Q19" s="42">
        <f ca="1"/>
        <v>0</v>
      </c>
      <c r="R19" s="71">
        <f ca="1"/>
        <v>0</v>
      </c>
      <c r="S19" s="113">
        <f ca="1"/>
        <v>0</v>
      </c>
      <c r="T19" s="70">
        <f ca="1"/>
        <v>0</v>
      </c>
      <c r="U19" s="42" t="str">
        <f ca="1"/>
        <v/>
      </c>
      <c r="V19" s="42" t="str">
        <f ca="1"/>
        <v/>
      </c>
      <c r="W19" s="75" t="str">
        <f ca="1"/>
        <v/>
      </c>
      <c r="X19" s="75" t="str">
        <f ca="1"/>
        <v/>
      </c>
      <c r="Y19" s="114" t="str">
        <f ca="1"/>
        <v/>
      </c>
      <c r="Z19" s="72">
        <f ca="1"/>
        <v>0</v>
      </c>
      <c r="AA19" s="107">
        <f ca="1"/>
        <v>0</v>
      </c>
      <c r="AB19" s="73">
        <f ca="1"/>
        <v>0</v>
      </c>
    </row>
    <row r="20" spans="2:28" x14ac:dyDescent="0.55000000000000004">
      <c r="B20" s="16" t="str">
        <v>Verblijfsgroep 16</v>
      </c>
      <c r="C20" s="16" t="str">
        <f ca="1"/>
        <v/>
      </c>
      <c r="D20" s="16">
        <f ca="1"/>
        <v>0</v>
      </c>
      <c r="E20" s="16">
        <f ca="1"/>
        <v>0</v>
      </c>
      <c r="F20" s="16">
        <f ca="1"/>
        <v>0</v>
      </c>
      <c r="G20" s="109">
        <f ca="1"/>
        <v>0</v>
      </c>
      <c r="H20" s="16">
        <f ca="1"/>
        <v>0</v>
      </c>
      <c r="I20" s="16">
        <f ca="1"/>
        <v>0</v>
      </c>
      <c r="J20" s="28">
        <f ca="1"/>
        <v>0</v>
      </c>
      <c r="K20" s="68">
        <f ca="1"/>
        <v>0</v>
      </c>
      <c r="L20" s="42">
        <f ca="1"/>
        <v>0</v>
      </c>
      <c r="M20" s="69">
        <f ca="1"/>
        <v>0</v>
      </c>
      <c r="N20" s="42" t="str">
        <f ca="1"/>
        <v/>
      </c>
      <c r="O20" s="42" t="str">
        <f ca="1"/>
        <v/>
      </c>
      <c r="P20" s="41">
        <f ca="1"/>
        <v>0</v>
      </c>
      <c r="Q20" s="42">
        <f ca="1"/>
        <v>0</v>
      </c>
      <c r="R20" s="71">
        <f ca="1"/>
        <v>0</v>
      </c>
      <c r="S20" s="113">
        <f ca="1"/>
        <v>0</v>
      </c>
      <c r="T20" s="70">
        <f ca="1"/>
        <v>0</v>
      </c>
      <c r="U20" s="42" t="str">
        <f ca="1"/>
        <v/>
      </c>
      <c r="V20" s="42" t="str">
        <f ca="1"/>
        <v/>
      </c>
      <c r="W20" s="75" t="str">
        <f ca="1"/>
        <v/>
      </c>
      <c r="X20" s="75" t="str">
        <f ca="1"/>
        <v/>
      </c>
      <c r="Y20" s="114" t="str">
        <f ca="1"/>
        <v/>
      </c>
      <c r="Z20" s="72">
        <f ca="1"/>
        <v>0</v>
      </c>
      <c r="AA20" s="107">
        <f ca="1"/>
        <v>0</v>
      </c>
      <c r="AB20" s="73">
        <f ca="1"/>
        <v>0</v>
      </c>
    </row>
    <row r="21" spans="2:28" x14ac:dyDescent="0.55000000000000004">
      <c r="B21" s="16" t="str">
        <v>Verblijfsgroep 17</v>
      </c>
      <c r="C21" s="16" t="str">
        <f ca="1"/>
        <v/>
      </c>
      <c r="D21" s="16">
        <f ca="1"/>
        <v>0</v>
      </c>
      <c r="E21" s="16">
        <f ca="1"/>
        <v>0</v>
      </c>
      <c r="F21" s="16">
        <f ca="1"/>
        <v>0</v>
      </c>
      <c r="G21" s="109">
        <f ca="1"/>
        <v>0</v>
      </c>
      <c r="H21" s="16">
        <f ca="1"/>
        <v>0</v>
      </c>
      <c r="I21" s="16">
        <f ca="1"/>
        <v>0</v>
      </c>
      <c r="J21" s="28">
        <f ca="1"/>
        <v>0</v>
      </c>
      <c r="K21" s="68">
        <f ca="1"/>
        <v>0</v>
      </c>
      <c r="L21" s="42">
        <f ca="1"/>
        <v>0</v>
      </c>
      <c r="M21" s="69">
        <f ca="1"/>
        <v>0</v>
      </c>
      <c r="N21" s="42" t="str">
        <f ca="1"/>
        <v/>
      </c>
      <c r="O21" s="42" t="str">
        <f ca="1"/>
        <v/>
      </c>
      <c r="P21" s="41">
        <f ca="1"/>
        <v>0</v>
      </c>
      <c r="Q21" s="42">
        <f ca="1"/>
        <v>0</v>
      </c>
      <c r="R21" s="71">
        <f ca="1"/>
        <v>0</v>
      </c>
      <c r="S21" s="113">
        <f ca="1"/>
        <v>0</v>
      </c>
      <c r="T21" s="70">
        <f ca="1"/>
        <v>0</v>
      </c>
      <c r="U21" s="42" t="str">
        <f ca="1"/>
        <v/>
      </c>
      <c r="V21" s="42" t="str">
        <f ca="1"/>
        <v/>
      </c>
      <c r="W21" s="75" t="str">
        <f ca="1"/>
        <v/>
      </c>
      <c r="X21" s="75" t="str">
        <f ca="1"/>
        <v/>
      </c>
      <c r="Y21" s="114" t="str">
        <f ca="1"/>
        <v/>
      </c>
      <c r="Z21" s="72">
        <f ca="1"/>
        <v>0</v>
      </c>
      <c r="AA21" s="107">
        <f ca="1"/>
        <v>0</v>
      </c>
      <c r="AB21" s="73">
        <f ca="1"/>
        <v>0</v>
      </c>
    </row>
    <row r="22" spans="2:28" x14ac:dyDescent="0.55000000000000004">
      <c r="B22" s="16" t="str">
        <v>Verblijfsgroep 18</v>
      </c>
      <c r="C22" s="16" t="str">
        <f ca="1"/>
        <v/>
      </c>
      <c r="D22" s="16">
        <f ca="1"/>
        <v>0</v>
      </c>
      <c r="E22" s="16">
        <f ca="1"/>
        <v>0</v>
      </c>
      <c r="F22" s="16">
        <f ca="1"/>
        <v>0</v>
      </c>
      <c r="G22" s="109">
        <f ca="1"/>
        <v>0</v>
      </c>
      <c r="H22" s="16">
        <f ca="1"/>
        <v>0</v>
      </c>
      <c r="I22" s="16">
        <f ca="1"/>
        <v>0</v>
      </c>
      <c r="J22" s="28">
        <f ca="1"/>
        <v>0</v>
      </c>
      <c r="K22" s="68">
        <f ca="1"/>
        <v>0</v>
      </c>
      <c r="L22" s="42">
        <f ca="1"/>
        <v>0</v>
      </c>
      <c r="M22" s="69">
        <f ca="1"/>
        <v>0</v>
      </c>
      <c r="N22" s="42" t="str">
        <f ca="1"/>
        <v/>
      </c>
      <c r="O22" s="42" t="str">
        <f ca="1"/>
        <v/>
      </c>
      <c r="P22" s="41">
        <f ca="1"/>
        <v>0</v>
      </c>
      <c r="Q22" s="42">
        <f ca="1"/>
        <v>0</v>
      </c>
      <c r="R22" s="71">
        <f ca="1"/>
        <v>0</v>
      </c>
      <c r="S22" s="113">
        <f ca="1"/>
        <v>0</v>
      </c>
      <c r="T22" s="70">
        <f ca="1"/>
        <v>0</v>
      </c>
      <c r="U22" s="42" t="str">
        <f ca="1"/>
        <v/>
      </c>
      <c r="V22" s="42" t="str">
        <f ca="1"/>
        <v/>
      </c>
      <c r="W22" s="75" t="str">
        <f ca="1"/>
        <v/>
      </c>
      <c r="X22" s="75" t="str">
        <f ca="1"/>
        <v/>
      </c>
      <c r="Y22" s="114" t="str">
        <f ca="1"/>
        <v/>
      </c>
      <c r="Z22" s="72">
        <f ca="1"/>
        <v>0</v>
      </c>
      <c r="AA22" s="107">
        <f ca="1"/>
        <v>0</v>
      </c>
      <c r="AB22" s="73">
        <f ca="1"/>
        <v>0</v>
      </c>
    </row>
    <row r="23" spans="2:28" x14ac:dyDescent="0.55000000000000004">
      <c r="B23" s="16" t="str">
        <v>Verblijfsgroep 19</v>
      </c>
      <c r="C23" s="16" t="str">
        <f ca="1"/>
        <v/>
      </c>
      <c r="D23" s="16">
        <f ca="1"/>
        <v>0</v>
      </c>
      <c r="E23" s="16">
        <f ca="1"/>
        <v>0</v>
      </c>
      <c r="F23" s="16">
        <f ca="1"/>
        <v>0</v>
      </c>
      <c r="G23" s="109">
        <f ca="1"/>
        <v>0</v>
      </c>
      <c r="H23" s="16">
        <f ca="1"/>
        <v>0</v>
      </c>
      <c r="I23" s="16">
        <f ca="1"/>
        <v>0</v>
      </c>
      <c r="J23" s="28">
        <f ca="1"/>
        <v>0</v>
      </c>
      <c r="K23" s="68">
        <f ca="1"/>
        <v>0</v>
      </c>
      <c r="L23" s="42">
        <f ca="1"/>
        <v>0</v>
      </c>
      <c r="M23" s="69">
        <f ca="1"/>
        <v>0</v>
      </c>
      <c r="N23" s="42" t="str">
        <f ca="1"/>
        <v/>
      </c>
      <c r="O23" s="42" t="str">
        <f ca="1"/>
        <v/>
      </c>
      <c r="P23" s="41">
        <f ca="1"/>
        <v>0</v>
      </c>
      <c r="Q23" s="42">
        <f ca="1"/>
        <v>0</v>
      </c>
      <c r="R23" s="71">
        <f ca="1"/>
        <v>0</v>
      </c>
      <c r="S23" s="113">
        <f ca="1"/>
        <v>0</v>
      </c>
      <c r="T23" s="70">
        <f ca="1"/>
        <v>0</v>
      </c>
      <c r="U23" s="42" t="str">
        <f ca="1"/>
        <v/>
      </c>
      <c r="V23" s="42" t="str">
        <f ca="1"/>
        <v/>
      </c>
      <c r="W23" s="75" t="str">
        <f ca="1"/>
        <v/>
      </c>
      <c r="X23" s="75" t="str">
        <f ca="1"/>
        <v/>
      </c>
      <c r="Y23" s="114" t="str">
        <f ca="1"/>
        <v/>
      </c>
      <c r="Z23" s="72">
        <f ca="1"/>
        <v>0</v>
      </c>
      <c r="AA23" s="107">
        <f ca="1"/>
        <v>0</v>
      </c>
      <c r="AB23" s="73">
        <f ca="1"/>
        <v>0</v>
      </c>
    </row>
    <row r="24" spans="2:28" x14ac:dyDescent="0.55000000000000004">
      <c r="B24" s="16" t="str">
        <v>Verblijfsgroep 20</v>
      </c>
      <c r="C24" s="16" t="str">
        <f ca="1"/>
        <v/>
      </c>
      <c r="D24" s="16">
        <f ca="1"/>
        <v>0</v>
      </c>
      <c r="E24" s="16">
        <f ca="1"/>
        <v>0</v>
      </c>
      <c r="F24" s="16">
        <f ca="1"/>
        <v>0</v>
      </c>
      <c r="G24" s="109">
        <f ca="1"/>
        <v>0</v>
      </c>
      <c r="H24" s="16">
        <f ca="1"/>
        <v>0</v>
      </c>
      <c r="I24" s="16">
        <f ca="1"/>
        <v>0</v>
      </c>
      <c r="J24" s="28">
        <f ca="1"/>
        <v>0</v>
      </c>
      <c r="K24" s="68">
        <f ca="1"/>
        <v>0</v>
      </c>
      <c r="L24" s="42">
        <f ca="1"/>
        <v>0</v>
      </c>
      <c r="M24" s="69">
        <f ca="1"/>
        <v>0</v>
      </c>
      <c r="N24" s="42" t="str">
        <f ca="1"/>
        <v/>
      </c>
      <c r="O24" s="42" t="str">
        <f ca="1"/>
        <v/>
      </c>
      <c r="P24" s="41">
        <f ca="1"/>
        <v>0</v>
      </c>
      <c r="Q24" s="42">
        <f ca="1"/>
        <v>0</v>
      </c>
      <c r="R24" s="71">
        <f ca="1"/>
        <v>0</v>
      </c>
      <c r="S24" s="113">
        <f ca="1"/>
        <v>0</v>
      </c>
      <c r="T24" s="70">
        <f ca="1"/>
        <v>0</v>
      </c>
      <c r="U24" s="42" t="str">
        <f ca="1"/>
        <v/>
      </c>
      <c r="V24" s="42" t="str">
        <f ca="1"/>
        <v/>
      </c>
      <c r="W24" s="75" t="str">
        <f ca="1"/>
        <v/>
      </c>
      <c r="X24" s="75" t="str">
        <f ca="1"/>
        <v/>
      </c>
      <c r="Y24" s="114" t="str">
        <f ca="1"/>
        <v/>
      </c>
      <c r="Z24" s="72">
        <f ca="1"/>
        <v>0</v>
      </c>
      <c r="AA24" s="107">
        <f ca="1"/>
        <v>0</v>
      </c>
      <c r="AB24" s="73">
        <f ca="1"/>
        <v>0</v>
      </c>
    </row>
    <row r="25" spans="2:28" x14ac:dyDescent="0.55000000000000004">
      <c r="B25" s="18" t="str">
        <v>Totaal</v>
      </c>
      <c r="C25" s="18"/>
      <c r="D25" s="18"/>
      <c r="E25" s="16"/>
      <c r="F25" s="16"/>
      <c r="G25" s="109"/>
      <c r="H25" s="16"/>
      <c r="I25" s="18"/>
      <c r="J25" s="34">
        <f ca="1"/>
        <v>0</v>
      </c>
      <c r="K25" s="34"/>
      <c r="L25" s="19"/>
      <c r="M25" s="19"/>
      <c r="N25" s="19"/>
      <c r="O25" s="19"/>
      <c r="P25" s="19"/>
      <c r="Q25" s="19"/>
      <c r="R25" s="19"/>
      <c r="S25" s="19"/>
      <c r="T25" s="19"/>
      <c r="U25" s="20"/>
      <c r="V25" s="20"/>
      <c r="W25" s="20"/>
      <c r="X25" s="20"/>
      <c r="Y25" s="20"/>
      <c r="Z25" s="20"/>
      <c r="AA25" s="20"/>
      <c r="AB25" s="74">
        <f ca="1"/>
        <v>0</v>
      </c>
    </row>
  </sheetData>
  <sheetProtection algorithmName="SHA-512" hashValue="xJfEBPmVhsjSar6bVn2W7XthsoxxRUw07Sa5tJL57tfwAuIBltgbQFWPekfs2Nsh0r2FXikNT39aCZs20mgUKw==" saltValue="3HzhT/Ka0X6mChYlf8yAgQ==" spinCount="100000" sheet="1" objects="1" scenarios="1" formatColumns="0" selectLockedCells="1"/>
  <pageMargins left="0.70866141732283472" right="0.70866141732283472" top="0.74803149606299213" bottom="0.74803149606299213" header="0.31496062992125984" footer="0.31496062992125984"/>
  <pageSetup paperSize="9" scale="91"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C635-615D-438E-9A68-9DBA65A1DAC0}">
  <sheetPr codeName="Blad56"/>
  <dimension ref="B2:C7"/>
  <sheetViews>
    <sheetView showGridLines="0" showRowColHeaders="0" workbookViewId="0">
      <selection activeCell="C5" sqref="C5"/>
    </sheetView>
  </sheetViews>
  <sheetFormatPr defaultRowHeight="14.4" x14ac:dyDescent="0.55000000000000004"/>
  <cols>
    <col min="1" max="1" width="2.1015625" customWidth="1"/>
    <col min="2" max="2" width="34.26171875" customWidth="1"/>
    <col min="3" max="3" width="36.20703125" customWidth="1"/>
  </cols>
  <sheetData>
    <row r="2" spans="2:3" ht="18.3" x14ac:dyDescent="0.7">
      <c r="B2" s="5" t="s">
        <v>56</v>
      </c>
    </row>
    <row r="4" spans="2:3" x14ac:dyDescent="0.55000000000000004">
      <c r="B4" s="131" t="s">
        <v>56</v>
      </c>
      <c r="C4" s="132"/>
    </row>
    <row r="5" spans="2:3" x14ac:dyDescent="0.55000000000000004">
      <c r="B5" s="2" t="s">
        <v>57</v>
      </c>
      <c r="C5" s="49"/>
    </row>
    <row r="6" spans="2:3" x14ac:dyDescent="0.55000000000000004">
      <c r="B6" s="2" t="s">
        <v>58</v>
      </c>
      <c r="C6" s="49"/>
    </row>
    <row r="7" spans="2:3" x14ac:dyDescent="0.55000000000000004">
      <c r="B7" s="2" t="s">
        <v>59</v>
      </c>
      <c r="C7" s="49"/>
    </row>
  </sheetData>
  <sheetProtection algorithmName="SHA-512" hashValue="Ss7L+TzTeqC7vkn6RBkJ0yhEQEGDZJPpo2tO4kchfULh3FK0YojijzOtleW2WcWF+Y5auDRpWmOsCo47Tk/MrQ==" saltValue="dKvLAikGgdS7LjrNj8GcgA==" spinCount="100000" sheet="1" objects="1" scenarios="1" formatColumns="0" selectLockedCells="1"/>
  <mergeCells count="1">
    <mergeCell ref="B4:C4"/>
  </mergeCells>
  <conditionalFormatting sqref="C5:C7">
    <cfRule type="expression" dxfId="220" priority="1">
      <formula>C5=""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F9437-5C32-4DEC-9622-5213840FEB53}">
  <sheetPr codeName="Blad6"/>
  <dimension ref="B3:F45"/>
  <sheetViews>
    <sheetView showGridLines="0" zoomScaleNormal="100" workbookViewId="0">
      <selection activeCell="D16" sqref="D16:D19"/>
    </sheetView>
  </sheetViews>
  <sheetFormatPr defaultColWidth="9.15625" defaultRowHeight="14.4" x14ac:dyDescent="0.55000000000000004"/>
  <cols>
    <col min="1" max="1" width="2.3125" customWidth="1"/>
    <col min="2" max="2" width="3.26171875" customWidth="1"/>
    <col min="3" max="3" width="102.83984375" customWidth="1"/>
    <col min="4" max="4" width="40.3125" customWidth="1"/>
    <col min="5" max="5" width="3.47265625" customWidth="1"/>
    <col min="6" max="6" width="63.26171875" customWidth="1"/>
  </cols>
  <sheetData>
    <row r="3" spans="2:6" x14ac:dyDescent="0.55000000000000004">
      <c r="C3" s="39" t="s">
        <v>120</v>
      </c>
      <c r="D3" s="80" t="s">
        <v>150</v>
      </c>
      <c r="F3" s="1" t="s">
        <v>43</v>
      </c>
    </row>
    <row r="4" spans="2:6" s="15" customFormat="1" ht="14.4" customHeight="1" x14ac:dyDescent="0.55000000000000004">
      <c r="B4" s="16">
        <v>1</v>
      </c>
      <c r="C4" s="13" t="s">
        <v>183</v>
      </c>
      <c r="D4" s="25"/>
    </row>
    <row r="5" spans="2:6" s="15" customFormat="1" ht="14.4" customHeight="1" x14ac:dyDescent="0.55000000000000004">
      <c r="B5" s="16">
        <f>B4+1</f>
        <v>2</v>
      </c>
      <c r="C5" s="13" t="s">
        <v>153</v>
      </c>
      <c r="D5" s="25"/>
    </row>
    <row r="6" spans="2:6" s="15" customFormat="1" ht="14.4" customHeight="1" x14ac:dyDescent="0.55000000000000004">
      <c r="B6" s="16">
        <f t="shared" ref="B6:B16" si="0">B5+1</f>
        <v>3</v>
      </c>
      <c r="C6" s="13" t="s">
        <v>154</v>
      </c>
      <c r="D6" s="25"/>
    </row>
    <row r="7" spans="2:6" s="15" customFormat="1" ht="14.4" customHeight="1" x14ac:dyDescent="0.55000000000000004">
      <c r="B7" s="16">
        <f t="shared" si="0"/>
        <v>4</v>
      </c>
      <c r="C7" s="13" t="s">
        <v>155</v>
      </c>
      <c r="D7" s="25"/>
    </row>
    <row r="8" spans="2:6" s="15" customFormat="1" ht="14.4" customHeight="1" x14ac:dyDescent="0.55000000000000004">
      <c r="B8" s="16">
        <f t="shared" si="0"/>
        <v>5</v>
      </c>
      <c r="C8" s="13" t="s">
        <v>156</v>
      </c>
      <c r="D8" s="25"/>
    </row>
    <row r="9" spans="2:6" s="15" customFormat="1" ht="14.4" customHeight="1" x14ac:dyDescent="0.55000000000000004">
      <c r="B9" s="16">
        <f t="shared" si="0"/>
        <v>6</v>
      </c>
      <c r="C9" s="13" t="s">
        <v>177</v>
      </c>
      <c r="D9" s="25"/>
      <c r="F9" s="120" t="s">
        <v>148</v>
      </c>
    </row>
    <row r="10" spans="2:6" s="15" customFormat="1" ht="14.4" customHeight="1" x14ac:dyDescent="0.55000000000000004">
      <c r="B10" s="16">
        <f t="shared" si="0"/>
        <v>7</v>
      </c>
      <c r="C10" s="46" t="s">
        <v>78</v>
      </c>
      <c r="D10" s="26"/>
      <c r="F10" s="120"/>
    </row>
    <row r="11" spans="2:6" s="15" customFormat="1" ht="14.4" customHeight="1" x14ac:dyDescent="0.55000000000000004">
      <c r="B11" s="16">
        <f t="shared" si="0"/>
        <v>8</v>
      </c>
      <c r="C11" s="13" t="s">
        <v>92</v>
      </c>
      <c r="D11" s="30"/>
      <c r="F11" s="120"/>
    </row>
    <row r="12" spans="2:6" s="15" customFormat="1" ht="14.4" customHeight="1" x14ac:dyDescent="0.55000000000000004">
      <c r="B12" s="16">
        <f t="shared" si="0"/>
        <v>9</v>
      </c>
      <c r="C12" s="13" t="s">
        <v>151</v>
      </c>
      <c r="D12" s="44"/>
    </row>
    <row r="13" spans="2:6" s="15" customFormat="1" ht="14.4" customHeight="1" x14ac:dyDescent="0.55000000000000004">
      <c r="B13" s="16">
        <f t="shared" si="0"/>
        <v>10</v>
      </c>
      <c r="C13" s="13" t="s">
        <v>90</v>
      </c>
      <c r="D13" s="30"/>
    </row>
    <row r="14" spans="2:6" s="15" customFormat="1" ht="14.4" customHeight="1" x14ac:dyDescent="0.55000000000000004">
      <c r="B14" s="16">
        <f t="shared" si="0"/>
        <v>11</v>
      </c>
      <c r="C14" s="13" t="s">
        <v>137</v>
      </c>
      <c r="D14" s="59" t="str">
        <f>_xlfn.LET(
  _xlpm.d, D13,
  IF(_xlpm.d="","",
    IFERROR(ROUND((365-365/_xlpm.d*_xlfn.XLOOKUP(_xlpm.d,Lijsten!U:U,Lijsten!V:V))/365,2),"")
  )
)</f>
        <v/>
      </c>
    </row>
    <row r="15" spans="2:6" s="15" customFormat="1" ht="14.4" customHeight="1" x14ac:dyDescent="0.55000000000000004">
      <c r="B15" s="16">
        <f t="shared" si="0"/>
        <v>12</v>
      </c>
      <c r="C15" s="13" t="str">
        <f>"Maximale normbezettingsgraad van verblijfssoort '"&amp;D9&amp;"' (wordt automatisch gevuld)"</f>
        <v>Maximale normbezettingsgraad van verblijfssoort '' (wordt automatisch gevuld)</v>
      </c>
      <c r="D15" s="115" t="str">
        <f>IF(AND(D9&lt;&gt;"",D14&lt;&gt;""),_xlfn.XLOOKUP(D9,Lijsten!$B:$B,Lijsten!$E:$E,"-"),"")</f>
        <v/>
      </c>
    </row>
    <row r="16" spans="2:6" s="15" customFormat="1" ht="14.4" customHeight="1" x14ac:dyDescent="0.55000000000000004">
      <c r="B16" s="16">
        <f t="shared" si="0"/>
        <v>13</v>
      </c>
      <c r="C16" s="13" t="s">
        <v>0</v>
      </c>
      <c r="D16" s="25"/>
      <c r="F16" s="120" t="str">
        <f>IF(D16="","",IF(D16=Lijsten!$O$5,"Neem voor de nachtdiensten allen de uren mee bij vraag "&amp;B19&amp;" die ook daadwerkelijk worden uitbetaald, in veel gevallen dus 50% van 8 = 4 per nacht",IF(D16=Lijsten!$O$6,"Neem voor de nachtdiensten allen de uren mee bij vraag "&amp;B19&amp;", dus alle uren die worden verloond (8 per nachtdienst.)")))</f>
        <v/>
      </c>
    </row>
    <row r="17" spans="2:6" s="15" customFormat="1" ht="14.4" customHeight="1" x14ac:dyDescent="0.55000000000000004">
      <c r="B17" s="31">
        <f t="shared" ref="B17:B20" si="1">B16+1</f>
        <v>14</v>
      </c>
      <c r="C17" s="10" t="str">
        <f>IF(OR(D16="geen",$D$16=""),"","Voor hoeveel cliënten is deze "&amp;$D$16&amp;" nachtdienst 's nachts verantwoordelijk?")</f>
        <v/>
      </c>
      <c r="D17" s="24"/>
      <c r="F17" s="120"/>
    </row>
    <row r="18" spans="2:6" s="15" customFormat="1" ht="14.4" customHeight="1" x14ac:dyDescent="0.55000000000000004">
      <c r="B18" s="16">
        <f t="shared" si="1"/>
        <v>15</v>
      </c>
      <c r="C18" s="13" t="s">
        <v>179</v>
      </c>
      <c r="D18" s="43"/>
    </row>
    <row r="19" spans="2:6" s="15" customFormat="1" ht="14.4" customHeight="1" x14ac:dyDescent="0.55000000000000004">
      <c r="B19" s="16">
        <f t="shared" si="1"/>
        <v>16</v>
      </c>
      <c r="C19" s="29" t="s">
        <v>79</v>
      </c>
      <c r="D19" s="27"/>
      <c r="E19" s="33"/>
      <c r="F19" s="118" t="s">
        <v>149</v>
      </c>
    </row>
    <row r="20" spans="2:6" s="15" customFormat="1" ht="14.4" customHeight="1" x14ac:dyDescent="0.55000000000000004">
      <c r="B20" s="16">
        <f t="shared" si="1"/>
        <v>17</v>
      </c>
      <c r="C20" s="14" t="s">
        <v>4</v>
      </c>
      <c r="D20" s="3" t="str">
        <f>IF(COUNTA(D4:D13,D16,D18:D19)&gt;=13,IFERROR(D19/(365/7),""),"")</f>
        <v/>
      </c>
      <c r="F20" s="118"/>
    </row>
    <row r="21" spans="2:6" ht="14.7" customHeight="1" x14ac:dyDescent="0.55000000000000004"/>
    <row r="22" spans="2:6" s="15" customFormat="1" x14ac:dyDescent="0.55000000000000004">
      <c r="C22" s="39" t="s">
        <v>136</v>
      </c>
      <c r="D22" s="39"/>
      <c r="E22"/>
    </row>
    <row r="23" spans="2:6" s="15" customFormat="1" ht="14.4" customHeight="1" x14ac:dyDescent="0.55000000000000004">
      <c r="B23" s="76">
        <f>B20+1</f>
        <v>18</v>
      </c>
      <c r="C23" s="77" t="s">
        <v>3</v>
      </c>
      <c r="D23" s="78" t="str">
        <f>IF(D20&lt;&gt;"",
  IFERROR(
    D19/(D10*D11*MAX(bezetting,MIN(normbezetting,maxnormbezetting))),
    ""
  ),
"")</f>
        <v/>
      </c>
      <c r="E23"/>
      <c r="F23" s="121" t="str">
        <f>IF(D23&lt;&gt;"","("&amp;TEXT(D19,"0.000")&amp;" roosteruren / ("&amp;TEXT(D10,"0,0")&amp;" jeugdigen x bezettingsgraad "&amp;TEXT(D24,"0%")&amp;" = "&amp;TEXT(D10*D24,"0,0")&amp;" jeugdigen) / "&amp;TEXT(D11,"0")&amp;" openingsdagen) = "&amp;TEXT(D23,"0,00")&amp;" netto roosteruren per jeugdige per openingsdag)","")</f>
        <v/>
      </c>
    </row>
    <row r="24" spans="2:6" s="15" customFormat="1" x14ac:dyDescent="0.55000000000000004">
      <c r="B24" s="76">
        <f t="shared" ref="B24:B28" si="2">B23+1</f>
        <v>19</v>
      </c>
      <c r="C24" s="77" t="str">
        <f>"De begeleidingsintensiteit is berekend met de "
&amp;IFERROR(
  IF(MAX(bezetting,MIN(normbezetting,maxnormbezetting))=bezetting,"opgegeven 'werkelijke bezettingsgraad'",
  IF(MAX(bezetting,MIN(normbezetting,maxnormbezetting))=maxnormbezetting,"maximale normbezettingsgraad van '"&amp;D9&amp;"'",
  "'normbezettingsgraad passend bij opgegeven verblijfsduur'"
  )),"")</f>
        <v>De begeleidingsintensiteit is berekend met de opgegeven 'werkelijke bezettingsgraad'</v>
      </c>
      <c r="D24" s="133" t="str">
        <f>IF(D20&lt;&gt;"",
  IFERROR(
    MAX(bezetting,MIN(normbezetting,maxnormbezetting)),
    ""
  ),
"")</f>
        <v/>
      </c>
      <c r="E24"/>
      <c r="F24" s="121"/>
    </row>
    <row r="25" spans="2:6" s="15" customFormat="1" x14ac:dyDescent="0.55000000000000004">
      <c r="B25" s="76">
        <f t="shared" si="2"/>
        <v>20</v>
      </c>
      <c r="C25" s="77" t="str">
        <f>IF(IFERROR(INDEX(Lijsten!G:I,MATCH(D23,Lijsten!G:G,1),3),"-")=D25,"Verblijfsintensiteit (wordt automatisch gevuld)","Verblijfsintensiteit (let op: afgetopt op maximum Intensiteit voor "&amp;'Verblijfsgroep 1'!D9&amp;")")</f>
        <v>Verblijfsintensiteit (let op: afgetopt op maximum Intensiteit voor )</v>
      </c>
      <c r="D25" s="79" t="str">
        <f>IFERROR(
    IF(D23&lt;&gt;"",
        IF(D23&gt;
            _xlfn.XLOOKUP(D9,Lijsten!B:B,Lijsten!D:D),
            _xlfn.XLOOKUP(D9,Lijsten!B:B,Lijsten!C:C),
            _xlfn.XLOOKUP(D23,Lijsten!G:G,Lijsten!I:I,,-1)),""),"")</f>
        <v/>
      </c>
      <c r="F25" s="121"/>
    </row>
    <row r="26" spans="2:6" s="15" customFormat="1" x14ac:dyDescent="0.55000000000000004">
      <c r="B26" s="76">
        <f t="shared" si="2"/>
        <v>21</v>
      </c>
      <c r="C26" s="77" t="str">
        <f>"Intensiteit afgetopt op maximum Intensiteit voor "&amp;D9&amp;"?"</f>
        <v>Intensiteit afgetopt op maximum Intensiteit voor ?</v>
      </c>
      <c r="D26" s="79" t="str">
        <f>IF(D23="","",
  IFERROR(
    IF(_xlfn.XLOOKUP(D23,Lijsten!G:G,Lijsten!I:I,"",-1)=D25,"Nee","Ja"),
    ""
  )
)</f>
        <v/>
      </c>
      <c r="F26" s="62"/>
    </row>
    <row r="27" spans="2:6" s="15" customFormat="1" x14ac:dyDescent="0.55000000000000004">
      <c r="B27" s="76">
        <f t="shared" si="2"/>
        <v>22</v>
      </c>
      <c r="C27" s="77" t="s">
        <v>81</v>
      </c>
      <c r="D27" s="79" t="str">
        <f>IF(D23="","",IFERROR(_xlfn.XLOOKUP(D25,Lijsten!I:I,Lijsten!J:J),""))</f>
        <v/>
      </c>
    </row>
    <row r="28" spans="2:6" s="15" customFormat="1" x14ac:dyDescent="0.55000000000000004">
      <c r="B28" s="52">
        <f t="shared" si="2"/>
        <v>23</v>
      </c>
      <c r="C28" s="53" t="str">
        <f>"Etmaaltarief verblijfsgroep "&amp;D4&amp;" prijspeil 2026 ("&amp;D25&amp;")"</f>
        <v>Etmaaltarief verblijfsgroep  prijspeil 2026 ()</v>
      </c>
      <c r="D28" s="54" t="str">
        <f>IF(D23="","",IFERROR(_xlfn.XLOOKUP(D25,Lijsten!I:I,Lijsten!M:M),""))</f>
        <v/>
      </c>
      <c r="F28" s="15" t="str">
        <f>IF(D28&lt;&gt;"","Vergeet de laatste regel niet int te vullen!","")</f>
        <v/>
      </c>
    </row>
    <row r="29" spans="2:6" x14ac:dyDescent="0.55000000000000004">
      <c r="B29" s="50"/>
      <c r="C29" s="50"/>
    </row>
    <row r="30" spans="2:6" x14ac:dyDescent="0.55000000000000004">
      <c r="B30" s="119" t="s">
        <v>139</v>
      </c>
      <c r="C30" s="119"/>
      <c r="D30" s="119"/>
    </row>
    <row r="31" spans="2:6" x14ac:dyDescent="0.55000000000000004">
      <c r="B31" s="16">
        <f>B28+1</f>
        <v>24</v>
      </c>
      <c r="C31" s="77" t="s">
        <v>188</v>
      </c>
      <c r="D31" s="106"/>
    </row>
    <row r="32" spans="2:6" x14ac:dyDescent="0.55000000000000004">
      <c r="B32" s="61">
        <f>B31+1</f>
        <v>25</v>
      </c>
      <c r="C32" s="61" t="str">
        <f>IF(D31=Lijsten!$I$2,"U behoudt het hierboven weergegeven tarief","U kiest voor Verblijfsintensiteit "&amp;D31&amp;". Uw tarief (prijspeil 2026):")</f>
        <v>U kiest voor Verblijfsintensiteit . Uw tarief (prijspeil 2026):</v>
      </c>
      <c r="D32" s="54" t="str" cm="1">
        <f t="array" ref="D32">IFERROR(
  IF(D31="","",
    IF(D31=Lijsten!$I$2,D28,
      INDEX(Lijsten!$I:$M,MATCH($D$31,Lijsten!$I:$I,0),COLUMN(Lijsten!$M:$M)-COLUMN(Lijsten!$I:$I)+1)
    )
  ),"")</f>
        <v/>
      </c>
      <c r="F32">
        <v>405</v>
      </c>
    </row>
    <row r="33" spans="2:6" s="15" customFormat="1" ht="14.4" customHeight="1" x14ac:dyDescent="0.55000000000000004">
      <c r="F33" s="17"/>
    </row>
    <row r="34" spans="2:6" x14ac:dyDescent="0.55000000000000004">
      <c r="D34" s="63"/>
      <c r="F34" s="12"/>
    </row>
    <row r="35" spans="2:6" x14ac:dyDescent="0.55000000000000004">
      <c r="B35" s="1" t="s">
        <v>74</v>
      </c>
    </row>
    <row r="36" spans="2:6" x14ac:dyDescent="0.55000000000000004">
      <c r="B36" s="8" t="s">
        <v>45</v>
      </c>
    </row>
    <row r="37" spans="2:6" x14ac:dyDescent="0.55000000000000004">
      <c r="B37" s="8" t="s">
        <v>34</v>
      </c>
    </row>
    <row r="38" spans="2:6" x14ac:dyDescent="0.55000000000000004">
      <c r="B38" s="8" t="s">
        <v>35</v>
      </c>
    </row>
    <row r="39" spans="2:6" x14ac:dyDescent="0.55000000000000004">
      <c r="B39" s="8" t="s">
        <v>77</v>
      </c>
    </row>
    <row r="40" spans="2:6" x14ac:dyDescent="0.55000000000000004">
      <c r="B40" s="8" t="s">
        <v>46</v>
      </c>
    </row>
    <row r="41" spans="2:6" x14ac:dyDescent="0.55000000000000004">
      <c r="B41" s="8" t="s">
        <v>47</v>
      </c>
    </row>
    <row r="42" spans="2:6" x14ac:dyDescent="0.55000000000000004">
      <c r="B42" s="8" t="s">
        <v>48</v>
      </c>
    </row>
    <row r="43" spans="2:6" x14ac:dyDescent="0.55000000000000004">
      <c r="B43" s="8" t="s">
        <v>66</v>
      </c>
    </row>
    <row r="44" spans="2:6" x14ac:dyDescent="0.55000000000000004">
      <c r="B44" s="8" t="s">
        <v>49</v>
      </c>
    </row>
    <row r="45" spans="2:6" ht="14.4" customHeight="1" x14ac:dyDescent="0.55000000000000004">
      <c r="B45" s="8" t="s">
        <v>67</v>
      </c>
    </row>
  </sheetData>
  <sheetProtection algorithmName="SHA-512" hashValue="n0tPJA+l6b9VtpO8wj/udN8qRLEb2r1tYVGP/dDHWGs8XC49ram2Pbsk7ek7io5JCXP0kTc6CNRMOCKE9uLROw==" saltValue="aBMQXOsEl3NvA40k2UDk1A==" spinCount="100000" sheet="1" objects="1" scenarios="1" formatColumns="0" selectLockedCells="1"/>
  <mergeCells count="4">
    <mergeCell ref="B30:D30"/>
    <mergeCell ref="F16:F17"/>
    <mergeCell ref="F9:F11"/>
    <mergeCell ref="F23:F25"/>
  </mergeCells>
  <conditionalFormatting sqref="B17:D17">
    <cfRule type="expression" dxfId="219" priority="8">
      <formula>AND($D$16&lt;&gt;"",$D$16&lt;&gt;"geen")</formula>
    </cfRule>
  </conditionalFormatting>
  <conditionalFormatting sqref="D4:D13">
    <cfRule type="expression" dxfId="218" priority="3">
      <formula>AND(D4&lt;&gt;"",D4&lt;&gt;"")</formula>
    </cfRule>
    <cfRule type="expression" dxfId="217" priority="4">
      <formula>D4=""</formula>
    </cfRule>
  </conditionalFormatting>
  <conditionalFormatting sqref="D9">
    <cfRule type="expression" dxfId="216" priority="2">
      <formula>LEFT(D9,3)="ggz"</formula>
    </cfRule>
  </conditionalFormatting>
  <conditionalFormatting sqref="D16 D18:D19">
    <cfRule type="expression" dxfId="215" priority="9">
      <formula>D16=""</formula>
    </cfRule>
  </conditionalFormatting>
  <conditionalFormatting sqref="D16:D19">
    <cfRule type="expression" dxfId="214" priority="6">
      <formula>AND(D16&lt;&gt;"",D16&lt;&gt;"")</formula>
    </cfRule>
  </conditionalFormatting>
  <conditionalFormatting sqref="D17">
    <cfRule type="expression" dxfId="213" priority="7">
      <formula>AND(AND($D$16&lt;&gt;"",D16&lt;&gt;"geen"),$D$17="")</formula>
    </cfRule>
  </conditionalFormatting>
  <conditionalFormatting sqref="D20">
    <cfRule type="expression" dxfId="212" priority="29">
      <formula>$F$20&lt;&gt;""</formula>
    </cfRule>
  </conditionalFormatting>
  <conditionalFormatting sqref="D31">
    <cfRule type="expression" dxfId="211" priority="13">
      <formula>AND(D31&lt;&gt;"",D31&lt;&gt;"")</formula>
    </cfRule>
    <cfRule type="expression" dxfId="210" priority="14">
      <formula>D31=""</formula>
    </cfRule>
  </conditionalFormatting>
  <conditionalFormatting sqref="F28">
    <cfRule type="expression" dxfId="209" priority="1">
      <formula>F28&lt;&gt;""</formula>
    </cfRule>
  </conditionalFormatting>
  <dataValidations count="4">
    <dataValidation type="list" allowBlank="1" showInputMessage="1" showErrorMessage="1" sqref="D10 D17" xr:uid="{9E3CF4DD-3E17-4D61-BA07-E2B252C91793}">
      <formula1>cap</formula1>
    </dataValidation>
    <dataValidation type="list" allowBlank="1" showInputMessage="1" showErrorMessage="1" sqref="D16" xr:uid="{7AABB6EC-1C60-4986-B2C2-5F0BD1C70E23}">
      <formula1>nacht</formula1>
    </dataValidation>
    <dataValidation type="list" allowBlank="1" showInputMessage="1" showErrorMessage="1" sqref="D9" xr:uid="{618D408A-3491-4708-A56F-CBC128BC6DBC}">
      <formula1>type</formula1>
    </dataValidation>
    <dataValidation type="list" allowBlank="1" showInputMessage="1" showErrorMessage="1" sqref="D31" xr:uid="{085B31DE-46B5-49DA-9D6A-8E53EEE5A628}">
      <formula1>dropdown</formula1>
    </dataValidation>
  </dataValidations>
  <pageMargins left="0.7" right="0.7" top="0.75" bottom="0.75" header="0.3" footer="0.3"/>
  <pageSetup paperSize="9" scale="86"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28</vt:i4>
      </vt:variant>
      <vt:variant>
        <vt:lpstr>Benoemde bereiken</vt:lpstr>
      </vt:variant>
      <vt:variant>
        <vt:i4>30</vt:i4>
      </vt:variant>
    </vt:vector>
  </HeadingPairs>
  <TitlesOfParts>
    <vt:vector size="58" baseType="lpstr">
      <vt:lpstr>Ophaalblad</vt:lpstr>
      <vt:lpstr>Lijsten</vt:lpstr>
      <vt:lpstr>Versiebeheer</vt:lpstr>
      <vt:lpstr>Algemene instructie</vt:lpstr>
      <vt:lpstr>Invulinstructie</vt:lpstr>
      <vt:lpstr>Toelichting op bezettingsgraden</vt:lpstr>
      <vt:lpstr>Verzamelblad groepen</vt:lpstr>
      <vt:lpstr>Instellingsgegevens</vt:lpstr>
      <vt:lpstr>Verblijfsgroep 1</vt:lpstr>
      <vt:lpstr>Verblijfsgroep 2</vt:lpstr>
      <vt:lpstr>Verblijfsgroep 3</vt:lpstr>
      <vt:lpstr>Verblijfsgroep 4</vt:lpstr>
      <vt:lpstr>Verblijfsgroep 5</vt:lpstr>
      <vt:lpstr>Verblijfsgroep 6</vt:lpstr>
      <vt:lpstr>Verblijfsgroep 7</vt:lpstr>
      <vt:lpstr>Verblijfsgroep 8</vt:lpstr>
      <vt:lpstr>Verblijfsgroep 9</vt:lpstr>
      <vt:lpstr>Verblijfsgroep 10</vt:lpstr>
      <vt:lpstr>Verblijfsgroep 11</vt:lpstr>
      <vt:lpstr>Verblijfsgroep 12</vt:lpstr>
      <vt:lpstr>Verblijfsgroep 13</vt:lpstr>
      <vt:lpstr>Verblijfsgroep 14</vt:lpstr>
      <vt:lpstr>Verblijfsgroep 15</vt:lpstr>
      <vt:lpstr>Verblijfsgroep 16</vt:lpstr>
      <vt:lpstr>Verblijfsgroep 17</vt:lpstr>
      <vt:lpstr>Verblijfsgroep 18</vt:lpstr>
      <vt:lpstr>Verblijfsgroep 19</vt:lpstr>
      <vt:lpstr>Verblijfsgroep 20</vt:lpstr>
      <vt:lpstr>Invulinstructie!Afdrukbereik</vt:lpstr>
      <vt:lpstr>'Verblijfsgroep 1'!Afdrukbereik</vt:lpstr>
      <vt:lpstr>'Verblijfsgroep 10'!Afdrukbereik</vt:lpstr>
      <vt:lpstr>'Verblijfsgroep 11'!Afdrukbereik</vt:lpstr>
      <vt:lpstr>'Verblijfsgroep 12'!Afdrukbereik</vt:lpstr>
      <vt:lpstr>'Verblijfsgroep 13'!Afdrukbereik</vt:lpstr>
      <vt:lpstr>'Verblijfsgroep 14'!Afdrukbereik</vt:lpstr>
      <vt:lpstr>'Verblijfsgroep 15'!Afdrukbereik</vt:lpstr>
      <vt:lpstr>'Verblijfsgroep 16'!Afdrukbereik</vt:lpstr>
      <vt:lpstr>'Verblijfsgroep 17'!Afdrukbereik</vt:lpstr>
      <vt:lpstr>'Verblijfsgroep 18'!Afdrukbereik</vt:lpstr>
      <vt:lpstr>'Verblijfsgroep 19'!Afdrukbereik</vt:lpstr>
      <vt:lpstr>'Verblijfsgroep 2'!Afdrukbereik</vt:lpstr>
      <vt:lpstr>'Verblijfsgroep 20'!Afdrukbereik</vt:lpstr>
      <vt:lpstr>'Verblijfsgroep 3'!Afdrukbereik</vt:lpstr>
      <vt:lpstr>'Verblijfsgroep 4'!Afdrukbereik</vt:lpstr>
      <vt:lpstr>'Verblijfsgroep 5'!Afdrukbereik</vt:lpstr>
      <vt:lpstr>'Verblijfsgroep 6'!Afdrukbereik</vt:lpstr>
      <vt:lpstr>'Verblijfsgroep 7'!Afdrukbereik</vt:lpstr>
      <vt:lpstr>'Verblijfsgroep 8'!Afdrukbereik</vt:lpstr>
      <vt:lpstr>'Verblijfsgroep 9'!Afdrukbereik</vt:lpstr>
      <vt:lpstr>Versiebeheer!Afdrukbereik</vt:lpstr>
      <vt:lpstr>'Verzamelblad groepen'!Afdrukbereik</vt:lpstr>
      <vt:lpstr>bez</vt:lpstr>
      <vt:lpstr>bezet</vt:lpstr>
      <vt:lpstr>cap</vt:lpstr>
      <vt:lpstr>dag</vt:lpstr>
      <vt:lpstr>nacht</vt:lpstr>
      <vt:lpstr>Opslag</vt:lpstr>
      <vt:lpstr>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Bijleveld Advies</dc:creator>
  <cp:lastModifiedBy>Sybe Bijleveld</cp:lastModifiedBy>
  <cp:lastPrinted>2023-05-31T08:03:20Z</cp:lastPrinted>
  <dcterms:created xsi:type="dcterms:W3CDTF">2018-04-24T11:48:23Z</dcterms:created>
  <dcterms:modified xsi:type="dcterms:W3CDTF">2026-04-21T13:33:11Z</dcterms:modified>
</cp:coreProperties>
</file>