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Q:\SSO-CFD\UG_HKT_Inkoop-UNIT\83-INKOOPDOSSIER- INKOOP\IUC26\IUC26-600 Kerstdecoratie\01 - VOORBEREIDING\Marktconsultatie\"/>
    </mc:Choice>
  </mc:AlternateContent>
  <xr:revisionPtr revIDLastSave="0" documentId="13_ncr:1_{D3E63AE2-C834-4308-806E-6E63C793D38D}" xr6:coauthVersionLast="47" xr6:coauthVersionMax="47" xr10:uidLastSave="{00000000-0000-0000-0000-000000000000}"/>
  <bookViews>
    <workbookView xWindow="0" yWindow="996" windowWidth="21600" windowHeight="11232" xr2:uid="{49253A90-28EC-45E8-A9B3-F64CB982EF2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85" i="1" l="1"/>
  <c r="I85" i="1"/>
  <c r="L84" i="1"/>
  <c r="I84" i="1"/>
  <c r="L83" i="1"/>
  <c r="I83" i="1"/>
  <c r="L82" i="1"/>
  <c r="I82" i="1"/>
  <c r="L81" i="1"/>
  <c r="I81" i="1"/>
  <c r="I80" i="1"/>
  <c r="L79" i="1"/>
  <c r="I79" i="1"/>
  <c r="L78" i="1"/>
  <c r="I78" i="1"/>
  <c r="L77" i="1"/>
  <c r="I77" i="1"/>
  <c r="L76" i="1"/>
  <c r="L75" i="1"/>
  <c r="B75" i="1"/>
  <c r="L74" i="1"/>
  <c r="L73" i="1"/>
  <c r="I73" i="1"/>
  <c r="L72" i="1"/>
  <c r="I72" i="1"/>
  <c r="L71" i="1"/>
  <c r="L70" i="1"/>
  <c r="I70" i="1"/>
  <c r="L69" i="1"/>
  <c r="I69" i="1"/>
  <c r="L68" i="1"/>
  <c r="I68" i="1"/>
  <c r="L67" i="1"/>
  <c r="I67" i="1"/>
  <c r="L66" i="1"/>
  <c r="I66" i="1"/>
  <c r="L65" i="1"/>
  <c r="I65" i="1"/>
  <c r="L64" i="1"/>
  <c r="I64" i="1"/>
  <c r="L63" i="1"/>
  <c r="I63" i="1"/>
  <c r="L62" i="1"/>
  <c r="I62" i="1"/>
  <c r="L61" i="1"/>
  <c r="I61" i="1"/>
  <c r="L60" i="1"/>
  <c r="I60" i="1"/>
  <c r="L59" i="1"/>
  <c r="I59" i="1"/>
  <c r="L58" i="1"/>
  <c r="I58" i="1"/>
  <c r="L57" i="1"/>
  <c r="I57" i="1"/>
  <c r="L56" i="1"/>
  <c r="I56" i="1"/>
  <c r="L55" i="1"/>
  <c r="L54" i="1"/>
  <c r="I54" i="1"/>
  <c r="L53" i="1"/>
  <c r="I53" i="1"/>
  <c r="L52" i="1"/>
  <c r="I52" i="1"/>
  <c r="L51" i="1"/>
  <c r="I51" i="1"/>
  <c r="L50" i="1"/>
  <c r="I50" i="1"/>
  <c r="L49" i="1"/>
  <c r="I49" i="1"/>
  <c r="L48" i="1"/>
  <c r="I48" i="1"/>
  <c r="L47" i="1"/>
  <c r="I47" i="1"/>
  <c r="L46" i="1"/>
  <c r="I46" i="1"/>
  <c r="L45" i="1"/>
  <c r="I45" i="1"/>
  <c r="L44" i="1"/>
  <c r="L43" i="1"/>
  <c r="I43" i="1"/>
  <c r="L42" i="1"/>
  <c r="I42" i="1"/>
  <c r="L41" i="1"/>
  <c r="I41" i="1"/>
  <c r="L40" i="1"/>
  <c r="I40" i="1"/>
  <c r="L39" i="1"/>
  <c r="L38" i="1"/>
  <c r="L37" i="1"/>
  <c r="I37" i="1"/>
  <c r="L36" i="1"/>
  <c r="I36" i="1"/>
  <c r="L35" i="1"/>
  <c r="I35" i="1"/>
  <c r="L34" i="1"/>
  <c r="I34" i="1"/>
  <c r="L33" i="1"/>
  <c r="L32" i="1"/>
  <c r="L31" i="1"/>
  <c r="L30" i="1"/>
  <c r="I30" i="1"/>
  <c r="L29" i="1"/>
  <c r="I29" i="1"/>
  <c r="L28" i="1"/>
  <c r="I28" i="1"/>
  <c r="L27" i="1"/>
  <c r="I27" i="1"/>
  <c r="L26" i="1"/>
  <c r="I26" i="1"/>
  <c r="L25" i="1"/>
  <c r="I25" i="1"/>
  <c r="L24" i="1"/>
  <c r="I24" i="1"/>
  <c r="L23" i="1"/>
  <c r="I23" i="1"/>
  <c r="L22" i="1"/>
  <c r="I22" i="1"/>
  <c r="L21" i="1"/>
  <c r="I21" i="1"/>
  <c r="L20" i="1"/>
  <c r="I20" i="1"/>
  <c r="L19" i="1"/>
  <c r="I19" i="1"/>
  <c r="L18" i="1"/>
  <c r="I18" i="1"/>
  <c r="L17" i="1"/>
  <c r="I17" i="1"/>
  <c r="N16" i="1"/>
  <c r="L16" i="1"/>
  <c r="L15" i="1"/>
  <c r="I15" i="1"/>
  <c r="L14" i="1"/>
  <c r="I14" i="1"/>
  <c r="L13" i="1"/>
  <c r="I13" i="1"/>
  <c r="L12" i="1"/>
  <c r="I12" i="1"/>
  <c r="N11" i="1"/>
  <c r="L11" i="1"/>
  <c r="L10" i="1"/>
  <c r="I10" i="1"/>
  <c r="L9" i="1"/>
  <c r="I9" i="1"/>
  <c r="K5" i="1"/>
  <c r="J5" i="1"/>
  <c r="L4" i="1"/>
  <c r="M4" i="1" s="1"/>
  <c r="L3" i="1"/>
  <c r="M3" i="1" s="1"/>
  <c r="L2" i="1"/>
  <c r="M2" i="1" s="1"/>
  <c r="M9" i="1" l="1"/>
  <c r="M10" i="1"/>
  <c r="N10" i="1" s="1"/>
  <c r="M12" i="1"/>
  <c r="N12" i="1" s="1"/>
  <c r="M13" i="1"/>
  <c r="N13" i="1" s="1"/>
  <c r="M14" i="1"/>
  <c r="N14" i="1" s="1"/>
  <c r="M15" i="1"/>
  <c r="N15" i="1" s="1"/>
  <c r="M17" i="1"/>
  <c r="N17" i="1" s="1"/>
  <c r="M18" i="1"/>
  <c r="N18" i="1" s="1"/>
  <c r="M19" i="1"/>
  <c r="N19" i="1" s="1"/>
  <c r="M20" i="1"/>
  <c r="N20" i="1" s="1"/>
  <c r="M21" i="1"/>
  <c r="N21" i="1" s="1"/>
  <c r="M22" i="1"/>
  <c r="N22" i="1" s="1"/>
  <c r="M23" i="1"/>
  <c r="N23" i="1" s="1"/>
  <c r="M24" i="1"/>
  <c r="N24" i="1" s="1"/>
  <c r="M25" i="1"/>
  <c r="N25" i="1" s="1"/>
  <c r="M26" i="1"/>
  <c r="N26" i="1" s="1"/>
  <c r="M27" i="1"/>
  <c r="N27" i="1" s="1"/>
  <c r="M28" i="1"/>
  <c r="N28" i="1" s="1"/>
  <c r="M29" i="1"/>
  <c r="N29" i="1" s="1"/>
  <c r="M30" i="1"/>
  <c r="N30" i="1" s="1"/>
  <c r="M76" i="1"/>
  <c r="N76" i="1" s="1"/>
  <c r="M71" i="1"/>
  <c r="N71" i="1" s="1"/>
  <c r="M44" i="1"/>
  <c r="N44" i="1" s="1"/>
  <c r="M80" i="1"/>
  <c r="N80" i="1" s="1"/>
  <c r="M75" i="1"/>
  <c r="N75" i="1" s="1"/>
  <c r="M74" i="1"/>
  <c r="N74" i="1" s="1"/>
  <c r="M55" i="1"/>
  <c r="N55" i="1" s="1"/>
  <c r="N9" i="1"/>
  <c r="M45" i="1"/>
  <c r="N45" i="1" s="1"/>
  <c r="M46" i="1"/>
  <c r="N46" i="1" s="1"/>
  <c r="M47" i="1"/>
  <c r="N47" i="1" s="1"/>
  <c r="M48" i="1"/>
  <c r="N48" i="1" s="1"/>
  <c r="M49" i="1"/>
  <c r="N49" i="1" s="1"/>
  <c r="M50" i="1"/>
  <c r="N50" i="1" s="1"/>
  <c r="M51" i="1"/>
  <c r="N51" i="1" s="1"/>
  <c r="M52" i="1"/>
  <c r="N52" i="1" s="1"/>
  <c r="M53" i="1"/>
  <c r="N53" i="1" s="1"/>
  <c r="M54" i="1"/>
  <c r="N54" i="1" s="1"/>
  <c r="M72" i="1"/>
  <c r="N72" i="1" s="1"/>
  <c r="M73" i="1"/>
  <c r="N73" i="1" s="1"/>
  <c r="M77" i="1"/>
  <c r="N77" i="1" s="1"/>
  <c r="M78" i="1"/>
  <c r="N78" i="1" s="1"/>
  <c r="M79" i="1"/>
  <c r="N79" i="1" s="1"/>
  <c r="M38" i="1"/>
  <c r="N38" i="1" s="1"/>
  <c r="M32" i="1"/>
  <c r="N32" i="1" s="1"/>
  <c r="M39" i="1"/>
  <c r="N39" i="1" s="1"/>
  <c r="M33" i="1"/>
  <c r="N33" i="1" s="1"/>
  <c r="M31" i="1"/>
  <c r="N31" i="1" s="1"/>
  <c r="M34" i="1"/>
  <c r="N34" i="1" s="1"/>
  <c r="M35" i="1"/>
  <c r="N35" i="1" s="1"/>
  <c r="M36" i="1"/>
  <c r="N36" i="1" s="1"/>
  <c r="M37" i="1"/>
  <c r="N37" i="1" s="1"/>
  <c r="M40" i="1"/>
  <c r="N40" i="1" s="1"/>
  <c r="M41" i="1"/>
  <c r="N41" i="1" s="1"/>
  <c r="M42" i="1"/>
  <c r="N42" i="1" s="1"/>
  <c r="M43" i="1"/>
  <c r="N43" i="1" s="1"/>
  <c r="M56" i="1"/>
  <c r="N56" i="1" s="1"/>
  <c r="M57" i="1"/>
  <c r="N57" i="1" s="1"/>
  <c r="M58" i="1"/>
  <c r="N58" i="1" s="1"/>
  <c r="M59" i="1"/>
  <c r="N59" i="1" s="1"/>
  <c r="M60" i="1"/>
  <c r="N60" i="1" s="1"/>
  <c r="M61" i="1"/>
  <c r="N61" i="1" s="1"/>
  <c r="M62" i="1"/>
  <c r="N62" i="1" s="1"/>
  <c r="M63" i="1"/>
  <c r="N63" i="1" s="1"/>
  <c r="M64" i="1"/>
  <c r="N64" i="1" s="1"/>
  <c r="M65" i="1"/>
  <c r="N65" i="1" s="1"/>
  <c r="M66" i="1"/>
  <c r="N66" i="1" s="1"/>
  <c r="M67" i="1"/>
  <c r="N67" i="1" s="1"/>
  <c r="M68" i="1"/>
  <c r="N68" i="1" s="1"/>
  <c r="M69" i="1"/>
  <c r="N69" i="1" s="1"/>
  <c r="M70" i="1"/>
  <c r="N70" i="1" s="1"/>
  <c r="M81" i="1"/>
  <c r="N81" i="1" s="1"/>
  <c r="M82" i="1"/>
  <c r="N82" i="1" s="1"/>
  <c r="M83" i="1"/>
  <c r="N83" i="1" s="1"/>
  <c r="M84" i="1"/>
  <c r="N84" i="1" s="1"/>
  <c r="M85" i="1"/>
  <c r="N85" i="1" s="1"/>
  <c r="L5" i="1"/>
</calcChain>
</file>

<file path=xl/sharedStrings.xml><?xml version="1.0" encoding="utf-8"?>
<sst xmlns="http://schemas.openxmlformats.org/spreadsheetml/2006/main" count="654" uniqueCount="420">
  <si>
    <t>Budget 2025</t>
  </si>
  <si>
    <t>G/M/K</t>
  </si>
  <si>
    <t>Aantal</t>
  </si>
  <si>
    <t>Verdeling %</t>
  </si>
  <si>
    <t>Verdeling</t>
  </si>
  <si>
    <t>Extra per locatie</t>
  </si>
  <si>
    <t>Basisbudget 2025</t>
  </si>
  <si>
    <t>G</t>
  </si>
  <si>
    <t>M</t>
  </si>
  <si>
    <t>Te verdelen</t>
  </si>
  <si>
    <t>K</t>
  </si>
  <si>
    <t>Totaal</t>
  </si>
  <si>
    <t>Budgetverdeling kerstdecoratie 2025</t>
  </si>
  <si>
    <t xml:space="preserve">Bedragen zijn exclusief btw </t>
  </si>
  <si>
    <t>Centrale Hal</t>
  </si>
  <si>
    <t>Restaurant</t>
  </si>
  <si>
    <t>Locatie</t>
  </si>
  <si>
    <t>Postbus</t>
  </si>
  <si>
    <t>Code gebouw</t>
  </si>
  <si>
    <t>Naam van gebouw</t>
  </si>
  <si>
    <t xml:space="preserve">Adres </t>
  </si>
  <si>
    <t>Postcode</t>
  </si>
  <si>
    <t>Totale ruimte-oppervlakte m²</t>
  </si>
  <si>
    <t>Boom1</t>
  </si>
  <si>
    <t>Boom 2</t>
  </si>
  <si>
    <t>Basisbudget</t>
  </si>
  <si>
    <t>Extra Budget</t>
  </si>
  <si>
    <t>Totaal Budget</t>
  </si>
  <si>
    <t>Almelo, Stationsstraat 5</t>
  </si>
  <si>
    <t>eh.werkman@belastingdienst.nl</t>
  </si>
  <si>
    <t>760700</t>
  </si>
  <si>
    <t>Stationsstraat 5</t>
  </si>
  <si>
    <t>7607 GX</t>
  </si>
  <si>
    <t>ALMELO</t>
  </si>
  <si>
    <t>x</t>
  </si>
  <si>
    <t>Amsterdam, Kingsfordweg 1</t>
  </si>
  <si>
    <t>CFD OFD Amsterdam_Postbus</t>
  </si>
  <si>
    <t>104300</t>
  </si>
  <si>
    <t>Rijkskantoor Sloterdijk</t>
  </si>
  <si>
    <t>Kingsfordweg 1</t>
  </si>
  <si>
    <t>1043 GN</t>
  </si>
  <si>
    <t>AMSTERDAM</t>
  </si>
  <si>
    <t>Amsterdam, Orlyplein 24</t>
  </si>
  <si>
    <t>SSO CFD OFD Amsterdam SPARK_Postbus</t>
  </si>
  <si>
    <t>Spark gebouw</t>
  </si>
  <si>
    <t>Orlyplein 24</t>
  </si>
  <si>
    <t>1043 DP</t>
  </si>
  <si>
    <t>12600</t>
  </si>
  <si>
    <t>Apeldoorn, John F. Kennedylaan 8</t>
  </si>
  <si>
    <t>CFD OFD APD1 supervisor WBC_Postbus</t>
  </si>
  <si>
    <t>731406</t>
  </si>
  <si>
    <t>WBC-Plint</t>
  </si>
  <si>
    <t>John F Kennedylaan 8</t>
  </si>
  <si>
    <t>7314 PS</t>
  </si>
  <si>
    <t>APELDOORN</t>
  </si>
  <si>
    <t>Apeldoorn, Laan van Westenenk 494</t>
  </si>
  <si>
    <t>CFD OFD APD2 Supervisor Quintax_Postbus</t>
  </si>
  <si>
    <t>733403</t>
  </si>
  <si>
    <t>Quintax Oost</t>
  </si>
  <si>
    <t>Laan van Westenenk 494</t>
  </si>
  <si>
    <t>7334 DS</t>
  </si>
  <si>
    <t>733406</t>
  </si>
  <si>
    <t>Quintax West</t>
  </si>
  <si>
    <t>Arnhem, Groningensingel 21</t>
  </si>
  <si>
    <t>CFD OFD Midden-Oost Arnhem_postbus</t>
  </si>
  <si>
    <t>Groningensingel 21</t>
  </si>
  <si>
    <t>6835 EA</t>
  </si>
  <si>
    <t>ARNHEM</t>
  </si>
  <si>
    <t>20051,18</t>
  </si>
  <si>
    <t>Assen, Overcingellaan 5</t>
  </si>
  <si>
    <t>SSO CFD OFD Assen SV_Postbus</t>
  </si>
  <si>
    <t>Overcingellaan 5</t>
  </si>
  <si>
    <t>9401 LA</t>
  </si>
  <si>
    <t>ASSEN</t>
  </si>
  <si>
    <t>Karel de Grotelaan 4</t>
  </si>
  <si>
    <t>CFD OFD Eindhoven_Postbus</t>
  </si>
  <si>
    <t>561600</t>
  </si>
  <si>
    <t>Alle gebouwen Karelspoort</t>
  </si>
  <si>
    <t>5616 CA</t>
  </si>
  <si>
    <t>EINDHOVEN</t>
  </si>
  <si>
    <t>Eindhoven, Fellenoord 15</t>
  </si>
  <si>
    <t>Fellenoord 15</t>
  </si>
  <si>
    <t>5612 AA</t>
  </si>
  <si>
    <t>32000,00</t>
  </si>
  <si>
    <t>Groningen, Cascadeplein 10, SO</t>
  </si>
  <si>
    <t>CFD OFD Noord1 Cascadecomplex Supervisors_Postbus</t>
  </si>
  <si>
    <t>972601</t>
  </si>
  <si>
    <t>Cascade</t>
  </si>
  <si>
    <t>Cascadeplein 10</t>
  </si>
  <si>
    <t>9726 AD</t>
  </si>
  <si>
    <t>GRONINGEN</t>
  </si>
  <si>
    <t>Groningen, Kempkensberg 12, PPS</t>
  </si>
  <si>
    <t>sso cfd ofd kb12 sv_Postbus</t>
  </si>
  <si>
    <t>972204</t>
  </si>
  <si>
    <t>Kempkensberg 12</t>
  </si>
  <si>
    <t>9722 TB</t>
  </si>
  <si>
    <t>Leeuwarden, Tesselschadestraat 140, Nootstraat 14</t>
  </si>
  <si>
    <t>CFD OFD Noord1 Leeuwarden Supervisors_Postbus</t>
  </si>
  <si>
    <t>891302</t>
  </si>
  <si>
    <t>Tesselschadestraat 140</t>
  </si>
  <si>
    <t>8913 HC</t>
  </si>
  <si>
    <t>LEEUWARDEN</t>
  </si>
  <si>
    <t>Rotterdam, Laan op Zuid 45</t>
  </si>
  <si>
    <t xml:space="preserve">CFD OFD Rdam1 Laan op Zuid 45 Serviceteam_Postbus, </t>
  </si>
  <si>
    <t>307200</t>
  </si>
  <si>
    <t>Wilhelminahof</t>
  </si>
  <si>
    <t>Laan op Zuid 45</t>
  </si>
  <si>
    <t>3072 DB</t>
  </si>
  <si>
    <t>ROTTERDAM</t>
  </si>
  <si>
    <t>Utrecht, Graadt Van Roggenweg 500</t>
  </si>
  <si>
    <t>CFD OFD Utrecht2 SV GvR 500_Postbus</t>
  </si>
  <si>
    <t>353100</t>
  </si>
  <si>
    <t>Graadt van Roggenweg 500</t>
  </si>
  <si>
    <t>3531 AH</t>
  </si>
  <si>
    <t>UTRECHT</t>
  </si>
  <si>
    <t>Utrecht, Orteliuslaan 1000</t>
  </si>
  <si>
    <t>CFD OFD Utrecht Orteliuslaan-1000_Postbus</t>
  </si>
  <si>
    <t>352800</t>
  </si>
  <si>
    <t>Courtyard Building</t>
  </si>
  <si>
    <t>Orteliuslaan 1000</t>
  </si>
  <si>
    <t>3528 BD</t>
  </si>
  <si>
    <t>Zwolle, Burgemeester Drijbersingel 27, CBG</t>
  </si>
  <si>
    <t>SSO CFD OFD Zwolle Supervisors_Postbus</t>
  </si>
  <si>
    <t>802100</t>
  </si>
  <si>
    <t>Burgemeester Drijbersingel 27</t>
  </si>
  <si>
    <t>8021 DA</t>
  </si>
  <si>
    <t>ZWOLLE</t>
  </si>
  <si>
    <t>Apeldoorn, Marowijne 40</t>
  </si>
  <si>
    <t>SSO CFD OFD APD3 supervisor Stationsplein_Postbus</t>
  </si>
  <si>
    <t>733301</t>
  </si>
  <si>
    <t>Logistiek Centrum</t>
  </si>
  <si>
    <t>Marowijne 40</t>
  </si>
  <si>
    <t>7333 PJ</t>
  </si>
  <si>
    <t>Den Haag, Prinses Beatrixlaan 512 + Waddinxveen</t>
  </si>
  <si>
    <t>CFD OFD HGL2_Postbus</t>
  </si>
  <si>
    <t>259502</t>
  </si>
  <si>
    <t>Waddinxveen</t>
  </si>
  <si>
    <t>DEN HAAG</t>
  </si>
  <si>
    <t>Den Helder, Nieuweweg 3 A</t>
  </si>
  <si>
    <t>CFD OFD Hoorn_Postbus</t>
  </si>
  <si>
    <t>178200</t>
  </si>
  <si>
    <t>Nieuweweg 3a</t>
  </si>
  <si>
    <t>1782 AZ</t>
  </si>
  <si>
    <t>DEN HELDER</t>
  </si>
  <si>
    <t>Eelde, Machlaan 10E/14A</t>
  </si>
  <si>
    <t>jfm.van.steenbergen@belastingdienst.nl</t>
  </si>
  <si>
    <t>976100</t>
  </si>
  <si>
    <t>Machlaan 10E/14A</t>
  </si>
  <si>
    <t>9761 TK</t>
  </si>
  <si>
    <t>EELDE</t>
  </si>
  <si>
    <t>Eemshaven, Borkumweg 6</t>
  </si>
  <si>
    <t>997900</t>
  </si>
  <si>
    <t>Borkumweg 6</t>
  </si>
  <si>
    <t>9979 XH</t>
  </si>
  <si>
    <t>EEMSHAVEN</t>
  </si>
  <si>
    <t>Emmen, Verlengde Spoorstraat 2</t>
  </si>
  <si>
    <t>Qwink</t>
  </si>
  <si>
    <t>Verlengde Spoorstraat 2</t>
  </si>
  <si>
    <t>7811 GA</t>
  </si>
  <si>
    <t>EMMEN</t>
  </si>
  <si>
    <t>328,00</t>
  </si>
  <si>
    <t>Groningen, Leonard Springerlaan 31</t>
  </si>
  <si>
    <t>Leonard Springerlaan 31</t>
  </si>
  <si>
    <t xml:space="preserve">9727 KB </t>
  </si>
  <si>
    <t>2011</t>
  </si>
  <si>
    <t>Groningen, Stationsweg 4</t>
  </si>
  <si>
    <t>Stationsweg 4</t>
  </si>
  <si>
    <t>9726 AC</t>
  </si>
  <si>
    <t>250,00</t>
  </si>
  <si>
    <t>Heerlen, Kloosterweg 1 A</t>
  </si>
  <si>
    <t>CFD OFD Heerlen_postbus</t>
  </si>
  <si>
    <t>641204</t>
  </si>
  <si>
    <t>De Tunnel</t>
  </si>
  <si>
    <t>Kloosterweg 1A</t>
  </si>
  <si>
    <t>6412 CN</t>
  </si>
  <si>
    <t>HEERLEN</t>
  </si>
  <si>
    <t>Moerdijk, Plaza 4-5</t>
  </si>
  <si>
    <t>CFD OFD Zuidwest Supervisor_Postbus</t>
  </si>
  <si>
    <t>478200</t>
  </si>
  <si>
    <t>Plaza 4-5</t>
  </si>
  <si>
    <t>4782 SL</t>
  </si>
  <si>
    <t>MOERDIJK</t>
  </si>
  <si>
    <t>Ritthem, Duitslandweg 1</t>
  </si>
  <si>
    <t>438900</t>
  </si>
  <si>
    <t>Duitslandweg 1</t>
  </si>
  <si>
    <t>4389 PJ</t>
  </si>
  <si>
    <t>RITTHEM</t>
  </si>
  <si>
    <t>Schiphol, Vertrekpassage 1- 260</t>
  </si>
  <si>
    <t>CFD OFD Holland Midden D-toren_Postbus</t>
  </si>
  <si>
    <t>111801</t>
  </si>
  <si>
    <t>D - Toren</t>
  </si>
  <si>
    <t>Vertrekpassage 1-260</t>
  </si>
  <si>
    <t>1118 AP</t>
  </si>
  <si>
    <t>SCHIPHOL</t>
  </si>
  <si>
    <t>Tilburg, Spoorlaan 420</t>
  </si>
  <si>
    <t>CFD OFD Tilburg_Postbus</t>
  </si>
  <si>
    <t>Spoorlaan 420</t>
  </si>
  <si>
    <t>5038 CG</t>
  </si>
  <si>
    <t>TILBURG</t>
  </si>
  <si>
    <t>1067,05</t>
  </si>
  <si>
    <t>Burgemeester Lierplein 1</t>
  </si>
  <si>
    <t>CFD OFD Rdam2 Supervisor_Postbus</t>
  </si>
  <si>
    <t>Burgemeester van Lierplein 1</t>
  </si>
  <si>
    <t>3134 ZB</t>
  </si>
  <si>
    <t>VLAARDINGEN</t>
  </si>
  <si>
    <t>1065</t>
  </si>
  <si>
    <t>Almere, W. Dreesweg 24</t>
  </si>
  <si>
    <t>CFD OFD Holland Midden Almere_Postbus</t>
  </si>
  <si>
    <t>131400</t>
  </si>
  <si>
    <t>La Defense</t>
  </si>
  <si>
    <t>Willem Dreesweg 24</t>
  </si>
  <si>
    <t>1314 CN</t>
  </si>
  <si>
    <t>ALMERE</t>
  </si>
  <si>
    <t>731401</t>
  </si>
  <si>
    <t>WBC-C</t>
  </si>
  <si>
    <t>Apeldoorn, Marowijne 32-34, CAR</t>
  </si>
  <si>
    <t>733300</t>
  </si>
  <si>
    <t>Marowijne 32-34</t>
  </si>
  <si>
    <t>Apeldoorn, Stadhoudersmolenweg 53</t>
  </si>
  <si>
    <t>731700</t>
  </si>
  <si>
    <t>Goederenhotel</t>
  </si>
  <si>
    <t>Stadhoudersmolenweg 53</t>
  </si>
  <si>
    <t>7317 AW</t>
  </si>
  <si>
    <t>Apeldoorn, Stationsplein 50</t>
  </si>
  <si>
    <t>Stationsplein 50</t>
  </si>
  <si>
    <t>7311 NZ</t>
  </si>
  <si>
    <t>13845</t>
  </si>
  <si>
    <t>Apeldoorn, Tweelingenlaan 62</t>
  </si>
  <si>
    <t>732400</t>
  </si>
  <si>
    <t>Tweelingenlaan 62</t>
  </si>
  <si>
    <t>7324 AN</t>
  </si>
  <si>
    <t>Arnhem, Pels Rijckenstraat 1</t>
  </si>
  <si>
    <t>CFD OFD Midden-Oost Pels Rijcken_postbus</t>
  </si>
  <si>
    <t>681400</t>
  </si>
  <si>
    <t>Pels Rijckenstraat 1</t>
  </si>
  <si>
    <t>6814 DK</t>
  </si>
  <si>
    <t>Botlek Rotterdam, Oliphantweg 30</t>
  </si>
  <si>
    <t>319700</t>
  </si>
  <si>
    <t>Oliphantweg 30</t>
  </si>
  <si>
    <t>3197 LE</t>
  </si>
  <si>
    <t>BOTLEK ROTTERDAM</t>
  </si>
  <si>
    <t>Gravinnen van Nassauboulevard 75</t>
  </si>
  <si>
    <t>481102</t>
  </si>
  <si>
    <t>4811 BN</t>
  </si>
  <si>
    <t>BREDA</t>
  </si>
  <si>
    <t>De Lutte, De Poppe 8</t>
  </si>
  <si>
    <t>ht.pruim-derks@belastingdienst.nl</t>
  </si>
  <si>
    <t>758700</t>
  </si>
  <si>
    <t>De Poppe 8</t>
  </si>
  <si>
    <t>7587 GA</t>
  </si>
  <si>
    <t>DE LUTTE</t>
  </si>
  <si>
    <t>Eindhoven, Keizersgracht 5, SO</t>
  </si>
  <si>
    <t>CFD OFD Hooghuis_Postbus</t>
  </si>
  <si>
    <t>561101</t>
  </si>
  <si>
    <t>Hooghuis</t>
  </si>
  <si>
    <t>Keizersgracht 5</t>
  </si>
  <si>
    <t>5611 GB</t>
  </si>
  <si>
    <t>Eindhoven, Waagstraat 1</t>
  </si>
  <si>
    <t>561100</t>
  </si>
  <si>
    <t>Waagstraat 1</t>
  </si>
  <si>
    <t>5611 KZ</t>
  </si>
  <si>
    <t>Emmen, Bendienplein 5</t>
  </si>
  <si>
    <t>781500</t>
  </si>
  <si>
    <t>Bendieplein 5</t>
  </si>
  <si>
    <t>7815 SM</t>
  </si>
  <si>
    <t>Emmen, Bendienplein 7</t>
  </si>
  <si>
    <t>781501</t>
  </si>
  <si>
    <t>Bendienplein 7</t>
  </si>
  <si>
    <t>Enschede, Hengelosestraat 75</t>
  </si>
  <si>
    <t>a.buijs@belastingdienst.nl</t>
  </si>
  <si>
    <t>751400</t>
  </si>
  <si>
    <t>Hengelosestraat 75</t>
  </si>
  <si>
    <t>7514 AE</t>
  </si>
  <si>
    <t>ENSCHEDE</t>
  </si>
  <si>
    <t>Groningen, Cascadeplein 1-3</t>
  </si>
  <si>
    <t>Cascadeplein 1-3</t>
  </si>
  <si>
    <t>3330</t>
  </si>
  <si>
    <t>Groningen, Emmasingel 1</t>
  </si>
  <si>
    <t>549,95</t>
  </si>
  <si>
    <t>Emmasingel 1</t>
  </si>
  <si>
    <t>9726 AH</t>
  </si>
  <si>
    <t>Heerlen, Kloosterweg 1</t>
  </si>
  <si>
    <t>641201</t>
  </si>
  <si>
    <t>CBS gebouw</t>
  </si>
  <si>
    <t>Kloosterweg 1</t>
  </si>
  <si>
    <t>641203</t>
  </si>
  <si>
    <t>Oranje Nassau gebouw</t>
  </si>
  <si>
    <t>Heerlen, Kloosterweg 22</t>
  </si>
  <si>
    <t>641202</t>
  </si>
  <si>
    <t>Kloosterweg 22</t>
  </si>
  <si>
    <t>Heerlen, Oude Roderweg 29</t>
  </si>
  <si>
    <t>642200</t>
  </si>
  <si>
    <t>De Beitel</t>
  </si>
  <si>
    <t>Oude Roderweg 29</t>
  </si>
  <si>
    <t>6422 PE</t>
  </si>
  <si>
    <t>Hengelo, Enschedesestraat 120 - 122</t>
  </si>
  <si>
    <t>755200</t>
  </si>
  <si>
    <t>Enschedesestraat 120 -122</t>
  </si>
  <si>
    <t>7552 CK</t>
  </si>
  <si>
    <t>HENGELO</t>
  </si>
  <si>
    <t>Hoofddorp, Capellalaan 1-17</t>
  </si>
  <si>
    <t>CFD OFD Holland Midden Acapella_Postbus</t>
  </si>
  <si>
    <t>213202</t>
  </si>
  <si>
    <t>Acapella</t>
  </si>
  <si>
    <t>Capellalaan 1-17</t>
  </si>
  <si>
    <t>2132 JK</t>
  </si>
  <si>
    <t>HOOFDDORP</t>
  </si>
  <si>
    <t>Hoogezand, Techniekweg 1</t>
  </si>
  <si>
    <t xml:space="preserve">CFD OFD Noord1 Cascadecomplex Supervisors_Postbus, </t>
  </si>
  <si>
    <t>960100</t>
  </si>
  <si>
    <t>Techniekweg 1</t>
  </si>
  <si>
    <t>9601 MD</t>
  </si>
  <si>
    <t>HOOGEZAND</t>
  </si>
  <si>
    <t>Hoorn, Nieuwe Steen 4</t>
  </si>
  <si>
    <t>162500</t>
  </si>
  <si>
    <t>Nieuwe Steen 4</t>
  </si>
  <si>
    <t>1625 HV</t>
  </si>
  <si>
    <t>HOORN</t>
  </si>
  <si>
    <t>Maastricht, Terra nigrastraat 10</t>
  </si>
  <si>
    <t xml:space="preserve">CFD OFD Maastricht_postbus </t>
  </si>
  <si>
    <t>621600</t>
  </si>
  <si>
    <t>Terra nigrastraat 10</t>
  </si>
  <si>
    <t>6216 BL</t>
  </si>
  <si>
    <t>MAASTRICHT</t>
  </si>
  <si>
    <t>Maasvlakte Rotterdam, Bosporusstraat 5, Maasvlakte I</t>
  </si>
  <si>
    <t>319900</t>
  </si>
  <si>
    <t>Bosporusstraat 5</t>
  </si>
  <si>
    <t>3199 LJ</t>
  </si>
  <si>
    <t>MAASVLAKTE ROTTE</t>
  </si>
  <si>
    <t>Rotterdam, Laan op Zuid 391</t>
  </si>
  <si>
    <t>CFD OFD Rdam1 Laan op Zuid 391_Postbus</t>
  </si>
  <si>
    <t>307202</t>
  </si>
  <si>
    <t>Laan op Zuid 391</t>
  </si>
  <si>
    <t>Rotterdam, Parklaan 14-16</t>
  </si>
  <si>
    <t>301600</t>
  </si>
  <si>
    <t>Belasting- &amp; Douanemuseum</t>
  </si>
  <si>
    <t>Parklaan 14-16</t>
  </si>
  <si>
    <t>3016 BB</t>
  </si>
  <si>
    <t>Rotterdam, Reeweg 16</t>
  </si>
  <si>
    <t>308800</t>
  </si>
  <si>
    <t>Reeweg 16</t>
  </si>
  <si>
    <t>3088 KA</t>
  </si>
  <si>
    <t>Rotterdam, Reeweg 31</t>
  </si>
  <si>
    <t>308900</t>
  </si>
  <si>
    <t>Reeweg 31</t>
  </si>
  <si>
    <t>3089 KM</t>
  </si>
  <si>
    <t>Schiphol, Beechavenue 82-110</t>
  </si>
  <si>
    <t>rm.ruijgrok-lemmers@belastingdienst.nl</t>
  </si>
  <si>
    <t>Beeachavenu 82-110</t>
  </si>
  <si>
    <t>1119 PW</t>
  </si>
  <si>
    <t>3550</t>
  </si>
  <si>
    <t>Schiphol, Evert van de Beekstraat 384</t>
  </si>
  <si>
    <t>CFD OFD Holland Midden The Outlook_Postbus</t>
  </si>
  <si>
    <t>111812</t>
  </si>
  <si>
    <t>The Outlook</t>
  </si>
  <si>
    <t>Evert van de Beekstraat 384</t>
  </si>
  <si>
    <t>1118 CZ</t>
  </si>
  <si>
    <t>Schiphol, Folkstoneweg 98</t>
  </si>
  <si>
    <t>CFD OFD Holland Midden JIC_Postbus</t>
  </si>
  <si>
    <t>111816</t>
  </si>
  <si>
    <t>JIC Smartgate</t>
  </si>
  <si>
    <t>Folkstoneweg 98</t>
  </si>
  <si>
    <t>1118 LN</t>
  </si>
  <si>
    <t>Tilburg, Spoorlaan 175</t>
  </si>
  <si>
    <t>Spoorlaan 175</t>
  </si>
  <si>
    <t>5038 CB</t>
  </si>
  <si>
    <t>3484,53</t>
  </si>
  <si>
    <t>Utrecht, Graadt Van Roggenweg 200</t>
  </si>
  <si>
    <t>Hojel City Center</t>
  </si>
  <si>
    <t>Graadt van Roggenweg 200</t>
  </si>
  <si>
    <t>5366,00</t>
  </si>
  <si>
    <t>Utrecht, Graadt Van Roggenweg 336</t>
  </si>
  <si>
    <t>Graadt van Roggenweg 336</t>
  </si>
  <si>
    <t>2650,00</t>
  </si>
  <si>
    <t>Utrecht, Nijenoord 6</t>
  </si>
  <si>
    <t xml:space="preserve">CFD.OFD.Utrecht.Nijenoord@belastingdienst.nl </t>
  </si>
  <si>
    <t>Nijenoord 6</t>
  </si>
  <si>
    <t>3552 AS</t>
  </si>
  <si>
    <t>Utrecht, St.-Jacobsstraat 16</t>
  </si>
  <si>
    <t>CFD OFD Utrecht Jacobstraat16_Postbus</t>
  </si>
  <si>
    <t>351109</t>
  </si>
  <si>
    <t>De Brug</t>
  </si>
  <si>
    <t>St.- Jacobsstraat 16</t>
  </si>
  <si>
    <t>3511 BS</t>
  </si>
  <si>
    <t>Utrecht, St.-Jacobsstraat 200</t>
  </si>
  <si>
    <t>SSO CFD OFD Utrecht Jacobsstraat 200_Postbus</t>
  </si>
  <si>
    <t>St. - Jacobstraat 200</t>
  </si>
  <si>
    <t>3511 BT</t>
  </si>
  <si>
    <t>Utrecht, Tiberdreef 12-24</t>
  </si>
  <si>
    <t>CFD OFD Utrecht Tiberdreef_Postbus</t>
  </si>
  <si>
    <t>846,40</t>
  </si>
  <si>
    <t>Forumflex 1</t>
  </si>
  <si>
    <t>Tiberdreef 12-24</t>
  </si>
  <si>
    <t>3561 GG</t>
  </si>
  <si>
    <t>Venlo, Hogeweg 85</t>
  </si>
  <si>
    <t>CFD OFD Venlo_Postbus</t>
  </si>
  <si>
    <t>591400</t>
  </si>
  <si>
    <t>Hogeweg 85</t>
  </si>
  <si>
    <t>5914 BC</t>
  </si>
  <si>
    <t>VENLO</t>
  </si>
  <si>
    <t xml:space="preserve">Zwolle, Hanzelaan 310 </t>
  </si>
  <si>
    <t>801700</t>
  </si>
  <si>
    <t>Hanzelaan 310</t>
  </si>
  <si>
    <t>8017 JK</t>
  </si>
  <si>
    <t>Zwolle, Lübeckplein 34</t>
  </si>
  <si>
    <t>Lubeckplein 34</t>
  </si>
  <si>
    <t>Zwolle, Noordzeelaan 40-44</t>
  </si>
  <si>
    <t>801701</t>
  </si>
  <si>
    <t>Da Vinci</t>
  </si>
  <si>
    <t>Noordzeelaan 40-44</t>
  </si>
  <si>
    <t>8017 JW</t>
  </si>
  <si>
    <t>Zwolle, Van Wevelinkhovenstraat 1</t>
  </si>
  <si>
    <t>802101</t>
  </si>
  <si>
    <t>Diezerveste</t>
  </si>
  <si>
    <t>Van Wevelinkhovenstraat 1</t>
  </si>
  <si>
    <t>8021 WX</t>
  </si>
  <si>
    <t xml:space="preserve">G = Groot </t>
  </si>
  <si>
    <t>M= Middel</t>
  </si>
  <si>
    <t>K= Klein</t>
  </si>
  <si>
    <t>Plaats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</si>
</sst>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413]\ * #,##0.00_ ;_ [$€-413]\ * \-#,##0.00_ ;_ [$€-413]\ * &quot;-&quot;??_ ;_ @_ "/>
  </numFmts>
  <fonts count="1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i/>
      <sz val="10"/>
      <color theme="0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i/>
      <sz val="10"/>
      <name val="Arial"/>
      <family val="2"/>
    </font>
    <font>
      <u/>
      <sz val="11"/>
      <color theme="1"/>
      <name val="Aptos Narrow"/>
      <family val="2"/>
      <scheme val="minor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/>
  </cellStyleXfs>
  <cellXfs count="59">
    <xf numFmtId="0" fontId="0" fillId="0" borderId="0" xfId="0"/>
    <xf numFmtId="0" fontId="3" fillId="0" borderId="1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3" fillId="0" borderId="3" xfId="3" applyFont="1" applyBorder="1" applyAlignment="1">
      <alignment horizontal="left"/>
    </xf>
    <xf numFmtId="164" fontId="3" fillId="0" borderId="3" xfId="3" applyNumberFormat="1" applyFont="1" applyBorder="1" applyAlignment="1">
      <alignment horizontal="left" wrapText="1"/>
    </xf>
    <xf numFmtId="0" fontId="5" fillId="0" borderId="3" xfId="3" applyFont="1" applyBorder="1" applyAlignment="1">
      <alignment horizontal="left"/>
    </xf>
    <xf numFmtId="2" fontId="3" fillId="0" borderId="4" xfId="0" applyNumberFormat="1" applyFont="1" applyBorder="1" applyAlignment="1">
      <alignment horizontal="left" vertical="top"/>
    </xf>
    <xf numFmtId="2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/>
    </xf>
    <xf numFmtId="1" fontId="3" fillId="0" borderId="3" xfId="3" applyNumberFormat="1" applyFont="1" applyBorder="1" applyAlignment="1">
      <alignment horizontal="left" wrapText="1"/>
    </xf>
    <xf numFmtId="9" fontId="3" fillId="0" borderId="3" xfId="1" applyFont="1" applyFill="1" applyBorder="1" applyAlignment="1">
      <alignment horizontal="left" wrapText="1"/>
    </xf>
    <xf numFmtId="164" fontId="3" fillId="0" borderId="0" xfId="0" applyNumberFormat="1" applyFont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6" fillId="0" borderId="3" xfId="3" applyFont="1" applyBorder="1" applyAlignment="1">
      <alignment horizontal="left"/>
    </xf>
    <xf numFmtId="0" fontId="6" fillId="0" borderId="0" xfId="0" applyFont="1" applyAlignment="1">
      <alignment horizontal="left" vertical="top"/>
    </xf>
    <xf numFmtId="9" fontId="6" fillId="0" borderId="0" xfId="1" applyFont="1" applyFill="1" applyBorder="1" applyAlignment="1">
      <alignment horizontal="left" vertical="top"/>
    </xf>
    <xf numFmtId="164" fontId="6" fillId="0" borderId="0" xfId="0" applyNumberFormat="1" applyFont="1" applyAlignment="1">
      <alignment horizontal="left" vertical="top"/>
    </xf>
    <xf numFmtId="0" fontId="6" fillId="0" borderId="4" xfId="0" applyFont="1" applyBorder="1" applyAlignment="1">
      <alignment horizontal="left" vertical="top"/>
    </xf>
    <xf numFmtId="0" fontId="7" fillId="0" borderId="0" xfId="0" applyFont="1" applyAlignment="1">
      <alignment horizontal="left" vertical="top"/>
    </xf>
    <xf numFmtId="0" fontId="8" fillId="0" borderId="5" xfId="3" applyFont="1" applyBorder="1" applyAlignment="1">
      <alignment horizontal="left"/>
    </xf>
    <xf numFmtId="0" fontId="8" fillId="0" borderId="6" xfId="3" applyFont="1" applyBorder="1" applyAlignment="1">
      <alignment horizontal="left"/>
    </xf>
    <xf numFmtId="164" fontId="8" fillId="0" borderId="5" xfId="3" applyNumberFormat="1" applyFont="1" applyBorder="1" applyAlignment="1">
      <alignment horizontal="left"/>
    </xf>
    <xf numFmtId="0" fontId="4" fillId="0" borderId="0" xfId="0" applyFont="1" applyAlignment="1">
      <alignment horizontal="left" vertical="top"/>
    </xf>
    <xf numFmtId="49" fontId="4" fillId="0" borderId="3" xfId="3" applyNumberFormat="1" applyBorder="1" applyAlignment="1">
      <alignment horizontal="left" wrapText="1"/>
    </xf>
    <xf numFmtId="0" fontId="3" fillId="0" borderId="7" xfId="0" applyFont="1" applyBorder="1"/>
    <xf numFmtId="49" fontId="3" fillId="0" borderId="3" xfId="3" applyNumberFormat="1" applyFont="1" applyBorder="1" applyAlignment="1">
      <alignment horizontal="left" wrapText="1"/>
    </xf>
    <xf numFmtId="0" fontId="4" fillId="0" borderId="3" xfId="3" applyBorder="1" applyAlignment="1">
      <alignment horizontal="left" wrapText="1"/>
    </xf>
    <xf numFmtId="0" fontId="3" fillId="0" borderId="8" xfId="0" applyFont="1" applyBorder="1"/>
    <xf numFmtId="0" fontId="3" fillId="0" borderId="3" xfId="3" applyFont="1" applyBorder="1" applyAlignment="1">
      <alignment horizontal="left" wrapText="1"/>
    </xf>
    <xf numFmtId="0" fontId="4" fillId="0" borderId="3" xfId="3" applyBorder="1"/>
    <xf numFmtId="0" fontId="3" fillId="0" borderId="9" xfId="0" applyFont="1" applyBorder="1"/>
    <xf numFmtId="0" fontId="3" fillId="0" borderId="3" xfId="0" applyFont="1" applyBorder="1"/>
    <xf numFmtId="49" fontId="3" fillId="0" borderId="10" xfId="3" applyNumberFormat="1" applyFont="1" applyBorder="1" applyAlignment="1">
      <alignment horizontal="left" wrapText="1"/>
    </xf>
    <xf numFmtId="0" fontId="3" fillId="0" borderId="10" xfId="3" applyFont="1" applyBorder="1" applyAlignment="1">
      <alignment horizontal="left" wrapText="1"/>
    </xf>
    <xf numFmtId="0" fontId="4" fillId="0" borderId="10" xfId="3" applyBorder="1" applyAlignment="1">
      <alignment horizontal="left"/>
    </xf>
    <xf numFmtId="2" fontId="3" fillId="0" borderId="3" xfId="3" applyNumberFormat="1" applyFont="1" applyBorder="1" applyAlignment="1">
      <alignment horizontal="left"/>
    </xf>
    <xf numFmtId="49" fontId="4" fillId="0" borderId="3" xfId="3" applyNumberFormat="1" applyBorder="1" applyAlignment="1">
      <alignment horizontal="left"/>
    </xf>
    <xf numFmtId="49" fontId="3" fillId="0" borderId="0" xfId="3" applyNumberFormat="1" applyFont="1" applyAlignment="1">
      <alignment horizontal="left" wrapText="1"/>
    </xf>
    <xf numFmtId="49" fontId="4" fillId="0" borderId="3" xfId="3" quotePrefix="1" applyNumberFormat="1" applyBorder="1" applyAlignment="1">
      <alignment horizontal="left" wrapText="1"/>
    </xf>
    <xf numFmtId="49" fontId="3" fillId="0" borderId="3" xfId="3" quotePrefix="1" applyNumberFormat="1" applyFont="1" applyBorder="1" applyAlignment="1">
      <alignment horizontal="left" wrapText="1"/>
    </xf>
    <xf numFmtId="0" fontId="3" fillId="0" borderId="3" xfId="2" applyFont="1" applyFill="1" applyBorder="1"/>
    <xf numFmtId="49" fontId="9" fillId="0" borderId="3" xfId="2" applyNumberFormat="1" applyFont="1" applyFill="1" applyBorder="1" applyAlignment="1" applyProtection="1">
      <alignment horizontal="left" wrapText="1"/>
    </xf>
    <xf numFmtId="0" fontId="4" fillId="0" borderId="10" xfId="3" applyBorder="1" applyAlignment="1">
      <alignment horizontal="left" vertical="center"/>
    </xf>
    <xf numFmtId="0" fontId="3" fillId="0" borderId="0" xfId="3" applyFont="1" applyAlignment="1">
      <alignment horizontal="left" wrapText="1"/>
    </xf>
    <xf numFmtId="0" fontId="10" fillId="0" borderId="0" xfId="0" applyFont="1" applyAlignment="1">
      <alignment horizontal="left" vertical="top"/>
    </xf>
    <xf numFmtId="0" fontId="9" fillId="0" borderId="3" xfId="2" applyFont="1" applyFill="1" applyBorder="1"/>
    <xf numFmtId="0" fontId="4" fillId="0" borderId="10" xfId="3" applyBorder="1" applyAlignment="1">
      <alignment horizontal="left" wrapText="1"/>
    </xf>
    <xf numFmtId="49" fontId="3" fillId="0" borderId="3" xfId="0" applyNumberFormat="1" applyFont="1" applyBorder="1"/>
    <xf numFmtId="0" fontId="4" fillId="0" borderId="3" xfId="3" applyBorder="1" applyAlignment="1">
      <alignment horizontal="left"/>
    </xf>
    <xf numFmtId="49" fontId="4" fillId="0" borderId="11" xfId="3" applyNumberFormat="1" applyBorder="1" applyAlignment="1">
      <alignment horizontal="left" wrapText="1"/>
    </xf>
    <xf numFmtId="49" fontId="3" fillId="0" borderId="11" xfId="3" applyNumberFormat="1" applyFont="1" applyBorder="1" applyAlignment="1">
      <alignment horizontal="left" wrapText="1"/>
    </xf>
    <xf numFmtId="2" fontId="3" fillId="0" borderId="11" xfId="3" applyNumberFormat="1" applyFont="1" applyBorder="1" applyAlignment="1">
      <alignment horizontal="left"/>
    </xf>
    <xf numFmtId="0" fontId="4" fillId="0" borderId="11" xfId="3" applyBorder="1" applyAlignment="1">
      <alignment horizontal="left" wrapText="1"/>
    </xf>
    <xf numFmtId="164" fontId="3" fillId="0" borderId="11" xfId="3" applyNumberFormat="1" applyFont="1" applyBorder="1" applyAlignment="1">
      <alignment horizontal="left" wrapText="1"/>
    </xf>
    <xf numFmtId="0" fontId="3" fillId="0" borderId="4" xfId="0" applyFont="1" applyBorder="1"/>
    <xf numFmtId="0" fontId="3" fillId="0" borderId="0" xfId="0" applyFont="1"/>
    <xf numFmtId="17" fontId="3" fillId="0" borderId="0" xfId="0" applyNumberFormat="1" applyFont="1" applyAlignment="1">
      <alignment horizontal="left" vertical="top"/>
    </xf>
    <xf numFmtId="49" fontId="4" fillId="0" borderId="4" xfId="3" applyNumberFormat="1" applyBorder="1" applyAlignment="1">
      <alignment horizontal="left" wrapText="1"/>
    </xf>
    <xf numFmtId="0" fontId="4" fillId="0" borderId="4" xfId="3" applyBorder="1"/>
  </cellXfs>
  <cellStyles count="4">
    <cellStyle name="Hyperlink" xfId="2" builtinId="8"/>
    <cellStyle name="Normal" xfId="3" xr:uid="{8DCD3ECC-CBC4-4153-AFEC-71A4EC1730C1}"/>
    <cellStyle name="Procent" xfId="1" builtinId="5"/>
    <cellStyle name="Standaard" xfId="0" builtinId="0"/>
  </cellStyles>
  <dxfs count="3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_ [$€-413]\ * #,##0.00_ ;_ [$€-413]\ * \-#,##0.00_ ;_ [$€-413]\ * &quot;-&quot;??_ ;_ @_ "/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 style="thin">
          <color indexed="64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_ [$€-413]\ * #,##0.00_ ;_ [$€-413]\ * \-#,##0.00_ ;_ [$€-413]\ * &quot;-&quot;??_ ;_ @_ "/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 style="thin">
          <color indexed="64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_ [$€-413]\ * #,##0.00_ ;_ [$€-413]\ * \-#,##0.00_ ;_ [$€-413]\ * &quot;-&quot;??_ ;_ @_ "/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 style="thin">
          <color indexed="64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_ [$€-413]\ * #,##0.00_ ;_ [$€-413]\ * \-#,##0.00_ ;_ [$€-413]\ * &quot;-&quot;??_ ;_ @_ "/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 style="thin">
          <color indexed="64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_ [$€-413]\ * #,##0.00_ ;_ [$€-413]\ * \-#,##0.00_ ;_ [$€-413]\ * &quot;-&quot;??_ ;_ @_ "/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 style="thin">
          <color indexed="64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_ [$€-413]\ * #,##0.00_ ;_ [$€-413]\ * \-#,##0.00_ ;_ [$€-413]\ * &quot;-&quot;??_ ;_ @_ "/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auto="1"/>
        </right>
        <top style="thin">
          <color indexed="64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 style="thin">
          <color indexed="64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 style="thin">
          <color indexed="64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 style="thin">
          <color indexed="64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 style="thin">
          <color indexed="64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 style="thin">
          <color indexed="64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 style="thin">
          <color indexed="64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theme="2" tint="-9.9978637043366805E-2"/>
        </left>
        <right style="thin">
          <color theme="2" tint="-9.9978637043366805E-2"/>
        </right>
        <top style="thin">
          <color theme="2" tint="-9.9978637043366805E-2"/>
        </top>
        <bottom style="thin">
          <color theme="2" tint="-9.9978637043366805E-2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fill>
        <patternFill patternType="none">
          <fgColor indexed="64"/>
          <bgColor auto="1"/>
        </patternFill>
      </fill>
      <border outline="0">
        <bottom style="thin">
          <color indexed="64"/>
        </bottom>
      </border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3B8EBF0-8C44-44EC-92A8-24515F3BC4DC}" name="Tabel1" displayName="Tabel1" ref="A8:N85" totalsRowShown="0" headerRowDxfId="33" dataDxfId="31" totalsRowDxfId="29" headerRowBorderDxfId="32" tableBorderDxfId="30" totalsRowBorderDxfId="28" headerRowCellStyle="Normal" dataCellStyle="Normal">
  <autoFilter ref="A8:N85" xr:uid="{F3B8EBF0-8C44-44EC-92A8-24515F3BC4DC}"/>
  <sortState xmlns:xlrd2="http://schemas.microsoft.com/office/spreadsheetml/2017/richdata2" ref="A9:N85">
    <sortCondition ref="I8:I85"/>
  </sortState>
  <tableColumns count="14">
    <tableColumn id="2" xr3:uid="{15614C39-560D-462C-96E9-335CDD753866}" name="Locatie" dataDxfId="27" totalsRowDxfId="26" dataCellStyle="Normal"/>
    <tableColumn id="16" xr3:uid="{4A6B1E9A-1337-4B3B-8071-A4FA8B02781E}" name="Postbus" dataDxfId="25" totalsRowDxfId="24" dataCellStyle="Normal"/>
    <tableColumn id="1" xr3:uid="{388EBA08-B3DE-4C4D-93A6-335CDD04177C}" name="Code gebouw" dataDxfId="23" totalsRowDxfId="22" dataCellStyle="Normal"/>
    <tableColumn id="3" xr3:uid="{ED314CE3-E89D-4AB1-9632-BD512C93849F}" name="Naam van gebouw" dataDxfId="21" totalsRowDxfId="20" dataCellStyle="Normal"/>
    <tableColumn id="4" xr3:uid="{F271EC23-B8CE-4526-9286-3620EC9F018E}" name="Adres " dataDxfId="19" totalsRowDxfId="18" dataCellStyle="Normal"/>
    <tableColumn id="5" xr3:uid="{01F82DC3-E3FC-4E73-8E41-41421FBB4131}" name="Postcode" dataDxfId="17" totalsRowDxfId="16" dataCellStyle="Normal"/>
    <tableColumn id="6" xr3:uid="{E80DE864-0408-4C2F-A9CA-96B8FFA05117}" name="Plaats" dataDxfId="15" totalsRowDxfId="14" dataCellStyle="Normal"/>
    <tableColumn id="7" xr3:uid="{04CD0567-99B7-4C41-8BC8-13BF27142C78}" name="Totale ruimte-oppervlakte m²" dataDxfId="13" totalsRowDxfId="12" dataCellStyle="Normal"/>
    <tableColumn id="8" xr3:uid="{F88FC964-2499-4A0E-AAB1-66C8261D2886}" name="G/M/K" dataDxfId="11" totalsRowDxfId="10" dataCellStyle="Normal">
      <calculatedColumnFormula>IF(H9&gt;=$D$4,"G",IF(H9&gt;=$D$3,"M","K"))</calculatedColumnFormula>
    </tableColumn>
    <tableColumn id="9" xr3:uid="{F7858C58-8C32-4956-A48E-8146C3CC158C}" name="Boom1" dataDxfId="9" totalsRowDxfId="8" dataCellStyle="Normal"/>
    <tableColumn id="11" xr3:uid="{83142C27-BDF1-4FCD-9AC7-3D005B6B4799}" name="Boom 2" dataDxfId="7" totalsRowDxfId="6" dataCellStyle="Normal"/>
    <tableColumn id="13" xr3:uid="{50D7370D-8807-4CFA-BE46-5F0F03571865}" name="Basisbudget" dataDxfId="5" totalsRowDxfId="4" dataCellStyle="Normal">
      <calculatedColumnFormula>SUM(Tabel1[[#This Row],[Boom1]:[Boom 2]])</calculatedColumnFormula>
    </tableColumn>
    <tableColumn id="14" xr3:uid="{0AA799DB-1FAD-42CA-8EB0-A96C73E46E7A}" name="Extra Budget" dataDxfId="3" totalsRowDxfId="2" dataCellStyle="Normal">
      <calculatedColumnFormula>IF(Tabel1[[#This Row],[G/M/K]]=$I$2,$M$2,IF(Tabel1[[#This Row],[G/M/K]]=$I$3,$M$3,$M$4))</calculatedColumnFormula>
    </tableColumn>
    <tableColumn id="15" xr3:uid="{5152138D-920F-4012-BF91-749E6044FB1B}" name="Totaal Budget" dataDxfId="1" totalsRowDxfId="0" dataCellStyle="Normal">
      <calculatedColumnFormula>Tabel1[[#This Row],[Extra Budget]]+Tabel1[[#This Row],[Basisbudget]]</calculatedColumnFormula>
    </tableColumn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hyperlink" Target="mailto:jfm.van.steenbergen@belastingdienst.nl" TargetMode="External"/><Relationship Id="rId1" Type="http://schemas.openxmlformats.org/officeDocument/2006/relationships/hyperlink" Target="mailto:jfm.van.steenbergen@belastingdienst.n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BF215-01F0-42E0-8DE9-C4E6269104B7}">
  <dimension ref="A1:P136"/>
  <sheetViews>
    <sheetView tabSelected="1" topLeftCell="E6" workbookViewId="0">
      <selection activeCell="P14" sqref="A1:XFD1048576"/>
    </sheetView>
  </sheetViews>
  <sheetFormatPr defaultColWidth="7.69921875" defaultRowHeight="13.2"/>
  <cols>
    <col min="1" max="1" width="33" style="54" hidden="1" customWidth="1"/>
    <col min="2" max="2" width="51" style="55" hidden="1" customWidth="1"/>
    <col min="3" max="3" width="8.5" style="8" hidden="1" customWidth="1"/>
    <col min="4" max="4" width="17.5" style="8" hidden="1" customWidth="1"/>
    <col min="5" max="5" width="31" style="8" customWidth="1"/>
    <col min="6" max="6" width="14.59765625" style="8" hidden="1" customWidth="1"/>
    <col min="7" max="7" width="17.19921875" style="8" bestFit="1" customWidth="1"/>
    <col min="8" max="8" width="26.09765625" style="8" bestFit="1" customWidth="1"/>
    <col min="9" max="9" width="8.19921875" style="8" bestFit="1" customWidth="1"/>
    <col min="10" max="10" width="13.8984375" style="8" customWidth="1"/>
    <col min="11" max="11" width="12.8984375" style="8" bestFit="1" customWidth="1"/>
    <col min="12" max="12" width="11.5" style="8" hidden="1" customWidth="1"/>
    <col min="13" max="13" width="13.3984375" style="8" hidden="1" customWidth="1"/>
    <col min="14" max="14" width="13.69921875" style="8" hidden="1" customWidth="1"/>
    <col min="15" max="16384" width="7.69921875" style="8"/>
  </cols>
  <sheetData>
    <row r="1" spans="1:16" s="2" customFormat="1" ht="14.4" hidden="1" customHeight="1">
      <c r="A1" s="1"/>
      <c r="F1" s="3" t="s">
        <v>0</v>
      </c>
      <c r="G1" s="4">
        <v>100000</v>
      </c>
      <c r="I1" s="5" t="s">
        <v>1</v>
      </c>
      <c r="J1" s="5" t="s">
        <v>2</v>
      </c>
      <c r="K1" s="5" t="s">
        <v>3</v>
      </c>
      <c r="L1" s="5" t="s">
        <v>4</v>
      </c>
      <c r="M1" s="5" t="s">
        <v>5</v>
      </c>
    </row>
    <row r="2" spans="1:16" ht="14.4" hidden="1" customHeight="1">
      <c r="A2" s="6"/>
      <c r="B2" s="7"/>
      <c r="F2" s="3" t="s">
        <v>6</v>
      </c>
      <c r="G2" s="4">
        <v>28426</v>
      </c>
      <c r="I2" s="4" t="s">
        <v>7</v>
      </c>
      <c r="J2" s="9">
        <v>17</v>
      </c>
      <c r="K2" s="10">
        <v>0.55000000000000004</v>
      </c>
      <c r="L2" s="4">
        <f>G4*K2</f>
        <v>39365.700000000004</v>
      </c>
      <c r="M2" s="4">
        <f>L2/J2</f>
        <v>2315.6294117647062</v>
      </c>
      <c r="N2" s="11"/>
    </row>
    <row r="3" spans="1:16" ht="14.4" hidden="1" customHeight="1">
      <c r="A3" s="12"/>
      <c r="B3" s="8"/>
      <c r="D3" s="7">
        <v>2000</v>
      </c>
      <c r="F3" s="3"/>
      <c r="I3" s="4" t="s">
        <v>8</v>
      </c>
      <c r="J3" s="9">
        <v>46</v>
      </c>
      <c r="K3" s="10">
        <v>0.39</v>
      </c>
      <c r="L3" s="4">
        <f>G4*K3</f>
        <v>27913.86</v>
      </c>
      <c r="M3" s="4">
        <f t="shared" ref="M3:M4" si="0">L3/J3</f>
        <v>606.82304347826084</v>
      </c>
      <c r="N3" s="11"/>
    </row>
    <row r="4" spans="1:16" ht="14.4" hidden="1" customHeight="1">
      <c r="A4" s="12"/>
      <c r="B4" s="8"/>
      <c r="D4" s="7">
        <v>20000</v>
      </c>
      <c r="F4" s="13" t="s">
        <v>9</v>
      </c>
      <c r="G4" s="4">
        <v>71574</v>
      </c>
      <c r="I4" s="4" t="s">
        <v>10</v>
      </c>
      <c r="J4" s="9">
        <v>14</v>
      </c>
      <c r="K4" s="10">
        <v>0.06</v>
      </c>
      <c r="L4" s="4">
        <f>K4*G4</f>
        <v>4294.4399999999996</v>
      </c>
      <c r="M4" s="4">
        <f t="shared" si="0"/>
        <v>306.74571428571426</v>
      </c>
      <c r="N4" s="11"/>
    </row>
    <row r="5" spans="1:16" ht="14.4" hidden="1" customHeight="1">
      <c r="A5" s="12"/>
      <c r="B5" s="8"/>
      <c r="I5" s="14" t="s">
        <v>11</v>
      </c>
      <c r="J5" s="14">
        <f>SUM(J2:J4)</f>
        <v>77</v>
      </c>
      <c r="K5" s="15">
        <f>SUM(K2:K4)</f>
        <v>1</v>
      </c>
      <c r="L5" s="16">
        <f>SUM(L2:L4)</f>
        <v>71574</v>
      </c>
      <c r="M5" s="16"/>
      <c r="N5" s="11"/>
    </row>
    <row r="6" spans="1:16" ht="14.4" customHeight="1">
      <c r="A6" s="17" t="s">
        <v>12</v>
      </c>
      <c r="B6" s="8"/>
      <c r="J6" s="11"/>
      <c r="L6" s="14" t="s">
        <v>13</v>
      </c>
      <c r="M6" s="11"/>
      <c r="P6" s="8" t="s">
        <v>416</v>
      </c>
    </row>
    <row r="7" spans="1:16" ht="14.4" customHeight="1">
      <c r="A7" s="12"/>
      <c r="B7" s="8"/>
      <c r="J7" s="18" t="s">
        <v>14</v>
      </c>
      <c r="K7" s="18" t="s">
        <v>15</v>
      </c>
      <c r="L7" s="18"/>
      <c r="M7" s="11"/>
      <c r="P7" s="8" t="s">
        <v>417</v>
      </c>
    </row>
    <row r="8" spans="1:16" s="22" customFormat="1" ht="14.4" customHeight="1">
      <c r="A8" s="19" t="s">
        <v>16</v>
      </c>
      <c r="B8" s="20" t="s">
        <v>17</v>
      </c>
      <c r="C8" s="19" t="s">
        <v>18</v>
      </c>
      <c r="D8" s="19" t="s">
        <v>19</v>
      </c>
      <c r="E8" s="19" t="s">
        <v>20</v>
      </c>
      <c r="F8" s="19" t="s">
        <v>21</v>
      </c>
      <c r="G8" s="19" t="s">
        <v>419</v>
      </c>
      <c r="H8" s="19" t="s">
        <v>22</v>
      </c>
      <c r="I8" s="19" t="s">
        <v>1</v>
      </c>
      <c r="J8" s="19" t="s">
        <v>23</v>
      </c>
      <c r="K8" s="19" t="s">
        <v>24</v>
      </c>
      <c r="L8" s="21" t="s">
        <v>25</v>
      </c>
      <c r="M8" s="19" t="s">
        <v>26</v>
      </c>
      <c r="N8" s="19" t="s">
        <v>27</v>
      </c>
      <c r="P8" s="22" t="s">
        <v>418</v>
      </c>
    </row>
    <row r="9" spans="1:16" ht="14.4" customHeight="1">
      <c r="A9" s="23" t="s">
        <v>28</v>
      </c>
      <c r="B9" s="24" t="s">
        <v>29</v>
      </c>
      <c r="C9" s="25" t="s">
        <v>30</v>
      </c>
      <c r="D9" s="25"/>
      <c r="E9" s="23" t="s">
        <v>31</v>
      </c>
      <c r="F9" s="25" t="s">
        <v>32</v>
      </c>
      <c r="G9" s="25" t="s">
        <v>33</v>
      </c>
      <c r="H9" s="25">
        <v>20473.759999999998</v>
      </c>
      <c r="I9" s="26" t="str">
        <f>IF(H9&gt;=$D$4,"G",IF(H9&gt;=$D$3,"M","K"))</f>
        <v>G</v>
      </c>
      <c r="J9" s="4" t="s">
        <v>34</v>
      </c>
      <c r="K9" s="4" t="s">
        <v>34</v>
      </c>
      <c r="L9" s="4">
        <f>SUM(Tabel1[[#This Row],[Boom1]:[Boom 2]])</f>
        <v>0</v>
      </c>
      <c r="M9" s="4">
        <f>IF(Tabel1[[#This Row],[G/M/K]]=$I$2,$M$2,IF(Tabel1[[#This Row],[G/M/K]]=$I$3,$M$3,$M$4))</f>
        <v>2315.6294117647062</v>
      </c>
      <c r="N9" s="4">
        <f>Tabel1[[#This Row],[Extra Budget]]+Tabel1[[#This Row],[Basisbudget]]</f>
        <v>2315.6294117647062</v>
      </c>
    </row>
    <row r="10" spans="1:16" ht="14.4" customHeight="1">
      <c r="A10" s="23" t="s">
        <v>35</v>
      </c>
      <c r="B10" s="27" t="s">
        <v>36</v>
      </c>
      <c r="C10" s="25" t="s">
        <v>37</v>
      </c>
      <c r="D10" s="25" t="s">
        <v>38</v>
      </c>
      <c r="E10" s="23" t="s">
        <v>39</v>
      </c>
      <c r="F10" s="25" t="s">
        <v>40</v>
      </c>
      <c r="G10" s="25" t="s">
        <v>41</v>
      </c>
      <c r="H10" s="25">
        <v>56824.11</v>
      </c>
      <c r="I10" s="26" t="str">
        <f>IF(H10&gt;=$D$4,"G",IF(H10&gt;=$D$3,"M","K"))</f>
        <v>G</v>
      </c>
      <c r="J10" s="4" t="s">
        <v>34</v>
      </c>
      <c r="K10" s="4" t="s">
        <v>34</v>
      </c>
      <c r="L10" s="4">
        <f>SUM(Tabel1[[#This Row],[Boom1]:[Boom 2]])</f>
        <v>0</v>
      </c>
      <c r="M10" s="4">
        <f>IF(Tabel1[[#This Row],[G/M/K]]=$I$2,$M$2,IF(Tabel1[[#This Row],[G/M/K]]=$I$3,$M$3,$M$4))</f>
        <v>2315.6294117647062</v>
      </c>
      <c r="N10" s="4">
        <f>Tabel1[[#This Row],[Extra Budget]]+Tabel1[[#This Row],[Basisbudget]]</f>
        <v>2315.6294117647062</v>
      </c>
    </row>
    <row r="11" spans="1:16" ht="14.4" customHeight="1">
      <c r="A11" s="26" t="s">
        <v>42</v>
      </c>
      <c r="B11" s="27" t="s">
        <v>43</v>
      </c>
      <c r="C11" s="28"/>
      <c r="D11" s="29" t="s">
        <v>44</v>
      </c>
      <c r="E11" s="23" t="s">
        <v>45</v>
      </c>
      <c r="F11" s="25" t="s">
        <v>46</v>
      </c>
      <c r="G11" s="25" t="s">
        <v>41</v>
      </c>
      <c r="H11" s="25" t="s">
        <v>47</v>
      </c>
      <c r="I11" s="23" t="s">
        <v>7</v>
      </c>
      <c r="J11" s="4" t="s">
        <v>34</v>
      </c>
      <c r="K11" s="4" t="s">
        <v>34</v>
      </c>
      <c r="L11" s="4">
        <f>SUM(Tabel1[[#This Row],[Boom1]:[Boom 2]])</f>
        <v>0</v>
      </c>
      <c r="M11" s="4">
        <v>2315.63</v>
      </c>
      <c r="N11" s="4">
        <f>Tabel1[[#This Row],[Extra Budget]]+Tabel1[[#This Row],[Basisbudget]]</f>
        <v>2315.63</v>
      </c>
    </row>
    <row r="12" spans="1:16" ht="14.4" customHeight="1">
      <c r="A12" s="23" t="s">
        <v>48</v>
      </c>
      <c r="B12" s="30" t="s">
        <v>49</v>
      </c>
      <c r="C12" s="25" t="s">
        <v>50</v>
      </c>
      <c r="D12" s="25" t="s">
        <v>51</v>
      </c>
      <c r="E12" s="23" t="s">
        <v>52</v>
      </c>
      <c r="F12" s="25" t="s">
        <v>53</v>
      </c>
      <c r="G12" s="25" t="s">
        <v>54</v>
      </c>
      <c r="H12" s="25">
        <v>47830.37</v>
      </c>
      <c r="I12" s="26" t="str">
        <f>IF(H12&gt;=$D$4,"G",IF(H12&gt;=$D$3,"M","K"))</f>
        <v>G</v>
      </c>
      <c r="J12" s="4" t="s">
        <v>34</v>
      </c>
      <c r="K12" s="4" t="s">
        <v>34</v>
      </c>
      <c r="L12" s="4">
        <f>SUM(Tabel1[[#This Row],[Boom1]:[Boom 2]])</f>
        <v>0</v>
      </c>
      <c r="M12" s="4">
        <f>IF(Tabel1[[#This Row],[G/M/K]]=$I$2,$M$2,IF(Tabel1[[#This Row],[G/M/K]]=$I$3,$M$3,$M$4))</f>
        <v>2315.6294117647062</v>
      </c>
      <c r="N12" s="4">
        <f>Tabel1[[#This Row],[Extra Budget]]+Tabel1[[#This Row],[Basisbudget]]</f>
        <v>2315.6294117647062</v>
      </c>
    </row>
    <row r="13" spans="1:16" ht="14.4" customHeight="1">
      <c r="A13" s="23" t="s">
        <v>55</v>
      </c>
      <c r="B13" s="31" t="s">
        <v>56</v>
      </c>
      <c r="C13" s="32" t="s">
        <v>57</v>
      </c>
      <c r="D13" s="25" t="s">
        <v>58</v>
      </c>
      <c r="E13" s="23" t="s">
        <v>59</v>
      </c>
      <c r="F13" s="25" t="s">
        <v>60</v>
      </c>
      <c r="G13" s="25" t="s">
        <v>54</v>
      </c>
      <c r="H13" s="25">
        <v>20000</v>
      </c>
      <c r="I13" s="26" t="str">
        <f>IF(H13&gt;=$D$4,"G",IF(H13&gt;=$D$3,"M","K"))</f>
        <v>G</v>
      </c>
      <c r="J13" s="4" t="s">
        <v>34</v>
      </c>
      <c r="K13" s="4" t="s">
        <v>34</v>
      </c>
      <c r="L13" s="4">
        <f>SUM(Tabel1[[#This Row],[Boom1]:[Boom 2]])</f>
        <v>0</v>
      </c>
      <c r="M13" s="4">
        <f>IF(Tabel1[[#This Row],[G/M/K]]=$I$2,$M$2,IF(Tabel1[[#This Row],[G/M/K]]=$I$3,$M$3,$M$4))</f>
        <v>2315.6294117647062</v>
      </c>
      <c r="N13" s="4">
        <f>Tabel1[[#This Row],[Extra Budget]]+Tabel1[[#This Row],[Basisbudget]]</f>
        <v>2315.6294117647062</v>
      </c>
    </row>
    <row r="14" spans="1:16" ht="14.4" customHeight="1">
      <c r="A14" s="23" t="s">
        <v>55</v>
      </c>
      <c r="B14" s="31" t="s">
        <v>56</v>
      </c>
      <c r="C14" s="32" t="s">
        <v>61</v>
      </c>
      <c r="D14" s="25" t="s">
        <v>62</v>
      </c>
      <c r="E14" s="23" t="s">
        <v>59</v>
      </c>
      <c r="F14" s="25" t="s">
        <v>60</v>
      </c>
      <c r="G14" s="25" t="s">
        <v>54</v>
      </c>
      <c r="H14" s="25">
        <v>20000</v>
      </c>
      <c r="I14" s="26" t="str">
        <f>IF(H14&gt;=$D$4,"G",IF(H14&gt;=$D$3,"M","K"))</f>
        <v>G</v>
      </c>
      <c r="J14" s="4" t="s">
        <v>34</v>
      </c>
      <c r="K14" s="4"/>
      <c r="L14" s="4">
        <f>SUM(Tabel1[[#This Row],[Boom1]:[Boom 2]])</f>
        <v>0</v>
      </c>
      <c r="M14" s="4">
        <f>IF(Tabel1[[#This Row],[G/M/K]]=$I$2,$M$2,IF(Tabel1[[#This Row],[G/M/K]]=$I$3,$M$3,$M$4))</f>
        <v>2315.6294117647062</v>
      </c>
      <c r="N14" s="4">
        <f>Tabel1[[#This Row],[Extra Budget]]+Tabel1[[#This Row],[Basisbudget]]</f>
        <v>2315.6294117647062</v>
      </c>
    </row>
    <row r="15" spans="1:16" ht="14.4" customHeight="1">
      <c r="A15" s="26" t="s">
        <v>63</v>
      </c>
      <c r="B15" s="31" t="s">
        <v>64</v>
      </c>
      <c r="C15" s="33">
        <v>683500</v>
      </c>
      <c r="D15" s="29"/>
      <c r="E15" s="23" t="s">
        <v>65</v>
      </c>
      <c r="F15" s="25" t="s">
        <v>66</v>
      </c>
      <c r="G15" s="25" t="s">
        <v>67</v>
      </c>
      <c r="H15" s="25" t="s">
        <v>68</v>
      </c>
      <c r="I15" s="23" t="str">
        <f>IF(H15&gt;=$D$4,"G",IF(H15&gt;=$D$3,"M","K"))</f>
        <v>G</v>
      </c>
      <c r="J15" s="4" t="s">
        <v>34</v>
      </c>
      <c r="K15" s="4" t="s">
        <v>34</v>
      </c>
      <c r="L15" s="4">
        <f>SUM(Tabel1[[#This Row],[Boom1]:[Boom 2]])</f>
        <v>0</v>
      </c>
      <c r="M15" s="4">
        <f>IF(Tabel1[[#This Row],[G/M/K]]=$I$2,$M$2,IF(Tabel1[[#This Row],[G/M/K]]=$I$3,$M$3,$M$4))</f>
        <v>2315.6294117647062</v>
      </c>
      <c r="N15" s="4">
        <f>Tabel1[[#This Row],[Extra Budget]]+Tabel1[[#This Row],[Basisbudget]]</f>
        <v>2315.6294117647062</v>
      </c>
    </row>
    <row r="16" spans="1:16" ht="14.4" customHeight="1">
      <c r="A16" s="28" t="s">
        <v>69</v>
      </c>
      <c r="B16" s="23" t="s">
        <v>70</v>
      </c>
      <c r="C16" s="34">
        <v>940100</v>
      </c>
      <c r="D16" s="29"/>
      <c r="E16" s="23" t="s">
        <v>71</v>
      </c>
      <c r="F16" s="25" t="s">
        <v>72</v>
      </c>
      <c r="G16" s="25" t="s">
        <v>73</v>
      </c>
      <c r="H16" s="25"/>
      <c r="I16" s="23" t="s">
        <v>7</v>
      </c>
      <c r="J16" s="4" t="s">
        <v>34</v>
      </c>
      <c r="K16" s="4" t="s">
        <v>34</v>
      </c>
      <c r="L16" s="4">
        <f>SUM(Tabel1[[#This Row],[Boom1]:[Boom 2]])</f>
        <v>0</v>
      </c>
      <c r="M16" s="4">
        <v>2315.63</v>
      </c>
      <c r="N16" s="4">
        <f>Tabel1[[#This Row],[Extra Budget]]+Tabel1[[#This Row],[Basisbudget]]</f>
        <v>2315.63</v>
      </c>
    </row>
    <row r="17" spans="1:14" ht="14.4" customHeight="1">
      <c r="A17" s="23" t="s">
        <v>74</v>
      </c>
      <c r="B17" s="31" t="s">
        <v>75</v>
      </c>
      <c r="C17" s="32" t="s">
        <v>76</v>
      </c>
      <c r="D17" s="25" t="s">
        <v>77</v>
      </c>
      <c r="E17" s="23" t="s">
        <v>74</v>
      </c>
      <c r="F17" s="25" t="s">
        <v>78</v>
      </c>
      <c r="G17" s="25" t="s">
        <v>79</v>
      </c>
      <c r="H17" s="35">
        <v>20000</v>
      </c>
      <c r="I17" s="26" t="str">
        <f t="shared" ref="I17:I30" si="1">IF(H17&gt;=$D$4,"G",IF(H17&gt;=$D$3,"M","K"))</f>
        <v>G</v>
      </c>
      <c r="J17" s="4" t="s">
        <v>34</v>
      </c>
      <c r="K17" s="4"/>
      <c r="L17" s="4">
        <f>SUM(Tabel1[[#This Row],[Boom1]:[Boom 2]])</f>
        <v>0</v>
      </c>
      <c r="M17" s="4">
        <f>IF(Tabel1[[#This Row],[G/M/K]]=$I$2,$M$2,IF(Tabel1[[#This Row],[G/M/K]]=$I$3,$M$3,$M$4))</f>
        <v>2315.6294117647062</v>
      </c>
      <c r="N17" s="4">
        <f>Tabel1[[#This Row],[Extra Budget]]+Tabel1[[#This Row],[Basisbudget]]</f>
        <v>2315.6294117647062</v>
      </c>
    </row>
    <row r="18" spans="1:14" ht="14.4" customHeight="1">
      <c r="A18" s="28" t="s">
        <v>80</v>
      </c>
      <c r="B18" s="31" t="s">
        <v>75</v>
      </c>
      <c r="C18" s="34">
        <v>561200</v>
      </c>
      <c r="D18" s="29"/>
      <c r="E18" s="23" t="s">
        <v>81</v>
      </c>
      <c r="F18" s="25" t="s">
        <v>82</v>
      </c>
      <c r="G18" s="25" t="s">
        <v>79</v>
      </c>
      <c r="H18" s="25" t="s">
        <v>83</v>
      </c>
      <c r="I18" s="23" t="str">
        <f t="shared" si="1"/>
        <v>G</v>
      </c>
      <c r="J18" s="4" t="s">
        <v>34</v>
      </c>
      <c r="K18" s="4" t="s">
        <v>34</v>
      </c>
      <c r="L18" s="4">
        <f>SUM(Tabel1[[#This Row],[Boom1]:[Boom 2]])</f>
        <v>0</v>
      </c>
      <c r="M18" s="4">
        <f>IF(Tabel1[[#This Row],[G/M/K]]=$I$2,$M$2,IF(Tabel1[[#This Row],[G/M/K]]=$I$3,$M$3,$M$4))</f>
        <v>2315.6294117647062</v>
      </c>
      <c r="N18" s="4">
        <f>Tabel1[[#This Row],[Extra Budget]]+Tabel1[[#This Row],[Basisbudget]]</f>
        <v>2315.6294117647062</v>
      </c>
    </row>
    <row r="19" spans="1:14" ht="14.4" customHeight="1">
      <c r="A19" s="23" t="s">
        <v>84</v>
      </c>
      <c r="B19" s="31" t="s">
        <v>85</v>
      </c>
      <c r="C19" s="32" t="s">
        <v>86</v>
      </c>
      <c r="D19" s="25" t="s">
        <v>87</v>
      </c>
      <c r="E19" s="23" t="s">
        <v>88</v>
      </c>
      <c r="F19" s="25" t="s">
        <v>89</v>
      </c>
      <c r="G19" s="25" t="s">
        <v>90</v>
      </c>
      <c r="H19" s="35">
        <v>26394.48</v>
      </c>
      <c r="I19" s="26" t="str">
        <f t="shared" si="1"/>
        <v>G</v>
      </c>
      <c r="J19" s="4" t="s">
        <v>34</v>
      </c>
      <c r="K19" s="4" t="s">
        <v>34</v>
      </c>
      <c r="L19" s="4">
        <f>SUM(Tabel1[[#This Row],[Boom1]:[Boom 2]])</f>
        <v>0</v>
      </c>
      <c r="M19" s="4">
        <f>IF(Tabel1[[#This Row],[G/M/K]]=$I$2,$M$2,IF(Tabel1[[#This Row],[G/M/K]]=$I$3,$M$3,$M$4))</f>
        <v>2315.6294117647062</v>
      </c>
      <c r="N19" s="4">
        <f>Tabel1[[#This Row],[Extra Budget]]+Tabel1[[#This Row],[Basisbudget]]</f>
        <v>2315.6294117647062</v>
      </c>
    </row>
    <row r="20" spans="1:14" ht="14.4" customHeight="1">
      <c r="A20" s="23" t="s">
        <v>91</v>
      </c>
      <c r="B20" s="31" t="s">
        <v>92</v>
      </c>
      <c r="C20" s="32" t="s">
        <v>93</v>
      </c>
      <c r="D20" s="25"/>
      <c r="E20" s="23" t="s">
        <v>94</v>
      </c>
      <c r="F20" s="25" t="s">
        <v>95</v>
      </c>
      <c r="G20" s="25" t="s">
        <v>90</v>
      </c>
      <c r="H20" s="35">
        <v>47774.64</v>
      </c>
      <c r="I20" s="26" t="str">
        <f t="shared" si="1"/>
        <v>G</v>
      </c>
      <c r="J20" s="4" t="s">
        <v>34</v>
      </c>
      <c r="K20" s="4" t="s">
        <v>34</v>
      </c>
      <c r="L20" s="4">
        <f>SUM(Tabel1[[#This Row],[Boom1]:[Boom 2]])</f>
        <v>0</v>
      </c>
      <c r="M20" s="4">
        <f>IF(Tabel1[[#This Row],[G/M/K]]=$I$2,$M$2,IF(Tabel1[[#This Row],[G/M/K]]=$I$3,$M$3,$M$4))</f>
        <v>2315.6294117647062</v>
      </c>
      <c r="N20" s="4">
        <f>Tabel1[[#This Row],[Extra Budget]]+Tabel1[[#This Row],[Basisbudget]]</f>
        <v>2315.6294117647062</v>
      </c>
    </row>
    <row r="21" spans="1:14" ht="14.4" customHeight="1">
      <c r="A21" s="36" t="s">
        <v>96</v>
      </c>
      <c r="B21" s="31" t="s">
        <v>97</v>
      </c>
      <c r="C21" s="32" t="s">
        <v>98</v>
      </c>
      <c r="D21" s="25"/>
      <c r="E21" s="23" t="s">
        <v>99</v>
      </c>
      <c r="F21" s="25" t="s">
        <v>100</v>
      </c>
      <c r="G21" s="25" t="s">
        <v>101</v>
      </c>
      <c r="H21" s="35">
        <v>26912.09</v>
      </c>
      <c r="I21" s="26" t="str">
        <f t="shared" si="1"/>
        <v>G</v>
      </c>
      <c r="J21" s="4" t="s">
        <v>34</v>
      </c>
      <c r="K21" s="4" t="s">
        <v>34</v>
      </c>
      <c r="L21" s="4">
        <f>SUM(Tabel1[[#This Row],[Boom1]:[Boom 2]])</f>
        <v>0</v>
      </c>
      <c r="M21" s="4">
        <f>IF(Tabel1[[#This Row],[G/M/K]]=$I$2,$M$2,IF(Tabel1[[#This Row],[G/M/K]]=$I$3,$M$3,$M$4))</f>
        <v>2315.6294117647062</v>
      </c>
      <c r="N21" s="4">
        <f>Tabel1[[#This Row],[Extra Budget]]+Tabel1[[#This Row],[Basisbudget]]</f>
        <v>2315.6294117647062</v>
      </c>
    </row>
    <row r="22" spans="1:14">
      <c r="A22" s="23" t="s">
        <v>102</v>
      </c>
      <c r="B22" s="31" t="s">
        <v>103</v>
      </c>
      <c r="C22" s="32" t="s">
        <v>104</v>
      </c>
      <c r="D22" s="25" t="s">
        <v>105</v>
      </c>
      <c r="E22" s="23" t="s">
        <v>106</v>
      </c>
      <c r="F22" s="25" t="s">
        <v>107</v>
      </c>
      <c r="G22" s="25" t="s">
        <v>108</v>
      </c>
      <c r="H22" s="35">
        <v>40609.050000000003</v>
      </c>
      <c r="I22" s="26" t="str">
        <f t="shared" si="1"/>
        <v>G</v>
      </c>
      <c r="J22" s="4" t="s">
        <v>34</v>
      </c>
      <c r="K22" s="4" t="s">
        <v>34</v>
      </c>
      <c r="L22" s="4">
        <f>SUM(Tabel1[[#This Row],[Boom1]:[Boom 2]])</f>
        <v>0</v>
      </c>
      <c r="M22" s="4">
        <f>IF(Tabel1[[#This Row],[G/M/K]]=$I$2,$M$2,IF(Tabel1[[#This Row],[G/M/K]]=$I$3,$M$3,$M$4))</f>
        <v>2315.6294117647062</v>
      </c>
      <c r="N22" s="4">
        <f>Tabel1[[#This Row],[Extra Budget]]+Tabel1[[#This Row],[Basisbudget]]</f>
        <v>2315.6294117647062</v>
      </c>
    </row>
    <row r="23" spans="1:14" ht="14.4" customHeight="1">
      <c r="A23" s="23" t="s">
        <v>109</v>
      </c>
      <c r="B23" s="31" t="s">
        <v>110</v>
      </c>
      <c r="C23" s="32" t="s">
        <v>111</v>
      </c>
      <c r="D23" s="25"/>
      <c r="E23" s="23" t="s">
        <v>112</v>
      </c>
      <c r="F23" s="25" t="s">
        <v>113</v>
      </c>
      <c r="G23" s="25" t="s">
        <v>114</v>
      </c>
      <c r="H23" s="35">
        <v>31317.83</v>
      </c>
      <c r="I23" s="26" t="str">
        <f t="shared" si="1"/>
        <v>G</v>
      </c>
      <c r="J23" s="4" t="s">
        <v>34</v>
      </c>
      <c r="K23" s="4" t="s">
        <v>34</v>
      </c>
      <c r="L23" s="4">
        <f>SUM(Tabel1[[#This Row],[Boom1]:[Boom 2]])</f>
        <v>0</v>
      </c>
      <c r="M23" s="4">
        <f>IF(Tabel1[[#This Row],[G/M/K]]=$I$2,$M$2,IF(Tabel1[[#This Row],[G/M/K]]=$I$3,$M$3,$M$4))</f>
        <v>2315.6294117647062</v>
      </c>
      <c r="N23" s="4">
        <f>Tabel1[[#This Row],[Extra Budget]]+Tabel1[[#This Row],[Basisbudget]]</f>
        <v>2315.6294117647062</v>
      </c>
    </row>
    <row r="24" spans="1:14" ht="14.4" customHeight="1">
      <c r="A24" s="23" t="s">
        <v>115</v>
      </c>
      <c r="B24" s="31" t="s">
        <v>116</v>
      </c>
      <c r="C24" s="37" t="s">
        <v>117</v>
      </c>
      <c r="D24" s="25" t="s">
        <v>118</v>
      </c>
      <c r="E24" s="23" t="s">
        <v>119</v>
      </c>
      <c r="F24" s="25" t="s">
        <v>120</v>
      </c>
      <c r="G24" s="25" t="s">
        <v>114</v>
      </c>
      <c r="H24" s="35">
        <v>25048.799999999999</v>
      </c>
      <c r="I24" s="26" t="str">
        <f t="shared" si="1"/>
        <v>G</v>
      </c>
      <c r="J24" s="4" t="s">
        <v>34</v>
      </c>
      <c r="K24" s="4" t="s">
        <v>34</v>
      </c>
      <c r="L24" s="4">
        <f>SUM(Tabel1[[#This Row],[Boom1]:[Boom 2]])</f>
        <v>0</v>
      </c>
      <c r="M24" s="4">
        <f>IF(Tabel1[[#This Row],[G/M/K]]=$I$2,$M$2,IF(Tabel1[[#This Row],[G/M/K]]=$I$3,$M$3,$M$4))</f>
        <v>2315.6294117647062</v>
      </c>
      <c r="N24" s="4">
        <f>Tabel1[[#This Row],[Extra Budget]]+Tabel1[[#This Row],[Basisbudget]]</f>
        <v>2315.6294117647062</v>
      </c>
    </row>
    <row r="25" spans="1:14" ht="14.4" customHeight="1">
      <c r="A25" s="36" t="s">
        <v>121</v>
      </c>
      <c r="B25" s="31" t="s">
        <v>122</v>
      </c>
      <c r="C25" s="32" t="s">
        <v>123</v>
      </c>
      <c r="D25" s="25"/>
      <c r="E25" s="23" t="s">
        <v>124</v>
      </c>
      <c r="F25" s="25" t="s">
        <v>125</v>
      </c>
      <c r="G25" s="25" t="s">
        <v>126</v>
      </c>
      <c r="H25" s="35">
        <v>20478.169999999998</v>
      </c>
      <c r="I25" s="26" t="str">
        <f t="shared" si="1"/>
        <v>G</v>
      </c>
      <c r="J25" s="4" t="s">
        <v>34</v>
      </c>
      <c r="K25" s="4" t="s">
        <v>34</v>
      </c>
      <c r="L25" s="4">
        <f>SUM(Tabel1[[#This Row],[Boom1]:[Boom 2]])</f>
        <v>0</v>
      </c>
      <c r="M25" s="4">
        <f>IF(Tabel1[[#This Row],[G/M/K]]=$I$2,$M$2,IF(Tabel1[[#This Row],[G/M/K]]=$I$3,$M$3,$M$4))</f>
        <v>2315.6294117647062</v>
      </c>
      <c r="N25" s="4">
        <f>Tabel1[[#This Row],[Extra Budget]]+Tabel1[[#This Row],[Basisbudget]]</f>
        <v>2315.6294117647062</v>
      </c>
    </row>
    <row r="26" spans="1:14" ht="14.4" customHeight="1">
      <c r="A26" s="23" t="s">
        <v>127</v>
      </c>
      <c r="B26" s="31" t="s">
        <v>128</v>
      </c>
      <c r="C26" s="32" t="s">
        <v>129</v>
      </c>
      <c r="D26" s="25" t="s">
        <v>130</v>
      </c>
      <c r="E26" s="23" t="s">
        <v>131</v>
      </c>
      <c r="F26" s="25" t="s">
        <v>132</v>
      </c>
      <c r="G26" s="25" t="s">
        <v>54</v>
      </c>
      <c r="H26" s="25">
        <v>1461.04</v>
      </c>
      <c r="I26" s="26" t="str">
        <f t="shared" si="1"/>
        <v>K</v>
      </c>
      <c r="J26" s="4" t="s">
        <v>34</v>
      </c>
      <c r="K26" s="4"/>
      <c r="L26" s="4">
        <f>SUM(Tabel1[[#This Row],[Boom1]:[Boom 2]])</f>
        <v>0</v>
      </c>
      <c r="M26" s="4">
        <f>IF(Tabel1[[#This Row],[G/M/K]]=$I$2,$M$2,IF(Tabel1[[#This Row],[G/M/K]]=$I$3,$M$3,$M$4))</f>
        <v>306.74571428571426</v>
      </c>
      <c r="N26" s="4">
        <f>Tabel1[[#This Row],[Extra Budget]]+Tabel1[[#This Row],[Basisbudget]]</f>
        <v>306.74571428571426</v>
      </c>
    </row>
    <row r="27" spans="1:14" ht="14.4" customHeight="1">
      <c r="A27" s="38" t="s">
        <v>133</v>
      </c>
      <c r="B27" s="31" t="s">
        <v>134</v>
      </c>
      <c r="C27" s="32" t="s">
        <v>135</v>
      </c>
      <c r="D27" s="25"/>
      <c r="E27" s="23" t="s">
        <v>136</v>
      </c>
      <c r="F27" s="25"/>
      <c r="G27" s="39" t="s">
        <v>137</v>
      </c>
      <c r="H27" s="35"/>
      <c r="I27" s="26" t="str">
        <f t="shared" si="1"/>
        <v>K</v>
      </c>
      <c r="J27" s="4" t="s">
        <v>34</v>
      </c>
      <c r="K27" s="4" t="s">
        <v>34</v>
      </c>
      <c r="L27" s="4">
        <f>SUM(Tabel1[[#This Row],[Boom1]:[Boom 2]])</f>
        <v>0</v>
      </c>
      <c r="M27" s="4">
        <f>IF(Tabel1[[#This Row],[G/M/K]]=$I$2,$M$2,IF(Tabel1[[#This Row],[G/M/K]]=$I$3,$M$3,$M$4))</f>
        <v>306.74571428571426</v>
      </c>
      <c r="N27" s="4">
        <f>Tabel1[[#This Row],[Extra Budget]]+Tabel1[[#This Row],[Basisbudget]]</f>
        <v>306.74571428571426</v>
      </c>
    </row>
    <row r="28" spans="1:14" ht="14.4" customHeight="1">
      <c r="A28" s="23" t="s">
        <v>138</v>
      </c>
      <c r="B28" s="31" t="s">
        <v>139</v>
      </c>
      <c r="C28" s="32" t="s">
        <v>140</v>
      </c>
      <c r="D28" s="25"/>
      <c r="E28" s="23" t="s">
        <v>141</v>
      </c>
      <c r="F28" s="25" t="s">
        <v>142</v>
      </c>
      <c r="G28" s="25" t="s">
        <v>143</v>
      </c>
      <c r="H28" s="35">
        <v>1172.6600000000001</v>
      </c>
      <c r="I28" s="26" t="str">
        <f t="shared" si="1"/>
        <v>K</v>
      </c>
      <c r="J28" s="4" t="s">
        <v>34</v>
      </c>
      <c r="K28" s="4"/>
      <c r="L28" s="4">
        <f>SUM(Tabel1[[#This Row],[Boom1]:[Boom 2]])</f>
        <v>0</v>
      </c>
      <c r="M28" s="4">
        <f>IF(Tabel1[[#This Row],[G/M/K]]=$I$2,$M$2,IF(Tabel1[[#This Row],[G/M/K]]=$I$3,$M$3,$M$4))</f>
        <v>306.74571428571426</v>
      </c>
      <c r="N28" s="4">
        <f>Tabel1[[#This Row],[Extra Budget]]+Tabel1[[#This Row],[Basisbudget]]</f>
        <v>306.74571428571426</v>
      </c>
    </row>
    <row r="29" spans="1:14" ht="14.4" customHeight="1">
      <c r="A29" s="23" t="s">
        <v>144</v>
      </c>
      <c r="B29" s="40" t="s">
        <v>145</v>
      </c>
      <c r="C29" s="32" t="s">
        <v>146</v>
      </c>
      <c r="D29" s="25"/>
      <c r="E29" s="23" t="s">
        <v>147</v>
      </c>
      <c r="F29" s="25" t="s">
        <v>148</v>
      </c>
      <c r="G29" s="25" t="s">
        <v>149</v>
      </c>
      <c r="H29" s="35">
        <v>101.09</v>
      </c>
      <c r="I29" s="26" t="str">
        <f t="shared" si="1"/>
        <v>K</v>
      </c>
      <c r="J29" s="4" t="s">
        <v>34</v>
      </c>
      <c r="K29" s="4"/>
      <c r="L29" s="4">
        <f>SUM(Tabel1[[#This Row],[Boom1]:[Boom 2]])</f>
        <v>0</v>
      </c>
      <c r="M29" s="4">
        <f>IF(Tabel1[[#This Row],[G/M/K]]=$I$2,$M$2,IF(Tabel1[[#This Row],[G/M/K]]=$I$3,$M$3,$M$4))</f>
        <v>306.74571428571426</v>
      </c>
      <c r="N29" s="4">
        <f>Tabel1[[#This Row],[Extra Budget]]+Tabel1[[#This Row],[Basisbudget]]</f>
        <v>306.74571428571426</v>
      </c>
    </row>
    <row r="30" spans="1:14" ht="14.4" customHeight="1">
      <c r="A30" s="23" t="s">
        <v>150</v>
      </c>
      <c r="B30" s="40" t="s">
        <v>145</v>
      </c>
      <c r="C30" s="32" t="s">
        <v>151</v>
      </c>
      <c r="D30" s="25"/>
      <c r="E30" s="23" t="s">
        <v>152</v>
      </c>
      <c r="F30" s="25" t="s">
        <v>153</v>
      </c>
      <c r="G30" s="25" t="s">
        <v>154</v>
      </c>
      <c r="H30" s="35">
        <v>302.17</v>
      </c>
      <c r="I30" s="26" t="str">
        <f t="shared" si="1"/>
        <v>K</v>
      </c>
      <c r="J30" s="4" t="s">
        <v>34</v>
      </c>
      <c r="K30" s="4"/>
      <c r="L30" s="4">
        <f>SUM(Tabel1[[#This Row],[Boom1]:[Boom 2]])</f>
        <v>0</v>
      </c>
      <c r="M30" s="4">
        <f>IF(Tabel1[[#This Row],[G/M/K]]=$I$2,$M$2,IF(Tabel1[[#This Row],[G/M/K]]=$I$3,$M$3,$M$4))</f>
        <v>306.74571428571426</v>
      </c>
      <c r="N30" s="4">
        <f>Tabel1[[#This Row],[Extra Budget]]+Tabel1[[#This Row],[Basisbudget]]</f>
        <v>306.74571428571426</v>
      </c>
    </row>
    <row r="31" spans="1:14" ht="14.4" customHeight="1">
      <c r="A31" s="28" t="s">
        <v>155</v>
      </c>
      <c r="B31" s="41" t="s">
        <v>145</v>
      </c>
      <c r="C31" s="34">
        <v>781102</v>
      </c>
      <c r="D31" s="29" t="s">
        <v>156</v>
      </c>
      <c r="E31" s="23" t="s">
        <v>157</v>
      </c>
      <c r="F31" s="25" t="s">
        <v>158</v>
      </c>
      <c r="G31" s="25" t="s">
        <v>159</v>
      </c>
      <c r="H31" s="25" t="s">
        <v>160</v>
      </c>
      <c r="I31" s="23" t="s">
        <v>10</v>
      </c>
      <c r="J31" s="4" t="s">
        <v>34</v>
      </c>
      <c r="K31" s="28"/>
      <c r="L31" s="4">
        <f>SUM(Tabel1[[#This Row],[Boom1]:[Boom 2]])</f>
        <v>0</v>
      </c>
      <c r="M31" s="4">
        <f>IF(Tabel1[[#This Row],[G/M/K]]=$I$2,$M$2,IF(Tabel1[[#This Row],[G/M/K]]=$I$3,$M$3,$M$4))</f>
        <v>306.74571428571426</v>
      </c>
      <c r="N31" s="4">
        <f>Tabel1[[#This Row],[Extra Budget]]+Tabel1[[#This Row],[Basisbudget]]</f>
        <v>306.74571428571426</v>
      </c>
    </row>
    <row r="32" spans="1:14" ht="14.4" customHeight="1">
      <c r="A32" s="28" t="s">
        <v>161</v>
      </c>
      <c r="B32" s="31" t="s">
        <v>92</v>
      </c>
      <c r="C32" s="34">
        <v>972701</v>
      </c>
      <c r="D32" s="29"/>
      <c r="E32" s="23" t="s">
        <v>162</v>
      </c>
      <c r="F32" s="25" t="s">
        <v>163</v>
      </c>
      <c r="G32" s="25" t="s">
        <v>90</v>
      </c>
      <c r="H32" s="25" t="s">
        <v>164</v>
      </c>
      <c r="I32" s="23" t="s">
        <v>10</v>
      </c>
      <c r="J32" s="4" t="s">
        <v>34</v>
      </c>
      <c r="K32" s="28"/>
      <c r="L32" s="4">
        <f>SUM(Tabel1[[#This Row],[Boom1]:[Boom 2]])</f>
        <v>0</v>
      </c>
      <c r="M32" s="4">
        <f>IF(Tabel1[[#This Row],[G/M/K]]=$I$2,$M$2,IF(Tabel1[[#This Row],[G/M/K]]=$I$3,$M$3,$M$4))</f>
        <v>306.74571428571426</v>
      </c>
      <c r="N32" s="4">
        <f>Tabel1[[#This Row],[Extra Budget]]+Tabel1[[#This Row],[Basisbudget]]</f>
        <v>306.74571428571426</v>
      </c>
    </row>
    <row r="33" spans="1:14" ht="14.4" customHeight="1">
      <c r="A33" s="28" t="s">
        <v>165</v>
      </c>
      <c r="B33" s="31" t="s">
        <v>85</v>
      </c>
      <c r="C33" s="42">
        <v>972604</v>
      </c>
      <c r="D33" s="29"/>
      <c r="E33" s="23" t="s">
        <v>166</v>
      </c>
      <c r="F33" s="25" t="s">
        <v>167</v>
      </c>
      <c r="G33" s="25" t="s">
        <v>90</v>
      </c>
      <c r="H33" s="25" t="s">
        <v>168</v>
      </c>
      <c r="I33" s="23" t="s">
        <v>10</v>
      </c>
      <c r="J33" s="4" t="s">
        <v>34</v>
      </c>
      <c r="K33" s="28"/>
      <c r="L33" s="4">
        <f>SUM(Tabel1[[#This Row],[Boom1]:[Boom 2]])</f>
        <v>0</v>
      </c>
      <c r="M33" s="4">
        <f>IF(Tabel1[[#This Row],[G/M/K]]=$I$2,$M$2,IF(Tabel1[[#This Row],[G/M/K]]=$I$3,$M$3,$M$4))</f>
        <v>306.74571428571426</v>
      </c>
      <c r="N33" s="4">
        <f>Tabel1[[#This Row],[Extra Budget]]+Tabel1[[#This Row],[Basisbudget]]</f>
        <v>306.74571428571426</v>
      </c>
    </row>
    <row r="34" spans="1:14" ht="14.4" customHeight="1">
      <c r="A34" s="23" t="s">
        <v>169</v>
      </c>
      <c r="B34" s="31" t="s">
        <v>170</v>
      </c>
      <c r="C34" s="37" t="s">
        <v>171</v>
      </c>
      <c r="D34" s="25" t="s">
        <v>172</v>
      </c>
      <c r="E34" s="23" t="s">
        <v>173</v>
      </c>
      <c r="F34" s="25" t="s">
        <v>174</v>
      </c>
      <c r="G34" s="25" t="s">
        <v>175</v>
      </c>
      <c r="H34" s="35">
        <v>406.25</v>
      </c>
      <c r="I34" s="26" t="str">
        <f>IF(H34&gt;=$D$4,"G",IF(H34&gt;=$D$3,"M","K"))</f>
        <v>K</v>
      </c>
      <c r="J34" s="4" t="s">
        <v>34</v>
      </c>
      <c r="K34" s="4"/>
      <c r="L34" s="4">
        <f>SUM(Tabel1[[#This Row],[Boom1]:[Boom 2]])</f>
        <v>0</v>
      </c>
      <c r="M34" s="4">
        <f>IF(Tabel1[[#This Row],[G/M/K]]=$I$2,$M$2,IF(Tabel1[[#This Row],[G/M/K]]=$I$3,$M$3,$M$4))</f>
        <v>306.74571428571426</v>
      </c>
      <c r="N34" s="4">
        <f>Tabel1[[#This Row],[Extra Budget]]+Tabel1[[#This Row],[Basisbudget]]</f>
        <v>306.74571428571426</v>
      </c>
    </row>
    <row r="35" spans="1:14" ht="14.4" customHeight="1">
      <c r="A35" s="23" t="s">
        <v>176</v>
      </c>
      <c r="B35" s="31" t="s">
        <v>177</v>
      </c>
      <c r="C35" s="32" t="s">
        <v>178</v>
      </c>
      <c r="D35" s="25"/>
      <c r="E35" s="23" t="s">
        <v>179</v>
      </c>
      <c r="F35" s="25" t="s">
        <v>180</v>
      </c>
      <c r="G35" s="25" t="s">
        <v>181</v>
      </c>
      <c r="H35" s="35">
        <v>996.3</v>
      </c>
      <c r="I35" s="26" t="str">
        <f>IF(H35&gt;=$D$4,"G",IF(H35&gt;=$D$3,"M","K"))</f>
        <v>K</v>
      </c>
      <c r="J35" s="4" t="s">
        <v>34</v>
      </c>
      <c r="K35" s="4"/>
      <c r="L35" s="4">
        <f>SUM(Tabel1[[#This Row],[Boom1]:[Boom 2]])</f>
        <v>0</v>
      </c>
      <c r="M35" s="4">
        <f>IF(Tabel1[[#This Row],[G/M/K]]=$I$2,$M$2,IF(Tabel1[[#This Row],[G/M/K]]=$I$3,$M$3,$M$4))</f>
        <v>306.74571428571426</v>
      </c>
      <c r="N35" s="4">
        <f>Tabel1[[#This Row],[Extra Budget]]+Tabel1[[#This Row],[Basisbudget]]</f>
        <v>306.74571428571426</v>
      </c>
    </row>
    <row r="36" spans="1:14" ht="14.4" customHeight="1">
      <c r="A36" s="23" t="s">
        <v>182</v>
      </c>
      <c r="B36" s="31" t="s">
        <v>177</v>
      </c>
      <c r="C36" s="32" t="s">
        <v>183</v>
      </c>
      <c r="D36" s="25"/>
      <c r="E36" s="23" t="s">
        <v>184</v>
      </c>
      <c r="F36" s="25" t="s">
        <v>185</v>
      </c>
      <c r="G36" s="25" t="s">
        <v>186</v>
      </c>
      <c r="H36" s="35">
        <v>1116.7</v>
      </c>
      <c r="I36" s="26" t="str">
        <f>IF(H36&gt;=$D$4,"G",IF(H36&gt;=$D$3,"M","K"))</f>
        <v>K</v>
      </c>
      <c r="J36" s="4" t="s">
        <v>34</v>
      </c>
      <c r="K36" s="4"/>
      <c r="L36" s="4">
        <f>SUM(Tabel1[[#This Row],[Boom1]:[Boom 2]])</f>
        <v>0</v>
      </c>
      <c r="M36" s="4">
        <f>IF(Tabel1[[#This Row],[G/M/K]]=$I$2,$M$2,IF(Tabel1[[#This Row],[G/M/K]]=$I$3,$M$3,$M$4))</f>
        <v>306.74571428571426</v>
      </c>
      <c r="N36" s="4">
        <f>Tabel1[[#This Row],[Extra Budget]]+Tabel1[[#This Row],[Basisbudget]]</f>
        <v>306.74571428571426</v>
      </c>
    </row>
    <row r="37" spans="1:14" ht="14.4" customHeight="1">
      <c r="A37" s="23" t="s">
        <v>187</v>
      </c>
      <c r="B37" s="31" t="s">
        <v>188</v>
      </c>
      <c r="C37" s="32" t="s">
        <v>189</v>
      </c>
      <c r="D37" s="25" t="s">
        <v>190</v>
      </c>
      <c r="E37" s="23" t="s">
        <v>191</v>
      </c>
      <c r="F37" s="25" t="s">
        <v>192</v>
      </c>
      <c r="G37" s="25" t="s">
        <v>193</v>
      </c>
      <c r="H37" s="35">
        <v>1628.38</v>
      </c>
      <c r="I37" s="26" t="str">
        <f>IF(H37&gt;=$D$4,"G",IF(H37&gt;=$D$3,"M","K"))</f>
        <v>K</v>
      </c>
      <c r="J37" s="4" t="s">
        <v>34</v>
      </c>
      <c r="K37" s="4" t="s">
        <v>34</v>
      </c>
      <c r="L37" s="4">
        <f>SUM(Tabel1[[#This Row],[Boom1]:[Boom 2]])</f>
        <v>0</v>
      </c>
      <c r="M37" s="4">
        <f>IF(Tabel1[[#This Row],[G/M/K]]=$I$2,$M$2,IF(Tabel1[[#This Row],[G/M/K]]=$I$3,$M$3,$M$4))</f>
        <v>306.74571428571426</v>
      </c>
      <c r="N37" s="4">
        <f>Tabel1[[#This Row],[Extra Budget]]+Tabel1[[#This Row],[Basisbudget]]</f>
        <v>306.74571428571426</v>
      </c>
    </row>
    <row r="38" spans="1:14" ht="14.4" customHeight="1">
      <c r="A38" s="26" t="s">
        <v>194</v>
      </c>
      <c r="B38" s="31" t="s">
        <v>195</v>
      </c>
      <c r="C38" s="43">
        <v>503801</v>
      </c>
      <c r="D38" s="29"/>
      <c r="E38" s="23" t="s">
        <v>196</v>
      </c>
      <c r="F38" s="25" t="s">
        <v>197</v>
      </c>
      <c r="G38" s="25" t="s">
        <v>198</v>
      </c>
      <c r="H38" s="25" t="s">
        <v>199</v>
      </c>
      <c r="I38" s="23" t="s">
        <v>10</v>
      </c>
      <c r="J38" s="4" t="s">
        <v>34</v>
      </c>
      <c r="K38" s="28"/>
      <c r="L38" s="4">
        <f>SUM(Tabel1[[#This Row],[Boom1]:[Boom 2]])</f>
        <v>0</v>
      </c>
      <c r="M38" s="4">
        <f>IF(Tabel1[[#This Row],[G/M/K]]=$I$2,$M$2,IF(Tabel1[[#This Row],[G/M/K]]=$I$3,$M$3,$M$4))</f>
        <v>306.74571428571426</v>
      </c>
      <c r="N38" s="4">
        <f>Tabel1[[#This Row],[Extra Budget]]+Tabel1[[#This Row],[Basisbudget]]</f>
        <v>306.74571428571426</v>
      </c>
    </row>
    <row r="39" spans="1:14" ht="14.4" customHeight="1">
      <c r="A39" s="28" t="s">
        <v>200</v>
      </c>
      <c r="B39" s="23" t="s">
        <v>201</v>
      </c>
      <c r="C39" s="34">
        <v>313400</v>
      </c>
      <c r="D39" s="29"/>
      <c r="E39" s="23" t="s">
        <v>202</v>
      </c>
      <c r="F39" s="25" t="s">
        <v>203</v>
      </c>
      <c r="G39" s="25" t="s">
        <v>204</v>
      </c>
      <c r="H39" s="25" t="s">
        <v>205</v>
      </c>
      <c r="I39" s="23" t="s">
        <v>10</v>
      </c>
      <c r="J39" s="4" t="s">
        <v>34</v>
      </c>
      <c r="K39" s="28"/>
      <c r="L39" s="4">
        <f>SUM(Tabel1[[#This Row],[Boom1]:[Boom 2]])</f>
        <v>0</v>
      </c>
      <c r="M39" s="4">
        <f>IF(Tabel1[[#This Row],[G/M/K]]=$I$2,$M$2,IF(Tabel1[[#This Row],[G/M/K]]=$I$3,$M$3,$M$4))</f>
        <v>306.74571428571426</v>
      </c>
      <c r="N39" s="4">
        <f>Tabel1[[#This Row],[Extra Budget]]+Tabel1[[#This Row],[Basisbudget]]</f>
        <v>306.74571428571426</v>
      </c>
    </row>
    <row r="40" spans="1:14" ht="14.4" customHeight="1">
      <c r="A40" s="23" t="s">
        <v>206</v>
      </c>
      <c r="B40" s="31" t="s">
        <v>207</v>
      </c>
      <c r="C40" s="32" t="s">
        <v>208</v>
      </c>
      <c r="D40" s="25" t="s">
        <v>209</v>
      </c>
      <c r="E40" s="23" t="s">
        <v>210</v>
      </c>
      <c r="F40" s="25" t="s">
        <v>211</v>
      </c>
      <c r="G40" s="25" t="s">
        <v>212</v>
      </c>
      <c r="H40" s="25">
        <v>6664.41</v>
      </c>
      <c r="I40" s="26" t="str">
        <f>IF(H40&gt;=$D$4,"G",IF(H40&gt;=$D$3,"M","K"))</f>
        <v>M</v>
      </c>
      <c r="J40" s="4" t="s">
        <v>34</v>
      </c>
      <c r="K40" s="4" t="s">
        <v>34</v>
      </c>
      <c r="L40" s="4">
        <f>SUM(Tabel1[[#This Row],[Boom1]:[Boom 2]])</f>
        <v>0</v>
      </c>
      <c r="M40" s="4">
        <f>IF(Tabel1[[#This Row],[G/M/K]]=$I$2,$M$2,IF(Tabel1[[#This Row],[G/M/K]]=$I$3,$M$3,$M$4))</f>
        <v>606.82304347826084</v>
      </c>
      <c r="N40" s="4">
        <f>Tabel1[[#This Row],[Extra Budget]]+Tabel1[[#This Row],[Basisbudget]]</f>
        <v>606.82304347826084</v>
      </c>
    </row>
    <row r="41" spans="1:14" s="44" customFormat="1" ht="14.4" customHeight="1">
      <c r="A41" s="23" t="s">
        <v>48</v>
      </c>
      <c r="B41" s="31" t="s">
        <v>49</v>
      </c>
      <c r="C41" s="32" t="s">
        <v>213</v>
      </c>
      <c r="D41" s="25" t="s">
        <v>214</v>
      </c>
      <c r="E41" s="23" t="s">
        <v>52</v>
      </c>
      <c r="F41" s="25" t="s">
        <v>53</v>
      </c>
      <c r="G41" s="25" t="s">
        <v>54</v>
      </c>
      <c r="H41" s="25">
        <v>10778.86</v>
      </c>
      <c r="I41" s="26" t="str">
        <f>IF(H41&gt;=$D$4,"G",IF(H41&gt;=$D$3,"M","K"))</f>
        <v>M</v>
      </c>
      <c r="J41" s="4" t="s">
        <v>34</v>
      </c>
      <c r="K41" s="4"/>
      <c r="L41" s="4">
        <f>SUM(Tabel1[[#This Row],[Boom1]:[Boom 2]])</f>
        <v>0</v>
      </c>
      <c r="M41" s="4">
        <f>IF(Tabel1[[#This Row],[G/M/K]]=$I$2,$M$2,IF(Tabel1[[#This Row],[G/M/K]]=$I$3,$M$3,$M$4))</f>
        <v>606.82304347826084</v>
      </c>
      <c r="N41" s="4">
        <f>Tabel1[[#This Row],[Extra Budget]]+Tabel1[[#This Row],[Basisbudget]]</f>
        <v>606.82304347826084</v>
      </c>
    </row>
    <row r="42" spans="1:14" ht="14.4" customHeight="1">
      <c r="A42" s="23" t="s">
        <v>215</v>
      </c>
      <c r="B42" s="31" t="s">
        <v>128</v>
      </c>
      <c r="C42" s="32" t="s">
        <v>216</v>
      </c>
      <c r="D42" s="25"/>
      <c r="E42" s="23" t="s">
        <v>217</v>
      </c>
      <c r="F42" s="25" t="s">
        <v>132</v>
      </c>
      <c r="G42" s="25" t="s">
        <v>54</v>
      </c>
      <c r="H42" s="25">
        <v>5713.23</v>
      </c>
      <c r="I42" s="26" t="str">
        <f>IF(H42&gt;=$D$4,"G",IF(H42&gt;=$D$3,"M","K"))</f>
        <v>M</v>
      </c>
      <c r="J42" s="4" t="s">
        <v>34</v>
      </c>
      <c r="K42" s="4"/>
      <c r="L42" s="4">
        <f>SUM(Tabel1[[#This Row],[Boom1]:[Boom 2]])</f>
        <v>0</v>
      </c>
      <c r="M42" s="4">
        <f>IF(Tabel1[[#This Row],[G/M/K]]=$I$2,$M$2,IF(Tabel1[[#This Row],[G/M/K]]=$I$3,$M$3,$M$4))</f>
        <v>606.82304347826084</v>
      </c>
      <c r="N42" s="4">
        <f>Tabel1[[#This Row],[Extra Budget]]+Tabel1[[#This Row],[Basisbudget]]</f>
        <v>606.82304347826084</v>
      </c>
    </row>
    <row r="43" spans="1:14" ht="14.4" customHeight="1">
      <c r="A43" s="23" t="s">
        <v>218</v>
      </c>
      <c r="B43" s="31" t="s">
        <v>128</v>
      </c>
      <c r="C43" s="32" t="s">
        <v>219</v>
      </c>
      <c r="D43" s="25" t="s">
        <v>220</v>
      </c>
      <c r="E43" s="23" t="s">
        <v>221</v>
      </c>
      <c r="F43" s="25" t="s">
        <v>222</v>
      </c>
      <c r="G43" s="25" t="s">
        <v>54</v>
      </c>
      <c r="H43" s="35">
        <v>4360.4799999999996</v>
      </c>
      <c r="I43" s="26" t="str">
        <f>IF(H43&gt;=$D$4,"G",IF(H43&gt;=$D$3,"M","K"))</f>
        <v>M</v>
      </c>
      <c r="J43" s="4" t="s">
        <v>34</v>
      </c>
      <c r="K43" s="4"/>
      <c r="L43" s="4">
        <f>SUM(Tabel1[[#This Row],[Boom1]:[Boom 2]])</f>
        <v>0</v>
      </c>
      <c r="M43" s="4">
        <f>IF(Tabel1[[#This Row],[G/M/K]]=$I$2,$M$2,IF(Tabel1[[#This Row],[G/M/K]]=$I$3,$M$3,$M$4))</f>
        <v>606.82304347826084</v>
      </c>
      <c r="N43" s="4">
        <f>Tabel1[[#This Row],[Extra Budget]]+Tabel1[[#This Row],[Basisbudget]]</f>
        <v>606.82304347826084</v>
      </c>
    </row>
    <row r="44" spans="1:14" ht="14.4" customHeight="1">
      <c r="A44" s="26" t="s">
        <v>223</v>
      </c>
      <c r="B44" s="31" t="s">
        <v>128</v>
      </c>
      <c r="C44" s="43">
        <v>731102</v>
      </c>
      <c r="D44" s="29"/>
      <c r="E44" s="23" t="s">
        <v>224</v>
      </c>
      <c r="F44" s="25" t="s">
        <v>225</v>
      </c>
      <c r="G44" s="25" t="s">
        <v>54</v>
      </c>
      <c r="H44" s="25" t="s">
        <v>226</v>
      </c>
      <c r="I44" s="23" t="s">
        <v>8</v>
      </c>
      <c r="J44" s="4" t="s">
        <v>34</v>
      </c>
      <c r="K44" s="4" t="s">
        <v>34</v>
      </c>
      <c r="L44" s="4">
        <f>SUM(Tabel1[[#This Row],[Boom1]:[Boom 2]])</f>
        <v>0</v>
      </c>
      <c r="M44" s="4">
        <f>IF(Tabel1[[#This Row],[G/M/K]]=$I$2,$M$2,IF(Tabel1[[#This Row],[G/M/K]]=$I$3,$M$3,$M$4))</f>
        <v>606.82304347826084</v>
      </c>
      <c r="N44" s="4">
        <f>Tabel1[[#This Row],[Extra Budget]]+Tabel1[[#This Row],[Basisbudget]]</f>
        <v>606.82304347826084</v>
      </c>
    </row>
    <row r="45" spans="1:14" ht="14.4" customHeight="1">
      <c r="A45" s="23" t="s">
        <v>227</v>
      </c>
      <c r="B45" s="31" t="s">
        <v>128</v>
      </c>
      <c r="C45" s="32" t="s">
        <v>228</v>
      </c>
      <c r="D45" s="25"/>
      <c r="E45" s="23" t="s">
        <v>229</v>
      </c>
      <c r="F45" s="25" t="s">
        <v>230</v>
      </c>
      <c r="G45" s="25" t="s">
        <v>54</v>
      </c>
      <c r="H45" s="35">
        <v>6383.32</v>
      </c>
      <c r="I45" s="26" t="str">
        <f t="shared" ref="I45:I54" si="2">IF(H45&gt;=$D$4,"G",IF(H45&gt;=$D$3,"M","K"))</f>
        <v>M</v>
      </c>
      <c r="J45" s="4" t="s">
        <v>34</v>
      </c>
      <c r="K45" s="4"/>
      <c r="L45" s="4">
        <f>SUM(Tabel1[[#This Row],[Boom1]:[Boom 2]])</f>
        <v>0</v>
      </c>
      <c r="M45" s="4">
        <f>IF(Tabel1[[#This Row],[G/M/K]]=$I$2,$M$2,IF(Tabel1[[#This Row],[G/M/K]]=$I$3,$M$3,$M$4))</f>
        <v>606.82304347826084</v>
      </c>
      <c r="N45" s="4">
        <f>Tabel1[[#This Row],[Extra Budget]]+Tabel1[[#This Row],[Basisbudget]]</f>
        <v>606.82304347826084</v>
      </c>
    </row>
    <row r="46" spans="1:14" ht="15.6" customHeight="1">
      <c r="A46" s="23" t="s">
        <v>231</v>
      </c>
      <c r="B46" s="31" t="s">
        <v>232</v>
      </c>
      <c r="C46" s="37" t="s">
        <v>233</v>
      </c>
      <c r="D46" s="25"/>
      <c r="E46" s="23" t="s">
        <v>234</v>
      </c>
      <c r="F46" s="25" t="s">
        <v>235</v>
      </c>
      <c r="G46" s="25" t="s">
        <v>67</v>
      </c>
      <c r="H46" s="35">
        <v>8272.52</v>
      </c>
      <c r="I46" s="26" t="str">
        <f t="shared" si="2"/>
        <v>M</v>
      </c>
      <c r="J46" s="4" t="s">
        <v>34</v>
      </c>
      <c r="K46" s="4" t="s">
        <v>34</v>
      </c>
      <c r="L46" s="4">
        <f>SUM(Tabel1[[#This Row],[Boom1]:[Boom 2]])</f>
        <v>0</v>
      </c>
      <c r="M46" s="4">
        <f>IF(Tabel1[[#This Row],[G/M/K]]=$I$2,$M$2,IF(Tabel1[[#This Row],[G/M/K]]=$I$3,$M$3,$M$4))</f>
        <v>606.82304347826084</v>
      </c>
      <c r="N46" s="4">
        <f>Tabel1[[#This Row],[Extra Budget]]+Tabel1[[#This Row],[Basisbudget]]</f>
        <v>606.82304347826084</v>
      </c>
    </row>
    <row r="47" spans="1:14" ht="14.4" customHeight="1">
      <c r="A47" s="23" t="s">
        <v>236</v>
      </c>
      <c r="B47" s="31" t="s">
        <v>201</v>
      </c>
      <c r="C47" s="32" t="s">
        <v>237</v>
      </c>
      <c r="D47" s="25"/>
      <c r="E47" s="23" t="s">
        <v>238</v>
      </c>
      <c r="F47" s="25" t="s">
        <v>239</v>
      </c>
      <c r="G47" s="25" t="s">
        <v>240</v>
      </c>
      <c r="H47" s="35">
        <v>2023.26</v>
      </c>
      <c r="I47" s="26" t="str">
        <f t="shared" si="2"/>
        <v>M</v>
      </c>
      <c r="J47" s="4" t="s">
        <v>34</v>
      </c>
      <c r="K47" s="4" t="s">
        <v>34</v>
      </c>
      <c r="L47" s="4">
        <f>SUM(Tabel1[[#This Row],[Boom1]:[Boom 2]])</f>
        <v>0</v>
      </c>
      <c r="M47" s="4">
        <f>IF(Tabel1[[#This Row],[G/M/K]]=$I$2,$M$2,IF(Tabel1[[#This Row],[G/M/K]]=$I$3,$M$3,$M$4))</f>
        <v>606.82304347826084</v>
      </c>
      <c r="N47" s="4">
        <f>Tabel1[[#This Row],[Extra Budget]]+Tabel1[[#This Row],[Basisbudget]]</f>
        <v>606.82304347826084</v>
      </c>
    </row>
    <row r="48" spans="1:14" ht="14.4" customHeight="1">
      <c r="A48" s="23" t="s">
        <v>241</v>
      </c>
      <c r="B48" s="31" t="s">
        <v>177</v>
      </c>
      <c r="C48" s="32" t="s">
        <v>242</v>
      </c>
      <c r="D48" s="25"/>
      <c r="E48" s="23" t="s">
        <v>241</v>
      </c>
      <c r="F48" s="25" t="s">
        <v>243</v>
      </c>
      <c r="G48" s="25" t="s">
        <v>244</v>
      </c>
      <c r="H48" s="35">
        <v>8972.9599999999991</v>
      </c>
      <c r="I48" s="26" t="str">
        <f t="shared" si="2"/>
        <v>M</v>
      </c>
      <c r="J48" s="4" t="s">
        <v>34</v>
      </c>
      <c r="K48" s="4" t="s">
        <v>34</v>
      </c>
      <c r="L48" s="4">
        <f>SUM(Tabel1[[#This Row],[Boom1]:[Boom 2]])</f>
        <v>0</v>
      </c>
      <c r="M48" s="4">
        <f>IF(Tabel1[[#This Row],[G/M/K]]=$I$2,$M$2,IF(Tabel1[[#This Row],[G/M/K]]=$I$3,$M$3,$M$4))</f>
        <v>606.82304347826084</v>
      </c>
      <c r="N48" s="4">
        <f>Tabel1[[#This Row],[Extra Budget]]+Tabel1[[#This Row],[Basisbudget]]</f>
        <v>606.82304347826084</v>
      </c>
    </row>
    <row r="49" spans="1:14" ht="14.4" customHeight="1">
      <c r="A49" s="23" t="s">
        <v>245</v>
      </c>
      <c r="B49" s="31" t="s">
        <v>246</v>
      </c>
      <c r="C49" s="32" t="s">
        <v>247</v>
      </c>
      <c r="D49" s="25"/>
      <c r="E49" s="23" t="s">
        <v>248</v>
      </c>
      <c r="F49" s="25" t="s">
        <v>249</v>
      </c>
      <c r="G49" s="25" t="s">
        <v>250</v>
      </c>
      <c r="H49" s="35">
        <v>4124.04</v>
      </c>
      <c r="I49" s="26" t="str">
        <f t="shared" si="2"/>
        <v>M</v>
      </c>
      <c r="J49" s="4" t="s">
        <v>34</v>
      </c>
      <c r="K49" s="4"/>
      <c r="L49" s="4">
        <f>SUM(Tabel1[[#This Row],[Boom1]:[Boom 2]])</f>
        <v>0</v>
      </c>
      <c r="M49" s="4">
        <f>IF(Tabel1[[#This Row],[G/M/K]]=$I$2,$M$2,IF(Tabel1[[#This Row],[G/M/K]]=$I$3,$M$3,$M$4))</f>
        <v>606.82304347826084</v>
      </c>
      <c r="N49" s="4">
        <f>Tabel1[[#This Row],[Extra Budget]]+Tabel1[[#This Row],[Basisbudget]]</f>
        <v>606.82304347826084</v>
      </c>
    </row>
    <row r="50" spans="1:14" ht="14.4" customHeight="1">
      <c r="A50" s="23" t="s">
        <v>251</v>
      </c>
      <c r="B50" s="31" t="s">
        <v>252</v>
      </c>
      <c r="C50" s="32" t="s">
        <v>253</v>
      </c>
      <c r="D50" s="25" t="s">
        <v>254</v>
      </c>
      <c r="E50" s="23" t="s">
        <v>255</v>
      </c>
      <c r="F50" s="25" t="s">
        <v>256</v>
      </c>
      <c r="G50" s="25" t="s">
        <v>79</v>
      </c>
      <c r="H50" s="35">
        <v>8062.6</v>
      </c>
      <c r="I50" s="26" t="str">
        <f t="shared" si="2"/>
        <v>M</v>
      </c>
      <c r="J50" s="4" t="s">
        <v>34</v>
      </c>
      <c r="K50" s="4"/>
      <c r="L50" s="4">
        <f>SUM(Tabel1[[#This Row],[Boom1]:[Boom 2]])</f>
        <v>0</v>
      </c>
      <c r="M50" s="4">
        <f>IF(Tabel1[[#This Row],[G/M/K]]=$I$2,$M$2,IF(Tabel1[[#This Row],[G/M/K]]=$I$3,$M$3,$M$4))</f>
        <v>606.82304347826084</v>
      </c>
      <c r="N50" s="4">
        <f>Tabel1[[#This Row],[Extra Budget]]+Tabel1[[#This Row],[Basisbudget]]</f>
        <v>606.82304347826084</v>
      </c>
    </row>
    <row r="51" spans="1:14" ht="14.4" customHeight="1">
      <c r="A51" s="23" t="s">
        <v>257</v>
      </c>
      <c r="B51" s="31" t="s">
        <v>75</v>
      </c>
      <c r="C51" s="32" t="s">
        <v>258</v>
      </c>
      <c r="D51" s="25"/>
      <c r="E51" s="23" t="s">
        <v>259</v>
      </c>
      <c r="F51" s="25" t="s">
        <v>260</v>
      </c>
      <c r="G51" s="25" t="s">
        <v>79</v>
      </c>
      <c r="H51" s="35">
        <v>2162.5500000000002</v>
      </c>
      <c r="I51" s="26" t="str">
        <f t="shared" si="2"/>
        <v>M</v>
      </c>
      <c r="J51" s="4" t="s">
        <v>34</v>
      </c>
      <c r="K51" s="4" t="s">
        <v>34</v>
      </c>
      <c r="L51" s="4">
        <f>SUM(Tabel1[[#This Row],[Boom1]:[Boom 2]])</f>
        <v>0</v>
      </c>
      <c r="M51" s="4">
        <f>IF(Tabel1[[#This Row],[G/M/K]]=$I$2,$M$2,IF(Tabel1[[#This Row],[G/M/K]]=$I$3,$M$3,$M$4))</f>
        <v>606.82304347826084</v>
      </c>
      <c r="N51" s="4">
        <f>Tabel1[[#This Row],[Extra Budget]]+Tabel1[[#This Row],[Basisbudget]]</f>
        <v>606.82304347826084</v>
      </c>
    </row>
    <row r="52" spans="1:14" ht="14.4" customHeight="1">
      <c r="A52" s="23" t="s">
        <v>261</v>
      </c>
      <c r="B52" s="45" t="s">
        <v>145</v>
      </c>
      <c r="C52" s="32" t="s">
        <v>262</v>
      </c>
      <c r="D52" s="25"/>
      <c r="E52" s="23" t="s">
        <v>263</v>
      </c>
      <c r="F52" s="25" t="s">
        <v>264</v>
      </c>
      <c r="G52" s="25" t="s">
        <v>159</v>
      </c>
      <c r="H52" s="35">
        <v>11330.31</v>
      </c>
      <c r="I52" s="26" t="str">
        <f t="shared" si="2"/>
        <v>M</v>
      </c>
      <c r="J52" s="4" t="s">
        <v>34</v>
      </c>
      <c r="K52" s="4" t="s">
        <v>34</v>
      </c>
      <c r="L52" s="4">
        <f>SUM(Tabel1[[#This Row],[Boom1]:[Boom 2]])</f>
        <v>0</v>
      </c>
      <c r="M52" s="4">
        <f>IF(Tabel1[[#This Row],[G/M/K]]=$I$2,$M$2,IF(Tabel1[[#This Row],[G/M/K]]=$I$3,$M$3,$M$4))</f>
        <v>606.82304347826084</v>
      </c>
      <c r="N52" s="4">
        <f>Tabel1[[#This Row],[Extra Budget]]+Tabel1[[#This Row],[Basisbudget]]</f>
        <v>606.82304347826084</v>
      </c>
    </row>
    <row r="53" spans="1:14" ht="14.4" customHeight="1">
      <c r="A53" s="23" t="s">
        <v>265</v>
      </c>
      <c r="B53" s="40" t="s">
        <v>145</v>
      </c>
      <c r="C53" s="32" t="s">
        <v>266</v>
      </c>
      <c r="D53" s="25"/>
      <c r="E53" s="23" t="s">
        <v>267</v>
      </c>
      <c r="F53" s="25" t="s">
        <v>264</v>
      </c>
      <c r="G53" s="25" t="s">
        <v>159</v>
      </c>
      <c r="H53" s="35">
        <v>2904</v>
      </c>
      <c r="I53" s="26" t="str">
        <f t="shared" si="2"/>
        <v>M</v>
      </c>
      <c r="J53" s="4" t="s">
        <v>34</v>
      </c>
      <c r="K53" s="4"/>
      <c r="L53" s="4">
        <f>SUM(Tabel1[[#This Row],[Boom1]:[Boom 2]])</f>
        <v>0</v>
      </c>
      <c r="M53" s="4">
        <f>IF(Tabel1[[#This Row],[G/M/K]]=$I$2,$M$2,IF(Tabel1[[#This Row],[G/M/K]]=$I$3,$M$3,$M$4))</f>
        <v>606.82304347826084</v>
      </c>
      <c r="N53" s="4">
        <f>Tabel1[[#This Row],[Extra Budget]]+Tabel1[[#This Row],[Basisbudget]]</f>
        <v>606.82304347826084</v>
      </c>
    </row>
    <row r="54" spans="1:14">
      <c r="A54" s="23" t="s">
        <v>268</v>
      </c>
      <c r="B54" s="31" t="s">
        <v>269</v>
      </c>
      <c r="C54" s="32" t="s">
        <v>270</v>
      </c>
      <c r="D54" s="25"/>
      <c r="E54" s="23" t="s">
        <v>271</v>
      </c>
      <c r="F54" s="25" t="s">
        <v>272</v>
      </c>
      <c r="G54" s="25" t="s">
        <v>273</v>
      </c>
      <c r="H54" s="35">
        <v>9884.5400000000009</v>
      </c>
      <c r="I54" s="26" t="str">
        <f t="shared" si="2"/>
        <v>M</v>
      </c>
      <c r="J54" s="4" t="s">
        <v>34</v>
      </c>
      <c r="K54" s="4" t="s">
        <v>34</v>
      </c>
      <c r="L54" s="4">
        <f>SUM(Tabel1[[#This Row],[Boom1]:[Boom 2]])</f>
        <v>0</v>
      </c>
      <c r="M54" s="4">
        <f>IF(Tabel1[[#This Row],[G/M/K]]=$I$2,$M$2,IF(Tabel1[[#This Row],[G/M/K]]=$I$3,$M$3,$M$4))</f>
        <v>606.82304347826084</v>
      </c>
      <c r="N54" s="4">
        <f>Tabel1[[#This Row],[Extra Budget]]+Tabel1[[#This Row],[Basisbudget]]</f>
        <v>606.82304347826084</v>
      </c>
    </row>
    <row r="55" spans="1:14" ht="14.4" customHeight="1">
      <c r="A55" s="26" t="s">
        <v>274</v>
      </c>
      <c r="B55" s="31" t="s">
        <v>85</v>
      </c>
      <c r="C55" s="32" t="s">
        <v>86</v>
      </c>
      <c r="D55" s="29" t="s">
        <v>87</v>
      </c>
      <c r="E55" s="23" t="s">
        <v>275</v>
      </c>
      <c r="F55" s="25" t="s">
        <v>89</v>
      </c>
      <c r="G55" s="25" t="s">
        <v>90</v>
      </c>
      <c r="H55" s="25" t="s">
        <v>276</v>
      </c>
      <c r="I55" s="23" t="s">
        <v>8</v>
      </c>
      <c r="J55" s="4" t="s">
        <v>34</v>
      </c>
      <c r="K55" s="4" t="s">
        <v>34</v>
      </c>
      <c r="L55" s="4">
        <f>SUM(Tabel1[[#This Row],[Boom1]:[Boom 2]])</f>
        <v>0</v>
      </c>
      <c r="M55" s="4">
        <f>IF(Tabel1[[#This Row],[G/M/K]]=$I$2,$M$2,IF(Tabel1[[#This Row],[G/M/K]]=$I$3,$M$3,$M$4))</f>
        <v>606.82304347826084</v>
      </c>
      <c r="N55" s="4">
        <f>Tabel1[[#This Row],[Extra Budget]]+Tabel1[[#This Row],[Basisbudget]]</f>
        <v>606.82304347826084</v>
      </c>
    </row>
    <row r="56" spans="1:14" ht="14.4" customHeight="1">
      <c r="A56" s="23" t="s">
        <v>277</v>
      </c>
      <c r="B56" s="31" t="s">
        <v>85</v>
      </c>
      <c r="C56" s="32" t="s">
        <v>278</v>
      </c>
      <c r="D56" s="25"/>
      <c r="E56" s="23" t="s">
        <v>279</v>
      </c>
      <c r="F56" s="25" t="s">
        <v>280</v>
      </c>
      <c r="G56" s="25" t="s">
        <v>90</v>
      </c>
      <c r="H56" s="35">
        <v>4260.8500000000004</v>
      </c>
      <c r="I56" s="26" t="str">
        <f t="shared" ref="I56:I70" si="3">IF(H56&gt;=$D$4,"G",IF(H56&gt;=$D$3,"M","K"))</f>
        <v>M</v>
      </c>
      <c r="J56" s="4" t="s">
        <v>34</v>
      </c>
      <c r="K56" s="4"/>
      <c r="L56" s="4">
        <f>SUM(Tabel1[[#This Row],[Boom1]:[Boom 2]])</f>
        <v>0</v>
      </c>
      <c r="M56" s="4">
        <f>IF(Tabel1[[#This Row],[G/M/K]]=$I$2,$M$2,IF(Tabel1[[#This Row],[G/M/K]]=$I$3,$M$3,$M$4))</f>
        <v>606.82304347826084</v>
      </c>
      <c r="N56" s="4">
        <f>Tabel1[[#This Row],[Extra Budget]]+Tabel1[[#This Row],[Basisbudget]]</f>
        <v>606.82304347826084</v>
      </c>
    </row>
    <row r="57" spans="1:14" ht="14.4" customHeight="1">
      <c r="A57" s="23" t="s">
        <v>281</v>
      </c>
      <c r="B57" s="31" t="s">
        <v>170</v>
      </c>
      <c r="C57" s="32" t="s">
        <v>282</v>
      </c>
      <c r="D57" s="25" t="s">
        <v>283</v>
      </c>
      <c r="E57" s="23" t="s">
        <v>284</v>
      </c>
      <c r="F57" s="25" t="s">
        <v>174</v>
      </c>
      <c r="G57" s="25" t="s">
        <v>175</v>
      </c>
      <c r="H57" s="35">
        <v>5359.87</v>
      </c>
      <c r="I57" s="26" t="str">
        <f t="shared" si="3"/>
        <v>M</v>
      </c>
      <c r="J57" s="4" t="s">
        <v>34</v>
      </c>
      <c r="K57" s="4" t="s">
        <v>34</v>
      </c>
      <c r="L57" s="4">
        <f>SUM(Tabel1[[#This Row],[Boom1]:[Boom 2]])</f>
        <v>0</v>
      </c>
      <c r="M57" s="4">
        <f>IF(Tabel1[[#This Row],[G/M/K]]=$I$2,$M$2,IF(Tabel1[[#This Row],[G/M/K]]=$I$3,$M$3,$M$4))</f>
        <v>606.82304347826084</v>
      </c>
      <c r="N57" s="4">
        <f>Tabel1[[#This Row],[Extra Budget]]+Tabel1[[#This Row],[Basisbudget]]</f>
        <v>606.82304347826084</v>
      </c>
    </row>
    <row r="58" spans="1:14" ht="14.4" customHeight="1">
      <c r="A58" s="23" t="s">
        <v>169</v>
      </c>
      <c r="B58" s="31" t="s">
        <v>170</v>
      </c>
      <c r="C58" s="32" t="s">
        <v>285</v>
      </c>
      <c r="D58" s="25" t="s">
        <v>286</v>
      </c>
      <c r="E58" s="23" t="s">
        <v>173</v>
      </c>
      <c r="F58" s="25" t="s">
        <v>174</v>
      </c>
      <c r="G58" s="25" t="s">
        <v>175</v>
      </c>
      <c r="H58" s="35">
        <v>3788.49</v>
      </c>
      <c r="I58" s="26" t="str">
        <f t="shared" si="3"/>
        <v>M</v>
      </c>
      <c r="J58" s="4" t="s">
        <v>34</v>
      </c>
      <c r="K58" s="4"/>
      <c r="L58" s="4">
        <f>SUM(Tabel1[[#This Row],[Boom1]:[Boom 2]])</f>
        <v>0</v>
      </c>
      <c r="M58" s="4">
        <f>IF(Tabel1[[#This Row],[G/M/K]]=$I$2,$M$2,IF(Tabel1[[#This Row],[G/M/K]]=$I$3,$M$3,$M$4))</f>
        <v>606.82304347826084</v>
      </c>
      <c r="N58" s="4">
        <f>Tabel1[[#This Row],[Extra Budget]]+Tabel1[[#This Row],[Basisbudget]]</f>
        <v>606.82304347826084</v>
      </c>
    </row>
    <row r="59" spans="1:14" ht="14.4" customHeight="1">
      <c r="A59" s="23" t="s">
        <v>287</v>
      </c>
      <c r="B59" s="31" t="s">
        <v>170</v>
      </c>
      <c r="C59" s="32" t="s">
        <v>288</v>
      </c>
      <c r="D59" s="25"/>
      <c r="E59" s="23" t="s">
        <v>289</v>
      </c>
      <c r="F59" s="25" t="s">
        <v>174</v>
      </c>
      <c r="G59" s="25" t="s">
        <v>175</v>
      </c>
      <c r="H59" s="35">
        <v>9367.49</v>
      </c>
      <c r="I59" s="26" t="str">
        <f t="shared" si="3"/>
        <v>M</v>
      </c>
      <c r="J59" s="4" t="s">
        <v>34</v>
      </c>
      <c r="K59" s="4" t="s">
        <v>34</v>
      </c>
      <c r="L59" s="4">
        <f>SUM(Tabel1[[#This Row],[Boom1]:[Boom 2]])</f>
        <v>0</v>
      </c>
      <c r="M59" s="4">
        <f>IF(Tabel1[[#This Row],[G/M/K]]=$I$2,$M$2,IF(Tabel1[[#This Row],[G/M/K]]=$I$3,$M$3,$M$4))</f>
        <v>606.82304347826084</v>
      </c>
      <c r="N59" s="4">
        <f>Tabel1[[#This Row],[Extra Budget]]+Tabel1[[#This Row],[Basisbudget]]</f>
        <v>606.82304347826084</v>
      </c>
    </row>
    <row r="60" spans="1:14" ht="14.4" customHeight="1">
      <c r="A60" s="23" t="s">
        <v>290</v>
      </c>
      <c r="B60" s="31" t="s">
        <v>170</v>
      </c>
      <c r="C60" s="32" t="s">
        <v>291</v>
      </c>
      <c r="D60" s="25" t="s">
        <v>292</v>
      </c>
      <c r="E60" s="23" t="s">
        <v>293</v>
      </c>
      <c r="F60" s="25" t="s">
        <v>294</v>
      </c>
      <c r="G60" s="25" t="s">
        <v>175</v>
      </c>
      <c r="H60" s="35">
        <v>2324.7399999999998</v>
      </c>
      <c r="I60" s="26" t="str">
        <f t="shared" si="3"/>
        <v>M</v>
      </c>
      <c r="J60" s="4" t="s">
        <v>34</v>
      </c>
      <c r="K60" s="4"/>
      <c r="L60" s="4">
        <f>SUM(Tabel1[[#This Row],[Boom1]:[Boom 2]])</f>
        <v>0</v>
      </c>
      <c r="M60" s="4">
        <f>IF(Tabel1[[#This Row],[G/M/K]]=$I$2,$M$2,IF(Tabel1[[#This Row],[G/M/K]]=$I$3,$M$3,$M$4))</f>
        <v>606.82304347826084</v>
      </c>
      <c r="N60" s="4">
        <f>Tabel1[[#This Row],[Extra Budget]]+Tabel1[[#This Row],[Basisbudget]]</f>
        <v>606.82304347826084</v>
      </c>
    </row>
    <row r="61" spans="1:14" ht="14.4" customHeight="1">
      <c r="A61" s="23" t="s">
        <v>295</v>
      </c>
      <c r="B61" s="31" t="s">
        <v>246</v>
      </c>
      <c r="C61" s="32" t="s">
        <v>296</v>
      </c>
      <c r="D61" s="25"/>
      <c r="E61" s="23" t="s">
        <v>297</v>
      </c>
      <c r="F61" s="25" t="s">
        <v>298</v>
      </c>
      <c r="G61" s="25" t="s">
        <v>299</v>
      </c>
      <c r="H61" s="35">
        <v>4258.04</v>
      </c>
      <c r="I61" s="26" t="str">
        <f t="shared" si="3"/>
        <v>M</v>
      </c>
      <c r="J61" s="4" t="s">
        <v>34</v>
      </c>
      <c r="K61" s="4" t="s">
        <v>34</v>
      </c>
      <c r="L61" s="4">
        <f>SUM(Tabel1[[#This Row],[Boom1]:[Boom 2]])</f>
        <v>0</v>
      </c>
      <c r="M61" s="4">
        <f>IF(Tabel1[[#This Row],[G/M/K]]=$I$2,$M$2,IF(Tabel1[[#This Row],[G/M/K]]=$I$3,$M$3,$M$4))</f>
        <v>606.82304347826084</v>
      </c>
      <c r="N61" s="4">
        <f>Tabel1[[#This Row],[Extra Budget]]+Tabel1[[#This Row],[Basisbudget]]</f>
        <v>606.82304347826084</v>
      </c>
    </row>
    <row r="62" spans="1:14" ht="14.4" customHeight="1">
      <c r="A62" s="23" t="s">
        <v>300</v>
      </c>
      <c r="B62" s="31" t="s">
        <v>301</v>
      </c>
      <c r="C62" s="32" t="s">
        <v>302</v>
      </c>
      <c r="D62" s="25" t="s">
        <v>303</v>
      </c>
      <c r="E62" s="23" t="s">
        <v>304</v>
      </c>
      <c r="F62" s="25" t="s">
        <v>305</v>
      </c>
      <c r="G62" s="25" t="s">
        <v>306</v>
      </c>
      <c r="H62" s="35">
        <v>6886.85</v>
      </c>
      <c r="I62" s="26" t="str">
        <f t="shared" si="3"/>
        <v>M</v>
      </c>
      <c r="J62" s="4" t="s">
        <v>34</v>
      </c>
      <c r="K62" s="4" t="s">
        <v>34</v>
      </c>
      <c r="L62" s="4">
        <f>SUM(Tabel1[[#This Row],[Boom1]:[Boom 2]])</f>
        <v>0</v>
      </c>
      <c r="M62" s="4">
        <f>IF(Tabel1[[#This Row],[G/M/K]]=$I$2,$M$2,IF(Tabel1[[#This Row],[G/M/K]]=$I$3,$M$3,$M$4))</f>
        <v>606.82304347826084</v>
      </c>
      <c r="N62" s="4">
        <f>Tabel1[[#This Row],[Extra Budget]]+Tabel1[[#This Row],[Basisbudget]]</f>
        <v>606.82304347826084</v>
      </c>
    </row>
    <row r="63" spans="1:14" ht="14.4" customHeight="1">
      <c r="A63" s="23" t="s">
        <v>307</v>
      </c>
      <c r="B63" s="31" t="s">
        <v>308</v>
      </c>
      <c r="C63" s="32" t="s">
        <v>309</v>
      </c>
      <c r="D63" s="25"/>
      <c r="E63" s="23" t="s">
        <v>310</v>
      </c>
      <c r="F63" s="25" t="s">
        <v>311</v>
      </c>
      <c r="G63" s="25" t="s">
        <v>312</v>
      </c>
      <c r="H63" s="35">
        <v>2036.55</v>
      </c>
      <c r="I63" s="26" t="str">
        <f t="shared" si="3"/>
        <v>M</v>
      </c>
      <c r="J63" s="4" t="s">
        <v>34</v>
      </c>
      <c r="K63" s="4" t="s">
        <v>34</v>
      </c>
      <c r="L63" s="4">
        <f>SUM(Tabel1[[#This Row],[Boom1]:[Boom 2]])</f>
        <v>0</v>
      </c>
      <c r="M63" s="4">
        <f>IF(Tabel1[[#This Row],[G/M/K]]=$I$2,$M$2,IF(Tabel1[[#This Row],[G/M/K]]=$I$3,$M$3,$M$4))</f>
        <v>606.82304347826084</v>
      </c>
      <c r="N63" s="4">
        <f>Tabel1[[#This Row],[Extra Budget]]+Tabel1[[#This Row],[Basisbudget]]</f>
        <v>606.82304347826084</v>
      </c>
    </row>
    <row r="64" spans="1:14" ht="14.4" customHeight="1">
      <c r="A64" s="23" t="s">
        <v>313</v>
      </c>
      <c r="B64" s="31" t="s">
        <v>139</v>
      </c>
      <c r="C64" s="32" t="s">
        <v>314</v>
      </c>
      <c r="D64" s="25"/>
      <c r="E64" s="23" t="s">
        <v>315</v>
      </c>
      <c r="F64" s="25" t="s">
        <v>316</v>
      </c>
      <c r="G64" s="25" t="s">
        <v>317</v>
      </c>
      <c r="H64" s="35">
        <v>3326.02</v>
      </c>
      <c r="I64" s="26" t="str">
        <f t="shared" si="3"/>
        <v>M</v>
      </c>
      <c r="J64" s="4" t="s">
        <v>34</v>
      </c>
      <c r="K64" s="4"/>
      <c r="L64" s="4">
        <f>SUM(Tabel1[[#This Row],[Boom1]:[Boom 2]])</f>
        <v>0</v>
      </c>
      <c r="M64" s="4">
        <f>IF(Tabel1[[#This Row],[G/M/K]]=$I$2,$M$2,IF(Tabel1[[#This Row],[G/M/K]]=$I$3,$M$3,$M$4))</f>
        <v>606.82304347826084</v>
      </c>
      <c r="N64" s="4">
        <f>Tabel1[[#This Row],[Extra Budget]]+Tabel1[[#This Row],[Basisbudget]]</f>
        <v>606.82304347826084</v>
      </c>
    </row>
    <row r="65" spans="1:14" ht="14.4" customHeight="1">
      <c r="A65" s="23" t="s">
        <v>318</v>
      </c>
      <c r="B65" s="31" t="s">
        <v>319</v>
      </c>
      <c r="C65" s="37" t="s">
        <v>320</v>
      </c>
      <c r="D65" s="25"/>
      <c r="E65" s="23" t="s">
        <v>321</v>
      </c>
      <c r="F65" s="25" t="s">
        <v>322</v>
      </c>
      <c r="G65" s="25" t="s">
        <v>323</v>
      </c>
      <c r="H65" s="35">
        <v>11170.97</v>
      </c>
      <c r="I65" s="26" t="str">
        <f t="shared" si="3"/>
        <v>M</v>
      </c>
      <c r="J65" s="4" t="s">
        <v>34</v>
      </c>
      <c r="K65" s="4" t="s">
        <v>34</v>
      </c>
      <c r="L65" s="4">
        <f>SUM(Tabel1[[#This Row],[Boom1]:[Boom 2]])</f>
        <v>0</v>
      </c>
      <c r="M65" s="4">
        <f>IF(Tabel1[[#This Row],[G/M/K]]=$I$2,$M$2,IF(Tabel1[[#This Row],[G/M/K]]=$I$3,$M$3,$M$4))</f>
        <v>606.82304347826084</v>
      </c>
      <c r="N65" s="4">
        <f>Tabel1[[#This Row],[Extra Budget]]+Tabel1[[#This Row],[Basisbudget]]</f>
        <v>606.82304347826084</v>
      </c>
    </row>
    <row r="66" spans="1:14" ht="14.4" customHeight="1">
      <c r="A66" s="36" t="s">
        <v>324</v>
      </c>
      <c r="B66" s="31" t="s">
        <v>201</v>
      </c>
      <c r="C66" s="32" t="s">
        <v>325</v>
      </c>
      <c r="D66" s="25"/>
      <c r="E66" s="23" t="s">
        <v>326</v>
      </c>
      <c r="F66" s="25" t="s">
        <v>327</v>
      </c>
      <c r="G66" s="25" t="s">
        <v>328</v>
      </c>
      <c r="H66" s="35">
        <v>19959.810000000001</v>
      </c>
      <c r="I66" s="26" t="str">
        <f t="shared" si="3"/>
        <v>M</v>
      </c>
      <c r="J66" s="4" t="s">
        <v>34</v>
      </c>
      <c r="K66" s="4" t="s">
        <v>34</v>
      </c>
      <c r="L66" s="4">
        <f>SUM(Tabel1[[#This Row],[Boom1]:[Boom 2]])</f>
        <v>0</v>
      </c>
      <c r="M66" s="4">
        <f>IF(Tabel1[[#This Row],[G/M/K]]=$I$2,$M$2,IF(Tabel1[[#This Row],[G/M/K]]=$I$3,$M$3,$M$4))</f>
        <v>606.82304347826084</v>
      </c>
      <c r="N66" s="4">
        <f>Tabel1[[#This Row],[Extra Budget]]+Tabel1[[#This Row],[Basisbudget]]</f>
        <v>606.82304347826084</v>
      </c>
    </row>
    <row r="67" spans="1:14" ht="14.4" customHeight="1">
      <c r="A67" s="23" t="s">
        <v>329</v>
      </c>
      <c r="B67" s="31" t="s">
        <v>330</v>
      </c>
      <c r="C67" s="32" t="s">
        <v>331</v>
      </c>
      <c r="D67" s="25"/>
      <c r="E67" s="23" t="s">
        <v>332</v>
      </c>
      <c r="F67" s="25" t="s">
        <v>107</v>
      </c>
      <c r="G67" s="25" t="s">
        <v>108</v>
      </c>
      <c r="H67" s="35">
        <v>10787.74</v>
      </c>
      <c r="I67" s="26" t="str">
        <f t="shared" si="3"/>
        <v>M</v>
      </c>
      <c r="J67" s="4" t="s">
        <v>34</v>
      </c>
      <c r="K67" s="4"/>
      <c r="L67" s="4">
        <f>SUM(Tabel1[[#This Row],[Boom1]:[Boom 2]])</f>
        <v>0</v>
      </c>
      <c r="M67" s="4">
        <f>IF(Tabel1[[#This Row],[G/M/K]]=$I$2,$M$2,IF(Tabel1[[#This Row],[G/M/K]]=$I$3,$M$3,$M$4))</f>
        <v>606.82304347826084</v>
      </c>
      <c r="N67" s="4">
        <f>Tabel1[[#This Row],[Extra Budget]]+Tabel1[[#This Row],[Basisbudget]]</f>
        <v>606.82304347826084</v>
      </c>
    </row>
    <row r="68" spans="1:14" ht="14.4" customHeight="1">
      <c r="A68" s="23" t="s">
        <v>333</v>
      </c>
      <c r="B68" s="31" t="s">
        <v>103</v>
      </c>
      <c r="C68" s="32" t="s">
        <v>334</v>
      </c>
      <c r="D68" s="25" t="s">
        <v>335</v>
      </c>
      <c r="E68" s="23" t="s">
        <v>336</v>
      </c>
      <c r="F68" s="25" t="s">
        <v>337</v>
      </c>
      <c r="G68" s="25" t="s">
        <v>108</v>
      </c>
      <c r="H68" s="35">
        <v>2279.13</v>
      </c>
      <c r="I68" s="26" t="str">
        <f t="shared" si="3"/>
        <v>M</v>
      </c>
      <c r="J68" s="4" t="s">
        <v>34</v>
      </c>
      <c r="K68" s="4" t="s">
        <v>34</v>
      </c>
      <c r="L68" s="4">
        <f>SUM(Tabel1[[#This Row],[Boom1]:[Boom 2]])</f>
        <v>0</v>
      </c>
      <c r="M68" s="4">
        <f>IF(Tabel1[[#This Row],[G/M/K]]=$I$2,$M$2,IF(Tabel1[[#This Row],[G/M/K]]=$I$3,$M$3,$M$4))</f>
        <v>606.82304347826084</v>
      </c>
      <c r="N68" s="4">
        <f>Tabel1[[#This Row],[Extra Budget]]+Tabel1[[#This Row],[Basisbudget]]</f>
        <v>606.82304347826084</v>
      </c>
    </row>
    <row r="69" spans="1:14" ht="14.4" customHeight="1">
      <c r="A69" s="23" t="s">
        <v>338</v>
      </c>
      <c r="B69" s="31" t="s">
        <v>201</v>
      </c>
      <c r="C69" s="32" t="s">
        <v>339</v>
      </c>
      <c r="D69" s="25"/>
      <c r="E69" s="23" t="s">
        <v>340</v>
      </c>
      <c r="F69" s="25" t="s">
        <v>341</v>
      </c>
      <c r="G69" s="25" t="s">
        <v>108</v>
      </c>
      <c r="H69" s="35">
        <v>4703.29</v>
      </c>
      <c r="I69" s="26" t="str">
        <f t="shared" si="3"/>
        <v>M</v>
      </c>
      <c r="J69" s="4" t="s">
        <v>34</v>
      </c>
      <c r="K69" s="4" t="s">
        <v>34</v>
      </c>
      <c r="L69" s="4">
        <f>SUM(Tabel1[[#This Row],[Boom1]:[Boom 2]])</f>
        <v>0</v>
      </c>
      <c r="M69" s="4">
        <f>IF(Tabel1[[#This Row],[G/M/K]]=$I$2,$M$2,IF(Tabel1[[#This Row],[G/M/K]]=$I$3,$M$3,$M$4))</f>
        <v>606.82304347826084</v>
      </c>
      <c r="N69" s="4">
        <f>Tabel1[[#This Row],[Extra Budget]]+Tabel1[[#This Row],[Basisbudget]]</f>
        <v>606.82304347826084</v>
      </c>
    </row>
    <row r="70" spans="1:14" ht="14.4" customHeight="1">
      <c r="A70" s="23" t="s">
        <v>342</v>
      </c>
      <c r="B70" s="31" t="s">
        <v>201</v>
      </c>
      <c r="C70" s="32" t="s">
        <v>343</v>
      </c>
      <c r="D70" s="25"/>
      <c r="E70" s="23" t="s">
        <v>344</v>
      </c>
      <c r="F70" s="25" t="s">
        <v>345</v>
      </c>
      <c r="G70" s="25" t="s">
        <v>108</v>
      </c>
      <c r="H70" s="35">
        <v>2613.54</v>
      </c>
      <c r="I70" s="26" t="str">
        <f t="shared" si="3"/>
        <v>M</v>
      </c>
      <c r="J70" s="4" t="s">
        <v>34</v>
      </c>
      <c r="K70" s="4"/>
      <c r="L70" s="4">
        <f>SUM(Tabel1[[#This Row],[Boom1]:[Boom 2]])</f>
        <v>0</v>
      </c>
      <c r="M70" s="4">
        <f>IF(Tabel1[[#This Row],[G/M/K]]=$I$2,$M$2,IF(Tabel1[[#This Row],[G/M/K]]=$I$3,$M$3,$M$4))</f>
        <v>606.82304347826084</v>
      </c>
      <c r="N70" s="4">
        <f>Tabel1[[#This Row],[Extra Budget]]+Tabel1[[#This Row],[Basisbudget]]</f>
        <v>606.82304347826084</v>
      </c>
    </row>
    <row r="71" spans="1:14" ht="14.4" customHeight="1">
      <c r="A71" s="28" t="s">
        <v>346</v>
      </c>
      <c r="B71" s="23" t="s">
        <v>347</v>
      </c>
      <c r="C71" s="46">
        <v>111900</v>
      </c>
      <c r="D71" s="29"/>
      <c r="E71" s="23" t="s">
        <v>348</v>
      </c>
      <c r="F71" s="25" t="s">
        <v>349</v>
      </c>
      <c r="G71" s="25" t="s">
        <v>193</v>
      </c>
      <c r="H71" s="25" t="s">
        <v>350</v>
      </c>
      <c r="I71" s="23" t="s">
        <v>8</v>
      </c>
      <c r="J71" s="4" t="s">
        <v>34</v>
      </c>
      <c r="K71" s="28"/>
      <c r="L71" s="4">
        <f>SUM(Tabel1[[#This Row],[Boom1]:[Boom 2]])</f>
        <v>0</v>
      </c>
      <c r="M71" s="4">
        <f>IF(Tabel1[[#This Row],[G/M/K]]=$I$2,$M$2,IF(Tabel1[[#This Row],[G/M/K]]=$I$3,$M$3,$M$4))</f>
        <v>606.82304347826084</v>
      </c>
      <c r="N71" s="4">
        <f>Tabel1[[#This Row],[Extra Budget]]+Tabel1[[#This Row],[Basisbudget]]</f>
        <v>606.82304347826084</v>
      </c>
    </row>
    <row r="72" spans="1:14" ht="14.4" customHeight="1">
      <c r="A72" s="23" t="s">
        <v>351</v>
      </c>
      <c r="B72" s="31" t="s">
        <v>352</v>
      </c>
      <c r="C72" s="37" t="s">
        <v>353</v>
      </c>
      <c r="D72" s="25" t="s">
        <v>354</v>
      </c>
      <c r="E72" s="23" t="s">
        <v>355</v>
      </c>
      <c r="F72" s="25" t="s">
        <v>356</v>
      </c>
      <c r="G72" s="25" t="s">
        <v>193</v>
      </c>
      <c r="H72" s="35">
        <v>8745.42</v>
      </c>
      <c r="I72" s="26" t="str">
        <f>IF(H72&gt;=$D$4,"G",IF(H72&gt;=$D$3,"M","K"))</f>
        <v>M</v>
      </c>
      <c r="J72" s="4" t="s">
        <v>34</v>
      </c>
      <c r="K72" s="4" t="s">
        <v>34</v>
      </c>
      <c r="L72" s="4">
        <f>SUM(Tabel1[[#This Row],[Boom1]:[Boom 2]])</f>
        <v>0</v>
      </c>
      <c r="M72" s="4">
        <f>IF(Tabel1[[#This Row],[G/M/K]]=$I$2,$M$2,IF(Tabel1[[#This Row],[G/M/K]]=$I$3,$M$3,$M$4))</f>
        <v>606.82304347826084</v>
      </c>
      <c r="N72" s="4">
        <f>Tabel1[[#This Row],[Extra Budget]]+Tabel1[[#This Row],[Basisbudget]]</f>
        <v>606.82304347826084</v>
      </c>
    </row>
    <row r="73" spans="1:14" ht="14.4" customHeight="1">
      <c r="A73" s="23" t="s">
        <v>357</v>
      </c>
      <c r="B73" s="31" t="s">
        <v>358</v>
      </c>
      <c r="C73" s="37" t="s">
        <v>359</v>
      </c>
      <c r="D73" s="25" t="s">
        <v>360</v>
      </c>
      <c r="E73" s="23" t="s">
        <v>361</v>
      </c>
      <c r="F73" s="25" t="s">
        <v>362</v>
      </c>
      <c r="G73" s="25" t="s">
        <v>193</v>
      </c>
      <c r="H73" s="35">
        <v>9610.11</v>
      </c>
      <c r="I73" s="26" t="str">
        <f>IF(H73&gt;=$D$4,"G",IF(H73&gt;=$D$3,"M","K"))</f>
        <v>M</v>
      </c>
      <c r="J73" s="4" t="s">
        <v>34</v>
      </c>
      <c r="K73" s="4" t="s">
        <v>34</v>
      </c>
      <c r="L73" s="4">
        <f>SUM(Tabel1[[#This Row],[Boom1]:[Boom 2]])</f>
        <v>0</v>
      </c>
      <c r="M73" s="4">
        <f>IF(Tabel1[[#This Row],[G/M/K]]=$I$2,$M$2,IF(Tabel1[[#This Row],[G/M/K]]=$I$3,$M$3,$M$4))</f>
        <v>606.82304347826084</v>
      </c>
      <c r="N73" s="4">
        <f>Tabel1[[#This Row],[Extra Budget]]+Tabel1[[#This Row],[Basisbudget]]</f>
        <v>606.82304347826084</v>
      </c>
    </row>
    <row r="74" spans="1:14" s="44" customFormat="1" ht="14.4" customHeight="1">
      <c r="A74" s="26" t="s">
        <v>363</v>
      </c>
      <c r="B74" s="31" t="s">
        <v>195</v>
      </c>
      <c r="C74" s="33">
        <v>503800</v>
      </c>
      <c r="D74" s="29"/>
      <c r="E74" s="23" t="s">
        <v>364</v>
      </c>
      <c r="F74" s="25" t="s">
        <v>365</v>
      </c>
      <c r="G74" s="25" t="s">
        <v>198</v>
      </c>
      <c r="H74" s="25" t="s">
        <v>366</v>
      </c>
      <c r="I74" s="23" t="s">
        <v>8</v>
      </c>
      <c r="J74" s="4" t="s">
        <v>34</v>
      </c>
      <c r="K74" s="4" t="s">
        <v>34</v>
      </c>
      <c r="L74" s="4">
        <f>SUM(Tabel1[[#This Row],[Boom1]:[Boom 2]])</f>
        <v>0</v>
      </c>
      <c r="M74" s="4">
        <f>IF(Tabel1[[#This Row],[G/M/K]]=$I$2,$M$2,IF(Tabel1[[#This Row],[G/M/K]]=$I$3,$M$3,$M$4))</f>
        <v>606.82304347826084</v>
      </c>
      <c r="N74" s="4">
        <f>Tabel1[[#This Row],[Extra Budget]]+Tabel1[[#This Row],[Basisbudget]]</f>
        <v>606.82304347826084</v>
      </c>
    </row>
    <row r="75" spans="1:14" ht="14.4" customHeight="1">
      <c r="A75" s="28" t="s">
        <v>367</v>
      </c>
      <c r="B75" s="47" t="str">
        <f>+A75</f>
        <v>Utrecht, Graadt Van Roggenweg 200</v>
      </c>
      <c r="C75" s="34">
        <v>353103</v>
      </c>
      <c r="D75" s="29" t="s">
        <v>368</v>
      </c>
      <c r="E75" s="23" t="s">
        <v>369</v>
      </c>
      <c r="F75" s="25" t="s">
        <v>113</v>
      </c>
      <c r="G75" s="25" t="s">
        <v>114</v>
      </c>
      <c r="H75" s="25" t="s">
        <v>370</v>
      </c>
      <c r="I75" s="23" t="s">
        <v>8</v>
      </c>
      <c r="J75" s="4" t="s">
        <v>34</v>
      </c>
      <c r="K75" s="4" t="s">
        <v>34</v>
      </c>
      <c r="L75" s="4">
        <f>SUM(Tabel1[[#This Row],[Boom1]:[Boom 2]])</f>
        <v>0</v>
      </c>
      <c r="M75" s="4">
        <f>IF(Tabel1[[#This Row],[G/M/K]]=$I$2,$M$2,IF(Tabel1[[#This Row],[G/M/K]]=$I$3,$M$3,$M$4))</f>
        <v>606.82304347826084</v>
      </c>
      <c r="N75" s="4">
        <f>Tabel1[[#This Row],[Extra Budget]]+Tabel1[[#This Row],[Basisbudget]]</f>
        <v>606.82304347826084</v>
      </c>
    </row>
    <row r="76" spans="1:14" ht="14.4" customHeight="1">
      <c r="A76" s="28" t="s">
        <v>371</v>
      </c>
      <c r="B76" s="23" t="s">
        <v>371</v>
      </c>
      <c r="C76" s="34">
        <v>353101</v>
      </c>
      <c r="D76" s="29"/>
      <c r="E76" s="23" t="s">
        <v>372</v>
      </c>
      <c r="F76" s="25" t="s">
        <v>113</v>
      </c>
      <c r="G76" s="25" t="s">
        <v>114</v>
      </c>
      <c r="H76" s="25" t="s">
        <v>373</v>
      </c>
      <c r="I76" s="23" t="s">
        <v>8</v>
      </c>
      <c r="J76" s="4" t="s">
        <v>34</v>
      </c>
      <c r="K76" s="28"/>
      <c r="L76" s="4">
        <f>SUM(Tabel1[[#This Row],[Boom1]:[Boom 2]])</f>
        <v>0</v>
      </c>
      <c r="M76" s="4">
        <f>IF(Tabel1[[#This Row],[G/M/K]]=$I$2,$M$2,IF(Tabel1[[#This Row],[G/M/K]]=$I$3,$M$3,$M$4))</f>
        <v>606.82304347826084</v>
      </c>
      <c r="N76" s="4">
        <f>Tabel1[[#This Row],[Extra Budget]]+Tabel1[[#This Row],[Basisbudget]]</f>
        <v>606.82304347826084</v>
      </c>
    </row>
    <row r="77" spans="1:14" ht="14.4" customHeight="1">
      <c r="A77" s="29" t="s">
        <v>374</v>
      </c>
      <c r="B77" s="47" t="s">
        <v>375</v>
      </c>
      <c r="C77" s="33">
        <v>355200</v>
      </c>
      <c r="D77" s="28"/>
      <c r="E77" s="26" t="s">
        <v>376</v>
      </c>
      <c r="F77" s="28" t="s">
        <v>377</v>
      </c>
      <c r="G77" s="25" t="s">
        <v>114</v>
      </c>
      <c r="H77" s="28">
        <v>3491.53</v>
      </c>
      <c r="I77" s="48" t="str">
        <f t="shared" ref="I77:I85" si="4">IF(H77&gt;=$D$4,"G",IF(H77&gt;=$D$3,"M","K"))</f>
        <v>M</v>
      </c>
      <c r="J77" s="4" t="s">
        <v>34</v>
      </c>
      <c r="K77" s="4" t="s">
        <v>34</v>
      </c>
      <c r="L77" s="4">
        <f>SUM(Tabel1[[#This Row],[Boom1]:[Boom 2]])</f>
        <v>0</v>
      </c>
      <c r="M77" s="4">
        <f>IF(Tabel1[[#This Row],[G/M/K]]=$I$2,$M$2,IF(Tabel1[[#This Row],[G/M/K]]=$I$3,$M$3,$M$4))</f>
        <v>606.82304347826084</v>
      </c>
      <c r="N77" s="4">
        <f>Tabel1[[#This Row],[Extra Budget]]+Tabel1[[#This Row],[Basisbudget]]</f>
        <v>606.82304347826084</v>
      </c>
    </row>
    <row r="78" spans="1:14" ht="14.4" customHeight="1">
      <c r="A78" s="23" t="s">
        <v>378</v>
      </c>
      <c r="B78" s="31" t="s">
        <v>379</v>
      </c>
      <c r="C78" s="32" t="s">
        <v>380</v>
      </c>
      <c r="D78" s="25" t="s">
        <v>381</v>
      </c>
      <c r="E78" s="23" t="s">
        <v>382</v>
      </c>
      <c r="F78" s="25" t="s">
        <v>383</v>
      </c>
      <c r="G78" s="25" t="s">
        <v>114</v>
      </c>
      <c r="H78" s="35">
        <v>5656.74</v>
      </c>
      <c r="I78" s="26" t="str">
        <f t="shared" si="4"/>
        <v>M</v>
      </c>
      <c r="J78" s="4" t="s">
        <v>34</v>
      </c>
      <c r="K78" s="4"/>
      <c r="L78" s="4">
        <f>SUM(Tabel1[[#This Row],[Boom1]:[Boom 2]])</f>
        <v>0</v>
      </c>
      <c r="M78" s="4">
        <f>IF(Tabel1[[#This Row],[G/M/K]]=$I$2,$M$2,IF(Tabel1[[#This Row],[G/M/K]]=$I$3,$M$3,$M$4))</f>
        <v>606.82304347826084</v>
      </c>
      <c r="N78" s="4">
        <f>Tabel1[[#This Row],[Extra Budget]]+Tabel1[[#This Row],[Basisbudget]]</f>
        <v>606.82304347826084</v>
      </c>
    </row>
    <row r="79" spans="1:14" ht="14.4" customHeight="1">
      <c r="A79" s="29" t="s">
        <v>384</v>
      </c>
      <c r="B79" s="31" t="s">
        <v>385</v>
      </c>
      <c r="C79" s="32">
        <v>351107</v>
      </c>
      <c r="D79" s="28"/>
      <c r="E79" s="26" t="s">
        <v>386</v>
      </c>
      <c r="F79" s="28" t="s">
        <v>387</v>
      </c>
      <c r="G79" s="25" t="s">
        <v>114</v>
      </c>
      <c r="H79" s="26">
        <v>6000</v>
      </c>
      <c r="I79" s="48" t="str">
        <f t="shared" si="4"/>
        <v>M</v>
      </c>
      <c r="J79" s="4" t="s">
        <v>34</v>
      </c>
      <c r="K79" s="4" t="s">
        <v>34</v>
      </c>
      <c r="L79" s="4">
        <f>SUM(Tabel1[[#This Row],[Boom1]:[Boom 2]])</f>
        <v>0</v>
      </c>
      <c r="M79" s="4">
        <f>IF(Tabel1[[#This Row],[G/M/K]]=$I$2,$M$2,IF(Tabel1[[#This Row],[G/M/K]]=$I$3,$M$3,$M$4))</f>
        <v>606.82304347826084</v>
      </c>
      <c r="N79" s="4">
        <f>Tabel1[[#This Row],[Extra Budget]]+Tabel1[[#This Row],[Basisbudget]]</f>
        <v>606.82304347826084</v>
      </c>
    </row>
    <row r="80" spans="1:14" ht="14.4" customHeight="1">
      <c r="A80" s="23" t="s">
        <v>388</v>
      </c>
      <c r="B80" s="31" t="s">
        <v>389</v>
      </c>
      <c r="C80" s="37" t="s">
        <v>390</v>
      </c>
      <c r="D80" s="25" t="s">
        <v>391</v>
      </c>
      <c r="E80" s="23" t="s">
        <v>392</v>
      </c>
      <c r="F80" s="25" t="s">
        <v>393</v>
      </c>
      <c r="G80" s="25" t="s">
        <v>114</v>
      </c>
      <c r="H80" s="35">
        <v>9932.61</v>
      </c>
      <c r="I80" s="26" t="str">
        <f t="shared" si="4"/>
        <v>M</v>
      </c>
      <c r="J80" s="4" t="s">
        <v>34</v>
      </c>
      <c r="K80" s="4" t="s">
        <v>34</v>
      </c>
      <c r="L80" s="4">
        <v>466</v>
      </c>
      <c r="M80" s="4">
        <f>IF(Tabel1[[#This Row],[G/M/K]]=$I$2,$M$2,IF(Tabel1[[#This Row],[G/M/K]]=$I$3,$M$3,$M$4))</f>
        <v>606.82304347826084</v>
      </c>
      <c r="N80" s="4">
        <f>Tabel1[[#This Row],[Extra Budget]]+Tabel1[[#This Row],[Basisbudget]]</f>
        <v>1072.8230434782608</v>
      </c>
    </row>
    <row r="81" spans="1:14" s="22" customFormat="1" ht="14.4" customHeight="1">
      <c r="A81" s="23" t="s">
        <v>394</v>
      </c>
      <c r="B81" s="31" t="s">
        <v>395</v>
      </c>
      <c r="C81" s="32" t="s">
        <v>396</v>
      </c>
      <c r="D81" s="25"/>
      <c r="E81" s="23" t="s">
        <v>397</v>
      </c>
      <c r="F81" s="25" t="s">
        <v>398</v>
      </c>
      <c r="G81" s="25" t="s">
        <v>399</v>
      </c>
      <c r="H81" s="35">
        <v>9397.15</v>
      </c>
      <c r="I81" s="26" t="str">
        <f t="shared" si="4"/>
        <v>M</v>
      </c>
      <c r="J81" s="4" t="s">
        <v>34</v>
      </c>
      <c r="K81" s="4" t="s">
        <v>34</v>
      </c>
      <c r="L81" s="4">
        <f>SUM(Tabel1[[#This Row],[Boom1]:[Boom 2]])</f>
        <v>0</v>
      </c>
      <c r="M81" s="4">
        <f>IF(Tabel1[[#This Row],[G/M/K]]=$I$2,$M$2,IF(Tabel1[[#This Row],[G/M/K]]=$I$3,$M$3,$M$4))</f>
        <v>606.82304347826084</v>
      </c>
      <c r="N81" s="4">
        <f>Tabel1[[#This Row],[Extra Budget]]+Tabel1[[#This Row],[Basisbudget]]</f>
        <v>606.82304347826084</v>
      </c>
    </row>
    <row r="82" spans="1:14" s="44" customFormat="1" ht="14.4" customHeight="1">
      <c r="A82" s="23" t="s">
        <v>400</v>
      </c>
      <c r="B82" s="24" t="s">
        <v>122</v>
      </c>
      <c r="C82" s="25" t="s">
        <v>401</v>
      </c>
      <c r="D82" s="25"/>
      <c r="E82" s="23" t="s">
        <v>402</v>
      </c>
      <c r="F82" s="25" t="s">
        <v>403</v>
      </c>
      <c r="G82" s="25" t="s">
        <v>126</v>
      </c>
      <c r="H82" s="35">
        <v>15524.2</v>
      </c>
      <c r="I82" s="26" t="str">
        <f t="shared" si="4"/>
        <v>M</v>
      </c>
      <c r="J82" s="4" t="s">
        <v>34</v>
      </c>
      <c r="K82" s="4" t="s">
        <v>34</v>
      </c>
      <c r="L82" s="4">
        <f>SUM(Tabel1[[#This Row],[Boom1]:[Boom 2]])</f>
        <v>0</v>
      </c>
      <c r="M82" s="4">
        <f>IF(Tabel1[[#This Row],[G/M/K]]=$I$2,$M$2,IF(Tabel1[[#This Row],[G/M/K]]=$I$3,$M$3,$M$4))</f>
        <v>606.82304347826084</v>
      </c>
      <c r="N82" s="4">
        <f>Tabel1[[#This Row],[Extra Budget]]+Tabel1[[#This Row],[Basisbudget]]</f>
        <v>606.82304347826084</v>
      </c>
    </row>
    <row r="83" spans="1:14" s="44" customFormat="1" ht="14.4" customHeight="1">
      <c r="A83" s="23" t="s">
        <v>404</v>
      </c>
      <c r="B83" s="27" t="s">
        <v>122</v>
      </c>
      <c r="C83" s="28">
        <v>801704</v>
      </c>
      <c r="D83" s="28"/>
      <c r="E83" s="26" t="s">
        <v>405</v>
      </c>
      <c r="F83" s="28"/>
      <c r="G83" s="28" t="s">
        <v>126</v>
      </c>
      <c r="H83" s="26">
        <v>5000</v>
      </c>
      <c r="I83" s="48" t="str">
        <f t="shared" si="4"/>
        <v>M</v>
      </c>
      <c r="J83" s="4" t="s">
        <v>34</v>
      </c>
      <c r="K83" s="4" t="s">
        <v>34</v>
      </c>
      <c r="L83" s="4">
        <f>SUM(Tabel1[[#This Row],[Boom1]:[Boom 2]])</f>
        <v>0</v>
      </c>
      <c r="M83" s="4">
        <f>IF(Tabel1[[#This Row],[G/M/K]]=$I$2,$M$2,IF(Tabel1[[#This Row],[G/M/K]]=$I$3,$M$3,$M$4))</f>
        <v>606.82304347826084</v>
      </c>
      <c r="N83" s="4">
        <f>Tabel1[[#This Row],[Extra Budget]]+Tabel1[[#This Row],[Basisbudget]]</f>
        <v>606.82304347826084</v>
      </c>
    </row>
    <row r="84" spans="1:14" ht="14.4" customHeight="1">
      <c r="A84" s="23" t="s">
        <v>406</v>
      </c>
      <c r="B84" s="27" t="s">
        <v>122</v>
      </c>
      <c r="C84" s="25" t="s">
        <v>407</v>
      </c>
      <c r="D84" s="25" t="s">
        <v>408</v>
      </c>
      <c r="E84" s="23" t="s">
        <v>409</v>
      </c>
      <c r="F84" s="25" t="s">
        <v>410</v>
      </c>
      <c r="G84" s="25" t="s">
        <v>126</v>
      </c>
      <c r="H84" s="35">
        <v>2149.71</v>
      </c>
      <c r="I84" s="26" t="str">
        <f t="shared" si="4"/>
        <v>M</v>
      </c>
      <c r="J84" s="4" t="s">
        <v>34</v>
      </c>
      <c r="K84" s="4"/>
      <c r="L84" s="4">
        <f>SUM(Tabel1[[#This Row],[Boom1]:[Boom 2]])</f>
        <v>0</v>
      </c>
      <c r="M84" s="4">
        <f>IF(Tabel1[[#This Row],[G/M/K]]=$I$2,$M$2,IF(Tabel1[[#This Row],[G/M/K]]=$I$3,$M$3,$M$4))</f>
        <v>606.82304347826084</v>
      </c>
      <c r="N84" s="4">
        <f>Tabel1[[#This Row],[Extra Budget]]+Tabel1[[#This Row],[Basisbudget]]</f>
        <v>606.82304347826084</v>
      </c>
    </row>
    <row r="85" spans="1:14" ht="14.4" customHeight="1">
      <c r="A85" s="49" t="s">
        <v>411</v>
      </c>
      <c r="B85" s="27" t="s">
        <v>122</v>
      </c>
      <c r="C85" s="50" t="s">
        <v>412</v>
      </c>
      <c r="D85" s="50" t="s">
        <v>413</v>
      </c>
      <c r="E85" s="49" t="s">
        <v>414</v>
      </c>
      <c r="F85" s="50" t="s">
        <v>415</v>
      </c>
      <c r="G85" s="50" t="s">
        <v>126</v>
      </c>
      <c r="H85" s="51">
        <v>4641.04</v>
      </c>
      <c r="I85" s="52" t="str">
        <f t="shared" si="4"/>
        <v>M</v>
      </c>
      <c r="J85" s="4" t="s">
        <v>34</v>
      </c>
      <c r="K85" s="53"/>
      <c r="L85" s="53">
        <f>SUM(Tabel1[[#This Row],[Boom1]:[Boom 2]])</f>
        <v>0</v>
      </c>
      <c r="M85" s="53">
        <f>IF(Tabel1[[#This Row],[G/M/K]]=$I$2,$M$2,IF(Tabel1[[#This Row],[G/M/K]]=$I$3,$M$3,$M$4))</f>
        <v>606.82304347826084</v>
      </c>
      <c r="N85" s="53">
        <f>Tabel1[[#This Row],[Extra Budget]]+Tabel1[[#This Row],[Basisbudget]]</f>
        <v>606.82304347826084</v>
      </c>
    </row>
    <row r="86" spans="1:14" ht="14.4" customHeight="1">
      <c r="A86" s="17"/>
      <c r="B86" s="14"/>
      <c r="C86" s="14"/>
      <c r="D86" s="14"/>
      <c r="E86" s="14"/>
      <c r="F86" s="14"/>
      <c r="G86" s="14"/>
      <c r="H86" s="14"/>
      <c r="I86" s="14"/>
      <c r="J86" s="16"/>
      <c r="K86" s="16"/>
      <c r="L86" s="16"/>
      <c r="M86" s="16"/>
      <c r="N86" s="16"/>
    </row>
    <row r="87" spans="1:14" ht="14.4" customHeight="1">
      <c r="A87" s="17"/>
      <c r="B87" s="8"/>
      <c r="M87" s="44"/>
      <c r="N87" s="11"/>
    </row>
    <row r="88" spans="1:14" ht="14.4" customHeight="1">
      <c r="A88" s="12"/>
      <c r="B88" s="8"/>
    </row>
    <row r="89" spans="1:14" ht="14.4" customHeight="1">
      <c r="A89" s="12"/>
      <c r="B89" s="8"/>
    </row>
    <row r="90" spans="1:14" ht="14.4" customHeight="1">
      <c r="A90" s="12"/>
      <c r="B90" s="8"/>
    </row>
    <row r="91" spans="1:14" ht="14.4" customHeight="1">
      <c r="A91" s="12"/>
      <c r="B91" s="56"/>
    </row>
    <row r="92" spans="1:14" ht="14.4" customHeight="1">
      <c r="A92" s="12"/>
      <c r="B92" s="8"/>
    </row>
    <row r="93" spans="1:14" ht="14.4" customHeight="1">
      <c r="A93" s="12"/>
      <c r="B93" s="8"/>
    </row>
    <row r="94" spans="1:14" ht="14.4" customHeight="1">
      <c r="A94" s="12"/>
      <c r="B94" s="8"/>
    </row>
    <row r="95" spans="1:14" ht="14.4" customHeight="1">
      <c r="A95" s="17"/>
      <c r="B95" s="8"/>
    </row>
    <row r="96" spans="1:14" ht="14.4" customHeight="1">
      <c r="A96" s="57"/>
      <c r="B96" s="8"/>
    </row>
    <row r="97" spans="1:2" ht="14.4" customHeight="1">
      <c r="A97" s="57"/>
      <c r="B97" s="8"/>
    </row>
    <row r="98" spans="1:2" ht="14.4" customHeight="1">
      <c r="A98" s="57"/>
      <c r="B98" s="8"/>
    </row>
    <row r="99" spans="1:2" ht="14.4" customHeight="1">
      <c r="A99" s="58"/>
      <c r="B99" s="8"/>
    </row>
    <row r="100" spans="1:2" ht="14.4" customHeight="1">
      <c r="A100" s="12"/>
      <c r="B100" s="8"/>
    </row>
    <row r="101" spans="1:2" ht="14.4" customHeight="1">
      <c r="A101" s="12"/>
      <c r="B101" s="8"/>
    </row>
    <row r="102" spans="1:2" ht="14.4" customHeight="1">
      <c r="A102" s="12"/>
      <c r="B102" s="8"/>
    </row>
    <row r="103" spans="1:2" ht="14.4" customHeight="1">
      <c r="A103" s="12"/>
      <c r="B103" s="8"/>
    </row>
    <row r="104" spans="1:2" ht="14.4" customHeight="1">
      <c r="A104" s="12"/>
      <c r="B104" s="8"/>
    </row>
    <row r="105" spans="1:2" ht="14.4" customHeight="1">
      <c r="A105" s="12"/>
      <c r="B105" s="8"/>
    </row>
    <row r="106" spans="1:2" ht="14.4" customHeight="1">
      <c r="A106" s="12"/>
      <c r="B106" s="8"/>
    </row>
    <row r="107" spans="1:2" ht="14.4" customHeight="1">
      <c r="A107" s="12"/>
      <c r="B107" s="8"/>
    </row>
    <row r="108" spans="1:2" ht="14.4" customHeight="1">
      <c r="A108" s="12"/>
      <c r="B108" s="8"/>
    </row>
    <row r="109" spans="1:2" ht="14.4" customHeight="1">
      <c r="A109" s="12"/>
      <c r="B109" s="8"/>
    </row>
    <row r="110" spans="1:2" ht="14.4" customHeight="1">
      <c r="A110" s="12"/>
      <c r="B110" s="8"/>
    </row>
    <row r="111" spans="1:2" ht="14.4" customHeight="1">
      <c r="A111" s="12"/>
      <c r="B111" s="8"/>
    </row>
    <row r="112" spans="1:2" ht="14.4" customHeight="1">
      <c r="A112" s="12"/>
      <c r="B112" s="8"/>
    </row>
    <row r="113" spans="1:2" ht="14.4" customHeight="1">
      <c r="A113" s="12"/>
      <c r="B113" s="8"/>
    </row>
    <row r="114" spans="1:2" ht="14.4" customHeight="1">
      <c r="A114" s="12"/>
      <c r="B114" s="8"/>
    </row>
    <row r="115" spans="1:2" ht="14.4" customHeight="1">
      <c r="A115" s="12"/>
      <c r="B115" s="8"/>
    </row>
    <row r="116" spans="1:2" ht="14.4" customHeight="1">
      <c r="A116" s="12"/>
      <c r="B116" s="8"/>
    </row>
    <row r="117" spans="1:2" ht="14.4" customHeight="1">
      <c r="A117" s="12"/>
      <c r="B117" s="8"/>
    </row>
    <row r="118" spans="1:2" ht="14.4" customHeight="1">
      <c r="A118" s="12"/>
      <c r="B118" s="8"/>
    </row>
    <row r="119" spans="1:2" ht="14.4" customHeight="1">
      <c r="A119" s="12"/>
      <c r="B119" s="8"/>
    </row>
    <row r="120" spans="1:2" ht="14.4" customHeight="1">
      <c r="A120" s="12"/>
      <c r="B120" s="8"/>
    </row>
    <row r="121" spans="1:2" ht="14.4" customHeight="1">
      <c r="A121" s="12"/>
      <c r="B121" s="8"/>
    </row>
    <row r="122" spans="1:2" ht="14.4" customHeight="1">
      <c r="A122" s="12"/>
      <c r="B122" s="8"/>
    </row>
    <row r="123" spans="1:2" ht="14.4" customHeight="1">
      <c r="A123" s="12"/>
      <c r="B123" s="8"/>
    </row>
    <row r="124" spans="1:2" ht="14.4" customHeight="1">
      <c r="A124" s="12"/>
      <c r="B124" s="8"/>
    </row>
    <row r="125" spans="1:2" ht="14.4" customHeight="1">
      <c r="A125" s="12"/>
      <c r="B125" s="8"/>
    </row>
    <row r="126" spans="1:2" ht="14.4" customHeight="1">
      <c r="A126" s="12"/>
      <c r="B126" s="8"/>
    </row>
    <row r="127" spans="1:2" ht="14.4" customHeight="1">
      <c r="A127" s="12"/>
      <c r="B127" s="8"/>
    </row>
    <row r="128" spans="1:2" ht="14.4" customHeight="1">
      <c r="A128" s="12"/>
      <c r="B128" s="8"/>
    </row>
    <row r="129" spans="1:2" ht="14.4" customHeight="1">
      <c r="A129" s="12"/>
      <c r="B129" s="8"/>
    </row>
    <row r="130" spans="1:2" ht="14.4" customHeight="1">
      <c r="A130" s="12"/>
      <c r="B130" s="8"/>
    </row>
    <row r="131" spans="1:2" ht="14.4" customHeight="1">
      <c r="A131" s="12"/>
      <c r="B131" s="8"/>
    </row>
    <row r="132" spans="1:2" ht="14.4" customHeight="1">
      <c r="A132" s="12"/>
      <c r="B132" s="8"/>
    </row>
    <row r="133" spans="1:2" ht="14.4" customHeight="1">
      <c r="A133" s="12"/>
      <c r="B133" s="8"/>
    </row>
    <row r="134" spans="1:2" ht="14.4" customHeight="1">
      <c r="A134" s="12"/>
      <c r="B134" s="8"/>
    </row>
    <row r="135" spans="1:2" ht="14.4" customHeight="1">
      <c r="A135" s="12"/>
      <c r="B135" s="8"/>
    </row>
    <row r="136" spans="1:2" ht="14.4" customHeight="1">
      <c r="A136" s="12"/>
      <c r="B136" s="8"/>
    </row>
  </sheetData>
  <sheetProtection algorithmName="SHA-512" hashValue="ZXd2q5bYH/wT9v3FfuzRrQZxmeRwS04iYepe+pOS0bC2uWfgaLyywRlP1Td1LuLqf+WjLx7Mhjf7r+Sbz3oxVQ==" saltValue="NuevMQ1M3aTB2JN50Hsa6w==" spinCount="100000" sheet="1" objects="1" scenarios="1" selectLockedCells="1" selectUnlockedCells="1"/>
  <conditionalFormatting sqref="A8:XFD8">
    <cfRule type="colorScale" priority="1">
      <colorScale>
        <cfvo type="min"/>
        <cfvo type="max"/>
        <color theme="0"/>
        <color theme="0"/>
      </colorScale>
    </cfRule>
  </conditionalFormatting>
  <hyperlinks>
    <hyperlink ref="B31" r:id="rId1" xr:uid="{21971243-EF5D-4BED-95AD-1E9AABE24C75}"/>
    <hyperlink ref="B52" r:id="rId2" xr:uid="{C7691EE4-4C1A-4810-ADFB-2458F44657A0}"/>
  </hyperlinks>
  <pageMargins left="0.7" right="0.7" top="0.75" bottom="0.75" header="0.3" footer="0.3"/>
  <tableParts count="1">
    <tablePart r:id="rId3"/>
  </tableParts>
</worksheet>
</file>

<file path=docMetadata/LabelInfo.xml><?xml version="1.0" encoding="utf-8"?>
<clbl:labelList xmlns:clbl="http://schemas.microsoft.com/office/2020/mipLabelMetadata">
  <clbl:label id="{7efabe30-8cd7-44ff-a516-5db03a0430e7}" enabled="1" method="Standard" siteId="{c8fba477-6d4d-4f00-941a-6e6150c721f3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Vivianne V.A. Hofman</dc:creator>
  <cp:lastModifiedBy>Adriènne A. Loomans</cp:lastModifiedBy>
  <dcterms:created xsi:type="dcterms:W3CDTF">2026-03-24T13:58:12Z</dcterms:created>
  <dcterms:modified xsi:type="dcterms:W3CDTF">2026-04-15T09:56:16Z</dcterms:modified>
</cp:coreProperties>
</file>