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bv.sharepoint.com/sites/SVOPLEAMobieleenvastetelefonie/Gedeelde documenten/SVOPL EA telefonie/concept aanbestedingsdocumenten/"/>
    </mc:Choice>
  </mc:AlternateContent>
  <xr:revisionPtr revIDLastSave="131" documentId="8_{9813020D-AE2F-4B38-9DCE-C7B4F50D39A6}" xr6:coauthVersionLast="47" xr6:coauthVersionMax="47" xr10:uidLastSave="{772B8ED7-32DF-154E-9F2C-7666CF4B8CD9}"/>
  <bookViews>
    <workbookView xWindow="0" yWindow="680" windowWidth="34200" windowHeight="19240" xr2:uid="{26A0E56A-9CA4-EB40-BF12-5B4691CBE874}"/>
  </bookViews>
  <sheets>
    <sheet name="Scoremode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D48" i="2"/>
  <c r="H14" i="2"/>
  <c r="B28" i="2"/>
  <c r="G16" i="2"/>
  <c r="B23" i="2"/>
  <c r="B25" i="2"/>
  <c r="B24" i="2"/>
  <c r="C15" i="2"/>
  <c r="C16" i="2" s="1"/>
  <c r="D15" i="2"/>
  <c r="D16" i="2" s="1"/>
  <c r="E15" i="2"/>
  <c r="E16" i="2" s="1"/>
  <c r="F15" i="2"/>
  <c r="F16" i="2" s="1"/>
  <c r="G15" i="2"/>
  <c r="B15" i="2"/>
  <c r="B16" i="2" s="1"/>
  <c r="H16" i="2" s="1"/>
  <c r="H18" i="2"/>
  <c r="H17" i="2"/>
  <c r="B46" i="2"/>
  <c r="M28" i="2"/>
  <c r="E6" i="2"/>
  <c r="M13" i="2"/>
  <c r="O46" i="2"/>
  <c r="E7" i="2"/>
  <c r="D4" i="2"/>
  <c r="D5" i="2" s="1"/>
  <c r="C4" i="2"/>
  <c r="C5" i="2" s="1"/>
  <c r="B4" i="2"/>
  <c r="B5" i="2" s="1"/>
  <c r="E5" i="2" s="1"/>
</calcChain>
</file>

<file path=xl/sharedStrings.xml><?xml version="1.0" encoding="utf-8"?>
<sst xmlns="http://schemas.openxmlformats.org/spreadsheetml/2006/main" count="72" uniqueCount="35">
  <si>
    <t>1.	A OPEN VRAGEN</t>
  </si>
  <si>
    <t xml:space="preserve">3.1 Plan van aanpak en niveau dienstverlening en exit </t>
  </si>
  <si>
    <t>3.2 Goede samenwerking, visie op partnerschap, meerwaarde</t>
  </si>
  <si>
    <t>3.3 Aanvragen vanuit Opdrachtgever aan de helpdesk van Inschrijver</t>
  </si>
  <si>
    <t>Totaal:</t>
  </si>
  <si>
    <t>Percentage</t>
  </si>
  <si>
    <t>UITMUNTEND</t>
  </si>
  <si>
    <t>GOED</t>
  </si>
  <si>
    <t>VOLDOENDE</t>
  </si>
  <si>
    <t>MATIG</t>
  </si>
  <si>
    <t>Indien inschrijver tweemaal of meer matig scoort op dit onderdeel zal zij worden uitgelsoten van deze aanbesteding op basis van onvoldoende kwaliteit.</t>
  </si>
  <si>
    <t>ONVOLDOENDE</t>
  </si>
  <si>
    <t>KO</t>
  </si>
  <si>
    <t>Totaal (max.) onderdeel 1</t>
  </si>
  <si>
    <t>2.	BEOORDELING TEAMS – TELEFONIE OPLOSSING EN SMARTPHONE APP (zie bijlage 7)</t>
  </si>
  <si>
    <t xml:space="preserve"> </t>
  </si>
  <si>
    <t>Scenario 1 – Uitgaand bellen</t>
  </si>
  <si>
    <t xml:space="preserve">Scenario 2 – Binnenkomende gesprekken </t>
  </si>
  <si>
    <t xml:space="preserve">Scenario 3a – Groep 4 functionaliteiten </t>
  </si>
  <si>
    <t>Scenario 4 – Mobiele telefoon (t.b.v. groep 3 medewerker)</t>
  </si>
  <si>
    <t xml:space="preserve">
Scenario 5 – Persoonlijke voicemailfuncties (t.b.v. groep 2 medewerker)</t>
  </si>
  <si>
    <t>Scenario 6 – Algemene instellingen van MS Teams (t.b.v. groep 1 medewerker)</t>
  </si>
  <si>
    <t>Scenario 3b - EXTRA te behalen punten Groep 4</t>
  </si>
  <si>
    <t>Niet getoond</t>
  </si>
  <si>
    <t>Totaal (max.) onderdeel 2</t>
  </si>
  <si>
    <t>3a. BEOORDELING AANGEBODEN TELEFOONTOESTEL (zie bijlage 7), per item (9 items)</t>
  </si>
  <si>
    <t xml:space="preserve">POSITIEVE SCORE </t>
  </si>
  <si>
    <t>VERGELIJKBAAR</t>
  </si>
  <si>
    <t xml:space="preserve">NEGATIEVE SCORE </t>
  </si>
  <si>
    <t>Indien inschrijver tweemaal of meer matig scoort op dit onderdeel zal zij worden uitgesloten van deze aanbesteding op basis van onvoldoende kwaliteit.</t>
  </si>
  <si>
    <t>KNOCK-OUT</t>
  </si>
  <si>
    <t>Totaal maximaal te behalen:</t>
  </si>
  <si>
    <t>3b. BEOORDELING AANGEBODEN HEADSET 
(zie bijlage 7), per item (6 items)</t>
  </si>
  <si>
    <t>Totaal  (max.) onderdeel 3</t>
  </si>
  <si>
    <t>Totaal maximaal te behaalde score kwaliteit: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</si>
</sst>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€&quot;\ * #,##0.00_);_(&quot;€&quot;\ * \(#,##0.00\);_(&quot;€&quot;\ * &quot;-&quot;??_);_(@_)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0"/>
      <color theme="0"/>
      <name val="Verdana"/>
      <family val="2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FFFFFF"/>
      <name val="Verdana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Verdana"/>
      <family val="2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Verdana"/>
      <family val="2"/>
    </font>
    <font>
      <b/>
      <sz val="14"/>
      <color theme="0"/>
      <name val="Verdana"/>
      <family val="2"/>
    </font>
    <font>
      <b/>
      <sz val="8"/>
      <color theme="1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46E3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3" fillId="3" borderId="1" xfId="0" applyFont="1" applyFill="1" applyBorder="1" applyAlignment="1">
      <alignment horizontal="justify" vertical="center" wrapText="1"/>
    </xf>
    <xf numFmtId="0" fontId="6" fillId="0" borderId="0" xfId="0" applyFont="1"/>
    <xf numFmtId="44" fontId="6" fillId="0" borderId="0" xfId="2" applyFont="1"/>
    <xf numFmtId="0" fontId="8" fillId="0" borderId="0" xfId="0" applyFont="1"/>
    <xf numFmtId="0" fontId="11" fillId="0" borderId="0" xfId="0" applyFont="1"/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/>
    <xf numFmtId="0" fontId="3" fillId="5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/>
    <xf numFmtId="2" fontId="4" fillId="2" borderId="2" xfId="0" applyNumberFormat="1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10" fontId="7" fillId="0" borderId="1" xfId="1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5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/>
    </xf>
    <xf numFmtId="2" fontId="15" fillId="2" borderId="2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justify" vertical="center" wrapText="1"/>
    </xf>
    <xf numFmtId="0" fontId="0" fillId="7" borderId="0" xfId="0" applyFill="1"/>
    <xf numFmtId="0" fontId="4" fillId="0" borderId="0" xfId="0" applyFont="1" applyAlignment="1">
      <alignment horizontal="center" vertical="center" wrapText="1"/>
    </xf>
    <xf numFmtId="10" fontId="18" fillId="0" borderId="1" xfId="1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justify" vertical="center" wrapText="1"/>
    </xf>
    <xf numFmtId="10" fontId="7" fillId="0" borderId="2" xfId="1" applyNumberFormat="1" applyFont="1" applyFill="1" applyBorder="1" applyAlignment="1">
      <alignment horizontal="center" vertical="center" wrapText="1"/>
    </xf>
    <xf numFmtId="10" fontId="18" fillId="0" borderId="2" xfId="1" applyNumberFormat="1" applyFont="1" applyFill="1" applyBorder="1"/>
    <xf numFmtId="0" fontId="7" fillId="6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horizontal="justify" vertical="center" wrapText="1"/>
    </xf>
    <xf numFmtId="0" fontId="3" fillId="8" borderId="6" xfId="0" applyFont="1" applyFill="1" applyBorder="1" applyAlignment="1">
      <alignment horizontal="justify" vertical="center" wrapText="1"/>
    </xf>
    <xf numFmtId="2" fontId="19" fillId="5" borderId="1" xfId="0" applyNumberFormat="1" applyFont="1" applyFill="1" applyBorder="1" applyAlignment="1">
      <alignment horizontal="center"/>
    </xf>
    <xf numFmtId="2" fontId="19" fillId="5" borderId="1" xfId="0" applyNumberFormat="1" applyFont="1" applyFill="1" applyBorder="1"/>
    <xf numFmtId="2" fontId="4" fillId="0" borderId="0" xfId="0" applyNumberFormat="1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2" fontId="17" fillId="5" borderId="4" xfId="0" applyNumberFormat="1" applyFont="1" applyFill="1" applyBorder="1" applyAlignment="1">
      <alignment horizontal="center" vertical="center" wrapText="1"/>
    </xf>
    <xf numFmtId="2" fontId="17" fillId="5" borderId="3" xfId="0" applyNumberFormat="1" applyFont="1" applyFill="1" applyBorder="1" applyAlignment="1">
      <alignment horizontal="center" vertical="center" wrapText="1"/>
    </xf>
    <xf numFmtId="10" fontId="16" fillId="6" borderId="4" xfId="1" applyNumberFormat="1" applyFont="1" applyFill="1" applyBorder="1" applyAlignment="1">
      <alignment horizontal="left" vertical="center" wrapText="1"/>
    </xf>
    <xf numFmtId="10" fontId="16" fillId="6" borderId="5" xfId="1" applyNumberFormat="1" applyFont="1" applyFill="1" applyBorder="1" applyAlignment="1">
      <alignment horizontal="left" vertical="center" wrapText="1"/>
    </xf>
    <xf numFmtId="10" fontId="16" fillId="6" borderId="3" xfId="1" applyNumberFormat="1" applyFont="1" applyFill="1" applyBorder="1" applyAlignment="1">
      <alignment horizontal="left" vertical="center"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346E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1823395</xdr:colOff>
      <xdr:row>0</xdr:row>
      <xdr:rowOff>89576</xdr:rowOff>
    </xdr:from>
    <xdr:to>
      <xdr:col>6</xdr:col>
      <xdr:colOff>1163489</xdr:colOff>
      <xdr:row>1</xdr:row>
      <xdr:rowOff>131542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5ADE2D3-49D6-F34D-9CC5-BC1A60609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0496" y="89576"/>
          <a:ext cx="1309515" cy="548125"/>
        </a:xfrm>
        <a:prstGeom prst="rect">
          <a:avLst/>
        </a:prstGeom>
      </xdr:spPr>
    </xdr:pic>
    <xdr:clientData/>
  </xdr:twoCellAnchor>
  <xdr:twoCellAnchor editAs="oneCell">
    <xdr:from>
      <xdr:col>5</xdr:col>
      <xdr:colOff>226939</xdr:colOff>
      <xdr:row>0</xdr:row>
      <xdr:rowOff>81171</xdr:rowOff>
    </xdr:from>
    <xdr:to>
      <xdr:col>5</xdr:col>
      <xdr:colOff>1525062</xdr:colOff>
      <xdr:row>1</xdr:row>
      <xdr:rowOff>112198</xdr:rowOff>
    </xdr:to>
    <xdr:pic>
      <xdr:nvPicPr>
        <xdr:cNvPr id="4" name="Afbeelding 3" descr="SVO|PL | Stichting Voortgezet Onderwijs Parkstad Limburg">
          <a:extLst>
            <a:ext uri="{FF2B5EF4-FFF2-40B4-BE49-F238E27FC236}">
              <a16:creationId xmlns:a16="http://schemas.microsoft.com/office/drawing/2014/main" id="{58176004-C098-7472-F10D-8D3FC5FA6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4040" y="81171"/>
          <a:ext cx="1298123" cy="5371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C537-3B0E-1046-BD21-A197BD23E614}">
  <sheetPr>
    <pageSetUpPr fitToPage="1"/>
  </sheetPr>
  <dimension ref="A1:O48"/>
  <sheetViews>
    <sheetView showGridLines="0" tabSelected="1" topLeftCell="A5" zoomScale="138" zoomScaleNormal="138" workbookViewId="0">
      <selection activeCell="F46" sqref="F46"/>
    </sheetView>
  </sheetViews>
  <sheetFormatPr baseColWidth="10" defaultColWidth="11" defaultRowHeight="16" x14ac:dyDescent="0.2"/>
  <cols>
    <col min="1" max="14" width="25.83203125" customWidth="1"/>
    <col min="17" max="17" width="33" customWidth="1"/>
  </cols>
  <sheetData>
    <row r="1" spans="1:15" ht="40" customHeight="1" thickBot="1" x14ac:dyDescent="0.25">
      <c r="A1" s="47" t="s">
        <v>0</v>
      </c>
      <c r="B1" s="47"/>
      <c r="C1" s="47"/>
      <c r="D1" s="47"/>
      <c r="E1" s="47"/>
    </row>
    <row r="2" spans="1:15" ht="37" thickBot="1" x14ac:dyDescent="0.25">
      <c r="A2" s="30"/>
      <c r="B2" s="8" t="s">
        <v>1</v>
      </c>
      <c r="C2" s="8" t="s">
        <v>2</v>
      </c>
      <c r="D2" s="8" t="s">
        <v>3</v>
      </c>
      <c r="E2" s="8" t="s">
        <v>4</v>
      </c>
    </row>
    <row r="3" spans="1:15" ht="17" thickBot="1" x14ac:dyDescent="0.25">
      <c r="A3" s="23" t="s">
        <v>5</v>
      </c>
      <c r="B3" s="17">
        <v>0.35</v>
      </c>
      <c r="C3" s="17">
        <v>0.35</v>
      </c>
      <c r="D3" s="17">
        <v>0.3</v>
      </c>
      <c r="E3" s="26">
        <v>1</v>
      </c>
    </row>
    <row r="4" spans="1:15" ht="17" thickBot="1" x14ac:dyDescent="0.25">
      <c r="A4" s="23" t="s">
        <v>6</v>
      </c>
      <c r="B4" s="12">
        <f>$E$4*B3</f>
        <v>131.25</v>
      </c>
      <c r="C4" s="12">
        <f>$E$4*C3</f>
        <v>131.25</v>
      </c>
      <c r="D4" s="12">
        <f>$E$4*D3</f>
        <v>112.5</v>
      </c>
      <c r="E4" s="21">
        <v>375</v>
      </c>
    </row>
    <row r="5" spans="1:15" ht="17" thickBot="1" x14ac:dyDescent="0.25">
      <c r="A5" s="23" t="s">
        <v>7</v>
      </c>
      <c r="B5" s="14">
        <f>B4*0.75</f>
        <v>98.4375</v>
      </c>
      <c r="C5" s="14">
        <f>C4*0.75</f>
        <v>98.4375</v>
      </c>
      <c r="D5" s="14">
        <f>D4*0.75</f>
        <v>84.375</v>
      </c>
      <c r="E5" s="21">
        <f>B5+C5+D5</f>
        <v>281.25</v>
      </c>
    </row>
    <row r="6" spans="1:15" ht="17" thickBot="1" x14ac:dyDescent="0.25">
      <c r="A6" s="23" t="s">
        <v>8</v>
      </c>
      <c r="B6" s="14">
        <v>0</v>
      </c>
      <c r="C6" s="14">
        <v>0</v>
      </c>
      <c r="D6" s="14">
        <v>0</v>
      </c>
      <c r="E6" s="21">
        <f>B6+C6+D6</f>
        <v>0</v>
      </c>
    </row>
    <row r="7" spans="1:15" ht="17" thickBot="1" x14ac:dyDescent="0.25">
      <c r="A7" s="23" t="s">
        <v>9</v>
      </c>
      <c r="B7" s="15">
        <v>-131.25</v>
      </c>
      <c r="C7" s="15">
        <v>-131.25</v>
      </c>
      <c r="D7" s="15">
        <v>-112.5</v>
      </c>
      <c r="E7" s="37">
        <f>B7+C7+D7</f>
        <v>-375</v>
      </c>
      <c r="F7" s="18" t="s">
        <v>10</v>
      </c>
    </row>
    <row r="8" spans="1:15" ht="17" thickBot="1" x14ac:dyDescent="0.25">
      <c r="A8" s="23" t="s">
        <v>11</v>
      </c>
      <c r="B8" s="19" t="s">
        <v>12</v>
      </c>
      <c r="C8" s="19" t="s">
        <v>12</v>
      </c>
      <c r="D8" s="19" t="s">
        <v>12</v>
      </c>
      <c r="E8" s="20"/>
    </row>
    <row r="9" spans="1:15" ht="17" thickBot="1" x14ac:dyDescent="0.25"/>
    <row r="10" spans="1:15" ht="40" customHeight="1" thickBot="1" x14ac:dyDescent="0.25">
      <c r="A10" s="1" t="s">
        <v>13</v>
      </c>
      <c r="B10" s="16">
        <f>E4</f>
        <v>375</v>
      </c>
    </row>
    <row r="11" spans="1:15" ht="17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5"/>
      <c r="M11">
        <v>85</v>
      </c>
    </row>
    <row r="12" spans="1:15" ht="51" customHeight="1" thickBot="1" x14ac:dyDescent="0.25">
      <c r="A12" s="44" t="s">
        <v>14</v>
      </c>
      <c r="B12" s="45"/>
      <c r="C12" s="45"/>
      <c r="D12" s="45"/>
      <c r="E12" s="45"/>
      <c r="F12" s="45"/>
      <c r="G12" s="45"/>
      <c r="H12" s="46"/>
      <c r="I12" s="4"/>
      <c r="J12" s="4"/>
      <c r="M12" t="s">
        <v>15</v>
      </c>
      <c r="O12">
        <v>65</v>
      </c>
    </row>
    <row r="13" spans="1:15" ht="46" customHeight="1" thickBot="1" x14ac:dyDescent="0.25">
      <c r="A13" s="30"/>
      <c r="B13" s="8" t="s">
        <v>16</v>
      </c>
      <c r="C13" s="8" t="s">
        <v>17</v>
      </c>
      <c r="D13" s="8" t="s">
        <v>18</v>
      </c>
      <c r="E13" s="8" t="s">
        <v>19</v>
      </c>
      <c r="F13" s="8" t="s">
        <v>20</v>
      </c>
      <c r="G13" s="8" t="s">
        <v>21</v>
      </c>
      <c r="H13" s="8" t="s">
        <v>4</v>
      </c>
      <c r="I13" s="9" t="s">
        <v>15</v>
      </c>
      <c r="J13" s="3"/>
      <c r="M13">
        <f>N46*O12</f>
        <v>390</v>
      </c>
    </row>
    <row r="14" spans="1:15" ht="17" thickBot="1" x14ac:dyDescent="0.25">
      <c r="A14" s="27" t="s">
        <v>5</v>
      </c>
      <c r="B14" s="28">
        <v>0.1</v>
      </c>
      <c r="C14" s="28">
        <v>0.1</v>
      </c>
      <c r="D14" s="28">
        <v>0.3</v>
      </c>
      <c r="E14" s="28">
        <v>0.1</v>
      </c>
      <c r="F14" s="28">
        <v>0.1</v>
      </c>
      <c r="G14" s="28">
        <v>0.1</v>
      </c>
      <c r="H14" s="29">
        <f>SUM(B14:G14)+B22</f>
        <v>1</v>
      </c>
      <c r="I14" t="s">
        <v>15</v>
      </c>
    </row>
    <row r="15" spans="1:15" ht="17" thickBot="1" x14ac:dyDescent="0.25">
      <c r="A15" s="23" t="s">
        <v>6</v>
      </c>
      <c r="B15" s="12">
        <f t="shared" ref="B15:G15" si="0">$H$15*B14</f>
        <v>25</v>
      </c>
      <c r="C15" s="12">
        <f t="shared" si="0"/>
        <v>25</v>
      </c>
      <c r="D15" s="12">
        <f t="shared" si="0"/>
        <v>75</v>
      </c>
      <c r="E15" s="12">
        <f t="shared" si="0"/>
        <v>25</v>
      </c>
      <c r="F15" s="12">
        <f t="shared" si="0"/>
        <v>25</v>
      </c>
      <c r="G15" s="12">
        <f t="shared" si="0"/>
        <v>25</v>
      </c>
      <c r="H15" s="13">
        <v>250</v>
      </c>
      <c r="I15" s="9" t="s">
        <v>15</v>
      </c>
    </row>
    <row r="16" spans="1:15" ht="17" customHeight="1" thickBot="1" x14ac:dyDescent="0.25">
      <c r="A16" s="23" t="s">
        <v>7</v>
      </c>
      <c r="B16" s="14">
        <f t="shared" ref="B16:G16" si="1">B15*0.9</f>
        <v>22.5</v>
      </c>
      <c r="C16" s="14">
        <f t="shared" si="1"/>
        <v>22.5</v>
      </c>
      <c r="D16" s="14">
        <f t="shared" si="1"/>
        <v>67.5</v>
      </c>
      <c r="E16" s="14">
        <f t="shared" si="1"/>
        <v>22.5</v>
      </c>
      <c r="F16" s="14">
        <f t="shared" si="1"/>
        <v>22.5</v>
      </c>
      <c r="G16" s="14">
        <f t="shared" si="1"/>
        <v>22.5</v>
      </c>
      <c r="H16" s="13">
        <f>SUM(B16:G16)</f>
        <v>180</v>
      </c>
    </row>
    <row r="17" spans="1:14" ht="17" thickBot="1" x14ac:dyDescent="0.25">
      <c r="A17" s="23" t="s">
        <v>8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3">
        <f>SUM(B17:G17)</f>
        <v>0</v>
      </c>
      <c r="I17" t="s">
        <v>15</v>
      </c>
    </row>
    <row r="18" spans="1:14" ht="17" thickBot="1" x14ac:dyDescent="0.25">
      <c r="A18" s="23" t="s">
        <v>9</v>
      </c>
      <c r="B18" s="15">
        <v>-25</v>
      </c>
      <c r="C18" s="15">
        <v>-25</v>
      </c>
      <c r="D18" s="15">
        <v>-75</v>
      </c>
      <c r="E18" s="15">
        <v>-25</v>
      </c>
      <c r="F18" s="15">
        <v>-25</v>
      </c>
      <c r="G18" s="15">
        <v>-25</v>
      </c>
      <c r="H18" s="38">
        <f>SUM(B18:G18)</f>
        <v>-200</v>
      </c>
      <c r="I18" s="18" t="s">
        <v>10</v>
      </c>
    </row>
    <row r="19" spans="1:14" ht="17" customHeight="1" thickBot="1" x14ac:dyDescent="0.25">
      <c r="A19" s="23" t="s">
        <v>11</v>
      </c>
      <c r="B19" s="22" t="s">
        <v>12</v>
      </c>
      <c r="C19" s="22" t="s">
        <v>12</v>
      </c>
      <c r="D19" s="22" t="s">
        <v>12</v>
      </c>
      <c r="E19" s="22" t="s">
        <v>12</v>
      </c>
      <c r="F19" s="22" t="s">
        <v>12</v>
      </c>
      <c r="G19" s="22" t="s">
        <v>12</v>
      </c>
      <c r="H19" s="13"/>
      <c r="I19" t="s">
        <v>15</v>
      </c>
    </row>
    <row r="20" spans="1:14" ht="17" customHeight="1" thickBot="1" x14ac:dyDescent="0.25">
      <c r="A20" s="25"/>
      <c r="B20" s="25"/>
      <c r="C20" s="25"/>
      <c r="D20" s="25"/>
      <c r="E20" s="25"/>
      <c r="F20" s="25"/>
      <c r="G20" s="25"/>
      <c r="H20" s="2"/>
      <c r="I20" s="2"/>
      <c r="J20" s="2"/>
      <c r="K20" t="s">
        <v>15</v>
      </c>
    </row>
    <row r="21" spans="1:14" ht="46" customHeight="1" thickBot="1" x14ac:dyDescent="0.25">
      <c r="A21" s="34"/>
      <c r="B21" s="8" t="s">
        <v>22</v>
      </c>
      <c r="C21" s="25"/>
      <c r="D21" s="25"/>
      <c r="E21" s="25"/>
      <c r="F21" s="25"/>
      <c r="G21" s="25"/>
      <c r="H21" s="2"/>
      <c r="I21" s="2"/>
      <c r="J21" s="2"/>
    </row>
    <row r="22" spans="1:14" ht="17" customHeight="1" thickBot="1" x14ac:dyDescent="0.25">
      <c r="A22" s="33" t="s">
        <v>5</v>
      </c>
      <c r="B22" s="28">
        <v>0.2</v>
      </c>
      <c r="C22" s="25"/>
      <c r="D22" s="25"/>
      <c r="E22" s="25"/>
      <c r="F22" s="25"/>
      <c r="G22" s="25"/>
      <c r="H22" s="2"/>
      <c r="I22" s="2"/>
      <c r="J22" s="2"/>
    </row>
    <row r="23" spans="1:14" ht="17" customHeight="1" thickBot="1" x14ac:dyDescent="0.25">
      <c r="A23" s="23" t="s">
        <v>6</v>
      </c>
      <c r="B23" s="40">
        <f>$H$15*B22</f>
        <v>50</v>
      </c>
      <c r="C23" s="25"/>
      <c r="D23" s="39"/>
      <c r="E23" s="25"/>
      <c r="F23" s="25"/>
      <c r="G23" s="25"/>
      <c r="H23" s="2"/>
      <c r="I23" s="2"/>
      <c r="J23" s="2"/>
    </row>
    <row r="24" spans="1:14" ht="17" customHeight="1" thickBot="1" x14ac:dyDescent="0.25">
      <c r="A24" s="23" t="s">
        <v>7</v>
      </c>
      <c r="B24" s="41">
        <f>B23*0.66</f>
        <v>33</v>
      </c>
      <c r="C24" s="25"/>
      <c r="D24" s="25"/>
      <c r="E24" s="25"/>
      <c r="F24" s="25"/>
      <c r="G24" s="25"/>
      <c r="H24" s="2"/>
      <c r="I24" s="2"/>
      <c r="J24" s="2"/>
    </row>
    <row r="25" spans="1:14" ht="17" customHeight="1" x14ac:dyDescent="0.2">
      <c r="A25" s="35" t="s">
        <v>8</v>
      </c>
      <c r="B25" s="42">
        <f>B23*0.33</f>
        <v>16.5</v>
      </c>
      <c r="C25" s="25"/>
      <c r="D25" s="25"/>
      <c r="E25" s="25"/>
      <c r="F25" s="25"/>
      <c r="G25" s="25"/>
      <c r="H25" s="2"/>
      <c r="I25" s="2"/>
      <c r="J25" s="2"/>
    </row>
    <row r="26" spans="1:14" ht="17" customHeight="1" x14ac:dyDescent="0.2">
      <c r="A26" s="36" t="s">
        <v>23</v>
      </c>
      <c r="B26" s="43">
        <v>0</v>
      </c>
      <c r="C26" s="25"/>
      <c r="D26" s="25"/>
      <c r="E26" s="25"/>
      <c r="F26" s="25"/>
      <c r="G26" s="25"/>
      <c r="H26" s="2"/>
      <c r="I26" s="2"/>
      <c r="J26" s="2"/>
    </row>
    <row r="27" spans="1:14" ht="17" customHeight="1" thickBot="1" x14ac:dyDescent="0.25">
      <c r="A27" s="25"/>
      <c r="B27" s="25"/>
      <c r="C27" s="25"/>
      <c r="D27" s="25"/>
      <c r="E27" s="25"/>
      <c r="F27" s="25"/>
      <c r="G27" s="25"/>
      <c r="H27" s="2"/>
      <c r="I27" s="2"/>
      <c r="J27" s="2"/>
    </row>
    <row r="28" spans="1:14" ht="40" customHeight="1" thickBot="1" x14ac:dyDescent="0.25">
      <c r="A28" s="1" t="s">
        <v>24</v>
      </c>
      <c r="B28" s="16">
        <f>H15</f>
        <v>250</v>
      </c>
      <c r="C28" s="3"/>
      <c r="F28" s="2"/>
      <c r="G28" s="2"/>
      <c r="H28" s="2"/>
      <c r="I28" s="2"/>
      <c r="J28" s="2"/>
      <c r="K28" t="s">
        <v>15</v>
      </c>
      <c r="M28" s="10">
        <f>M40+M41+M45+M46+M11</f>
        <v>700</v>
      </c>
      <c r="N28" s="10"/>
    </row>
    <row r="29" spans="1:14" ht="17" thickBot="1" x14ac:dyDescent="0.25"/>
    <row r="30" spans="1:14" ht="45" customHeight="1" thickBot="1" x14ac:dyDescent="0.25">
      <c r="A30" s="44" t="s">
        <v>25</v>
      </c>
      <c r="B30" s="46"/>
      <c r="C30" s="4"/>
      <c r="D30" s="4"/>
      <c r="E30" s="4"/>
      <c r="F30" s="4"/>
      <c r="G30" s="4"/>
      <c r="H30" s="4"/>
      <c r="I30" s="4"/>
      <c r="J30" s="4"/>
      <c r="K30" s="5"/>
    </row>
    <row r="31" spans="1:14" ht="17" thickBot="1" x14ac:dyDescent="0.25">
      <c r="A31" s="1" t="s">
        <v>26</v>
      </c>
      <c r="B31" s="31">
        <v>5</v>
      </c>
      <c r="C31" s="4"/>
      <c r="D31" s="4"/>
      <c r="E31" s="4"/>
      <c r="F31" s="5"/>
    </row>
    <row r="32" spans="1:14" ht="17" thickBot="1" x14ac:dyDescent="0.25">
      <c r="A32" s="1" t="s">
        <v>27</v>
      </c>
      <c r="B32" s="31">
        <v>0</v>
      </c>
      <c r="C32" s="4"/>
      <c r="D32" s="4"/>
      <c r="E32" s="4"/>
      <c r="F32" s="5"/>
    </row>
    <row r="33" spans="1:15" ht="17" thickBot="1" x14ac:dyDescent="0.25">
      <c r="A33" s="1" t="s">
        <v>28</v>
      </c>
      <c r="B33" s="32">
        <v>-5</v>
      </c>
      <c r="C33" s="18" t="s">
        <v>29</v>
      </c>
      <c r="D33" s="4"/>
      <c r="E33" s="4"/>
      <c r="F33" s="5"/>
    </row>
    <row r="34" spans="1:15" ht="17" thickBot="1" x14ac:dyDescent="0.25">
      <c r="A34" s="1" t="s">
        <v>30</v>
      </c>
      <c r="B34" s="32" t="s">
        <v>12</v>
      </c>
      <c r="C34" s="4" t="s">
        <v>15</v>
      </c>
      <c r="D34" s="4" t="s">
        <v>15</v>
      </c>
      <c r="E34" s="4"/>
      <c r="F34" s="5"/>
    </row>
    <row r="35" spans="1:15" ht="7" customHeight="1" thickBot="1" x14ac:dyDescent="0.25">
      <c r="A35" s="6"/>
      <c r="B35" s="7"/>
      <c r="C35" s="7"/>
      <c r="D35" s="7"/>
      <c r="E35" s="7"/>
      <c r="F35" s="4"/>
      <c r="G35" s="4"/>
      <c r="H35" s="4"/>
      <c r="I35" s="4"/>
      <c r="J35" s="4"/>
      <c r="K35" s="5"/>
    </row>
    <row r="36" spans="1:15" ht="17" thickBot="1" x14ac:dyDescent="0.25">
      <c r="A36" s="1" t="s">
        <v>31</v>
      </c>
      <c r="B36" s="11">
        <v>45</v>
      </c>
      <c r="C36" s="4"/>
      <c r="D36" s="4"/>
      <c r="E36" s="4"/>
      <c r="F36" s="4"/>
      <c r="G36" s="4"/>
      <c r="H36" s="4"/>
      <c r="I36" s="4"/>
      <c r="J36" s="4"/>
      <c r="K36" s="5"/>
    </row>
    <row r="37" spans="1:15" ht="17" thickBo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5"/>
    </row>
    <row r="38" spans="1:15" ht="33" customHeight="1" thickBot="1" x14ac:dyDescent="0.25">
      <c r="A38" s="44" t="s">
        <v>32</v>
      </c>
      <c r="B38" s="46"/>
      <c r="C38" s="4"/>
      <c r="D38" s="4"/>
      <c r="E38" s="4"/>
      <c r="F38" s="4"/>
      <c r="G38" s="4"/>
      <c r="H38" s="4"/>
      <c r="I38" s="4"/>
      <c r="J38" s="4"/>
      <c r="K38" s="5"/>
      <c r="L38" s="10"/>
    </row>
    <row r="39" spans="1:15" ht="17" thickBot="1" x14ac:dyDescent="0.25">
      <c r="A39" s="1" t="s">
        <v>26</v>
      </c>
      <c r="B39" s="31">
        <v>5</v>
      </c>
      <c r="C39" s="4"/>
      <c r="D39" s="4"/>
      <c r="E39" s="4"/>
      <c r="F39" s="4"/>
      <c r="G39" s="4"/>
      <c r="H39" s="4"/>
      <c r="I39" s="4"/>
      <c r="J39" s="4"/>
      <c r="K39" s="5"/>
    </row>
    <row r="40" spans="1:15" ht="17" thickBot="1" x14ac:dyDescent="0.25">
      <c r="A40" s="1" t="s">
        <v>27</v>
      </c>
      <c r="B40" s="31">
        <v>0</v>
      </c>
      <c r="C40" s="4"/>
      <c r="D40" s="4"/>
      <c r="E40" s="4"/>
      <c r="F40" s="4"/>
      <c r="G40" s="4"/>
      <c r="H40" s="4"/>
      <c r="I40" s="4"/>
      <c r="J40" s="4"/>
      <c r="K40" s="5"/>
      <c r="M40">
        <v>90</v>
      </c>
    </row>
    <row r="41" spans="1:15" ht="17" thickBot="1" x14ac:dyDescent="0.25">
      <c r="A41" s="1" t="s">
        <v>28</v>
      </c>
      <c r="B41" s="32">
        <v>-5</v>
      </c>
      <c r="C41" s="18" t="s">
        <v>29</v>
      </c>
      <c r="D41" s="4"/>
      <c r="E41" s="4"/>
      <c r="F41" s="4"/>
      <c r="G41" s="4"/>
      <c r="H41" s="4"/>
      <c r="I41" s="4"/>
      <c r="J41" s="4"/>
      <c r="K41" s="5"/>
      <c r="M41">
        <v>60</v>
      </c>
    </row>
    <row r="42" spans="1:15" ht="17" thickBot="1" x14ac:dyDescent="0.25">
      <c r="A42" s="1" t="s">
        <v>30</v>
      </c>
      <c r="B42" s="32" t="s">
        <v>12</v>
      </c>
      <c r="C42" s="4"/>
      <c r="D42" s="4"/>
      <c r="E42" s="4"/>
      <c r="F42" s="4"/>
      <c r="G42" s="4"/>
      <c r="H42" s="4"/>
      <c r="I42" s="4"/>
      <c r="J42" s="4"/>
      <c r="K42" s="5"/>
      <c r="L42" s="10"/>
    </row>
    <row r="43" spans="1:15" ht="7" customHeight="1" thickBot="1" x14ac:dyDescent="0.25">
      <c r="A43" s="6"/>
      <c r="B43" s="7"/>
      <c r="C43" s="7"/>
      <c r="D43" s="7"/>
      <c r="E43" s="7"/>
      <c r="F43" s="4"/>
      <c r="G43" s="4"/>
      <c r="H43" s="4"/>
      <c r="I43" s="4"/>
      <c r="J43" s="4"/>
      <c r="K43" s="5"/>
    </row>
    <row r="44" spans="1:15" ht="17" thickBot="1" x14ac:dyDescent="0.25">
      <c r="A44" s="1" t="s">
        <v>31</v>
      </c>
      <c r="B44" s="11">
        <v>30</v>
      </c>
      <c r="C44" s="4"/>
      <c r="D44" s="4"/>
      <c r="E44" s="4"/>
      <c r="F44" s="4"/>
      <c r="G44" s="4"/>
      <c r="H44" s="4"/>
      <c r="I44" s="4"/>
      <c r="J44" s="4"/>
      <c r="K44" s="5"/>
    </row>
    <row r="45" spans="1:15" ht="17" thickBot="1" x14ac:dyDescent="0.25">
      <c r="A45" s="6"/>
      <c r="B45" s="7"/>
      <c r="C45" s="4"/>
      <c r="D45" s="4"/>
      <c r="E45" s="4"/>
      <c r="F45" s="4"/>
      <c r="G45" s="4"/>
      <c r="H45" s="4"/>
      <c r="I45" s="4"/>
      <c r="J45" s="4"/>
      <c r="K45" s="5"/>
      <c r="M45">
        <v>20</v>
      </c>
    </row>
    <row r="46" spans="1:15" ht="40" customHeight="1" thickBot="1" x14ac:dyDescent="0.25">
      <c r="A46" s="1" t="s">
        <v>33</v>
      </c>
      <c r="B46" s="11">
        <f>B36+B44</f>
        <v>75</v>
      </c>
      <c r="C46" s="4"/>
      <c r="D46" s="4"/>
      <c r="E46" s="4"/>
      <c r="F46" s="4"/>
      <c r="G46" s="4"/>
      <c r="H46" s="4"/>
      <c r="I46" s="4"/>
      <c r="J46" s="4"/>
      <c r="K46" s="5"/>
      <c r="M46">
        <v>445</v>
      </c>
      <c r="N46" s="24">
        <v>6</v>
      </c>
      <c r="O46">
        <f>M46/N46</f>
        <v>74.166666666666671</v>
      </c>
    </row>
    <row r="47" spans="1:15" ht="25" customHeight="1" thickBot="1" x14ac:dyDescent="0.25">
      <c r="E47" s="10"/>
      <c r="F47" s="2"/>
      <c r="G47" s="2"/>
      <c r="H47" s="2"/>
      <c r="I47" s="2"/>
      <c r="J47" s="2"/>
      <c r="K47" s="2"/>
    </row>
    <row r="48" spans="1:15" ht="54" customHeight="1" thickBot="1" x14ac:dyDescent="0.25">
      <c r="A48" s="50" t="s">
        <v>34</v>
      </c>
      <c r="B48" s="51"/>
      <c r="C48" s="52"/>
      <c r="D48" s="48">
        <f>B46+B28+B10</f>
        <v>700</v>
      </c>
      <c r="E48" s="49"/>
    </row>
  </sheetData>
  <sheetProtection algorithmName="SHA-512" hashValue="xtGyJbhtOobdhFLHmjgeJx8zHR8wN6vX10xHeHHolhJtl8rvqXx0jNOoOpwCxlOeQfVfTWxyZdKN0pmjWVMf1g==" saltValue="UI/Vbt4UFHx2iAPLVgEOGQ==" spinCount="100000" sheet="1" objects="1" scenarios="1"/>
  <mergeCells count="6">
    <mergeCell ref="A12:H12"/>
    <mergeCell ref="A1:E1"/>
    <mergeCell ref="A30:B30"/>
    <mergeCell ref="A38:B38"/>
    <mergeCell ref="D48:E48"/>
    <mergeCell ref="A48:C48"/>
  </mergeCells>
  <phoneticPr fontId="10" type="noConversion"/>
  <pageMargins left="0.70866141732283472" right="0.70866141732283472" top="0.74803149606299213" bottom="0.74803149606299213" header="0.31496062992125984" footer="0.31496062992125984"/>
  <pageSetup paperSize="8" orientation="landscape" copies="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052B48-B504-432A-A25D-79572E3321B7}"/>
</file>

<file path=customXml/itemProps2.xml><?xml version="1.0" encoding="utf-8"?>
<ds:datastoreItem xmlns:ds="http://schemas.openxmlformats.org/officeDocument/2006/customXml" ds:itemID="{61C439DE-B54A-4795-86A4-14C21279AD16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07582228-2e39-4f85-97e8-6e044de5de7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FBC97BE-5783-4F2B-9F95-7B72ED6E2B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Scoremodel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>Saskia Roos</cp:lastModifiedBy>
  <cp:revision/>
  <dcterms:created xsi:type="dcterms:W3CDTF">2020-03-23T12:24:07Z</dcterms:created>
  <dcterms:modified xsi:type="dcterms:W3CDTF">2026-04-10T11:57:00Z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