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lumconline.sharepoint.com/sites/Labautomatisering/Shared Documents/Aanbestedingsdocumenten/"/>
    </mc:Choice>
  </mc:AlternateContent>
  <xr:revisionPtr revIDLastSave="275" documentId="13_ncr:1_{33CDE3C7-EAF8-4EC1-82A2-3C8A2FC31C67}" xr6:coauthVersionLast="47" xr6:coauthVersionMax="47" xr10:uidLastSave="{5F12FE41-076A-4698-8B37-D31B1BBAB113}"/>
  <bookViews>
    <workbookView xWindow="-120" yWindow="-120" windowWidth="29040" windowHeight="17520" tabRatio="800" activeTab="2" xr2:uid="{00000000-000D-0000-FFFF-FFFF00000000}"/>
  </bookViews>
  <sheets>
    <sheet name="Purchase price" sheetId="18" r:id="rId1"/>
    <sheet name="Preventative Maintenance" sheetId="22" r:id="rId2"/>
    <sheet name="Corrective Maintenance" sheetId="24" r:id="rId3"/>
    <sheet name="Blad1" sheetId="23" r:id="rId4"/>
  </sheets>
  <definedNames>
    <definedName name="MaxPnt" localSheetId="2">'Corrective Maintenance'!$B$18</definedName>
    <definedName name="MaxPnt" localSheetId="1">'Preventative Maintenance'!$B$18</definedName>
    <definedName name="MaxPnt" localSheetId="0">'Purchase price'!$B$18</definedName>
    <definedName name="MaxPnt">#REF!</definedName>
    <definedName name="PrIn" localSheetId="2">'Corrective Maintenance'!$B$21</definedName>
    <definedName name="PrIn" localSheetId="1">'Preventative Maintenance'!$B$21</definedName>
    <definedName name="PrIn" localSheetId="0">'Purchase price'!$B$21</definedName>
    <definedName name="PrIn">#REF!</definedName>
    <definedName name="PrKn" localSheetId="2">'Corrective Maintenance'!$B$15</definedName>
    <definedName name="PrKn" localSheetId="1">'Preventative Maintenance'!$B$15</definedName>
    <definedName name="PrKn" localSheetId="0">'Purchase price'!$B$15</definedName>
    <definedName name="PrKn">#REF!</definedName>
    <definedName name="PrMax" localSheetId="2">'Corrective Maintenance'!$B$17</definedName>
    <definedName name="PrMax" localSheetId="1">'Preventative Maintenance'!$B$17</definedName>
    <definedName name="PrMax" localSheetId="0">'Purchase price'!$B$17</definedName>
    <definedName name="PrMax">#REF!</definedName>
    <definedName name="PuKn" localSheetId="2">'Corrective Maintenance'!$B$16</definedName>
    <definedName name="PuKn" localSheetId="1">'Preventative Maintenance'!$B$16</definedName>
    <definedName name="PuKn" localSheetId="0">'Purchase price'!$B$16</definedName>
    <definedName name="PuK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2" l="1"/>
  <c r="B21" i="22" s="1"/>
  <c r="M15" i="22" s="1"/>
  <c r="A26" i="24"/>
  <c r="M19" i="24"/>
  <c r="L19" i="24"/>
  <c r="N18" i="24"/>
  <c r="M18" i="24"/>
  <c r="M16" i="24"/>
  <c r="J16" i="24"/>
  <c r="I16" i="24"/>
  <c r="M15" i="24"/>
  <c r="K15" i="24"/>
  <c r="J15" i="24"/>
  <c r="J15" i="22"/>
  <c r="K15" i="22"/>
  <c r="I16" i="22"/>
  <c r="J16" i="22"/>
  <c r="M18" i="22"/>
  <c r="N18" i="22"/>
  <c r="L19" i="22"/>
  <c r="M19" i="22"/>
  <c r="A26" i="18"/>
  <c r="M16" i="18" s="1"/>
  <c r="M19" i="18"/>
  <c r="L19" i="18"/>
  <c r="N18" i="18"/>
  <c r="M18" i="18"/>
  <c r="J16" i="18"/>
  <c r="I16" i="18"/>
  <c r="M15" i="18"/>
  <c r="K15" i="18"/>
  <c r="J15" i="18"/>
  <c r="A25" i="22" l="1"/>
  <c r="M16" i="22" s="1"/>
</calcChain>
</file>

<file path=xl/sharedStrings.xml><?xml version="1.0" encoding="utf-8"?>
<sst xmlns="http://schemas.openxmlformats.org/spreadsheetml/2006/main" count="81" uniqueCount="36">
  <si>
    <t xml:space="preserve">Please enter into the blue cell (B21) the total purchase price. 
The offered price is inclusive of VAT and all costs included in the delivery (DDP), installation and commissioning of the machine.
The formula used to calculate the score is: 
(Price Maximum – Your price) / (Price Maximum – Price Breakpoint) * Maximum points </t>
  </si>
  <si>
    <t xml:space="preserve">P1: Purchase price </t>
  </si>
  <si>
    <t>Naam</t>
  </si>
  <si>
    <t>Purchase Price</t>
  </si>
  <si>
    <t>Information Lot</t>
  </si>
  <si>
    <t>x</t>
  </si>
  <si>
    <t>y</t>
  </si>
  <si>
    <t>Price Breakpoint</t>
  </si>
  <si>
    <t>euro</t>
  </si>
  <si>
    <t>PrBp</t>
  </si>
  <si>
    <t>Points Breakpoint</t>
  </si>
  <si>
    <t>punten</t>
  </si>
  <si>
    <t>PuBp</t>
  </si>
  <si>
    <t>Price Maximum</t>
  </si>
  <si>
    <t>PrMax</t>
  </si>
  <si>
    <t>Maximum points</t>
  </si>
  <si>
    <t>Information Tenderer</t>
  </si>
  <si>
    <t>your price</t>
  </si>
  <si>
    <t>Warranty</t>
  </si>
  <si>
    <t>2 years</t>
  </si>
  <si>
    <t>Calculated information Graph</t>
  </si>
  <si>
    <t>Score</t>
  </si>
  <si>
    <t>Points</t>
  </si>
  <si>
    <t xml:space="preserve">Please enter into cell (B32-B34) the seperate price components for preventative maintenance, then automatically in cell (B21) the price offered for one year of Preventative Maintenance will be filled (average  yearly price over 8 years of Maintenance).
The amount should include VAT and all other costs including the DDP delivery, installation and comissioning of the machine. The bidder may not charge additional costs for preventive maintenance.
The entered price is applicable after after two years of Warranty and can be indexed annually according to the average NZa standard with a maximum of 2%.
The formula used to calculate the The formula used to calculate the score is: 
(Price Maximum – Your price) / (Price Maximum – Price Breakpoint) * Maximum points </t>
  </si>
  <si>
    <t>P2: Preventative Maintenance</t>
  </si>
  <si>
    <t>Name</t>
  </si>
  <si>
    <t>Maintenance price</t>
  </si>
  <si>
    <t>MxPt</t>
  </si>
  <si>
    <t>Price components</t>
  </si>
  <si>
    <t>Price</t>
  </si>
  <si>
    <t>Automation platform preventive maintenance</t>
  </si>
  <si>
    <t>Liquid handler preventive maintenance</t>
  </si>
  <si>
    <t>Incubator + hotel preventive maintenance</t>
  </si>
  <si>
    <t>Total Preventive maintenance</t>
  </si>
  <si>
    <t xml:space="preserve">Please enter into the blue cell (B21) the price offered for one hour of corrective maintenance
The hourly rates must be stated Including VAT. The hourly rates may be charged when work (not covered by Preventive Maintenance) needs to be performed on the installations.
The price includes all costs incurred by the Tenderer for maintaining the machine and all costs incurred by the Tenderer for the associated service. The Tenderer may not charge additional costs for corrective maintenance. This means that the Tenderer must include all costs in its hourly rate. The hourly rate applies for 8 years per expiration of the Warranty period. The purchase of new materials falls outside this scope. These are offered at cost price, and the Tenderer must at all times first have the invoice for the materials approved by the LUMC.
- Hourly rate for work to be performed on working days between 18:00 and 07:00: 25% surcharge on the standard hourly rate.
- Work to be performed on weekends and/or public holidays: 50% surcharge on the fixed hourly rate.
The formula used to calculate the score is: 
(Price Maximum – Your price) / (Price Maximum – Price Breakpoint) * Maximum points </t>
  </si>
  <si>
    <t>P3: Corrective maintenance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</si>
</sst>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2]\ * #,##0.00_);_([$€-2]\ * \(#,##0.00\);_([$€-2]\ * &quot;-&quot;??_);_(@_)"/>
  </numFmts>
  <fonts count="6" x14ac:knownFonts="1">
    <font>
      <sz val="11"/>
      <color theme="1"/>
      <name val="Calibri"/>
      <family val="2"/>
      <scheme val="minor"/>
    </font>
    <font>
      <sz val="11"/>
      <color theme="1"/>
      <name val="Calibri"/>
      <scheme val="minor"/>
    </font>
    <font>
      <b/>
      <sz val="11"/>
      <color theme="1"/>
      <name val="Calibri"/>
      <family val="2"/>
      <scheme val="minor"/>
    </font>
    <font>
      <b/>
      <sz val="22"/>
      <color theme="1"/>
      <name val="Calibri"/>
      <family val="2"/>
      <scheme val="minor"/>
    </font>
    <font>
      <b/>
      <sz val="11"/>
      <color rgb="FF000000"/>
      <name val="Calibri"/>
      <family val="2"/>
    </font>
    <font>
      <sz val="11"/>
      <color rgb="FF000000"/>
      <name val="Calibri"/>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3" tint="0.39997558519241921"/>
        <bgColor indexed="64"/>
      </patternFill>
    </fill>
    <fill>
      <patternFill patternType="solid">
        <fgColor rgb="FF9BBB59"/>
        <bgColor rgb="FF000000"/>
      </patternFill>
    </fill>
  </fills>
  <borders count="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2" fillId="0" borderId="0" xfId="0" applyFont="1"/>
    <xf numFmtId="0" fontId="2" fillId="3" borderId="0" xfId="0" applyFont="1" applyFill="1"/>
    <xf numFmtId="0" fontId="0" fillId="2" borderId="0" xfId="0" applyFill="1"/>
    <xf numFmtId="0" fontId="0" fillId="0" borderId="0" xfId="0" applyAlignment="1">
      <alignment horizontal="right"/>
    </xf>
    <xf numFmtId="1" fontId="0" fillId="0" borderId="0" xfId="0" applyNumberFormat="1"/>
    <xf numFmtId="0" fontId="4" fillId="0" borderId="1" xfId="0" applyFont="1" applyBorder="1"/>
    <xf numFmtId="0" fontId="4" fillId="0" borderId="2" xfId="0" applyFont="1" applyBorder="1"/>
    <xf numFmtId="0" fontId="5" fillId="0" borderId="3" xfId="0" applyFont="1" applyBorder="1"/>
    <xf numFmtId="0" fontId="5" fillId="0" borderId="5" xfId="0" applyFont="1" applyBorder="1"/>
    <xf numFmtId="0" fontId="5" fillId="0" borderId="7" xfId="0" applyFont="1" applyBorder="1"/>
    <xf numFmtId="165" fontId="5" fillId="6" borderId="6" xfId="0" applyNumberFormat="1" applyFont="1" applyFill="1" applyBorder="1"/>
    <xf numFmtId="165" fontId="0" fillId="5" borderId="0" xfId="0" applyNumberFormat="1" applyFill="1" applyProtection="1">
      <protection locked="0"/>
    </xf>
    <xf numFmtId="0" fontId="0" fillId="3" borderId="0" xfId="0" applyFill="1" applyAlignment="1">
      <alignment horizontal="center"/>
    </xf>
    <xf numFmtId="0" fontId="2" fillId="3" borderId="0" xfId="0" applyFont="1" applyFill="1" applyAlignment="1">
      <alignment horizontal="center"/>
    </xf>
    <xf numFmtId="164" fontId="3" fillId="4" borderId="0" xfId="0" applyNumberFormat="1" applyFont="1" applyFill="1" applyAlignment="1">
      <alignment horizontal="center" vertical="center"/>
    </xf>
    <xf numFmtId="1" fontId="3" fillId="0" borderId="0" xfId="0" applyNumberFormat="1" applyFont="1" applyAlignment="1">
      <alignment horizontal="center" vertical="center"/>
    </xf>
    <xf numFmtId="0" fontId="0" fillId="0" borderId="0" xfId="0" applyAlignment="1">
      <alignment horizontal="left" vertical="top" wrapText="1"/>
    </xf>
    <xf numFmtId="0" fontId="2" fillId="2" borderId="0" xfId="0" applyFont="1" applyFill="1" applyAlignment="1" applyProtection="1">
      <alignment horizontal="right"/>
      <protection locked="0"/>
    </xf>
    <xf numFmtId="0" fontId="2" fillId="0" borderId="0" xfId="0" applyFont="1" applyAlignment="1">
      <alignment horizontal="right"/>
    </xf>
    <xf numFmtId="0" fontId="1" fillId="0" borderId="0" xfId="0" applyFont="1" applyAlignment="1">
      <alignment horizontal="left" vertical="top" wrapText="1"/>
    </xf>
    <xf numFmtId="165" fontId="5" fillId="6" borderId="4" xfId="0" applyNumberFormat="1" applyFont="1" applyFill="1" applyBorder="1" applyProtection="1">
      <protection locked="0"/>
    </xf>
    <xf numFmtId="165" fontId="5" fillId="6" borderId="6" xfId="0" applyNumberFormat="1" applyFont="1" applyFill="1" applyBorder="1" applyProtection="1">
      <protection locked="0"/>
    </xf>
    <xf numFmtId="165" fontId="5" fillId="6" borderId="8" xfId="0" applyNumberFormat="1" applyFont="1" applyFill="1" applyBorder="1" applyProtection="1">
      <protection locked="0"/>
    </xf>
    <xf numFmtId="165" fontId="0" fillId="5" borderId="0" xfId="0" applyNumberFormat="1" applyFill="1" applyProtection="1"/>
  </cellXfs>
  <cellStyles count="1">
    <cellStyle name="Standaard" xfId="0" builtinId="0"/>
  </cellStyles>
  <dxfs count="3">
    <dxf>
      <fill>
        <patternFill>
          <bgColor rgb="FF00FF00"/>
        </patternFill>
      </fill>
    </dxf>
    <dxf>
      <fill>
        <patternFill>
          <bgColor rgb="FF00FF00"/>
        </patternFill>
      </fill>
    </dxf>
    <dxf>
      <fill>
        <patternFill>
          <bgColor rgb="FF00FF00"/>
        </patternFill>
      </fill>
    </dxf>
  </dxfs>
  <tableStyles count="0" defaultTableStyle="TableStyleMedium2" defaultPivotStyle="PivotStyleLight16"/>
  <colors>
    <mruColors>
      <color rgb="FF00FF00"/>
      <color rgb="FFFF0000"/>
      <color rgb="FF09A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Award Criteria: Purchase Price</a:t>
            </a:r>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4C06-4419-AD23-AD114C856495}"/>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'Purchase price'!$I$15:$J$15</c:f>
              <c:numCache>
                <c:formatCode>General</c:formatCode>
                <c:ptCount val="2"/>
                <c:pt idx="0">
                  <c:v>0</c:v>
                </c:pt>
                <c:pt idx="1">
                  <c:v>800000</c:v>
                </c:pt>
              </c:numCache>
            </c:numRef>
          </c:xVal>
          <c:yVal>
            <c:numRef>
              <c:f>'Purchase price'!$I$16:$J$16</c:f>
              <c:numCache>
                <c:formatCode>General</c:formatCode>
                <c:ptCount val="2"/>
                <c:pt idx="0">
                  <c:v>200</c:v>
                </c:pt>
                <c:pt idx="1">
                  <c:v>200</c:v>
                </c:pt>
              </c:numCache>
            </c:numRef>
          </c:yVal>
          <c:smooth val="0"/>
          <c:extLst>
            <c:ext xmlns:c16="http://schemas.microsoft.com/office/drawing/2014/chart" uri="{C3380CC4-5D6E-409C-BE32-E72D297353CC}">
              <c16:uniqueId val="{00000001-4C06-4419-AD23-AD114C856495}"/>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4C06-4419-AD23-AD114C856495}"/>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'Purchase price'!$J$15:$K$15</c:f>
              <c:numCache>
                <c:formatCode>General</c:formatCode>
                <c:ptCount val="2"/>
                <c:pt idx="0">
                  <c:v>800000</c:v>
                </c:pt>
                <c:pt idx="1">
                  <c:v>1000000</c:v>
                </c:pt>
              </c:numCache>
            </c:numRef>
          </c:xVal>
          <c:yVal>
            <c:numRef>
              <c:f>'Purchase price'!$J$16:$K$16</c:f>
              <c:numCache>
                <c:formatCode>General</c:formatCode>
                <c:ptCount val="2"/>
                <c:pt idx="0">
                  <c:v>200</c:v>
                </c:pt>
                <c:pt idx="1">
                  <c:v>0</c:v>
                </c:pt>
              </c:numCache>
            </c:numRef>
          </c:yVal>
          <c:smooth val="0"/>
          <c:extLst>
            <c:ext xmlns:c16="http://schemas.microsoft.com/office/drawing/2014/chart" uri="{C3380CC4-5D6E-409C-BE32-E72D297353CC}">
              <c16:uniqueId val="{00000003-4C06-4419-AD23-AD114C856495}"/>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4C06-4419-AD23-AD114C856495}"/>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4C06-4419-AD23-AD114C856495}"/>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'Purchase price'!$M$15</c:f>
              <c:numCache>
                <c:formatCode>General</c:formatCode>
                <c:ptCount val="1"/>
                <c:pt idx="0">
                  <c:v>0</c:v>
                </c:pt>
              </c:numCache>
            </c:numRef>
          </c:xVal>
          <c:yVal>
            <c:numRef>
              <c:f>'Purchase price'!$M$16</c:f>
              <c:numCache>
                <c:formatCode>0</c:formatCode>
                <c:ptCount val="1"/>
                <c:pt idx="0">
                  <c:v>200</c:v>
                </c:pt>
              </c:numCache>
            </c:numRef>
          </c:yVal>
          <c:smooth val="0"/>
          <c:extLst>
            <c:ext xmlns:c16="http://schemas.microsoft.com/office/drawing/2014/chart" uri="{C3380CC4-5D6E-409C-BE32-E72D297353CC}">
              <c16:uniqueId val="{00000005-4C06-4419-AD23-AD114C856495}"/>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'Purchase price'!$L$18:$M$18</c:f>
              <c:numCache>
                <c:formatCode>General</c:formatCode>
                <c:ptCount val="2"/>
                <c:pt idx="0">
                  <c:v>0</c:v>
                </c:pt>
                <c:pt idx="1">
                  <c:v>800000</c:v>
                </c:pt>
              </c:numCache>
            </c:numRef>
          </c:xVal>
          <c:yVal>
            <c:numRef>
              <c:f>'Purchase price'!$L$19:$M$19</c:f>
              <c:numCache>
                <c:formatCode>General</c:formatCode>
                <c:ptCount val="2"/>
                <c:pt idx="0">
                  <c:v>200</c:v>
                </c:pt>
                <c:pt idx="1">
                  <c:v>200</c:v>
                </c:pt>
              </c:numCache>
            </c:numRef>
          </c:yVal>
          <c:smooth val="0"/>
          <c:extLst>
            <c:ext xmlns:c16="http://schemas.microsoft.com/office/drawing/2014/chart" uri="{C3380CC4-5D6E-409C-BE32-E72D297353CC}">
              <c16:uniqueId val="{00000006-4C06-4419-AD23-AD114C856495}"/>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'Purchase price'!$M$18:$N$18</c:f>
              <c:numCache>
                <c:formatCode>General</c:formatCode>
                <c:ptCount val="2"/>
                <c:pt idx="0">
                  <c:v>800000</c:v>
                </c:pt>
                <c:pt idx="1">
                  <c:v>800000</c:v>
                </c:pt>
              </c:numCache>
            </c:numRef>
          </c:xVal>
          <c:yVal>
            <c:numRef>
              <c:f>'Purchase price'!$M$19:$N$19</c:f>
              <c:numCache>
                <c:formatCode>General</c:formatCode>
                <c:ptCount val="2"/>
                <c:pt idx="0">
                  <c:v>200</c:v>
                </c:pt>
                <c:pt idx="1">
                  <c:v>0</c:v>
                </c:pt>
              </c:numCache>
            </c:numRef>
          </c:yVal>
          <c:smooth val="0"/>
          <c:extLst>
            <c:ext xmlns:c16="http://schemas.microsoft.com/office/drawing/2014/chart" uri="{C3380CC4-5D6E-409C-BE32-E72D297353CC}">
              <c16:uniqueId val="{00000007-4C06-4419-AD23-AD114C856495}"/>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Award Criteria: Preventative Maintenance Price</a:t>
            </a:r>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F322-469C-8E4A-A4F5570FFC57}"/>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'Preventative Maintenance'!$I$15:$J$15</c:f>
              <c:numCache>
                <c:formatCode>General</c:formatCode>
                <c:ptCount val="2"/>
                <c:pt idx="0">
                  <c:v>0</c:v>
                </c:pt>
                <c:pt idx="1">
                  <c:v>24000</c:v>
                </c:pt>
              </c:numCache>
            </c:numRef>
          </c:xVal>
          <c:yVal>
            <c:numRef>
              <c:f>'Preventative Maintenance'!$I$16:$J$16</c:f>
              <c:numCache>
                <c:formatCode>General</c:formatCode>
                <c:ptCount val="2"/>
                <c:pt idx="0">
                  <c:v>200</c:v>
                </c:pt>
                <c:pt idx="1">
                  <c:v>200</c:v>
                </c:pt>
              </c:numCache>
            </c:numRef>
          </c:yVal>
          <c:smooth val="0"/>
          <c:extLst>
            <c:ext xmlns:c16="http://schemas.microsoft.com/office/drawing/2014/chart" uri="{C3380CC4-5D6E-409C-BE32-E72D297353CC}">
              <c16:uniqueId val="{00000001-F322-469C-8E4A-A4F5570FFC57}"/>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F322-469C-8E4A-A4F5570FFC57}"/>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'Preventative Maintenance'!$J$15:$K$15</c:f>
              <c:numCache>
                <c:formatCode>General</c:formatCode>
                <c:ptCount val="2"/>
                <c:pt idx="0">
                  <c:v>24000</c:v>
                </c:pt>
                <c:pt idx="1">
                  <c:v>34000</c:v>
                </c:pt>
              </c:numCache>
            </c:numRef>
          </c:xVal>
          <c:yVal>
            <c:numRef>
              <c:f>'Preventative Maintenance'!$J$16:$K$16</c:f>
              <c:numCache>
                <c:formatCode>General</c:formatCode>
                <c:ptCount val="2"/>
                <c:pt idx="0">
                  <c:v>200</c:v>
                </c:pt>
                <c:pt idx="1">
                  <c:v>0</c:v>
                </c:pt>
              </c:numCache>
            </c:numRef>
          </c:yVal>
          <c:smooth val="0"/>
          <c:extLst>
            <c:ext xmlns:c16="http://schemas.microsoft.com/office/drawing/2014/chart" uri="{C3380CC4-5D6E-409C-BE32-E72D297353CC}">
              <c16:uniqueId val="{00000003-F322-469C-8E4A-A4F5570FFC57}"/>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F322-469C-8E4A-A4F5570FFC57}"/>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F322-469C-8E4A-A4F5570FFC57}"/>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'Preventative Maintenance'!$M$15</c:f>
              <c:numCache>
                <c:formatCode>General</c:formatCode>
                <c:ptCount val="1"/>
                <c:pt idx="0">
                  <c:v>0</c:v>
                </c:pt>
              </c:numCache>
            </c:numRef>
          </c:xVal>
          <c:yVal>
            <c:numRef>
              <c:f>'Preventative Maintenance'!$M$16</c:f>
              <c:numCache>
                <c:formatCode>0</c:formatCode>
                <c:ptCount val="1"/>
                <c:pt idx="0">
                  <c:v>200</c:v>
                </c:pt>
              </c:numCache>
            </c:numRef>
          </c:yVal>
          <c:smooth val="0"/>
          <c:extLst>
            <c:ext xmlns:c16="http://schemas.microsoft.com/office/drawing/2014/chart" uri="{C3380CC4-5D6E-409C-BE32-E72D297353CC}">
              <c16:uniqueId val="{00000005-F322-469C-8E4A-A4F5570FFC57}"/>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'Preventative Maintenance'!$L$18:$M$18</c:f>
              <c:numCache>
                <c:formatCode>General</c:formatCode>
                <c:ptCount val="2"/>
                <c:pt idx="0">
                  <c:v>0</c:v>
                </c:pt>
                <c:pt idx="1">
                  <c:v>24000</c:v>
                </c:pt>
              </c:numCache>
            </c:numRef>
          </c:xVal>
          <c:yVal>
            <c:numRef>
              <c:f>'Preventative Maintenance'!$L$19:$M$19</c:f>
              <c:numCache>
                <c:formatCode>General</c:formatCode>
                <c:ptCount val="2"/>
                <c:pt idx="0">
                  <c:v>200</c:v>
                </c:pt>
                <c:pt idx="1">
                  <c:v>200</c:v>
                </c:pt>
              </c:numCache>
            </c:numRef>
          </c:yVal>
          <c:smooth val="0"/>
          <c:extLst>
            <c:ext xmlns:c16="http://schemas.microsoft.com/office/drawing/2014/chart" uri="{C3380CC4-5D6E-409C-BE32-E72D297353CC}">
              <c16:uniqueId val="{00000006-F322-469C-8E4A-A4F5570FFC57}"/>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'Preventative Maintenance'!$M$18:$N$18</c:f>
              <c:numCache>
                <c:formatCode>General</c:formatCode>
                <c:ptCount val="2"/>
                <c:pt idx="0">
                  <c:v>24000</c:v>
                </c:pt>
                <c:pt idx="1">
                  <c:v>24000</c:v>
                </c:pt>
              </c:numCache>
            </c:numRef>
          </c:xVal>
          <c:yVal>
            <c:numRef>
              <c:f>'Preventative Maintenance'!$M$19:$N$19</c:f>
              <c:numCache>
                <c:formatCode>General</c:formatCode>
                <c:ptCount val="2"/>
                <c:pt idx="0">
                  <c:v>200</c:v>
                </c:pt>
                <c:pt idx="1">
                  <c:v>0</c:v>
                </c:pt>
              </c:numCache>
            </c:numRef>
          </c:yVal>
          <c:smooth val="0"/>
          <c:extLst>
            <c:ext xmlns:c16="http://schemas.microsoft.com/office/drawing/2014/chart" uri="{C3380CC4-5D6E-409C-BE32-E72D297353CC}">
              <c16:uniqueId val="{00000007-F322-469C-8E4A-A4F5570FFC57}"/>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Award Criteria: Corrective Maintenance Price</a:t>
            </a:r>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17D4-4208-B1DB-9DFFEAC4883D}"/>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'Corrective Maintenance'!$I$15:$J$15</c:f>
              <c:numCache>
                <c:formatCode>General</c:formatCode>
                <c:ptCount val="2"/>
                <c:pt idx="0">
                  <c:v>0</c:v>
                </c:pt>
                <c:pt idx="1">
                  <c:v>180</c:v>
                </c:pt>
              </c:numCache>
            </c:numRef>
          </c:xVal>
          <c:yVal>
            <c:numRef>
              <c:f>'Corrective Maintenance'!$I$16:$J$16</c:f>
              <c:numCache>
                <c:formatCode>General</c:formatCode>
                <c:ptCount val="2"/>
                <c:pt idx="0">
                  <c:v>100</c:v>
                </c:pt>
                <c:pt idx="1">
                  <c:v>100</c:v>
                </c:pt>
              </c:numCache>
            </c:numRef>
          </c:yVal>
          <c:smooth val="0"/>
          <c:extLst>
            <c:ext xmlns:c16="http://schemas.microsoft.com/office/drawing/2014/chart" uri="{C3380CC4-5D6E-409C-BE32-E72D297353CC}">
              <c16:uniqueId val="{00000001-17D4-4208-B1DB-9DFFEAC4883D}"/>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17D4-4208-B1DB-9DFFEAC4883D}"/>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'Corrective Maintenance'!$J$15:$K$15</c:f>
              <c:numCache>
                <c:formatCode>General</c:formatCode>
                <c:ptCount val="2"/>
                <c:pt idx="0">
                  <c:v>180</c:v>
                </c:pt>
                <c:pt idx="1">
                  <c:v>280</c:v>
                </c:pt>
              </c:numCache>
            </c:numRef>
          </c:xVal>
          <c:yVal>
            <c:numRef>
              <c:f>'Corrective Maintenance'!$J$16:$K$16</c:f>
              <c:numCache>
                <c:formatCode>General</c:formatCode>
                <c:ptCount val="2"/>
                <c:pt idx="0">
                  <c:v>100</c:v>
                </c:pt>
                <c:pt idx="1">
                  <c:v>0</c:v>
                </c:pt>
              </c:numCache>
            </c:numRef>
          </c:yVal>
          <c:smooth val="0"/>
          <c:extLst>
            <c:ext xmlns:c16="http://schemas.microsoft.com/office/drawing/2014/chart" uri="{C3380CC4-5D6E-409C-BE32-E72D297353CC}">
              <c16:uniqueId val="{00000003-17D4-4208-B1DB-9DFFEAC4883D}"/>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17D4-4208-B1DB-9DFFEAC4883D}"/>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7D4-4208-B1DB-9DFFEAC4883D}"/>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'Corrective Maintenance'!$M$15</c:f>
              <c:numCache>
                <c:formatCode>General</c:formatCode>
                <c:ptCount val="1"/>
                <c:pt idx="0">
                  <c:v>0</c:v>
                </c:pt>
              </c:numCache>
            </c:numRef>
          </c:xVal>
          <c:yVal>
            <c:numRef>
              <c:f>'Corrective Maintenance'!$M$16</c:f>
              <c:numCache>
                <c:formatCode>0</c:formatCode>
                <c:ptCount val="1"/>
                <c:pt idx="0">
                  <c:v>100</c:v>
                </c:pt>
              </c:numCache>
            </c:numRef>
          </c:yVal>
          <c:smooth val="0"/>
          <c:extLst>
            <c:ext xmlns:c16="http://schemas.microsoft.com/office/drawing/2014/chart" uri="{C3380CC4-5D6E-409C-BE32-E72D297353CC}">
              <c16:uniqueId val="{00000005-17D4-4208-B1DB-9DFFEAC4883D}"/>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'Corrective Maintenance'!$L$18:$M$18</c:f>
              <c:numCache>
                <c:formatCode>General</c:formatCode>
                <c:ptCount val="2"/>
                <c:pt idx="0">
                  <c:v>0</c:v>
                </c:pt>
                <c:pt idx="1">
                  <c:v>180</c:v>
                </c:pt>
              </c:numCache>
            </c:numRef>
          </c:xVal>
          <c:yVal>
            <c:numRef>
              <c:f>'Corrective Maintenance'!$L$19:$M$19</c:f>
              <c:numCache>
                <c:formatCode>General</c:formatCode>
                <c:ptCount val="2"/>
                <c:pt idx="0">
                  <c:v>100</c:v>
                </c:pt>
                <c:pt idx="1">
                  <c:v>100</c:v>
                </c:pt>
              </c:numCache>
            </c:numRef>
          </c:yVal>
          <c:smooth val="0"/>
          <c:extLst>
            <c:ext xmlns:c16="http://schemas.microsoft.com/office/drawing/2014/chart" uri="{C3380CC4-5D6E-409C-BE32-E72D297353CC}">
              <c16:uniqueId val="{00000006-17D4-4208-B1DB-9DFFEAC4883D}"/>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'Corrective Maintenance'!$M$18:$N$18</c:f>
              <c:numCache>
                <c:formatCode>General</c:formatCode>
                <c:ptCount val="2"/>
                <c:pt idx="0">
                  <c:v>180</c:v>
                </c:pt>
                <c:pt idx="1">
                  <c:v>180</c:v>
                </c:pt>
              </c:numCache>
            </c:numRef>
          </c:xVal>
          <c:yVal>
            <c:numRef>
              <c:f>'Corrective Maintenance'!$M$19:$N$19</c:f>
              <c:numCache>
                <c:formatCode>General</c:formatCode>
                <c:ptCount val="2"/>
                <c:pt idx="0">
                  <c:v>100</c:v>
                </c:pt>
                <c:pt idx="1">
                  <c:v>0</c:v>
                </c:pt>
              </c:numCache>
            </c:numRef>
          </c:yVal>
          <c:smooth val="0"/>
          <c:extLst>
            <c:ext xmlns:c16="http://schemas.microsoft.com/office/drawing/2014/chart" uri="{C3380CC4-5D6E-409C-BE32-E72D297353CC}">
              <c16:uniqueId val="{00000007-17D4-4208-B1DB-9DFFEAC4883D}"/>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29</xdr:row>
      <xdr:rowOff>19050</xdr:rowOff>
    </xdr:to>
    <xdr:graphicFrame macro="">
      <xdr:nvGraphicFramePr>
        <xdr:cNvPr id="2" name="Grafiek 1">
          <a:extLst>
            <a:ext uri="{FF2B5EF4-FFF2-40B4-BE49-F238E27FC236}">
              <a16:creationId xmlns:a16="http://schemas.microsoft.com/office/drawing/2014/main" id="{DA6D2A17-D9C2-4513-9FDE-BDFFBA3E5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28</xdr:row>
      <xdr:rowOff>19050</xdr:rowOff>
    </xdr:to>
    <xdr:graphicFrame macro="">
      <xdr:nvGraphicFramePr>
        <xdr:cNvPr id="2" name="Grafiek 1">
          <a:extLst>
            <a:ext uri="{FF2B5EF4-FFF2-40B4-BE49-F238E27FC236}">
              <a16:creationId xmlns:a16="http://schemas.microsoft.com/office/drawing/2014/main" id="{76037FE3-518E-4019-B0E6-71676B390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29</xdr:row>
      <xdr:rowOff>19050</xdr:rowOff>
    </xdr:to>
    <xdr:graphicFrame macro="">
      <xdr:nvGraphicFramePr>
        <xdr:cNvPr id="2" name="Grafiek 1">
          <a:extLst>
            <a:ext uri="{FF2B5EF4-FFF2-40B4-BE49-F238E27FC236}">
              <a16:creationId xmlns:a16="http://schemas.microsoft.com/office/drawing/2014/main" id="{B01B8E6F-3A28-462C-A465-DFFE8B59A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9"/>
  <sheetViews>
    <sheetView workbookViewId="0">
      <selection activeCell="B21" sqref="B21"/>
    </sheetView>
  </sheetViews>
  <sheetFormatPr defaultColWidth="9.140625" defaultRowHeight="15" x14ac:dyDescent="0.25"/>
  <cols>
    <col min="1" max="1" width="15.5703125" customWidth="1"/>
    <col min="2" max="3" width="13.7109375" customWidth="1"/>
    <col min="5" max="5" width="4.140625" customWidth="1"/>
  </cols>
  <sheetData>
    <row r="1" spans="1:20" x14ac:dyDescent="0.25">
      <c r="A1" s="17" t="s">
        <v>0</v>
      </c>
      <c r="B1" s="17"/>
      <c r="C1" s="17"/>
      <c r="D1" s="17"/>
      <c r="E1" s="17"/>
      <c r="F1" s="17"/>
      <c r="G1" s="17"/>
      <c r="H1" s="17"/>
      <c r="I1" s="17"/>
      <c r="J1" s="17"/>
      <c r="K1" s="17"/>
      <c r="L1" s="17"/>
      <c r="M1" s="17"/>
      <c r="N1" s="17"/>
      <c r="O1" s="17"/>
      <c r="P1" s="17"/>
    </row>
    <row r="2" spans="1:20" x14ac:dyDescent="0.25">
      <c r="A2" s="17"/>
      <c r="B2" s="17"/>
      <c r="C2" s="17"/>
      <c r="D2" s="17"/>
      <c r="E2" s="17"/>
      <c r="F2" s="17"/>
      <c r="G2" s="17"/>
      <c r="H2" s="17"/>
      <c r="I2" s="17"/>
      <c r="J2" s="17"/>
      <c r="K2" s="17"/>
      <c r="L2" s="17"/>
      <c r="M2" s="17"/>
      <c r="N2" s="17"/>
      <c r="O2" s="17"/>
      <c r="P2" s="17"/>
    </row>
    <row r="3" spans="1:20" x14ac:dyDescent="0.25">
      <c r="A3" s="17"/>
      <c r="B3" s="17"/>
      <c r="C3" s="17"/>
      <c r="D3" s="17"/>
      <c r="E3" s="17"/>
      <c r="F3" s="17"/>
      <c r="G3" s="17"/>
      <c r="H3" s="17"/>
      <c r="I3" s="17"/>
      <c r="J3" s="17"/>
      <c r="K3" s="17"/>
      <c r="L3" s="17"/>
      <c r="M3" s="17"/>
      <c r="N3" s="17"/>
      <c r="O3" s="17"/>
      <c r="P3" s="17"/>
    </row>
    <row r="4" spans="1:20" x14ac:dyDescent="0.25">
      <c r="A4" s="17"/>
      <c r="B4" s="17"/>
      <c r="C4" s="17"/>
      <c r="D4" s="17"/>
      <c r="E4" s="17"/>
      <c r="F4" s="17"/>
      <c r="G4" s="17"/>
      <c r="H4" s="17"/>
      <c r="I4" s="17"/>
      <c r="J4" s="17"/>
      <c r="K4" s="17"/>
      <c r="L4" s="17"/>
      <c r="M4" s="17"/>
      <c r="N4" s="17"/>
      <c r="O4" s="17"/>
      <c r="P4" s="17"/>
    </row>
    <row r="5" spans="1:20" x14ac:dyDescent="0.25">
      <c r="A5" s="17"/>
      <c r="B5" s="17"/>
      <c r="C5" s="17"/>
      <c r="D5" s="17"/>
      <c r="E5" s="17"/>
      <c r="F5" s="17"/>
      <c r="G5" s="17"/>
      <c r="H5" s="17"/>
      <c r="I5" s="17"/>
      <c r="J5" s="17"/>
      <c r="K5" s="17"/>
      <c r="L5" s="17"/>
      <c r="M5" s="17"/>
      <c r="N5" s="17"/>
      <c r="O5" s="17"/>
      <c r="P5" s="17"/>
    </row>
    <row r="6" spans="1:20" x14ac:dyDescent="0.25">
      <c r="A6" s="17"/>
      <c r="B6" s="17"/>
      <c r="C6" s="17"/>
      <c r="D6" s="17"/>
      <c r="E6" s="17"/>
      <c r="F6" s="17"/>
      <c r="G6" s="17"/>
      <c r="H6" s="17"/>
      <c r="I6" s="17"/>
      <c r="J6" s="17"/>
      <c r="K6" s="17"/>
      <c r="L6" s="17"/>
      <c r="M6" s="17"/>
      <c r="N6" s="17"/>
      <c r="O6" s="17"/>
      <c r="P6" s="17"/>
    </row>
    <row r="9" spans="1:20" x14ac:dyDescent="0.25">
      <c r="A9" s="14" t="s">
        <v>1</v>
      </c>
      <c r="B9" s="14"/>
      <c r="C9" s="14"/>
      <c r="D9" s="14"/>
      <c r="E9" s="14"/>
      <c r="F9" s="14"/>
      <c r="G9" s="14"/>
      <c r="H9" s="14"/>
      <c r="I9" s="14"/>
      <c r="J9" s="14"/>
      <c r="K9" s="14"/>
      <c r="L9" s="14"/>
      <c r="M9" s="14"/>
      <c r="N9" s="14"/>
      <c r="O9" s="14"/>
      <c r="P9" s="14"/>
      <c r="Q9" s="1"/>
      <c r="R9" s="1"/>
      <c r="S9" s="1"/>
      <c r="T9" s="1"/>
    </row>
    <row r="11" spans="1:20" x14ac:dyDescent="0.25">
      <c r="A11" s="2" t="s">
        <v>2</v>
      </c>
      <c r="B11" s="18" t="s">
        <v>3</v>
      </c>
      <c r="C11" s="18"/>
      <c r="D11" s="18"/>
    </row>
    <row r="12" spans="1:20" x14ac:dyDescent="0.25">
      <c r="A12" s="1"/>
      <c r="B12" s="19"/>
      <c r="C12" s="19"/>
      <c r="D12" s="19"/>
    </row>
    <row r="14" spans="1:20" x14ac:dyDescent="0.25">
      <c r="A14" s="13" t="s">
        <v>4</v>
      </c>
      <c r="B14" s="13"/>
      <c r="C14" s="13"/>
      <c r="D14" s="13"/>
      <c r="I14" t="s">
        <v>5</v>
      </c>
      <c r="J14" t="s">
        <v>6</v>
      </c>
    </row>
    <row r="15" spans="1:20" x14ac:dyDescent="0.25">
      <c r="A15" t="s">
        <v>7</v>
      </c>
      <c r="B15" s="3">
        <v>800000</v>
      </c>
      <c r="C15" s="4" t="s">
        <v>8</v>
      </c>
      <c r="D15" t="s">
        <v>9</v>
      </c>
      <c r="I15">
        <v>0</v>
      </c>
      <c r="J15">
        <f>PrKn</f>
        <v>800000</v>
      </c>
      <c r="K15">
        <f>PrMax</f>
        <v>1000000</v>
      </c>
      <c r="M15">
        <f>PrIn</f>
        <v>0</v>
      </c>
    </row>
    <row r="16" spans="1:20" x14ac:dyDescent="0.25">
      <c r="A16" t="s">
        <v>10</v>
      </c>
      <c r="B16" s="3">
        <v>200</v>
      </c>
      <c r="C16" s="4" t="s">
        <v>11</v>
      </c>
      <c r="D16" t="s">
        <v>12</v>
      </c>
      <c r="I16">
        <f>MaxPnt</f>
        <v>200</v>
      </c>
      <c r="J16">
        <f>PuKn</f>
        <v>200</v>
      </c>
      <c r="K16">
        <v>0</v>
      </c>
      <c r="M16" s="5">
        <f>IF(PrIn&lt;=PrMax,A26,0)</f>
        <v>200</v>
      </c>
    </row>
    <row r="17" spans="1:14" x14ac:dyDescent="0.25">
      <c r="A17" t="s">
        <v>13</v>
      </c>
      <c r="B17" s="3">
        <v>1000000</v>
      </c>
      <c r="C17" s="4" t="s">
        <v>8</v>
      </c>
      <c r="D17" t="s">
        <v>14</v>
      </c>
    </row>
    <row r="18" spans="1:14" x14ac:dyDescent="0.25">
      <c r="A18" t="s">
        <v>15</v>
      </c>
      <c r="B18" s="3">
        <v>200</v>
      </c>
      <c r="C18" s="4" t="s">
        <v>11</v>
      </c>
      <c r="L18">
        <v>0</v>
      </c>
      <c r="M18">
        <f>PrKn</f>
        <v>800000</v>
      </c>
      <c r="N18">
        <f>PrKn</f>
        <v>800000</v>
      </c>
    </row>
    <row r="19" spans="1:14" x14ac:dyDescent="0.25">
      <c r="L19">
        <f>PuKn</f>
        <v>200</v>
      </c>
      <c r="M19">
        <f>PuKn</f>
        <v>200</v>
      </c>
      <c r="N19">
        <v>0</v>
      </c>
    </row>
    <row r="20" spans="1:14" x14ac:dyDescent="0.25">
      <c r="A20" s="13" t="s">
        <v>16</v>
      </c>
      <c r="B20" s="13"/>
      <c r="C20" s="13"/>
      <c r="D20" s="13"/>
    </row>
    <row r="21" spans="1:14" x14ac:dyDescent="0.25">
      <c r="A21" t="s">
        <v>17</v>
      </c>
      <c r="B21" s="12">
        <v>0</v>
      </c>
      <c r="C21" s="4" t="s">
        <v>8</v>
      </c>
    </row>
    <row r="22" spans="1:14" x14ac:dyDescent="0.25">
      <c r="A22" t="s">
        <v>18</v>
      </c>
      <c r="B22" t="s">
        <v>19</v>
      </c>
    </row>
    <row r="23" spans="1:14" x14ac:dyDescent="0.25">
      <c r="A23" s="13" t="s">
        <v>20</v>
      </c>
      <c r="B23" s="13"/>
      <c r="C23" s="13"/>
      <c r="D23" s="13"/>
    </row>
    <row r="25" spans="1:14" x14ac:dyDescent="0.25">
      <c r="A25" s="14" t="s">
        <v>21</v>
      </c>
      <c r="B25" s="14"/>
      <c r="C25" s="14"/>
      <c r="D25" s="14"/>
    </row>
    <row r="26" spans="1:14" x14ac:dyDescent="0.25">
      <c r="A26" s="15">
        <f>IF(PrIn&lt;=PrKn,ROUND((PuKn-MaxPnt)/PrKn*PrIn+MaxPnt,3),IF(PrIn&gt;=PrMax,"0",ROUND(((0-PuKn)/(PrMax-PrKn))*PrIn+PrMax*PuKn/(PrMax-PrKn),3)))</f>
        <v>200</v>
      </c>
      <c r="B26" s="15"/>
      <c r="C26" s="15"/>
      <c r="D26" s="15"/>
    </row>
    <row r="27" spans="1:14" ht="15" customHeight="1" x14ac:dyDescent="0.25">
      <c r="A27" s="15"/>
      <c r="B27" s="15"/>
      <c r="C27" s="15"/>
      <c r="D27" s="15"/>
    </row>
    <row r="28" spans="1:14" ht="15" customHeight="1" x14ac:dyDescent="0.25">
      <c r="A28" s="16" t="s">
        <v>22</v>
      </c>
      <c r="B28" s="16"/>
      <c r="C28" s="16"/>
      <c r="D28" s="16"/>
    </row>
    <row r="29" spans="1:14" ht="15" customHeight="1" x14ac:dyDescent="0.25">
      <c r="A29" s="16"/>
      <c r="B29" s="16"/>
      <c r="C29" s="16"/>
      <c r="D29" s="16"/>
    </row>
  </sheetData>
  <sheetProtection algorithmName="SHA-512" hashValue="ayqCqRJFj1PlUKs7YcsL3W4pK9foa/q4LSm4WZipIFJTc7xMYooEjfWeiMf6pcZ7Jn8v5s5VVdDeRacena3pLg==" saltValue="wOy+bvh2dCBUfAD/9IxJHQ==" spinCount="100000" sheet="1" objects="1" scenarios="1"/>
  <mergeCells count="10">
    <mergeCell ref="A23:D23"/>
    <mergeCell ref="A25:D25"/>
    <mergeCell ref="A26:D27"/>
    <mergeCell ref="A28:D29"/>
    <mergeCell ref="A1:P6"/>
    <mergeCell ref="A9:P9"/>
    <mergeCell ref="B11:D11"/>
    <mergeCell ref="B12:D12"/>
    <mergeCell ref="A14:D14"/>
    <mergeCell ref="A20:D20"/>
  </mergeCells>
  <conditionalFormatting sqref="A28:D29">
    <cfRule type="containsText" dxfId="2" priority="1" operator="containsText" text="punten">
      <formula>NOT(ISERROR(SEARCH("punten",A28)))</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48821-49AF-4586-8AD5-4432723DD56E}">
  <sheetPr>
    <pageSetUpPr fitToPage="1"/>
  </sheetPr>
  <dimension ref="A1:T35"/>
  <sheetViews>
    <sheetView workbookViewId="0">
      <selection activeCell="C34" sqref="C34"/>
    </sheetView>
  </sheetViews>
  <sheetFormatPr defaultColWidth="9.140625" defaultRowHeight="15" x14ac:dyDescent="0.25"/>
  <cols>
    <col min="1" max="1" width="41.85546875" customWidth="1"/>
    <col min="2" max="3" width="13.7109375" customWidth="1"/>
    <col min="5" max="5" width="4.140625" customWidth="1"/>
  </cols>
  <sheetData>
    <row r="1" spans="1:20" x14ac:dyDescent="0.25">
      <c r="A1" s="20" t="s">
        <v>23</v>
      </c>
      <c r="B1" s="17"/>
      <c r="C1" s="17"/>
      <c r="D1" s="17"/>
      <c r="E1" s="17"/>
      <c r="F1" s="17"/>
      <c r="G1" s="17"/>
      <c r="H1" s="17"/>
      <c r="I1" s="17"/>
      <c r="J1" s="17"/>
      <c r="K1" s="17"/>
      <c r="L1" s="17"/>
      <c r="M1" s="17"/>
      <c r="N1" s="17"/>
      <c r="O1" s="17"/>
      <c r="P1" s="17"/>
    </row>
    <row r="2" spans="1:20" x14ac:dyDescent="0.25">
      <c r="A2" s="17"/>
      <c r="B2" s="17"/>
      <c r="C2" s="17"/>
      <c r="D2" s="17"/>
      <c r="E2" s="17"/>
      <c r="F2" s="17"/>
      <c r="G2" s="17"/>
      <c r="H2" s="17"/>
      <c r="I2" s="17"/>
      <c r="J2" s="17"/>
      <c r="K2" s="17"/>
      <c r="L2" s="17"/>
      <c r="M2" s="17"/>
      <c r="N2" s="17"/>
      <c r="O2" s="17"/>
      <c r="P2" s="17"/>
    </row>
    <row r="3" spans="1:20" x14ac:dyDescent="0.25">
      <c r="A3" s="17"/>
      <c r="B3" s="17"/>
      <c r="C3" s="17"/>
      <c r="D3" s="17"/>
      <c r="E3" s="17"/>
      <c r="F3" s="17"/>
      <c r="G3" s="17"/>
      <c r="H3" s="17"/>
      <c r="I3" s="17"/>
      <c r="J3" s="17"/>
      <c r="K3" s="17"/>
      <c r="L3" s="17"/>
      <c r="M3" s="17"/>
      <c r="N3" s="17"/>
      <c r="O3" s="17"/>
      <c r="P3" s="17"/>
    </row>
    <row r="4" spans="1:20" x14ac:dyDescent="0.25">
      <c r="A4" s="17"/>
      <c r="B4" s="17"/>
      <c r="C4" s="17"/>
      <c r="D4" s="17"/>
      <c r="E4" s="17"/>
      <c r="F4" s="17"/>
      <c r="G4" s="17"/>
      <c r="H4" s="17"/>
      <c r="I4" s="17"/>
      <c r="J4" s="17"/>
      <c r="K4" s="17"/>
      <c r="L4" s="17"/>
      <c r="M4" s="17"/>
      <c r="N4" s="17"/>
      <c r="O4" s="17"/>
      <c r="P4" s="17"/>
    </row>
    <row r="5" spans="1:20" ht="64.5" customHeight="1" x14ac:dyDescent="0.25">
      <c r="A5" s="17"/>
      <c r="B5" s="17"/>
      <c r="C5" s="17"/>
      <c r="D5" s="17"/>
      <c r="E5" s="17"/>
      <c r="F5" s="17"/>
      <c r="G5" s="17"/>
      <c r="H5" s="17"/>
      <c r="I5" s="17"/>
      <c r="J5" s="17"/>
      <c r="K5" s="17"/>
      <c r="L5" s="17"/>
      <c r="M5" s="17"/>
      <c r="N5" s="17"/>
      <c r="O5" s="17"/>
      <c r="P5" s="17"/>
    </row>
    <row r="6" spans="1:20" hidden="1" x14ac:dyDescent="0.25">
      <c r="A6" s="17"/>
      <c r="B6" s="17"/>
      <c r="C6" s="17"/>
      <c r="D6" s="17"/>
      <c r="E6" s="17"/>
      <c r="F6" s="17"/>
      <c r="G6" s="17"/>
      <c r="H6" s="17"/>
      <c r="I6" s="17"/>
      <c r="J6" s="17"/>
      <c r="K6" s="17"/>
      <c r="L6" s="17"/>
      <c r="M6" s="17"/>
      <c r="N6" s="17"/>
      <c r="O6" s="17"/>
      <c r="P6" s="17"/>
    </row>
    <row r="9" spans="1:20" x14ac:dyDescent="0.25">
      <c r="A9" s="14" t="s">
        <v>24</v>
      </c>
      <c r="B9" s="14"/>
      <c r="C9" s="14"/>
      <c r="D9" s="14"/>
      <c r="E9" s="14"/>
      <c r="F9" s="14"/>
      <c r="G9" s="14"/>
      <c r="H9" s="14"/>
      <c r="I9" s="14"/>
      <c r="J9" s="14"/>
      <c r="K9" s="14"/>
      <c r="L9" s="14"/>
      <c r="M9" s="14"/>
      <c r="N9" s="14"/>
      <c r="O9" s="14"/>
      <c r="P9" s="14"/>
      <c r="Q9" s="1"/>
      <c r="R9" s="1"/>
      <c r="S9" s="1"/>
      <c r="T9" s="1"/>
    </row>
    <row r="11" spans="1:20" x14ac:dyDescent="0.25">
      <c r="A11" s="2" t="s">
        <v>25</v>
      </c>
      <c r="B11" s="18" t="s">
        <v>26</v>
      </c>
      <c r="C11" s="18"/>
      <c r="D11" s="18"/>
    </row>
    <row r="12" spans="1:20" x14ac:dyDescent="0.25">
      <c r="A12" s="1"/>
      <c r="B12" s="19"/>
      <c r="C12" s="19"/>
      <c r="D12" s="19"/>
    </row>
    <row r="14" spans="1:20" x14ac:dyDescent="0.25">
      <c r="A14" s="13" t="s">
        <v>4</v>
      </c>
      <c r="B14" s="13"/>
      <c r="C14" s="13"/>
      <c r="D14" s="13"/>
      <c r="I14" t="s">
        <v>5</v>
      </c>
      <c r="J14" t="s">
        <v>6</v>
      </c>
    </row>
    <row r="15" spans="1:20" x14ac:dyDescent="0.25">
      <c r="A15" t="s">
        <v>7</v>
      </c>
      <c r="B15" s="3">
        <v>24000</v>
      </c>
      <c r="C15" s="4" t="s">
        <v>8</v>
      </c>
      <c r="D15" t="s">
        <v>9</v>
      </c>
      <c r="I15">
        <v>0</v>
      </c>
      <c r="J15">
        <f>PrKn</f>
        <v>24000</v>
      </c>
      <c r="K15">
        <f>PrMax</f>
        <v>34000</v>
      </c>
      <c r="M15">
        <f>PrIn</f>
        <v>0</v>
      </c>
    </row>
    <row r="16" spans="1:20" x14ac:dyDescent="0.25">
      <c r="A16" t="s">
        <v>10</v>
      </c>
      <c r="B16" s="3">
        <v>200</v>
      </c>
      <c r="C16" s="4" t="s">
        <v>11</v>
      </c>
      <c r="D16" t="s">
        <v>12</v>
      </c>
      <c r="I16">
        <f>MaxPnt</f>
        <v>200</v>
      </c>
      <c r="J16">
        <f>PuKn</f>
        <v>200</v>
      </c>
      <c r="K16">
        <v>0</v>
      </c>
      <c r="M16" s="5">
        <f>IF(PrIn&lt;=PrMax,A25,0)</f>
        <v>200</v>
      </c>
    </row>
    <row r="17" spans="1:14" x14ac:dyDescent="0.25">
      <c r="A17" t="s">
        <v>13</v>
      </c>
      <c r="B17" s="3">
        <v>34000</v>
      </c>
      <c r="C17" s="4" t="s">
        <v>8</v>
      </c>
      <c r="D17" t="s">
        <v>14</v>
      </c>
    </row>
    <row r="18" spans="1:14" x14ac:dyDescent="0.25">
      <c r="A18" t="s">
        <v>15</v>
      </c>
      <c r="B18" s="3">
        <v>200</v>
      </c>
      <c r="C18" s="4" t="s">
        <v>11</v>
      </c>
      <c r="D18" t="s">
        <v>27</v>
      </c>
      <c r="L18">
        <v>0</v>
      </c>
      <c r="M18">
        <f>PrKn</f>
        <v>24000</v>
      </c>
      <c r="N18">
        <f>PrKn</f>
        <v>24000</v>
      </c>
    </row>
    <row r="19" spans="1:14" x14ac:dyDescent="0.25">
      <c r="L19">
        <f>PuKn</f>
        <v>200</v>
      </c>
      <c r="M19">
        <f>PuKn</f>
        <v>200</v>
      </c>
      <c r="N19">
        <v>0</v>
      </c>
    </row>
    <row r="20" spans="1:14" x14ac:dyDescent="0.25">
      <c r="A20" s="13" t="s">
        <v>16</v>
      </c>
      <c r="B20" s="13"/>
      <c r="C20" s="13"/>
      <c r="D20" s="13"/>
    </row>
    <row r="21" spans="1:14" x14ac:dyDescent="0.25">
      <c r="A21" t="s">
        <v>17</v>
      </c>
      <c r="B21" s="24">
        <f>B35</f>
        <v>0</v>
      </c>
      <c r="C21" s="4" t="s">
        <v>8</v>
      </c>
    </row>
    <row r="23" spans="1:14" x14ac:dyDescent="0.25">
      <c r="A23" s="13" t="s">
        <v>20</v>
      </c>
      <c r="B23" s="13"/>
      <c r="C23" s="13"/>
      <c r="D23" s="13"/>
    </row>
    <row r="24" spans="1:14" x14ac:dyDescent="0.25">
      <c r="A24" s="14" t="s">
        <v>21</v>
      </c>
      <c r="B24" s="14"/>
      <c r="C24" s="14"/>
      <c r="D24" s="14"/>
    </row>
    <row r="25" spans="1:14" x14ac:dyDescent="0.25">
      <c r="A25" s="15">
        <f>IF(PrIn&lt;=PrKn,ROUND((PuKn-MaxPnt)/PrKn*PrIn+MaxPnt,3),IF(PrIn&gt;=PrMax,"0",ROUND(((0-PuKn)/(PrMax-PrKn))*PrIn+PrMax*PuKn/(PrMax-PrKn),3)))</f>
        <v>200</v>
      </c>
      <c r="B25" s="15"/>
      <c r="C25" s="15"/>
      <c r="D25" s="15"/>
    </row>
    <row r="26" spans="1:14" ht="15" customHeight="1" x14ac:dyDescent="0.25">
      <c r="A26" s="15"/>
      <c r="B26" s="15"/>
      <c r="C26" s="15"/>
      <c r="D26" s="15"/>
    </row>
    <row r="27" spans="1:14" ht="15" customHeight="1" x14ac:dyDescent="0.25">
      <c r="A27" s="16" t="s">
        <v>22</v>
      </c>
      <c r="B27" s="16"/>
      <c r="C27" s="16"/>
      <c r="D27" s="16"/>
    </row>
    <row r="28" spans="1:14" ht="15" customHeight="1" x14ac:dyDescent="0.25">
      <c r="A28" s="16"/>
      <c r="B28" s="16"/>
      <c r="C28" s="16"/>
      <c r="D28" s="16"/>
    </row>
    <row r="31" spans="1:14" x14ac:dyDescent="0.25">
      <c r="A31" s="6" t="s">
        <v>28</v>
      </c>
      <c r="B31" s="7" t="s">
        <v>29</v>
      </c>
    </row>
    <row r="32" spans="1:14" x14ac:dyDescent="0.25">
      <c r="A32" s="8" t="s">
        <v>30</v>
      </c>
      <c r="B32" s="21">
        <v>0</v>
      </c>
    </row>
    <row r="33" spans="1:2" x14ac:dyDescent="0.25">
      <c r="A33" s="9" t="s">
        <v>31</v>
      </c>
      <c r="B33" s="22">
        <v>0</v>
      </c>
    </row>
    <row r="34" spans="1:2" x14ac:dyDescent="0.25">
      <c r="A34" s="10" t="s">
        <v>32</v>
      </c>
      <c r="B34" s="23">
        <v>0</v>
      </c>
    </row>
    <row r="35" spans="1:2" x14ac:dyDescent="0.25">
      <c r="A35" s="9" t="s">
        <v>33</v>
      </c>
      <c r="B35" s="11">
        <f>SUM(B32:B34)</f>
        <v>0</v>
      </c>
    </row>
  </sheetData>
  <sheetProtection algorithmName="SHA-512" hashValue="/fK7r2v9pnmENAADjz4AkGFn0aN+AFtaVM2o/aoCYcWA7Dqv+NhKRKgfFYLLpkyR6b0C0fgyFubfuosKca/rGg==" saltValue="VV3+ripa+8wY4KjT9yMC4g==" spinCount="100000" sheet="1" objects="1" scenarios="1"/>
  <mergeCells count="10">
    <mergeCell ref="A23:D23"/>
    <mergeCell ref="A24:D24"/>
    <mergeCell ref="A25:D26"/>
    <mergeCell ref="A27:D28"/>
    <mergeCell ref="A1:P6"/>
    <mergeCell ref="A9:P9"/>
    <mergeCell ref="B11:D11"/>
    <mergeCell ref="B12:D12"/>
    <mergeCell ref="A14:D14"/>
    <mergeCell ref="A20:D20"/>
  </mergeCells>
  <conditionalFormatting sqref="A27:D28">
    <cfRule type="containsText" dxfId="1" priority="1" operator="containsText" text="punten">
      <formula>NOT(ISERROR(SEARCH("punten",A27)))</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0912-EBFE-45B3-AC9A-0F7457F056CE}">
  <sheetPr>
    <pageSetUpPr fitToPage="1"/>
  </sheetPr>
  <dimension ref="A1:T29"/>
  <sheetViews>
    <sheetView tabSelected="1" workbookViewId="0">
      <selection activeCell="S15" sqref="S15"/>
    </sheetView>
  </sheetViews>
  <sheetFormatPr defaultColWidth="9.140625" defaultRowHeight="15" x14ac:dyDescent="0.25"/>
  <cols>
    <col min="1" max="1" width="15.5703125" customWidth="1"/>
    <col min="2" max="3" width="13.7109375" customWidth="1"/>
    <col min="5" max="5" width="4.140625" customWidth="1"/>
  </cols>
  <sheetData>
    <row r="1" spans="1:20" x14ac:dyDescent="0.25">
      <c r="A1" s="20" t="s">
        <v>34</v>
      </c>
      <c r="B1" s="17"/>
      <c r="C1" s="17"/>
      <c r="D1" s="17"/>
      <c r="E1" s="17"/>
      <c r="F1" s="17"/>
      <c r="G1" s="17"/>
      <c r="H1" s="17"/>
      <c r="I1" s="17"/>
      <c r="J1" s="17"/>
      <c r="K1" s="17"/>
      <c r="L1" s="17"/>
      <c r="M1" s="17"/>
      <c r="N1" s="17"/>
      <c r="O1" s="17"/>
      <c r="P1" s="17"/>
    </row>
    <row r="2" spans="1:20" x14ac:dyDescent="0.25">
      <c r="A2" s="17"/>
      <c r="B2" s="17"/>
      <c r="C2" s="17"/>
      <c r="D2" s="17"/>
      <c r="E2" s="17"/>
      <c r="F2" s="17"/>
      <c r="G2" s="17"/>
      <c r="H2" s="17"/>
      <c r="I2" s="17"/>
      <c r="J2" s="17"/>
      <c r="K2" s="17"/>
      <c r="L2" s="17"/>
      <c r="M2" s="17"/>
      <c r="N2" s="17"/>
      <c r="O2" s="17"/>
      <c r="P2" s="17"/>
    </row>
    <row r="3" spans="1:20" x14ac:dyDescent="0.25">
      <c r="A3" s="17"/>
      <c r="B3" s="17"/>
      <c r="C3" s="17"/>
      <c r="D3" s="17"/>
      <c r="E3" s="17"/>
      <c r="F3" s="17"/>
      <c r="G3" s="17"/>
      <c r="H3" s="17"/>
      <c r="I3" s="17"/>
      <c r="J3" s="17"/>
      <c r="K3" s="17"/>
      <c r="L3" s="17"/>
      <c r="M3" s="17"/>
      <c r="N3" s="17"/>
      <c r="O3" s="17"/>
      <c r="P3" s="17"/>
    </row>
    <row r="4" spans="1:20" x14ac:dyDescent="0.25">
      <c r="A4" s="17"/>
      <c r="B4" s="17"/>
      <c r="C4" s="17"/>
      <c r="D4" s="17"/>
      <c r="E4" s="17"/>
      <c r="F4" s="17"/>
      <c r="G4" s="17"/>
      <c r="H4" s="17"/>
      <c r="I4" s="17"/>
      <c r="J4" s="17"/>
      <c r="K4" s="17"/>
      <c r="L4" s="17"/>
      <c r="M4" s="17"/>
      <c r="N4" s="17"/>
      <c r="O4" s="17"/>
      <c r="P4" s="17"/>
    </row>
    <row r="5" spans="1:20" ht="42.75" customHeight="1" x14ac:dyDescent="0.25">
      <c r="A5" s="17"/>
      <c r="B5" s="17"/>
      <c r="C5" s="17"/>
      <c r="D5" s="17"/>
      <c r="E5" s="17"/>
      <c r="F5" s="17"/>
      <c r="G5" s="17"/>
      <c r="H5" s="17"/>
      <c r="I5" s="17"/>
      <c r="J5" s="17"/>
      <c r="K5" s="17"/>
      <c r="L5" s="17"/>
      <c r="M5" s="17"/>
      <c r="N5" s="17"/>
      <c r="O5" s="17"/>
      <c r="P5" s="17"/>
    </row>
    <row r="6" spans="1:20" ht="81.75" customHeight="1" x14ac:dyDescent="0.25">
      <c r="A6" s="17"/>
      <c r="B6" s="17"/>
      <c r="C6" s="17"/>
      <c r="D6" s="17"/>
      <c r="E6" s="17"/>
      <c r="F6" s="17"/>
      <c r="G6" s="17"/>
      <c r="H6" s="17"/>
      <c r="I6" s="17"/>
      <c r="J6" s="17"/>
      <c r="K6" s="17"/>
      <c r="L6" s="17"/>
      <c r="M6" s="17"/>
      <c r="N6" s="17"/>
      <c r="O6" s="17"/>
      <c r="P6" s="17"/>
    </row>
    <row r="9" spans="1:20" x14ac:dyDescent="0.25">
      <c r="A9" s="14" t="s">
        <v>35</v>
      </c>
      <c r="B9" s="14"/>
      <c r="C9" s="14"/>
      <c r="D9" s="14"/>
      <c r="E9" s="14"/>
      <c r="F9" s="14"/>
      <c r="G9" s="14"/>
      <c r="H9" s="14"/>
      <c r="I9" s="14"/>
      <c r="J9" s="14"/>
      <c r="K9" s="14"/>
      <c r="L9" s="14"/>
      <c r="M9" s="14"/>
      <c r="N9" s="14"/>
      <c r="O9" s="14"/>
      <c r="P9" s="14"/>
      <c r="Q9" s="1"/>
      <c r="R9" s="1"/>
      <c r="S9" s="1"/>
      <c r="T9" s="1"/>
    </row>
    <row r="11" spans="1:20" x14ac:dyDescent="0.25">
      <c r="A11" s="2" t="s">
        <v>25</v>
      </c>
      <c r="B11" s="18" t="s">
        <v>26</v>
      </c>
      <c r="C11" s="18"/>
      <c r="D11" s="18"/>
    </row>
    <row r="12" spans="1:20" x14ac:dyDescent="0.25">
      <c r="A12" s="1"/>
      <c r="B12" s="19"/>
      <c r="C12" s="19"/>
      <c r="D12" s="19"/>
    </row>
    <row r="14" spans="1:20" x14ac:dyDescent="0.25">
      <c r="A14" s="13" t="s">
        <v>4</v>
      </c>
      <c r="B14" s="13"/>
      <c r="C14" s="13"/>
      <c r="D14" s="13"/>
      <c r="I14" t="s">
        <v>5</v>
      </c>
      <c r="J14" t="s">
        <v>6</v>
      </c>
    </row>
    <row r="15" spans="1:20" x14ac:dyDescent="0.25">
      <c r="A15" t="s">
        <v>7</v>
      </c>
      <c r="B15" s="3">
        <v>180</v>
      </c>
      <c r="C15" s="4" t="s">
        <v>8</v>
      </c>
      <c r="D15" t="s">
        <v>9</v>
      </c>
      <c r="I15">
        <v>0</v>
      </c>
      <c r="J15">
        <f>PrKn</f>
        <v>180</v>
      </c>
      <c r="K15">
        <f>PrMax</f>
        <v>280</v>
      </c>
      <c r="M15">
        <f>PrIn</f>
        <v>0</v>
      </c>
    </row>
    <row r="16" spans="1:20" x14ac:dyDescent="0.25">
      <c r="A16" t="s">
        <v>10</v>
      </c>
      <c r="B16" s="3">
        <v>100</v>
      </c>
      <c r="C16" s="4" t="s">
        <v>11</v>
      </c>
      <c r="D16" t="s">
        <v>12</v>
      </c>
      <c r="I16">
        <f>MaxPnt</f>
        <v>100</v>
      </c>
      <c r="J16">
        <f>PuKn</f>
        <v>100</v>
      </c>
      <c r="K16">
        <v>0</v>
      </c>
      <c r="M16" s="5">
        <f>IF(PrIn&lt;=PrMax,A26,0)</f>
        <v>100</v>
      </c>
    </row>
    <row r="17" spans="1:14" x14ac:dyDescent="0.25">
      <c r="A17" t="s">
        <v>13</v>
      </c>
      <c r="B17" s="3">
        <v>280</v>
      </c>
      <c r="C17" s="4" t="s">
        <v>8</v>
      </c>
      <c r="D17" t="s">
        <v>14</v>
      </c>
    </row>
    <row r="18" spans="1:14" x14ac:dyDescent="0.25">
      <c r="A18" t="s">
        <v>15</v>
      </c>
      <c r="B18" s="3">
        <v>100</v>
      </c>
      <c r="C18" s="4" t="s">
        <v>11</v>
      </c>
      <c r="L18">
        <v>0</v>
      </c>
      <c r="M18">
        <f>PrKn</f>
        <v>180</v>
      </c>
      <c r="N18">
        <f>PrKn</f>
        <v>180</v>
      </c>
    </row>
    <row r="19" spans="1:14" x14ac:dyDescent="0.25">
      <c r="L19">
        <f>PuKn</f>
        <v>100</v>
      </c>
      <c r="M19">
        <f>PuKn</f>
        <v>100</v>
      </c>
      <c r="N19">
        <v>0</v>
      </c>
    </row>
    <row r="20" spans="1:14" x14ac:dyDescent="0.25">
      <c r="A20" s="13" t="s">
        <v>16</v>
      </c>
      <c r="B20" s="13"/>
      <c r="C20" s="13"/>
      <c r="D20" s="13"/>
    </row>
    <row r="21" spans="1:14" x14ac:dyDescent="0.25">
      <c r="A21" t="s">
        <v>17</v>
      </c>
      <c r="B21" s="12">
        <v>0</v>
      </c>
      <c r="C21" s="4" t="s">
        <v>8</v>
      </c>
    </row>
    <row r="23" spans="1:14" x14ac:dyDescent="0.25">
      <c r="A23" s="13" t="s">
        <v>20</v>
      </c>
      <c r="B23" s="13"/>
      <c r="C23" s="13"/>
      <c r="D23" s="13"/>
    </row>
    <row r="25" spans="1:14" x14ac:dyDescent="0.25">
      <c r="A25" s="14" t="s">
        <v>21</v>
      </c>
      <c r="B25" s="14"/>
      <c r="C25" s="14"/>
      <c r="D25" s="14"/>
    </row>
    <row r="26" spans="1:14" x14ac:dyDescent="0.25">
      <c r="A26" s="15">
        <f>IF(PrIn&lt;=PrKn,ROUND((PuKn-MaxPnt)/PrKn*PrIn+MaxPnt,3),IF(PrIn&gt;=PrMax,"0",ROUND(((0-PuKn)/(PrMax-PrKn))*PrIn+PrMax*PuKn/(PrMax-PrKn),3)))</f>
        <v>100</v>
      </c>
      <c r="B26" s="15"/>
      <c r="C26" s="15"/>
      <c r="D26" s="15"/>
    </row>
    <row r="27" spans="1:14" ht="15" customHeight="1" x14ac:dyDescent="0.25">
      <c r="A27" s="15"/>
      <c r="B27" s="15"/>
      <c r="C27" s="15"/>
      <c r="D27" s="15"/>
    </row>
    <row r="28" spans="1:14" ht="15" customHeight="1" x14ac:dyDescent="0.25">
      <c r="A28" s="16" t="s">
        <v>22</v>
      </c>
      <c r="B28" s="16"/>
      <c r="C28" s="16"/>
      <c r="D28" s="16"/>
    </row>
    <row r="29" spans="1:14" ht="15" customHeight="1" x14ac:dyDescent="0.25">
      <c r="A29" s="16"/>
      <c r="B29" s="16"/>
      <c r="C29" s="16"/>
      <c r="D29" s="16"/>
    </row>
  </sheetData>
  <sheetProtection algorithmName="SHA-512" hashValue="/18boCvJX65mJTqLsAbiirY8kVrvCxGRvMuE7VW0H9+aWuKw2f0T7kkvduTL8CMbkGModgaxvwJfygBJXE7HxQ==" saltValue="JK6dN3MGALZ/56fV/LhMEQ==" spinCount="100000" sheet="1" objects="1" scenarios="1"/>
  <mergeCells count="10">
    <mergeCell ref="A23:D23"/>
    <mergeCell ref="A25:D25"/>
    <mergeCell ref="A26:D27"/>
    <mergeCell ref="A28:D29"/>
    <mergeCell ref="A1:P6"/>
    <mergeCell ref="A9:P9"/>
    <mergeCell ref="B11:D11"/>
    <mergeCell ref="B12:D12"/>
    <mergeCell ref="A14:D14"/>
    <mergeCell ref="A20:D20"/>
  </mergeCells>
  <conditionalFormatting sqref="A28:D29">
    <cfRule type="containsText" dxfId="0" priority="1" operator="containsText" text="punten">
      <formula>NOT(ISERROR(SEARCH("punten",A28)))</formula>
    </cfRule>
  </conditionalFormatting>
  <pageMargins left="0.51181102362204722" right="0.51181102362204722" top="0.74803149606299213" bottom="0.74803149606299213" header="0.31496062992125984" footer="0.31496062992125984"/>
  <pageSetup paperSize="9" scale="86"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12B47-E0FE-44E3-83A2-EF787ACDC5BA}">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43AFE38ADD4648A4FB931E4F5ECD3D" ma:contentTypeVersion="3" ma:contentTypeDescription="Create a new document." ma:contentTypeScope="" ma:versionID="b5d30b9c8217b29a33f682e4ba743aae">
  <xsd:schema xmlns:xsd="http://www.w3.org/2001/XMLSchema" xmlns:xs="http://www.w3.org/2001/XMLSchema" xmlns:p="http://schemas.microsoft.com/office/2006/metadata/properties" xmlns:ns2="0221c34e-b092-4f48-baf9-29d4ed53d01f" targetNamespace="http://schemas.microsoft.com/office/2006/metadata/properties" ma:root="true" ma:fieldsID="a6c177e3f06a37924b509f0907af8a36" ns2:_="">
    <xsd:import namespace="0221c34e-b092-4f48-baf9-29d4ed53d01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1c34e-b092-4f48-baf9-29d4ed53d0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5D0DB6-2963-4EDD-AC90-576DC597C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21c34e-b092-4f48-baf9-29d4ed53d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2F014D-CD72-4370-B6F8-AC4668420CE9}">
  <ds:schemaRefs>
    <ds:schemaRef ds:uri="http://schemas.microsoft.com/sharepoint/v3/contenttype/forms"/>
  </ds:schemaRefs>
</ds:datastoreItem>
</file>

<file path=customXml/itemProps3.xml><?xml version="1.0" encoding="utf-8"?>
<ds:datastoreItem xmlns:ds="http://schemas.openxmlformats.org/officeDocument/2006/customXml" ds:itemID="{1D957E80-56D1-4F71-9560-C4CD2EA3B6E0}">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0221c34e-b092-4f48-baf9-29d4ed53d01f"/>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15</vt:i4>
      </vt:variant>
    </vt:vector>
  </HeadingPairs>
  <TitlesOfParts>
    <vt:vector size="19" baseType="lpstr">
      <vt:lpstr>Purchase price</vt:lpstr>
      <vt:lpstr>Preventative Maintenance</vt:lpstr>
      <vt:lpstr>Corrective Maintenance</vt:lpstr>
      <vt:lpstr>Blad1</vt:lpstr>
      <vt:lpstr>'Corrective Maintenance'!MaxPnt</vt:lpstr>
      <vt:lpstr>'Preventative Maintenance'!MaxPnt</vt:lpstr>
      <vt:lpstr>'Purchase price'!MaxPnt</vt:lpstr>
      <vt:lpstr>'Corrective Maintenance'!PrIn</vt:lpstr>
      <vt:lpstr>'Preventative Maintenance'!PrIn</vt:lpstr>
      <vt:lpstr>'Purchase price'!PrIn</vt:lpstr>
      <vt:lpstr>'Corrective Maintenance'!PrKn</vt:lpstr>
      <vt:lpstr>'Preventative Maintenance'!PrKn</vt:lpstr>
      <vt:lpstr>'Purchase price'!PrKn</vt:lpstr>
      <vt:lpstr>'Corrective Maintenance'!PrMax</vt:lpstr>
      <vt:lpstr>'Preventative Maintenance'!PrMax</vt:lpstr>
      <vt:lpstr>'Purchase price'!PrMax</vt:lpstr>
      <vt:lpstr>'Corrective Maintenance'!PuKn</vt:lpstr>
      <vt:lpstr>'Preventative Maintenance'!PuKn</vt:lpstr>
      <vt:lpstr>'Purchase price'!PuKn</vt:lpstr>
    </vt:vector>
  </TitlesOfParts>
  <Manager/>
  <Company>Stanislascollege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diederik.bauw@inkopenvoor.nl</dc:creator>
  <cp:keywords/>
  <dc:description/>
  <cp:lastModifiedBy>Berg, Pieter van den (FB-INKOOP - LUMC)</cp:lastModifiedBy>
  <cp:revision/>
  <dcterms:created xsi:type="dcterms:W3CDTF">2015-01-19T14:52:11Z</dcterms:created>
  <dcterms:modified xsi:type="dcterms:W3CDTF">2026-04-09T13:06:36Z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0x010100DE43AFE38ADD4648A4FB931E4F5ECD3D</vt:lpwstr>
  </property>
</Properties>
</file>