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K:\Datagroepen\Inkoop\AANBESTEDINGEN\2026\Z26 848269 Warme drankenautomaten\2. Offerteaanvraag\def\"/>
    </mc:Choice>
  </mc:AlternateContent>
  <xr:revisionPtr revIDLastSave="0" documentId="13_ncr:1_{135DC89B-CB27-41D4-8734-38140A078290}" xr6:coauthVersionLast="47" xr6:coauthVersionMax="47" xr10:uidLastSave="{00000000-0000-0000-0000-000000000000}"/>
  <bookViews>
    <workbookView xWindow="-120" yWindow="-120" windowWidth="38640" windowHeight="21240" xr2:uid="{73B1CD33-F360-4147-B812-7587C8405303}"/>
  </bookViews>
  <sheets>
    <sheet name="Leasekosten" sheetId="1" r:id="rId1"/>
    <sheet name="Kosten Operating Services" sheetId="2" r:id="rId2"/>
    <sheet name="Kosten ingrediënten en verbruik" sheetId="3" r:id="rId3"/>
    <sheet name="Optionele kosten " sheetId="5" r:id="rId4"/>
    <sheet name="Total Costs of Ownership"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2" l="1"/>
  <c r="F16" i="2"/>
  <c r="H16" i="2"/>
  <c r="I16" i="2"/>
  <c r="G16" i="2"/>
  <c r="F17" i="1"/>
  <c r="G16" i="1"/>
  <c r="I16" i="1"/>
  <c r="J16" i="1"/>
  <c r="H16" i="1"/>
  <c r="C17" i="2" l="1"/>
  <c r="C17" i="1"/>
  <c r="D6" i="5"/>
  <c r="E9" i="4" s="1"/>
  <c r="G15" i="2"/>
  <c r="F15" i="2"/>
  <c r="H15" i="2" s="1"/>
  <c r="I15" i="2" s="1"/>
  <c r="G14" i="2"/>
  <c r="F14" i="2"/>
  <c r="H14" i="2" s="1"/>
  <c r="I14" i="2" s="1"/>
  <c r="G13" i="2"/>
  <c r="F13" i="2"/>
  <c r="H13" i="2" s="1"/>
  <c r="I13" i="2" s="1"/>
  <c r="G12" i="2"/>
  <c r="F12" i="2"/>
  <c r="H12" i="2" s="1"/>
  <c r="I12" i="2" s="1"/>
  <c r="G11" i="2"/>
  <c r="F11" i="2"/>
  <c r="H11" i="2" s="1"/>
  <c r="I11" i="2" s="1"/>
  <c r="G8" i="2"/>
  <c r="F8" i="2"/>
  <c r="H8" i="2" s="1"/>
  <c r="I8" i="2" s="1"/>
  <c r="G6" i="2"/>
  <c r="G17" i="2" s="1"/>
  <c r="F6" i="2"/>
  <c r="F17" i="2" s="1"/>
  <c r="H8" i="1"/>
  <c r="H11" i="1"/>
  <c r="H12" i="1"/>
  <c r="H13" i="1"/>
  <c r="H14" i="1"/>
  <c r="H15" i="1"/>
  <c r="H6" i="1"/>
  <c r="H17" i="1" s="1"/>
  <c r="E7" i="3"/>
  <c r="F7" i="3" s="1"/>
  <c r="E8" i="3"/>
  <c r="F8" i="3" s="1"/>
  <c r="E9" i="3"/>
  <c r="F9" i="3" s="1"/>
  <c r="E10" i="3"/>
  <c r="F10" i="3" s="1"/>
  <c r="E11" i="3"/>
  <c r="F11" i="3" s="1"/>
  <c r="E12" i="3"/>
  <c r="F12" i="3" s="1"/>
  <c r="E13" i="3"/>
  <c r="F13" i="3" s="1"/>
  <c r="E6" i="3"/>
  <c r="G8" i="1"/>
  <c r="I8" i="1" s="1"/>
  <c r="J8" i="1" s="1"/>
  <c r="G11" i="1"/>
  <c r="I11" i="1" s="1"/>
  <c r="J11" i="1" s="1"/>
  <c r="G12" i="1"/>
  <c r="I12" i="1" s="1"/>
  <c r="J12" i="1" s="1"/>
  <c r="G13" i="1"/>
  <c r="I13" i="1" s="1"/>
  <c r="J13" i="1" s="1"/>
  <c r="G14" i="1"/>
  <c r="I14" i="1" s="1"/>
  <c r="J14" i="1" s="1"/>
  <c r="G15" i="1"/>
  <c r="I15" i="1" s="1"/>
  <c r="J15" i="1" s="1"/>
  <c r="G6" i="1"/>
  <c r="G17" i="1" s="1"/>
  <c r="F6" i="3" l="1"/>
  <c r="F14" i="3" s="1"/>
  <c r="E14" i="3"/>
  <c r="B8" i="4" s="1"/>
  <c r="D8" i="4"/>
  <c r="C8" i="4"/>
  <c r="E8" i="4" s="1"/>
  <c r="E12" i="5"/>
  <c r="E13" i="5"/>
  <c r="E14" i="5"/>
  <c r="E15" i="5"/>
  <c r="E16" i="5"/>
  <c r="E11" i="5"/>
  <c r="F11" i="5"/>
  <c r="H11" i="5" s="1"/>
  <c r="F16" i="5"/>
  <c r="H16" i="5" s="1"/>
  <c r="F15" i="5"/>
  <c r="H15" i="5" s="1"/>
  <c r="F14" i="5"/>
  <c r="H14" i="5" s="1"/>
  <c r="F13" i="5"/>
  <c r="H13" i="5" s="1"/>
  <c r="F12" i="5"/>
  <c r="H12" i="5" s="1"/>
  <c r="H6" i="2"/>
  <c r="H17" i="2" s="1"/>
  <c r="B7" i="4" s="1"/>
  <c r="I6" i="1"/>
  <c r="I17" i="1" s="1"/>
  <c r="B6" i="4" s="1"/>
  <c r="B14" i="4" s="1"/>
  <c r="H17" i="5" l="1"/>
  <c r="E10" i="4" s="1"/>
  <c r="I6" i="2"/>
  <c r="I17" i="2" s="1"/>
  <c r="J6" i="1"/>
  <c r="J17" i="1" l="1"/>
  <c r="C6" i="4" s="1"/>
  <c r="D7" i="4"/>
  <c r="B16" i="4" s="1"/>
  <c r="C7" i="4"/>
  <c r="E7" i="4" s="1"/>
  <c r="E6" i="4" l="1"/>
  <c r="B15" i="4"/>
  <c r="B17" i="4" l="1"/>
  <c r="E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Weverling, Maarten</author>
  </authors>
  <commentList>
    <comment ref="J5" authorId="0" shapeId="0" xr:uid="{B6DC0914-1A41-409D-85A3-27228C71BF63}">
      <text>
        <r>
          <rPr>
            <b/>
            <sz val="9"/>
            <color indexed="81"/>
            <rFont val="Tahoma"/>
            <family val="2"/>
          </rPr>
          <t>Weverling, Maarten:</t>
        </r>
        <r>
          <rPr>
            <sz val="9"/>
            <color indexed="81"/>
            <rFont val="Tahoma"/>
            <family val="2"/>
          </rPr>
          <t xml:space="preserve">
De lease duurt maximaal 72 maanden / 6 jaar. Indien de optiejaren gelicht worden worden de laatste 2 jaar dus geen leasekosten in rekening gebracht.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Weverling, Maarten</author>
  </authors>
  <commentList>
    <comment ref="I5" authorId="0" shapeId="0" xr:uid="{50F6179E-96E6-401B-8B02-F0301201331F}">
      <text>
        <r>
          <rPr>
            <b/>
            <sz val="9"/>
            <color indexed="81"/>
            <rFont val="Tahoma"/>
            <family val="2"/>
          </rPr>
          <t>Weverling, Maarten:</t>
        </r>
        <r>
          <rPr>
            <sz val="9"/>
            <color indexed="81"/>
            <rFont val="Tahoma"/>
            <family val="2"/>
          </rPr>
          <t xml:space="preserve">
Indien de opties worden gelicht lopen de operating kosten nog max. twee jaar door.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Weverling, Maarten</author>
  </authors>
  <commentList>
    <comment ref="G10" authorId="0" shapeId="0" xr:uid="{195927A3-40D4-41C0-88D9-F21A9F1D6E5E}">
      <text>
        <r>
          <rPr>
            <b/>
            <sz val="9"/>
            <color indexed="81"/>
            <rFont val="Tahoma"/>
            <family val="2"/>
          </rPr>
          <t>Weverling, Maarten:</t>
        </r>
        <r>
          <rPr>
            <sz val="9"/>
            <color indexed="81"/>
            <rFont val="Tahoma"/>
            <family val="2"/>
          </rPr>
          <t xml:space="preserve">
Vul hier het percentage van de openstaande leasetermijnen in dat als boete geldt voor het vroegtijdig beëindigen.</t>
        </r>
      </text>
    </comment>
  </commentList>
</comments>
</file>

<file path=xl/sharedStrings.xml><?xml version="1.0" encoding="utf-8"?>
<sst xmlns="http://schemas.openxmlformats.org/spreadsheetml/2006/main" count="129" uniqueCount="96">
  <si>
    <t>Nr.</t>
  </si>
  <si>
    <t>Adres</t>
  </si>
  <si>
    <t>Hub Dassenplein 1, 6131 LB Sittard</t>
  </si>
  <si>
    <t xml:space="preserve">Markt 1, 6161 GE Geleen </t>
  </si>
  <si>
    <t xml:space="preserve">Geleenbeeklaan 2, 6166 GR Geleen </t>
  </si>
  <si>
    <t>Industriestraat 4, 6135 KH Sittard</t>
  </si>
  <si>
    <t>Jubileumplein 11, 6161 SR Geleen</t>
  </si>
  <si>
    <t>Florianstraat 5, 6121 MA Born</t>
  </si>
  <si>
    <t>Millenerweg 2, 6136 KW Sittard</t>
  </si>
  <si>
    <t>Millenerweg 4, 6136 KW Sittard</t>
  </si>
  <si>
    <t>Millenerweg 8, 6136 KW Sittard</t>
  </si>
  <si>
    <t xml:space="preserve">Dr. H. van der Hoffplein 1, 6162 BG Geleen </t>
  </si>
  <si>
    <t>Totaal</t>
  </si>
  <si>
    <t xml:space="preserve">Naam en type automaat </t>
  </si>
  <si>
    <t>Koffieautomaten</t>
  </si>
  <si>
    <t>Aantal</t>
  </si>
  <si>
    <t>Bijlage x Inschrijfformat Prijs t.b.v. aanbesteding Z25668696</t>
  </si>
  <si>
    <t xml:space="preserve">Leasekosten </t>
  </si>
  <si>
    <t>Kosten ingrediënten en verbruiksartikelen</t>
  </si>
  <si>
    <t>Fictief verbruik per jaar</t>
  </si>
  <si>
    <t>Eenheid</t>
  </si>
  <si>
    <t>Koffiebonen</t>
  </si>
  <si>
    <t>kilo</t>
  </si>
  <si>
    <t>stuks</t>
  </si>
  <si>
    <t>Suiker sticks</t>
  </si>
  <si>
    <t>Roerstaafjes</t>
  </si>
  <si>
    <t>Zoetjes (2 stuks in zakje)</t>
  </si>
  <si>
    <t xml:space="preserve">Artikel </t>
  </si>
  <si>
    <t>Chocolade / cacao poeder</t>
  </si>
  <si>
    <t>Melkpoeder (café au lait en cappuccino)</t>
  </si>
  <si>
    <t>Leasekosten</t>
  </si>
  <si>
    <t xml:space="preserve">Het in niet toegestaan zonder overleg met de aanbestedende dienst wijzigingen aan te brengen in de spreadsheets. Alleen de geel gemaakte cellen dienen ingevuld te worden. De overige cellen zijn voorzien van formules. </t>
  </si>
  <si>
    <t xml:space="preserve">Energielabel </t>
  </si>
  <si>
    <t>Kofieautomaten</t>
  </si>
  <si>
    <t>Leasekosten per maand (excl. btw)</t>
  </si>
  <si>
    <t>Leasekosten per jaar (excl. btw)</t>
  </si>
  <si>
    <t>Leasekosten per automaat per maand (excl. btw)</t>
  </si>
  <si>
    <t>Leasekosten per automaat per jaar (excl. btw)</t>
  </si>
  <si>
    <t>Leasekosten looptijd 6 jaar (excl. btw)</t>
  </si>
  <si>
    <t>De leasekosten gelden voor 6 jaar. Na jaar 6 worden dus geen leasekosten meer in rekening gebracht.</t>
  </si>
  <si>
    <t>Bijlage 5. Inschrijfformat Prijs t.b.v. aanbesteding Z25668696</t>
  </si>
  <si>
    <t>Kosten (excl. btw)</t>
  </si>
  <si>
    <t xml:space="preserve">Optionele kosten </t>
  </si>
  <si>
    <t xml:space="preserve">Omschrijving </t>
  </si>
  <si>
    <t>Operating kosten per automaat per maand (onderhoud, schoonmaak en bestellen ingrediënten) excl. btw</t>
  </si>
  <si>
    <t>Operating kosten per automaat per jaar (onderhoud, schoonmaak en bestellen ingrediënten) excl. btw</t>
  </si>
  <si>
    <t>Operating kosten per jaar (excl. btw)</t>
  </si>
  <si>
    <t>Operating kosten per maand (excl. btw)</t>
  </si>
  <si>
    <t xml:space="preserve">Melk cupjes </t>
  </si>
  <si>
    <t>Prijs per eenheid (excl. btw)</t>
  </si>
  <si>
    <t>Kosten per jaar o.b.v. fictieve hoeveelheid looptijd 6 jaar (excl. btw)</t>
  </si>
  <si>
    <t>TOTAAL INGREDIËNTEN EN VERBRUIKSARTIKELEN</t>
  </si>
  <si>
    <t>TOTAAL OPERATINGKOSTEN</t>
  </si>
  <si>
    <t xml:space="preserve">TOTAAL LEASEKOSTEN </t>
  </si>
  <si>
    <t>Kosten per jaar o.b.v. fictieve hoeveelheid (excl. btw)</t>
  </si>
  <si>
    <t>Total Cost of Ownership</t>
  </si>
  <si>
    <t>Koffieautomaten / operating / ingrediënten</t>
  </si>
  <si>
    <t>Kosten Operating Services</t>
  </si>
  <si>
    <t>Kosten Ingrediënten / verbruiksartikelen</t>
  </si>
  <si>
    <t>TCO</t>
  </si>
  <si>
    <t xml:space="preserve">Kosten excl btw voor looptijd 6 jaar </t>
  </si>
  <si>
    <t>Kosten excl btw 2 optiejaren</t>
  </si>
  <si>
    <t xml:space="preserve">Kosten excl btw per jaar </t>
  </si>
  <si>
    <t>Kosten (excl. btw) verplaatsingen fictief aantal 5 koffieautomaten</t>
  </si>
  <si>
    <t>Openstaande leasetermijnen</t>
  </si>
  <si>
    <t>Gemiddelde leaseprijs per automaat per maand (excl. btw)</t>
  </si>
  <si>
    <t>Openstaande leasekosten</t>
  </si>
  <si>
    <t>Boete eerder beëindigen leasecontract</t>
  </si>
  <si>
    <t>Kosten boete vervroegde beëindiging leasecontracten.</t>
  </si>
  <si>
    <t>Afkoopsom voortijdige beëindigen lease binnen 1 jaar</t>
  </si>
  <si>
    <t>Afkoopsom voortijdige beëindigen lease binnen 2 jaar</t>
  </si>
  <si>
    <t>Afkoopsom voortijdige beëindigen lease binnen 3 jaar</t>
  </si>
  <si>
    <t>Afkoopsom voortijdige beëindigen lease binnen 4 jaar</t>
  </si>
  <si>
    <t>Afkoopsom voortijdige beëindigen lease binnen 5 jaar</t>
  </si>
  <si>
    <t>48-&lt;60</t>
  </si>
  <si>
    <t>36-&lt;48</t>
  </si>
  <si>
    <t>24-&lt;36</t>
  </si>
  <si>
    <t>12-&lt;24</t>
  </si>
  <si>
    <t>0-&lt;12</t>
  </si>
  <si>
    <t>60-&lt;72</t>
  </si>
  <si>
    <t xml:space="preserve">Gemiddelde openstaande leasetermijn </t>
  </si>
  <si>
    <t>Afkoop percentage</t>
  </si>
  <si>
    <t>Afkoopsom</t>
  </si>
  <si>
    <t>Afkoopsom voortijdige beëindigen lease binnen 6 jaar</t>
  </si>
  <si>
    <t>Operating kosten</t>
  </si>
  <si>
    <t>Bijlage E. Inschrijfformat Prijs t.b.v. aanbesteding Z/26/848269</t>
  </si>
  <si>
    <t>Markt 116, 6161 GP, Geleen (Burgerzaken)</t>
  </si>
  <si>
    <t>Kosten verplaatsen koffieautomaat naar andere locatie. Dit betreft de kosten voor afkoppelen, transporteren en installeren van een koffieautomaat gedurende de gehele looptijd (incl optiejaren).</t>
  </si>
  <si>
    <t>Kosten (excl. btw) verplaatsingen fictief aantal 5 automaten</t>
  </si>
  <si>
    <t>Kosten catergoei</t>
  </si>
  <si>
    <t>Operatingkosten looptijd 6 jaar (excl. btw)</t>
  </si>
  <si>
    <t>Kosten per jaar</t>
  </si>
  <si>
    <t>Kosten 6 jaar</t>
  </si>
  <si>
    <t>Kosten 2 jaar</t>
  </si>
  <si>
    <t xml:space="preserve">Kosten 8 jaar </t>
  </si>
  <si>
    <t>Theezakjes (éénkops ± 2 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</si>
</sst>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quot;€&quot;\ #,##0.0000"/>
  </numFmts>
  <fonts count="16" x14ac:knownFonts="1">
    <font>
      <sz val="11"/>
      <color theme="1"/>
      <name val="Aptos Narrow"/>
      <family val="2"/>
      <scheme val="minor"/>
    </font>
    <font>
      <sz val="11"/>
      <color theme="1"/>
      <name val="Arial"/>
      <family val="2"/>
    </font>
    <font>
      <b/>
      <sz val="14"/>
      <color theme="1"/>
      <name val="Arial"/>
      <family val="2"/>
    </font>
    <font>
      <b/>
      <sz val="11"/>
      <color rgb="FFFF0000"/>
      <name val="Arial"/>
      <family val="2"/>
    </font>
    <font>
      <sz val="8"/>
      <name val="Aptos Narrow"/>
      <family val="2"/>
      <scheme val="minor"/>
    </font>
    <font>
      <sz val="9"/>
      <color indexed="81"/>
      <name val="Tahoma"/>
      <family val="2"/>
    </font>
    <font>
      <b/>
      <sz val="9"/>
      <color indexed="81"/>
      <name val="Tahoma"/>
      <family val="2"/>
    </font>
    <font>
      <b/>
      <sz val="12"/>
      <color theme="0"/>
      <name val="Corbel"/>
      <family val="2"/>
    </font>
    <font>
      <b/>
      <sz val="12"/>
      <color theme="1"/>
      <name val="Corbel"/>
      <family val="2"/>
    </font>
    <font>
      <sz val="12"/>
      <color theme="1"/>
      <name val="Corbel"/>
      <family val="2"/>
    </font>
    <font>
      <sz val="11"/>
      <color theme="1"/>
      <name val="Corbel"/>
      <family val="2"/>
    </font>
    <font>
      <b/>
      <sz val="14"/>
      <color theme="1"/>
      <name val="Corbel"/>
      <family val="2"/>
    </font>
    <font>
      <b/>
      <sz val="12"/>
      <color rgb="FF000000"/>
      <name val="Corbel"/>
      <family val="2"/>
    </font>
    <font>
      <sz val="12"/>
      <color rgb="FF000000"/>
      <name val="Corbel"/>
      <family val="2"/>
    </font>
    <font>
      <b/>
      <sz val="11"/>
      <color rgb="FFFF0000"/>
      <name val="Corbel"/>
      <family val="2"/>
    </font>
    <font>
      <b/>
      <sz val="11"/>
      <color theme="1"/>
      <name val="Corbel"/>
      <family val="2"/>
    </font>
  </fonts>
  <fills count="8">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9.9978637043366805E-2"/>
        <bgColor indexed="64"/>
      </patternFill>
    </fill>
    <fill>
      <patternFill patternType="solid">
        <fgColor rgb="FFFFC000"/>
        <bgColor indexed="64"/>
      </patternFill>
    </fill>
    <fill>
      <patternFill patternType="darkUp"/>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61">
    <xf numFmtId="0" fontId="0" fillId="0" borderId="0" xfId="0"/>
    <xf numFmtId="0" fontId="0" fillId="0" borderId="0" xfId="0" applyAlignment="1">
      <alignment vertical="top" wrapText="1"/>
    </xf>
    <xf numFmtId="0" fontId="2" fillId="0" borderId="0" xfId="0" applyFont="1"/>
    <xf numFmtId="0" fontId="1" fillId="0" borderId="0" xfId="0" applyFont="1" applyAlignment="1">
      <alignment vertical="top" wrapText="1"/>
    </xf>
    <xf numFmtId="164" fontId="1" fillId="0" borderId="0" xfId="0" applyNumberFormat="1" applyFont="1" applyAlignment="1">
      <alignment vertical="top" wrapText="1"/>
    </xf>
    <xf numFmtId="0" fontId="1" fillId="0" borderId="0" xfId="0" applyFont="1"/>
    <xf numFmtId="164" fontId="0" fillId="0" borderId="0" xfId="0" applyNumberFormat="1"/>
    <xf numFmtId="0" fontId="3" fillId="0" borderId="0" xfId="0" applyFont="1" applyAlignment="1">
      <alignment horizontal="left" vertical="top" wrapText="1"/>
    </xf>
    <xf numFmtId="0" fontId="7" fillId="5" borderId="0" xfId="0" applyFont="1" applyFill="1" applyAlignment="1">
      <alignment horizontal="center"/>
    </xf>
    <xf numFmtId="0" fontId="8" fillId="2" borderId="5" xfId="0" applyFont="1" applyFill="1" applyBorder="1" applyAlignment="1">
      <alignment horizontal="center"/>
    </xf>
    <xf numFmtId="0" fontId="8" fillId="6" borderId="1" xfId="0" applyFont="1" applyFill="1" applyBorder="1" applyAlignment="1">
      <alignment vertical="top" wrapText="1"/>
    </xf>
    <xf numFmtId="0" fontId="9" fillId="0" borderId="1" xfId="0" applyFont="1" applyBorder="1" applyAlignment="1">
      <alignment vertical="top" wrapText="1"/>
    </xf>
    <xf numFmtId="3" fontId="9" fillId="0" borderId="1" xfId="0" applyNumberFormat="1" applyFont="1" applyBorder="1" applyAlignment="1">
      <alignment vertical="top" wrapText="1"/>
    </xf>
    <xf numFmtId="165" fontId="9" fillId="3" borderId="1" xfId="0" applyNumberFormat="1" applyFont="1" applyFill="1" applyBorder="1" applyAlignment="1">
      <alignment vertical="top" wrapText="1"/>
    </xf>
    <xf numFmtId="164" fontId="9" fillId="0" borderId="1" xfId="0" applyNumberFormat="1" applyFont="1" applyBorder="1" applyAlignment="1">
      <alignment vertical="top" wrapText="1"/>
    </xf>
    <xf numFmtId="164" fontId="10" fillId="0" borderId="1" xfId="0" applyNumberFormat="1" applyFont="1" applyBorder="1" applyAlignment="1">
      <alignment vertical="top" wrapText="1"/>
    </xf>
    <xf numFmtId="0" fontId="8" fillId="4" borderId="1" xfId="0" applyFont="1" applyFill="1" applyBorder="1" applyAlignment="1">
      <alignment vertical="top" wrapText="1"/>
    </xf>
    <xf numFmtId="164" fontId="8" fillId="4" borderId="1" xfId="0" applyNumberFormat="1" applyFont="1" applyFill="1" applyBorder="1" applyAlignment="1">
      <alignment vertical="top" wrapText="1"/>
    </xf>
    <xf numFmtId="0" fontId="11" fillId="0" borderId="0" xfId="0" applyFont="1" applyAlignment="1">
      <alignment horizontal="left"/>
    </xf>
    <xf numFmtId="0" fontId="10" fillId="0" borderId="0" xfId="0" applyFont="1" applyAlignment="1">
      <alignment vertical="top" wrapText="1"/>
    </xf>
    <xf numFmtId="0" fontId="11" fillId="0" borderId="0" xfId="0" applyFont="1"/>
    <xf numFmtId="0" fontId="7" fillId="5" borderId="6" xfId="0" applyFont="1" applyFill="1" applyBorder="1" applyAlignment="1">
      <alignment horizontal="center"/>
    </xf>
    <xf numFmtId="0" fontId="12" fillId="2" borderId="5" xfId="0" applyFont="1" applyFill="1" applyBorder="1" applyAlignment="1">
      <alignment horizontal="center" vertical="top" wrapText="1"/>
    </xf>
    <xf numFmtId="0" fontId="8" fillId="6" borderId="2" xfId="0" applyFont="1" applyFill="1" applyBorder="1" applyAlignment="1">
      <alignment vertical="top" wrapText="1"/>
    </xf>
    <xf numFmtId="0" fontId="13" fillId="0" borderId="1" xfId="0" applyFont="1" applyBorder="1" applyAlignment="1">
      <alignment horizontal="center" vertical="top" wrapText="1"/>
    </xf>
    <xf numFmtId="0" fontId="13" fillId="0" borderId="1" xfId="0" applyFont="1" applyBorder="1" applyAlignment="1">
      <alignment vertical="top" wrapText="1"/>
    </xf>
    <xf numFmtId="49" fontId="13" fillId="3" borderId="1" xfId="0" applyNumberFormat="1" applyFont="1" applyFill="1" applyBorder="1" applyAlignment="1">
      <alignment horizontal="center" vertical="top" wrapText="1"/>
    </xf>
    <xf numFmtId="164" fontId="13" fillId="3" borderId="1" xfId="0" applyNumberFormat="1" applyFont="1" applyFill="1" applyBorder="1" applyAlignment="1">
      <alignment horizontal="center" vertical="top" wrapText="1"/>
    </xf>
    <xf numFmtId="164" fontId="13" fillId="0" borderId="1" xfId="0" applyNumberFormat="1" applyFont="1" applyBorder="1" applyAlignment="1">
      <alignment horizontal="center" vertical="top" wrapText="1"/>
    </xf>
    <xf numFmtId="49" fontId="13" fillId="0" borderId="1" xfId="0" applyNumberFormat="1" applyFont="1" applyBorder="1" applyAlignment="1">
      <alignment horizontal="center" vertical="top" wrapText="1"/>
    </xf>
    <xf numFmtId="0" fontId="9" fillId="4" borderId="1" xfId="0" applyFont="1" applyFill="1" applyBorder="1" applyAlignment="1">
      <alignment vertical="top" wrapText="1"/>
    </xf>
    <xf numFmtId="0" fontId="12" fillId="4" borderId="1" xfId="0" applyFont="1" applyFill="1" applyBorder="1" applyAlignment="1">
      <alignment vertical="top" wrapText="1"/>
    </xf>
    <xf numFmtId="0" fontId="12" fillId="4" borderId="1" xfId="0" applyFont="1" applyFill="1" applyBorder="1" applyAlignment="1">
      <alignment horizontal="center" vertical="top" wrapText="1"/>
    </xf>
    <xf numFmtId="164" fontId="12" fillId="4" borderId="1" xfId="0" applyNumberFormat="1" applyFont="1" applyFill="1" applyBorder="1" applyAlignment="1">
      <alignment horizontal="center" vertical="top" wrapText="1"/>
    </xf>
    <xf numFmtId="0" fontId="9" fillId="0" borderId="0" xfId="0" applyFont="1" applyAlignment="1">
      <alignment horizontal="left" vertical="top" wrapText="1"/>
    </xf>
    <xf numFmtId="0" fontId="9" fillId="0" borderId="0" xfId="0" applyFont="1" applyAlignment="1">
      <alignment vertical="top" wrapText="1"/>
    </xf>
    <xf numFmtId="0" fontId="14" fillId="0" borderId="0" xfId="0" applyFont="1" applyAlignment="1">
      <alignment horizontal="left" vertical="top" wrapText="1"/>
    </xf>
    <xf numFmtId="0" fontId="10" fillId="0" borderId="0" xfId="0" applyFont="1"/>
    <xf numFmtId="0" fontId="11" fillId="0" borderId="0" xfId="0" applyFont="1" applyAlignment="1">
      <alignment horizontal="left"/>
    </xf>
    <xf numFmtId="0" fontId="10" fillId="0" borderId="0" xfId="0" applyFont="1" applyAlignment="1">
      <alignment horizontal="left"/>
    </xf>
    <xf numFmtId="0" fontId="12" fillId="2" borderId="7" xfId="0" applyFont="1" applyFill="1" applyBorder="1" applyAlignment="1">
      <alignment horizontal="center" vertical="top" wrapText="1"/>
    </xf>
    <xf numFmtId="3" fontId="13" fillId="0" borderId="1" xfId="0" applyNumberFormat="1" applyFont="1" applyBorder="1" applyAlignment="1">
      <alignment horizontal="center" vertical="top" wrapText="1"/>
    </xf>
    <xf numFmtId="0" fontId="10" fillId="0" borderId="1" xfId="0" applyFont="1" applyBorder="1" applyAlignment="1">
      <alignment horizontal="center" vertical="top" wrapText="1"/>
    </xf>
    <xf numFmtId="9" fontId="10" fillId="3" borderId="1" xfId="0" applyNumberFormat="1" applyFont="1" applyFill="1" applyBorder="1" applyAlignment="1">
      <alignment horizontal="center" vertical="top" wrapText="1"/>
    </xf>
    <xf numFmtId="0" fontId="8" fillId="4" borderId="1" xfId="0" applyFont="1" applyFill="1" applyBorder="1" applyAlignment="1">
      <alignment horizontal="left" vertical="top" wrapText="1"/>
    </xf>
    <xf numFmtId="0" fontId="8" fillId="4" borderId="1" xfId="0" applyFont="1" applyFill="1" applyBorder="1" applyAlignment="1">
      <alignment horizontal="left" vertical="top" wrapText="1"/>
    </xf>
    <xf numFmtId="164" fontId="15" fillId="4" borderId="1" xfId="0" applyNumberFormat="1" applyFont="1" applyFill="1" applyBorder="1" applyAlignment="1">
      <alignment vertical="top" wrapText="1"/>
    </xf>
    <xf numFmtId="0" fontId="9" fillId="0" borderId="0" xfId="0" applyFont="1"/>
    <xf numFmtId="0" fontId="7" fillId="5" borderId="1" xfId="0" applyFont="1" applyFill="1" applyBorder="1" applyAlignment="1">
      <alignment horizontal="center"/>
    </xf>
    <xf numFmtId="0" fontId="8" fillId="2" borderId="1" xfId="0" applyFont="1" applyFill="1" applyBorder="1" applyAlignment="1">
      <alignment horizontal="center"/>
    </xf>
    <xf numFmtId="0" fontId="8" fillId="6" borderId="1" xfId="0" applyFont="1" applyFill="1" applyBorder="1" applyAlignment="1">
      <alignment horizontal="right" vertical="top" wrapText="1"/>
    </xf>
    <xf numFmtId="164" fontId="9" fillId="0" borderId="1" xfId="0" applyNumberFormat="1" applyFont="1" applyBorder="1" applyAlignment="1">
      <alignment horizontal="right" vertical="top" wrapText="1"/>
    </xf>
    <xf numFmtId="0" fontId="8" fillId="4" borderId="2" xfId="0" applyFont="1" applyFill="1" applyBorder="1" applyAlignment="1">
      <alignment horizontal="left" vertical="top" wrapText="1"/>
    </xf>
    <xf numFmtId="0" fontId="8" fillId="4" borderId="4" xfId="0" applyFont="1" applyFill="1" applyBorder="1" applyAlignment="1">
      <alignment horizontal="left" vertical="top" wrapText="1"/>
    </xf>
    <xf numFmtId="0" fontId="8" fillId="4" borderId="3" xfId="0" applyFont="1" applyFill="1" applyBorder="1" applyAlignment="1">
      <alignment horizontal="left" vertical="top" wrapText="1"/>
    </xf>
    <xf numFmtId="0" fontId="9" fillId="0" borderId="1" xfId="0" applyFont="1" applyBorder="1"/>
    <xf numFmtId="164" fontId="9" fillId="0" borderId="1" xfId="0" applyNumberFormat="1" applyFont="1" applyBorder="1"/>
    <xf numFmtId="0" fontId="12" fillId="2" borderId="1" xfId="0" applyFont="1" applyFill="1" applyBorder="1" applyAlignment="1">
      <alignment horizontal="center" vertical="top" wrapText="1"/>
    </xf>
    <xf numFmtId="0" fontId="8" fillId="4" borderId="1" xfId="0" applyFont="1" applyFill="1" applyBorder="1"/>
    <xf numFmtId="164" fontId="8" fillId="4" borderId="1" xfId="0" applyNumberFormat="1" applyFont="1" applyFill="1" applyBorder="1"/>
    <xf numFmtId="164" fontId="9" fillId="7" borderId="1" xfId="0" applyNumberFormat="1" applyFont="1" applyFill="1" applyBorder="1" applyAlignment="1">
      <alignment horizontal="right" vertical="top" wrapText="1"/>
    </xf>
  </cellXfs>
  <cellStyles count="1">
    <cellStyle name="Standaard" xfId="0" builtinId="0"/>
  </cellStyles>
  <dxfs count="0"/>
  <tableStyles count="0" defaultTableStyle="TableStyleMedium2" defaultPivotStyle="PivotStyleLight16"/>
  <colors>
    <mruColors>
      <color rgb="FFCCFFCC"/>
      <color rgb="FFCC3300"/>
      <color rgb="FFFFFFCC"/>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41414</xdr:colOff>
      <xdr:row>0</xdr:row>
      <xdr:rowOff>0</xdr:rowOff>
    </xdr:from>
    <xdr:to>
      <xdr:col>9</xdr:col>
      <xdr:colOff>1002195</xdr:colOff>
      <xdr:row>1</xdr:row>
      <xdr:rowOff>196386</xdr:rowOff>
    </xdr:to>
    <xdr:pic>
      <xdr:nvPicPr>
        <xdr:cNvPr id="3" name="Afbeelding 2">
          <a:extLst>
            <a:ext uri="{FF2B5EF4-FFF2-40B4-BE49-F238E27FC236}">
              <a16:creationId xmlns:a16="http://schemas.microsoft.com/office/drawing/2014/main" id="{CC966753-19F6-71FD-4780-B570098BA4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76653" y="0"/>
          <a:ext cx="1962978" cy="4365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157369</xdr:colOff>
      <xdr:row>0</xdr:row>
      <xdr:rowOff>124240</xdr:rowOff>
    </xdr:from>
    <xdr:to>
      <xdr:col>15</xdr:col>
      <xdr:colOff>281608</xdr:colOff>
      <xdr:row>2</xdr:row>
      <xdr:rowOff>127642</xdr:rowOff>
    </xdr:to>
    <xdr:pic>
      <xdr:nvPicPr>
        <xdr:cNvPr id="2" name="Afbeelding 1">
          <a:extLst>
            <a:ext uri="{FF2B5EF4-FFF2-40B4-BE49-F238E27FC236}">
              <a16:creationId xmlns:a16="http://schemas.microsoft.com/office/drawing/2014/main" id="{53CB4273-87E1-411D-A425-8115B83E39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16239" y="124240"/>
          <a:ext cx="1962978" cy="4365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1073727</xdr:colOff>
      <xdr:row>0</xdr:row>
      <xdr:rowOff>25978</xdr:rowOff>
    </xdr:from>
    <xdr:to>
      <xdr:col>5</xdr:col>
      <xdr:colOff>1677228</xdr:colOff>
      <xdr:row>1</xdr:row>
      <xdr:rowOff>227321</xdr:rowOff>
    </xdr:to>
    <xdr:pic>
      <xdr:nvPicPr>
        <xdr:cNvPr id="2" name="Afbeelding 1">
          <a:extLst>
            <a:ext uri="{FF2B5EF4-FFF2-40B4-BE49-F238E27FC236}">
              <a16:creationId xmlns:a16="http://schemas.microsoft.com/office/drawing/2014/main" id="{5569539C-148E-4618-950C-10706C93EE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60182" y="25978"/>
          <a:ext cx="1962978" cy="4365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2632214</xdr:colOff>
      <xdr:row>0</xdr:row>
      <xdr:rowOff>0</xdr:rowOff>
    </xdr:from>
    <xdr:to>
      <xdr:col>3</xdr:col>
      <xdr:colOff>406677</xdr:colOff>
      <xdr:row>1</xdr:row>
      <xdr:rowOff>147519</xdr:rowOff>
    </xdr:to>
    <xdr:pic>
      <xdr:nvPicPr>
        <xdr:cNvPr id="2" name="Afbeelding 1">
          <a:extLst>
            <a:ext uri="{FF2B5EF4-FFF2-40B4-BE49-F238E27FC236}">
              <a16:creationId xmlns:a16="http://schemas.microsoft.com/office/drawing/2014/main" id="{70246925-6EE5-4970-987E-D39BB86F3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9939" y="0"/>
          <a:ext cx="1965463" cy="5094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857251</xdr:colOff>
      <xdr:row>0</xdr:row>
      <xdr:rowOff>0</xdr:rowOff>
    </xdr:from>
    <xdr:to>
      <xdr:col>4</xdr:col>
      <xdr:colOff>1168978</xdr:colOff>
      <xdr:row>1</xdr:row>
      <xdr:rowOff>140789</xdr:rowOff>
    </xdr:to>
    <xdr:pic>
      <xdr:nvPicPr>
        <xdr:cNvPr id="2" name="Afbeelding 1">
          <a:extLst>
            <a:ext uri="{FF2B5EF4-FFF2-40B4-BE49-F238E27FC236}">
              <a16:creationId xmlns:a16="http://schemas.microsoft.com/office/drawing/2014/main" id="{A6C2FC8F-4FC7-4DD5-A921-1AC218112B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10796" y="0"/>
          <a:ext cx="1723159" cy="383244"/>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95E99-9734-4505-8520-C9EB35031E85}">
  <dimension ref="A1:J20"/>
  <sheetViews>
    <sheetView tabSelected="1" topLeftCell="B1" zoomScale="115" zoomScaleNormal="115" workbookViewId="0">
      <selection activeCell="E31" sqref="A1:XFD1048576"/>
    </sheetView>
  </sheetViews>
  <sheetFormatPr defaultRowHeight="15" x14ac:dyDescent="0.25"/>
  <cols>
    <col min="1" max="1" width="5" style="19" customWidth="1"/>
    <col min="2" max="2" width="45.85546875" style="19" customWidth="1"/>
    <col min="3" max="3" width="9.7109375" style="19" customWidth="1"/>
    <col min="4" max="4" width="31" style="19" customWidth="1"/>
    <col min="5" max="5" width="16.5703125" style="19" customWidth="1"/>
    <col min="6" max="6" width="22.5703125" style="19" customWidth="1"/>
    <col min="7" max="7" width="20.5703125" style="19" customWidth="1"/>
    <col min="8" max="8" width="18.28515625" style="19" customWidth="1"/>
    <col min="9" max="9" width="15" style="19" customWidth="1"/>
    <col min="10" max="10" width="16" style="19" customWidth="1"/>
    <col min="11" max="16384" width="9.140625" style="19"/>
  </cols>
  <sheetData>
    <row r="1" spans="1:10" ht="18.75" x14ac:dyDescent="0.3">
      <c r="A1" s="18" t="s">
        <v>85</v>
      </c>
      <c r="B1" s="18"/>
      <c r="C1" s="18"/>
      <c r="D1" s="18"/>
      <c r="E1" s="18"/>
      <c r="F1" s="18"/>
    </row>
    <row r="2" spans="1:10" ht="18.75" x14ac:dyDescent="0.3">
      <c r="A2" s="20"/>
      <c r="B2" s="20"/>
    </row>
    <row r="3" spans="1:10" ht="15.75" x14ac:dyDescent="0.25">
      <c r="A3" s="21" t="s">
        <v>17</v>
      </c>
      <c r="B3" s="8"/>
      <c r="C3" s="8"/>
      <c r="D3" s="8"/>
      <c r="E3" s="8"/>
      <c r="F3" s="8"/>
      <c r="G3" s="8"/>
      <c r="H3" s="8"/>
      <c r="I3" s="8"/>
      <c r="J3" s="8"/>
    </row>
    <row r="4" spans="1:10" ht="15.75" x14ac:dyDescent="0.25">
      <c r="A4" s="22" t="s">
        <v>33</v>
      </c>
      <c r="B4" s="22"/>
      <c r="C4" s="22"/>
      <c r="D4" s="22"/>
      <c r="E4" s="22"/>
      <c r="F4" s="22"/>
      <c r="G4" s="22"/>
      <c r="H4" s="22"/>
      <c r="I4" s="22"/>
      <c r="J4" s="22"/>
    </row>
    <row r="5" spans="1:10" ht="47.25" x14ac:dyDescent="0.25">
      <c r="A5" s="10" t="s">
        <v>0</v>
      </c>
      <c r="B5" s="23" t="s">
        <v>1</v>
      </c>
      <c r="C5" s="10" t="s">
        <v>15</v>
      </c>
      <c r="D5" s="10" t="s">
        <v>13</v>
      </c>
      <c r="E5" s="10" t="s">
        <v>32</v>
      </c>
      <c r="F5" s="10" t="s">
        <v>36</v>
      </c>
      <c r="G5" s="10" t="s">
        <v>37</v>
      </c>
      <c r="H5" s="10" t="s">
        <v>34</v>
      </c>
      <c r="I5" s="10" t="s">
        <v>35</v>
      </c>
      <c r="J5" s="10" t="s">
        <v>38</v>
      </c>
    </row>
    <row r="6" spans="1:10" ht="15.75" x14ac:dyDescent="0.25">
      <c r="A6" s="24">
        <v>1</v>
      </c>
      <c r="B6" s="25" t="s">
        <v>2</v>
      </c>
      <c r="C6" s="24">
        <v>5</v>
      </c>
      <c r="D6" s="26"/>
      <c r="E6" s="26"/>
      <c r="F6" s="27">
        <v>0</v>
      </c>
      <c r="G6" s="28">
        <f>F6*12</f>
        <v>0</v>
      </c>
      <c r="H6" s="28">
        <f>F6*C6</f>
        <v>0</v>
      </c>
      <c r="I6" s="28">
        <f>G6*C6</f>
        <v>0</v>
      </c>
      <c r="J6" s="28">
        <f>I6*6</f>
        <v>0</v>
      </c>
    </row>
    <row r="7" spans="1:10" ht="15.75" x14ac:dyDescent="0.25">
      <c r="A7" s="24">
        <v>2</v>
      </c>
      <c r="B7" s="25" t="s">
        <v>3</v>
      </c>
      <c r="C7" s="24">
        <v>0</v>
      </c>
      <c r="D7" s="29"/>
      <c r="E7" s="29"/>
      <c r="F7" s="28"/>
      <c r="G7" s="28"/>
      <c r="H7" s="28"/>
      <c r="I7" s="28"/>
      <c r="J7" s="28"/>
    </row>
    <row r="8" spans="1:10" ht="15.75" x14ac:dyDescent="0.25">
      <c r="A8" s="24">
        <v>3</v>
      </c>
      <c r="B8" s="25" t="s">
        <v>4</v>
      </c>
      <c r="C8" s="24">
        <v>4</v>
      </c>
      <c r="D8" s="26"/>
      <c r="E8" s="26"/>
      <c r="F8" s="27">
        <v>0</v>
      </c>
      <c r="G8" s="28">
        <f t="shared" ref="G8:G16" si="0">F8*12</f>
        <v>0</v>
      </c>
      <c r="H8" s="28">
        <f t="shared" ref="H8:H16" si="1">F8*C8</f>
        <v>0</v>
      </c>
      <c r="I8" s="28">
        <f t="shared" ref="I8:I16" si="2">G8*C8</f>
        <v>0</v>
      </c>
      <c r="J8" s="28">
        <f t="shared" ref="J8:J16" si="3">I8*6</f>
        <v>0</v>
      </c>
    </row>
    <row r="9" spans="1:10" ht="15.75" x14ac:dyDescent="0.25">
      <c r="A9" s="24">
        <v>4</v>
      </c>
      <c r="B9" s="25" t="s">
        <v>5</v>
      </c>
      <c r="C9" s="24">
        <v>0</v>
      </c>
      <c r="D9" s="29"/>
      <c r="E9" s="29"/>
      <c r="F9" s="28"/>
      <c r="G9" s="28"/>
      <c r="H9" s="28"/>
      <c r="I9" s="28"/>
      <c r="J9" s="28"/>
    </row>
    <row r="10" spans="1:10" ht="15.75" x14ac:dyDescent="0.25">
      <c r="A10" s="24">
        <v>5</v>
      </c>
      <c r="B10" s="25" t="s">
        <v>6</v>
      </c>
      <c r="C10" s="24">
        <v>0</v>
      </c>
      <c r="D10" s="29"/>
      <c r="E10" s="29"/>
      <c r="F10" s="28"/>
      <c r="G10" s="28"/>
      <c r="H10" s="28"/>
      <c r="I10" s="28"/>
      <c r="J10" s="28"/>
    </row>
    <row r="11" spans="1:10" ht="15.75" x14ac:dyDescent="0.25">
      <c r="A11" s="24">
        <v>6</v>
      </c>
      <c r="B11" s="25" t="s">
        <v>7</v>
      </c>
      <c r="C11" s="24">
        <v>1</v>
      </c>
      <c r="D11" s="26"/>
      <c r="E11" s="26"/>
      <c r="F11" s="27">
        <v>0</v>
      </c>
      <c r="G11" s="28">
        <f t="shared" si="0"/>
        <v>0</v>
      </c>
      <c r="H11" s="28">
        <f t="shared" si="1"/>
        <v>0</v>
      </c>
      <c r="I11" s="28">
        <f t="shared" si="2"/>
        <v>0</v>
      </c>
      <c r="J11" s="28">
        <f t="shared" si="3"/>
        <v>0</v>
      </c>
    </row>
    <row r="12" spans="1:10" ht="15.75" x14ac:dyDescent="0.25">
      <c r="A12" s="24">
        <v>7</v>
      </c>
      <c r="B12" s="25" t="s">
        <v>8</v>
      </c>
      <c r="C12" s="24">
        <v>5</v>
      </c>
      <c r="D12" s="26"/>
      <c r="E12" s="26"/>
      <c r="F12" s="27">
        <v>0</v>
      </c>
      <c r="G12" s="28">
        <f t="shared" si="0"/>
        <v>0</v>
      </c>
      <c r="H12" s="28">
        <f t="shared" si="1"/>
        <v>0</v>
      </c>
      <c r="I12" s="28">
        <f t="shared" si="2"/>
        <v>0</v>
      </c>
      <c r="J12" s="28">
        <f t="shared" si="3"/>
        <v>0</v>
      </c>
    </row>
    <row r="13" spans="1:10" ht="15.75" x14ac:dyDescent="0.25">
      <c r="A13" s="24">
        <v>8</v>
      </c>
      <c r="B13" s="25" t="s">
        <v>9</v>
      </c>
      <c r="C13" s="24">
        <v>3</v>
      </c>
      <c r="D13" s="26"/>
      <c r="E13" s="26"/>
      <c r="F13" s="27">
        <v>0</v>
      </c>
      <c r="G13" s="28">
        <f t="shared" si="0"/>
        <v>0</v>
      </c>
      <c r="H13" s="28">
        <f t="shared" si="1"/>
        <v>0</v>
      </c>
      <c r="I13" s="28">
        <f t="shared" si="2"/>
        <v>0</v>
      </c>
      <c r="J13" s="28">
        <f t="shared" si="3"/>
        <v>0</v>
      </c>
    </row>
    <row r="14" spans="1:10" ht="15.75" x14ac:dyDescent="0.25">
      <c r="A14" s="24">
        <v>9</v>
      </c>
      <c r="B14" s="25" t="s">
        <v>10</v>
      </c>
      <c r="C14" s="24">
        <v>1</v>
      </c>
      <c r="D14" s="26"/>
      <c r="E14" s="26"/>
      <c r="F14" s="27">
        <v>0</v>
      </c>
      <c r="G14" s="28">
        <f t="shared" si="0"/>
        <v>0</v>
      </c>
      <c r="H14" s="28">
        <f t="shared" si="1"/>
        <v>0</v>
      </c>
      <c r="I14" s="28">
        <f t="shared" si="2"/>
        <v>0</v>
      </c>
      <c r="J14" s="28">
        <f t="shared" si="3"/>
        <v>0</v>
      </c>
    </row>
    <row r="15" spans="1:10" ht="15.75" x14ac:dyDescent="0.25">
      <c r="A15" s="24">
        <v>10</v>
      </c>
      <c r="B15" s="25" t="s">
        <v>11</v>
      </c>
      <c r="C15" s="24">
        <v>1</v>
      </c>
      <c r="D15" s="26"/>
      <c r="E15" s="26"/>
      <c r="F15" s="27">
        <v>0</v>
      </c>
      <c r="G15" s="28">
        <f t="shared" si="0"/>
        <v>0</v>
      </c>
      <c r="H15" s="28">
        <f t="shared" si="1"/>
        <v>0</v>
      </c>
      <c r="I15" s="28">
        <f t="shared" si="2"/>
        <v>0</v>
      </c>
      <c r="J15" s="28">
        <f t="shared" si="3"/>
        <v>0</v>
      </c>
    </row>
    <row r="16" spans="1:10" ht="15.75" x14ac:dyDescent="0.25">
      <c r="A16" s="24">
        <v>11</v>
      </c>
      <c r="B16" s="25" t="s">
        <v>86</v>
      </c>
      <c r="C16" s="24">
        <v>1</v>
      </c>
      <c r="D16" s="26"/>
      <c r="E16" s="26"/>
      <c r="F16" s="27">
        <v>0</v>
      </c>
      <c r="G16" s="28">
        <f t="shared" si="0"/>
        <v>0</v>
      </c>
      <c r="H16" s="28">
        <f t="shared" si="1"/>
        <v>0</v>
      </c>
      <c r="I16" s="28">
        <f t="shared" si="2"/>
        <v>0</v>
      </c>
      <c r="J16" s="28">
        <f t="shared" si="3"/>
        <v>0</v>
      </c>
    </row>
    <row r="17" spans="1:10" ht="15.75" x14ac:dyDescent="0.25">
      <c r="A17" s="30"/>
      <c r="B17" s="31" t="s">
        <v>53</v>
      </c>
      <c r="C17" s="32">
        <f>SUM(C6:C16)</f>
        <v>21</v>
      </c>
      <c r="D17" s="32"/>
      <c r="E17" s="32"/>
      <c r="F17" s="33">
        <f>SUM(F6:F16)</f>
        <v>0</v>
      </c>
      <c r="G17" s="33">
        <f>SUM(G6:G16)</f>
        <v>0</v>
      </c>
      <c r="H17" s="33">
        <f>SUM(H6:H16)</f>
        <v>0</v>
      </c>
      <c r="I17" s="33">
        <f>SUM(I6:I16)</f>
        <v>0</v>
      </c>
      <c r="J17" s="33">
        <f>SUM(J6:J16)</f>
        <v>0</v>
      </c>
    </row>
    <row r="18" spans="1:10" ht="15.75" x14ac:dyDescent="0.25">
      <c r="A18" s="34"/>
      <c r="B18" s="35"/>
      <c r="C18" s="35"/>
      <c r="D18" s="35"/>
      <c r="E18" s="35"/>
      <c r="F18" s="35"/>
      <c r="G18" s="35"/>
      <c r="H18" s="35"/>
      <c r="I18" s="35"/>
    </row>
    <row r="19" spans="1:10" x14ac:dyDescent="0.25">
      <c r="B19" s="36" t="s">
        <v>31</v>
      </c>
      <c r="C19" s="36"/>
      <c r="D19" s="36"/>
      <c r="E19" s="36"/>
      <c r="F19" s="36"/>
    </row>
    <row r="20" spans="1:10" x14ac:dyDescent="0.25">
      <c r="B20" s="36" t="s">
        <v>39</v>
      </c>
      <c r="C20" s="36"/>
      <c r="D20" s="36"/>
      <c r="E20" s="36"/>
      <c r="F20" s="36"/>
    </row>
  </sheetData>
  <mergeCells count="5">
    <mergeCell ref="A1:F1"/>
    <mergeCell ref="B19:F19"/>
    <mergeCell ref="A4:J4"/>
    <mergeCell ref="A3:J3"/>
    <mergeCell ref="B20:F20"/>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542A1-19C6-42C7-8105-64C3E375B767}">
  <dimension ref="A1:I20"/>
  <sheetViews>
    <sheetView topLeftCell="B1" zoomScaleNormal="100" workbookViewId="0">
      <selection activeCell="E32" sqref="E32"/>
    </sheetView>
  </sheetViews>
  <sheetFormatPr defaultRowHeight="15" x14ac:dyDescent="0.25"/>
  <cols>
    <col min="1" max="1" width="5" style="37" customWidth="1"/>
    <col min="2" max="2" width="49" style="37" customWidth="1"/>
    <col min="3" max="3" width="22.5703125" style="37" customWidth="1"/>
    <col min="4" max="4" width="19.140625" style="37" customWidth="1"/>
    <col min="5" max="5" width="38.28515625" style="37" customWidth="1"/>
    <col min="6" max="6" width="35.28515625" style="37" customWidth="1"/>
    <col min="7" max="7" width="21" style="37" customWidth="1"/>
    <col min="8" max="8" width="20" style="37" customWidth="1"/>
    <col min="9" max="9" width="19.42578125" style="37" customWidth="1"/>
    <col min="10" max="16384" width="9.140625" style="37"/>
  </cols>
  <sheetData>
    <row r="1" spans="1:9" ht="18.75" x14ac:dyDescent="0.3">
      <c r="A1" s="38" t="s">
        <v>85</v>
      </c>
      <c r="B1" s="38"/>
      <c r="C1" s="38"/>
      <c r="D1" s="39"/>
      <c r="E1" s="39"/>
      <c r="F1" s="39"/>
    </row>
    <row r="3" spans="1:9" s="19" customFormat="1" ht="15.75" x14ac:dyDescent="0.25">
      <c r="A3" s="21" t="s">
        <v>84</v>
      </c>
      <c r="B3" s="8"/>
      <c r="C3" s="8"/>
      <c r="D3" s="8"/>
      <c r="E3" s="8"/>
      <c r="F3" s="8"/>
      <c r="G3" s="8"/>
      <c r="H3" s="8"/>
      <c r="I3" s="8"/>
    </row>
    <row r="4" spans="1:9" s="19" customFormat="1" ht="15.75" x14ac:dyDescent="0.25">
      <c r="A4" s="22" t="s">
        <v>33</v>
      </c>
      <c r="B4" s="22"/>
      <c r="C4" s="22"/>
      <c r="D4" s="22"/>
      <c r="E4" s="22"/>
      <c r="F4" s="22"/>
      <c r="G4" s="22"/>
      <c r="H4" s="22"/>
      <c r="I4" s="22"/>
    </row>
    <row r="5" spans="1:9" s="19" customFormat="1" ht="63" x14ac:dyDescent="0.25">
      <c r="A5" s="10" t="s">
        <v>0</v>
      </c>
      <c r="B5" s="23" t="s">
        <v>1</v>
      </c>
      <c r="C5" s="10" t="s">
        <v>15</v>
      </c>
      <c r="D5" s="10" t="s">
        <v>13</v>
      </c>
      <c r="E5" s="10" t="s">
        <v>44</v>
      </c>
      <c r="F5" s="10" t="s">
        <v>45</v>
      </c>
      <c r="G5" s="10" t="s">
        <v>47</v>
      </c>
      <c r="H5" s="10" t="s">
        <v>46</v>
      </c>
      <c r="I5" s="10" t="s">
        <v>90</v>
      </c>
    </row>
    <row r="6" spans="1:9" s="19" customFormat="1" ht="15.75" x14ac:dyDescent="0.25">
      <c r="A6" s="24">
        <v>1</v>
      </c>
      <c r="B6" s="25" t="s">
        <v>2</v>
      </c>
      <c r="C6" s="24">
        <v>5</v>
      </c>
      <c r="D6" s="26"/>
      <c r="E6" s="27">
        <v>0</v>
      </c>
      <c r="F6" s="28">
        <f>E6*12</f>
        <v>0</v>
      </c>
      <c r="G6" s="28">
        <f t="shared" ref="G6:G16" si="0">E6*C6</f>
        <v>0</v>
      </c>
      <c r="H6" s="28">
        <f t="shared" ref="H6:H16" si="1">F6*C6</f>
        <v>0</v>
      </c>
      <c r="I6" s="28">
        <f>H6*6</f>
        <v>0</v>
      </c>
    </row>
    <row r="7" spans="1:9" s="19" customFormat="1" ht="15.75" x14ac:dyDescent="0.25">
      <c r="A7" s="24">
        <v>2</v>
      </c>
      <c r="B7" s="25" t="s">
        <v>3</v>
      </c>
      <c r="C7" s="24">
        <v>0</v>
      </c>
      <c r="D7" s="29"/>
      <c r="E7" s="28"/>
      <c r="F7" s="28"/>
      <c r="G7" s="28"/>
      <c r="H7" s="28"/>
      <c r="I7" s="28"/>
    </row>
    <row r="8" spans="1:9" s="19" customFormat="1" ht="15.75" x14ac:dyDescent="0.25">
      <c r="A8" s="24">
        <v>3</v>
      </c>
      <c r="B8" s="25" t="s">
        <v>4</v>
      </c>
      <c r="C8" s="24">
        <v>4</v>
      </c>
      <c r="D8" s="26"/>
      <c r="E8" s="27">
        <v>0</v>
      </c>
      <c r="F8" s="28">
        <f t="shared" ref="F8:F16" si="2">E8*12</f>
        <v>0</v>
      </c>
      <c r="G8" s="28">
        <f t="shared" si="0"/>
        <v>0</v>
      </c>
      <c r="H8" s="28">
        <f t="shared" si="1"/>
        <v>0</v>
      </c>
      <c r="I8" s="28">
        <f t="shared" ref="I8:I16" si="3">H8*6</f>
        <v>0</v>
      </c>
    </row>
    <row r="9" spans="1:9" s="19" customFormat="1" ht="15.75" x14ac:dyDescent="0.25">
      <c r="A9" s="24">
        <v>4</v>
      </c>
      <c r="B9" s="25" t="s">
        <v>5</v>
      </c>
      <c r="C9" s="24">
        <v>0</v>
      </c>
      <c r="D9" s="29"/>
      <c r="E9" s="28"/>
      <c r="F9" s="28"/>
      <c r="G9" s="28"/>
      <c r="H9" s="28"/>
      <c r="I9" s="28"/>
    </row>
    <row r="10" spans="1:9" s="19" customFormat="1" ht="15.75" x14ac:dyDescent="0.25">
      <c r="A10" s="24">
        <v>5</v>
      </c>
      <c r="B10" s="25" t="s">
        <v>6</v>
      </c>
      <c r="C10" s="24">
        <v>0</v>
      </c>
      <c r="D10" s="29"/>
      <c r="E10" s="28"/>
      <c r="F10" s="28"/>
      <c r="G10" s="28"/>
      <c r="H10" s="28"/>
      <c r="I10" s="28"/>
    </row>
    <row r="11" spans="1:9" s="19" customFormat="1" ht="15.75" x14ac:dyDescent="0.25">
      <c r="A11" s="24">
        <v>6</v>
      </c>
      <c r="B11" s="25" t="s">
        <v>7</v>
      </c>
      <c r="C11" s="24">
        <v>1</v>
      </c>
      <c r="D11" s="26"/>
      <c r="E11" s="27">
        <v>0</v>
      </c>
      <c r="F11" s="28">
        <f t="shared" si="2"/>
        <v>0</v>
      </c>
      <c r="G11" s="28">
        <f t="shared" si="0"/>
        <v>0</v>
      </c>
      <c r="H11" s="28">
        <f t="shared" si="1"/>
        <v>0</v>
      </c>
      <c r="I11" s="28">
        <f t="shared" si="3"/>
        <v>0</v>
      </c>
    </row>
    <row r="12" spans="1:9" s="19" customFormat="1" ht="15.75" x14ac:dyDescent="0.25">
      <c r="A12" s="24">
        <v>7</v>
      </c>
      <c r="B12" s="25" t="s">
        <v>8</v>
      </c>
      <c r="C12" s="24">
        <v>5</v>
      </c>
      <c r="D12" s="26"/>
      <c r="E12" s="27">
        <v>0</v>
      </c>
      <c r="F12" s="28">
        <f t="shared" si="2"/>
        <v>0</v>
      </c>
      <c r="G12" s="28">
        <f t="shared" si="0"/>
        <v>0</v>
      </c>
      <c r="H12" s="28">
        <f t="shared" si="1"/>
        <v>0</v>
      </c>
      <c r="I12" s="28">
        <f t="shared" si="3"/>
        <v>0</v>
      </c>
    </row>
    <row r="13" spans="1:9" s="19" customFormat="1" ht="15.75" x14ac:dyDescent="0.25">
      <c r="A13" s="24">
        <v>8</v>
      </c>
      <c r="B13" s="25" t="s">
        <v>9</v>
      </c>
      <c r="C13" s="24">
        <v>3</v>
      </c>
      <c r="D13" s="26"/>
      <c r="E13" s="27">
        <v>0</v>
      </c>
      <c r="F13" s="28">
        <f t="shared" si="2"/>
        <v>0</v>
      </c>
      <c r="G13" s="28">
        <f t="shared" si="0"/>
        <v>0</v>
      </c>
      <c r="H13" s="28">
        <f t="shared" si="1"/>
        <v>0</v>
      </c>
      <c r="I13" s="28">
        <f t="shared" si="3"/>
        <v>0</v>
      </c>
    </row>
    <row r="14" spans="1:9" s="19" customFormat="1" ht="15.75" x14ac:dyDescent="0.25">
      <c r="A14" s="24">
        <v>9</v>
      </c>
      <c r="B14" s="25" t="s">
        <v>10</v>
      </c>
      <c r="C14" s="24">
        <v>1</v>
      </c>
      <c r="D14" s="26"/>
      <c r="E14" s="27">
        <v>0</v>
      </c>
      <c r="F14" s="28">
        <f t="shared" si="2"/>
        <v>0</v>
      </c>
      <c r="G14" s="28">
        <f t="shared" si="0"/>
        <v>0</v>
      </c>
      <c r="H14" s="28">
        <f t="shared" si="1"/>
        <v>0</v>
      </c>
      <c r="I14" s="28">
        <f t="shared" si="3"/>
        <v>0</v>
      </c>
    </row>
    <row r="15" spans="1:9" s="19" customFormat="1" ht="15.75" x14ac:dyDescent="0.25">
      <c r="A15" s="24">
        <v>10</v>
      </c>
      <c r="B15" s="25" t="s">
        <v>11</v>
      </c>
      <c r="C15" s="24">
        <v>1</v>
      </c>
      <c r="D15" s="26"/>
      <c r="E15" s="27">
        <v>0</v>
      </c>
      <c r="F15" s="28">
        <f t="shared" si="2"/>
        <v>0</v>
      </c>
      <c r="G15" s="28">
        <f t="shared" si="0"/>
        <v>0</v>
      </c>
      <c r="H15" s="28">
        <f t="shared" si="1"/>
        <v>0</v>
      </c>
      <c r="I15" s="28">
        <f t="shared" si="3"/>
        <v>0</v>
      </c>
    </row>
    <row r="16" spans="1:9" s="19" customFormat="1" ht="15.75" x14ac:dyDescent="0.25">
      <c r="A16" s="24">
        <v>11</v>
      </c>
      <c r="B16" s="25" t="s">
        <v>86</v>
      </c>
      <c r="C16" s="24">
        <v>1</v>
      </c>
      <c r="D16" s="26"/>
      <c r="E16" s="27">
        <v>0</v>
      </c>
      <c r="F16" s="28">
        <f t="shared" si="2"/>
        <v>0</v>
      </c>
      <c r="G16" s="28">
        <f t="shared" si="0"/>
        <v>0</v>
      </c>
      <c r="H16" s="28">
        <f t="shared" si="1"/>
        <v>0</v>
      </c>
      <c r="I16" s="28">
        <f t="shared" si="3"/>
        <v>0</v>
      </c>
    </row>
    <row r="17" spans="1:9" s="19" customFormat="1" ht="15.75" x14ac:dyDescent="0.25">
      <c r="A17" s="30"/>
      <c r="B17" s="31" t="s">
        <v>52</v>
      </c>
      <c r="C17" s="32">
        <f>SUM(C6:C16)</f>
        <v>21</v>
      </c>
      <c r="D17" s="32"/>
      <c r="E17" s="33">
        <f>SUM(E6:E16)</f>
        <v>0</v>
      </c>
      <c r="F17" s="33">
        <f>SUM(F6:F16)</f>
        <v>0</v>
      </c>
      <c r="G17" s="33">
        <f>SUM(G6:G16)</f>
        <v>0</v>
      </c>
      <c r="H17" s="33">
        <f>SUM(H6:H16)</f>
        <v>0</v>
      </c>
      <c r="I17" s="33">
        <f>SUM(I6:I16)</f>
        <v>0</v>
      </c>
    </row>
    <row r="18" spans="1:9" s="19" customFormat="1" ht="15.75" x14ac:dyDescent="0.25">
      <c r="A18" s="34"/>
      <c r="B18" s="35"/>
      <c r="C18" s="35"/>
      <c r="D18" s="35"/>
      <c r="E18" s="35"/>
      <c r="F18" s="35"/>
      <c r="G18" s="35"/>
      <c r="H18" s="35"/>
    </row>
    <row r="19" spans="1:9" s="19" customFormat="1" ht="39.75" customHeight="1" x14ac:dyDescent="0.25">
      <c r="B19" s="36" t="s">
        <v>31</v>
      </c>
      <c r="C19" s="36"/>
      <c r="D19" s="36"/>
      <c r="E19" s="36"/>
    </row>
    <row r="20" spans="1:9" s="19" customFormat="1" x14ac:dyDescent="0.25">
      <c r="B20" s="36"/>
      <c r="C20" s="36"/>
      <c r="D20" s="36"/>
      <c r="E20" s="36"/>
    </row>
  </sheetData>
  <mergeCells count="4">
    <mergeCell ref="B20:E20"/>
    <mergeCell ref="A3:I3"/>
    <mergeCell ref="A4:I4"/>
    <mergeCell ref="B19:E19"/>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9AA3F-2D74-44E9-8FCE-9C859B336F18}">
  <dimension ref="A1:J19"/>
  <sheetViews>
    <sheetView zoomScale="120" zoomScaleNormal="120" workbookViewId="0">
      <selection activeCell="C25" sqref="C25"/>
    </sheetView>
  </sheetViews>
  <sheetFormatPr defaultRowHeight="15" x14ac:dyDescent="0.25"/>
  <cols>
    <col min="1" max="1" width="47.140625" customWidth="1"/>
    <col min="2" max="2" width="32.5703125" customWidth="1"/>
    <col min="3" max="3" width="18.28515625" customWidth="1"/>
    <col min="4" max="4" width="13.140625" customWidth="1"/>
    <col min="5" max="5" width="20.42578125" bestFit="1" customWidth="1"/>
    <col min="6" max="6" width="25.42578125" customWidth="1"/>
    <col min="7" max="7" width="33.28515625" customWidth="1"/>
  </cols>
  <sheetData>
    <row r="1" spans="1:10" ht="18" x14ac:dyDescent="0.25">
      <c r="A1" s="2" t="s">
        <v>16</v>
      </c>
      <c r="B1" s="2"/>
      <c r="C1" s="2"/>
      <c r="D1" s="5"/>
      <c r="E1" s="5"/>
      <c r="F1" s="5"/>
      <c r="G1" s="5"/>
      <c r="H1" s="5"/>
      <c r="I1" s="5"/>
      <c r="J1" s="5"/>
    </row>
    <row r="2" spans="1:10" ht="30" customHeight="1" x14ac:dyDescent="0.25">
      <c r="A2" s="5"/>
      <c r="B2" s="5"/>
      <c r="C2" s="5"/>
      <c r="D2" s="5"/>
      <c r="E2" s="5"/>
      <c r="F2" s="5"/>
      <c r="G2" s="5"/>
      <c r="H2" s="5"/>
      <c r="I2" s="5"/>
    </row>
    <row r="3" spans="1:10" ht="15.75" x14ac:dyDescent="0.25">
      <c r="A3" s="8" t="s">
        <v>18</v>
      </c>
      <c r="B3" s="8"/>
      <c r="C3" s="8"/>
      <c r="D3" s="8"/>
      <c r="E3" s="8"/>
      <c r="F3" s="8"/>
      <c r="G3" s="5"/>
      <c r="H3" s="5"/>
      <c r="I3" s="5"/>
    </row>
    <row r="4" spans="1:10" ht="15.75" x14ac:dyDescent="0.25">
      <c r="A4" s="9" t="s">
        <v>14</v>
      </c>
      <c r="B4" s="9"/>
      <c r="C4" s="9"/>
      <c r="D4" s="9"/>
      <c r="E4" s="9"/>
      <c r="F4" s="9"/>
      <c r="G4" s="5"/>
      <c r="H4" s="5"/>
      <c r="I4" s="5"/>
    </row>
    <row r="5" spans="1:10" s="1" customFormat="1" ht="63" x14ac:dyDescent="0.25">
      <c r="A5" s="10" t="s">
        <v>27</v>
      </c>
      <c r="B5" s="10" t="s">
        <v>19</v>
      </c>
      <c r="C5" s="10" t="s">
        <v>20</v>
      </c>
      <c r="D5" s="10" t="s">
        <v>49</v>
      </c>
      <c r="E5" s="10" t="s">
        <v>54</v>
      </c>
      <c r="F5" s="10" t="s">
        <v>50</v>
      </c>
      <c r="G5" s="3"/>
      <c r="H5" s="3"/>
    </row>
    <row r="6" spans="1:10" s="1" customFormat="1" ht="15.75" x14ac:dyDescent="0.25">
      <c r="A6" s="11" t="s">
        <v>21</v>
      </c>
      <c r="B6" s="12">
        <v>4500</v>
      </c>
      <c r="C6" s="11" t="s">
        <v>22</v>
      </c>
      <c r="D6" s="13">
        <v>0</v>
      </c>
      <c r="E6" s="14">
        <f>D6*B6</f>
        <v>0</v>
      </c>
      <c r="F6" s="15">
        <f>E6*6</f>
        <v>0</v>
      </c>
      <c r="G6" s="3"/>
      <c r="H6" s="3"/>
      <c r="I6" s="3"/>
    </row>
    <row r="7" spans="1:10" s="1" customFormat="1" ht="15.75" x14ac:dyDescent="0.25">
      <c r="A7" s="11" t="s">
        <v>28</v>
      </c>
      <c r="B7" s="12">
        <v>1250</v>
      </c>
      <c r="C7" s="11" t="s">
        <v>22</v>
      </c>
      <c r="D7" s="13">
        <v>0</v>
      </c>
      <c r="E7" s="14">
        <f t="shared" ref="E7:E13" si="0">D7*B7</f>
        <v>0</v>
      </c>
      <c r="F7" s="15">
        <f t="shared" ref="F7:F13" si="1">E7*6</f>
        <v>0</v>
      </c>
      <c r="G7" s="3"/>
      <c r="H7" s="3"/>
      <c r="I7" s="3"/>
    </row>
    <row r="8" spans="1:10" s="1" customFormat="1" ht="15.75" x14ac:dyDescent="0.25">
      <c r="A8" s="11" t="s">
        <v>29</v>
      </c>
      <c r="B8" s="12">
        <v>600</v>
      </c>
      <c r="C8" s="11" t="s">
        <v>22</v>
      </c>
      <c r="D8" s="13">
        <v>0</v>
      </c>
      <c r="E8" s="14">
        <f t="shared" si="0"/>
        <v>0</v>
      </c>
      <c r="F8" s="15">
        <f t="shared" si="1"/>
        <v>0</v>
      </c>
      <c r="G8" s="3"/>
      <c r="H8" s="3"/>
      <c r="I8" s="3"/>
    </row>
    <row r="9" spans="1:10" s="1" customFormat="1" ht="15.75" x14ac:dyDescent="0.25">
      <c r="A9" s="11" t="s">
        <v>95</v>
      </c>
      <c r="B9" s="12">
        <v>25000</v>
      </c>
      <c r="C9" s="11" t="s">
        <v>23</v>
      </c>
      <c r="D9" s="13">
        <v>0</v>
      </c>
      <c r="E9" s="14">
        <f t="shared" si="0"/>
        <v>0</v>
      </c>
      <c r="F9" s="15">
        <f t="shared" si="1"/>
        <v>0</v>
      </c>
      <c r="G9" s="3"/>
      <c r="H9" s="3"/>
      <c r="I9" s="3"/>
    </row>
    <row r="10" spans="1:10" s="1" customFormat="1" ht="15.75" x14ac:dyDescent="0.25">
      <c r="A10" s="11" t="s">
        <v>24</v>
      </c>
      <c r="B10" s="12">
        <v>150000</v>
      </c>
      <c r="C10" s="11" t="s">
        <v>23</v>
      </c>
      <c r="D10" s="13">
        <v>0</v>
      </c>
      <c r="E10" s="14">
        <f t="shared" si="0"/>
        <v>0</v>
      </c>
      <c r="F10" s="15">
        <f t="shared" si="1"/>
        <v>0</v>
      </c>
      <c r="G10" s="3"/>
      <c r="H10" s="3"/>
      <c r="I10" s="3"/>
    </row>
    <row r="11" spans="1:10" s="1" customFormat="1" ht="15.75" x14ac:dyDescent="0.25">
      <c r="A11" s="11" t="s">
        <v>48</v>
      </c>
      <c r="B11" s="12">
        <v>15000</v>
      </c>
      <c r="C11" s="11" t="s">
        <v>23</v>
      </c>
      <c r="D11" s="13">
        <v>0</v>
      </c>
      <c r="E11" s="14">
        <f t="shared" si="0"/>
        <v>0</v>
      </c>
      <c r="F11" s="15">
        <f t="shared" si="1"/>
        <v>0</v>
      </c>
      <c r="G11" s="3"/>
      <c r="H11" s="3"/>
      <c r="I11" s="3"/>
    </row>
    <row r="12" spans="1:10" s="1" customFormat="1" ht="15.75" x14ac:dyDescent="0.25">
      <c r="A12" s="11" t="s">
        <v>25</v>
      </c>
      <c r="B12" s="12">
        <v>300000</v>
      </c>
      <c r="C12" s="11" t="s">
        <v>23</v>
      </c>
      <c r="D12" s="13">
        <v>0</v>
      </c>
      <c r="E12" s="14">
        <f t="shared" si="0"/>
        <v>0</v>
      </c>
      <c r="F12" s="15">
        <f t="shared" si="1"/>
        <v>0</v>
      </c>
      <c r="G12" s="3"/>
      <c r="H12" s="3"/>
      <c r="I12" s="3"/>
    </row>
    <row r="13" spans="1:10" s="1" customFormat="1" ht="15.75" x14ac:dyDescent="0.25">
      <c r="A13" s="11" t="s">
        <v>26</v>
      </c>
      <c r="B13" s="12">
        <v>25000</v>
      </c>
      <c r="C13" s="11" t="s">
        <v>23</v>
      </c>
      <c r="D13" s="13">
        <v>0</v>
      </c>
      <c r="E13" s="14">
        <f t="shared" si="0"/>
        <v>0</v>
      </c>
      <c r="F13" s="15">
        <f t="shared" si="1"/>
        <v>0</v>
      </c>
      <c r="G13" s="3"/>
      <c r="H13" s="3"/>
      <c r="I13" s="3"/>
    </row>
    <row r="14" spans="1:10" s="1" customFormat="1" ht="15.75" customHeight="1" x14ac:dyDescent="0.25">
      <c r="A14" s="16" t="s">
        <v>51</v>
      </c>
      <c r="B14" s="16"/>
      <c r="C14" s="16"/>
      <c r="D14" s="16"/>
      <c r="E14" s="17">
        <f>SUM(E6:E13)</f>
        <v>0</v>
      </c>
      <c r="F14" s="17">
        <f>SUM(F6:F13)</f>
        <v>0</v>
      </c>
      <c r="G14" s="3"/>
      <c r="H14" s="3"/>
      <c r="I14" s="3"/>
    </row>
    <row r="15" spans="1:10" s="1" customFormat="1" x14ac:dyDescent="0.25">
      <c r="A15" s="3"/>
      <c r="B15" s="3"/>
      <c r="C15" s="3"/>
      <c r="D15" s="3"/>
      <c r="E15" s="3"/>
      <c r="F15" s="4"/>
      <c r="G15" s="3"/>
      <c r="H15" s="3"/>
      <c r="I15" s="3"/>
      <c r="J15" s="3"/>
    </row>
    <row r="16" spans="1:10" s="1" customFormat="1" ht="48.75" customHeight="1" x14ac:dyDescent="0.25">
      <c r="A16" s="7" t="s">
        <v>31</v>
      </c>
      <c r="B16" s="7"/>
      <c r="C16" s="7"/>
      <c r="D16" s="7"/>
      <c r="E16" s="3"/>
      <c r="F16" s="3"/>
      <c r="G16" s="3"/>
      <c r="H16" s="3"/>
      <c r="I16" s="3"/>
      <c r="J16" s="3"/>
    </row>
    <row r="19" spans="6:6" x14ac:dyDescent="0.25">
      <c r="F19" s="6"/>
    </row>
  </sheetData>
  <mergeCells count="3">
    <mergeCell ref="A16:D16"/>
    <mergeCell ref="A3:F3"/>
    <mergeCell ref="A4:F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FE5B9-1A15-4EB7-ABDD-8D2D4F5CE39C}">
  <dimension ref="A1:H19"/>
  <sheetViews>
    <sheetView zoomScale="120" zoomScaleNormal="120" workbookViewId="0">
      <selection activeCell="G23" sqref="G23"/>
    </sheetView>
  </sheetViews>
  <sheetFormatPr defaultRowHeight="15" x14ac:dyDescent="0.25"/>
  <cols>
    <col min="1" max="1" width="69.85546875" style="19" customWidth="1"/>
    <col min="2" max="2" width="17.42578125" style="19" customWidth="1"/>
    <col min="3" max="3" width="23.42578125" style="19" customWidth="1"/>
    <col min="4" max="4" width="33.5703125" style="19" customWidth="1"/>
    <col min="5" max="5" width="23.7109375" style="19" customWidth="1"/>
    <col min="6" max="6" width="21.28515625" style="19" customWidth="1"/>
    <col min="7" max="7" width="19.85546875" style="19" bestFit="1" customWidth="1"/>
    <col min="8" max="8" width="13.42578125" style="19" customWidth="1"/>
    <col min="9" max="16384" width="9.140625" style="19"/>
  </cols>
  <sheetData>
    <row r="1" spans="1:8" ht="28.5" customHeight="1" x14ac:dyDescent="0.3">
      <c r="A1" s="18" t="s">
        <v>40</v>
      </c>
      <c r="B1" s="18"/>
      <c r="C1" s="18"/>
    </row>
    <row r="2" spans="1:8" ht="18.75" x14ac:dyDescent="0.3">
      <c r="A2" s="20"/>
      <c r="B2" s="20"/>
    </row>
    <row r="3" spans="1:8" ht="15.75" x14ac:dyDescent="0.25">
      <c r="A3" s="21" t="s">
        <v>42</v>
      </c>
      <c r="B3" s="8"/>
      <c r="C3" s="8"/>
      <c r="D3" s="8"/>
    </row>
    <row r="4" spans="1:8" ht="15.75" customHeight="1" x14ac:dyDescent="0.25">
      <c r="A4" s="40" t="s">
        <v>33</v>
      </c>
      <c r="B4" s="22"/>
      <c r="C4" s="22"/>
      <c r="D4" s="22"/>
    </row>
    <row r="5" spans="1:8" ht="47.25" x14ac:dyDescent="0.25">
      <c r="A5" s="23" t="s">
        <v>43</v>
      </c>
      <c r="B5" s="10" t="s">
        <v>15</v>
      </c>
      <c r="C5" s="10" t="s">
        <v>41</v>
      </c>
      <c r="D5" s="10" t="s">
        <v>88</v>
      </c>
    </row>
    <row r="6" spans="1:8" ht="51.75" customHeight="1" x14ac:dyDescent="0.25">
      <c r="A6" s="25" t="s">
        <v>87</v>
      </c>
      <c r="B6" s="24">
        <v>1</v>
      </c>
      <c r="C6" s="27">
        <v>0</v>
      </c>
      <c r="D6" s="17">
        <f>C6*5</f>
        <v>0</v>
      </c>
    </row>
    <row r="7" spans="1:8" ht="15.75" x14ac:dyDescent="0.25">
      <c r="A7" s="34"/>
      <c r="B7" s="35"/>
      <c r="C7" s="35"/>
    </row>
    <row r="8" spans="1:8" ht="15.75" x14ac:dyDescent="0.25">
      <c r="A8" s="48" t="s">
        <v>42</v>
      </c>
      <c r="B8" s="48"/>
      <c r="C8" s="48"/>
      <c r="D8" s="48"/>
      <c r="E8" s="48"/>
      <c r="F8" s="48"/>
      <c r="G8" s="48"/>
      <c r="H8" s="48"/>
    </row>
    <row r="9" spans="1:8" ht="15.75" customHeight="1" x14ac:dyDescent="0.25">
      <c r="A9" s="57" t="s">
        <v>33</v>
      </c>
      <c r="B9" s="57"/>
      <c r="C9" s="57"/>
      <c r="D9" s="57"/>
      <c r="E9" s="57"/>
      <c r="F9" s="57"/>
      <c r="G9" s="57"/>
      <c r="H9" s="57"/>
    </row>
    <row r="10" spans="1:8" ht="47.25" x14ac:dyDescent="0.25">
      <c r="A10" s="23" t="s">
        <v>43</v>
      </c>
      <c r="B10" s="10" t="s">
        <v>15</v>
      </c>
      <c r="C10" s="10" t="s">
        <v>64</v>
      </c>
      <c r="D10" s="10" t="s">
        <v>80</v>
      </c>
      <c r="E10" s="10" t="s">
        <v>65</v>
      </c>
      <c r="F10" s="10" t="s">
        <v>66</v>
      </c>
      <c r="G10" s="10" t="s">
        <v>81</v>
      </c>
      <c r="H10" s="10" t="s">
        <v>82</v>
      </c>
    </row>
    <row r="11" spans="1:8" ht="39" customHeight="1" x14ac:dyDescent="0.25">
      <c r="A11" s="25" t="s">
        <v>69</v>
      </c>
      <c r="B11" s="24">
        <v>1</v>
      </c>
      <c r="C11" s="41" t="s">
        <v>79</v>
      </c>
      <c r="D11" s="41">
        <v>66</v>
      </c>
      <c r="E11" s="42">
        <f>Leasekosten!$H$17/Leasekosten!$C$17</f>
        <v>0</v>
      </c>
      <c r="F11" s="15">
        <f>E11*D11</f>
        <v>0</v>
      </c>
      <c r="G11" s="43">
        <v>0</v>
      </c>
      <c r="H11" s="15">
        <f>F11*G11</f>
        <v>0</v>
      </c>
    </row>
    <row r="12" spans="1:8" ht="39" customHeight="1" x14ac:dyDescent="0.25">
      <c r="A12" s="25" t="s">
        <v>70</v>
      </c>
      <c r="B12" s="24">
        <v>1</v>
      </c>
      <c r="C12" s="41" t="s">
        <v>74</v>
      </c>
      <c r="D12" s="41">
        <v>54</v>
      </c>
      <c r="E12" s="42">
        <f>Leasekosten!$H$17/Leasekosten!$C$17</f>
        <v>0</v>
      </c>
      <c r="F12" s="15">
        <f t="shared" ref="F12:F16" si="0">E12*D12</f>
        <v>0</v>
      </c>
      <c r="G12" s="43">
        <v>0</v>
      </c>
      <c r="H12" s="15">
        <f t="shared" ref="H12:H16" si="1">F12*G12</f>
        <v>0</v>
      </c>
    </row>
    <row r="13" spans="1:8" ht="39" customHeight="1" x14ac:dyDescent="0.25">
      <c r="A13" s="25" t="s">
        <v>71</v>
      </c>
      <c r="B13" s="24">
        <v>1</v>
      </c>
      <c r="C13" s="41" t="s">
        <v>75</v>
      </c>
      <c r="D13" s="41">
        <v>42</v>
      </c>
      <c r="E13" s="42">
        <f>Leasekosten!$H$17/Leasekosten!$C$17</f>
        <v>0</v>
      </c>
      <c r="F13" s="15">
        <f t="shared" si="0"/>
        <v>0</v>
      </c>
      <c r="G13" s="43">
        <v>0</v>
      </c>
      <c r="H13" s="15">
        <f t="shared" si="1"/>
        <v>0</v>
      </c>
    </row>
    <row r="14" spans="1:8" ht="39" customHeight="1" x14ac:dyDescent="0.25">
      <c r="A14" s="25" t="s">
        <v>72</v>
      </c>
      <c r="B14" s="24">
        <v>1</v>
      </c>
      <c r="C14" s="41" t="s">
        <v>76</v>
      </c>
      <c r="D14" s="41">
        <v>30</v>
      </c>
      <c r="E14" s="42">
        <f>Leasekosten!$H$17/Leasekosten!$C$17</f>
        <v>0</v>
      </c>
      <c r="F14" s="15">
        <f t="shared" si="0"/>
        <v>0</v>
      </c>
      <c r="G14" s="43">
        <v>0</v>
      </c>
      <c r="H14" s="15">
        <f t="shared" si="1"/>
        <v>0</v>
      </c>
    </row>
    <row r="15" spans="1:8" ht="39" customHeight="1" x14ac:dyDescent="0.25">
      <c r="A15" s="25" t="s">
        <v>73</v>
      </c>
      <c r="B15" s="24">
        <v>1</v>
      </c>
      <c r="C15" s="41" t="s">
        <v>77</v>
      </c>
      <c r="D15" s="41">
        <v>18</v>
      </c>
      <c r="E15" s="42">
        <f>Leasekosten!$H$17/Leasekosten!$C$17</f>
        <v>0</v>
      </c>
      <c r="F15" s="15">
        <f t="shared" si="0"/>
        <v>0</v>
      </c>
      <c r="G15" s="43">
        <v>0</v>
      </c>
      <c r="H15" s="15">
        <f t="shared" si="1"/>
        <v>0</v>
      </c>
    </row>
    <row r="16" spans="1:8" ht="39" customHeight="1" x14ac:dyDescent="0.25">
      <c r="A16" s="25" t="s">
        <v>83</v>
      </c>
      <c r="B16" s="24">
        <v>1</v>
      </c>
      <c r="C16" s="41" t="s">
        <v>78</v>
      </c>
      <c r="D16" s="41">
        <v>6</v>
      </c>
      <c r="E16" s="42">
        <f>Leasekosten!$H$17/Leasekosten!$C$17</f>
        <v>0</v>
      </c>
      <c r="F16" s="15">
        <f t="shared" si="0"/>
        <v>0</v>
      </c>
      <c r="G16" s="43">
        <v>0</v>
      </c>
      <c r="H16" s="15">
        <f t="shared" si="1"/>
        <v>0</v>
      </c>
    </row>
    <row r="17" spans="1:8" ht="15.75" x14ac:dyDescent="0.25">
      <c r="A17" s="44" t="s">
        <v>67</v>
      </c>
      <c r="B17" s="44"/>
      <c r="C17" s="44"/>
      <c r="D17" s="44"/>
      <c r="E17" s="44"/>
      <c r="F17" s="44"/>
      <c r="G17" s="45"/>
      <c r="H17" s="46">
        <f>SUM(H11:H16)</f>
        <v>0</v>
      </c>
    </row>
    <row r="18" spans="1:8" ht="49.5" customHeight="1" x14ac:dyDescent="0.25">
      <c r="A18" s="36" t="s">
        <v>31</v>
      </c>
      <c r="B18" s="36"/>
      <c r="C18" s="36"/>
    </row>
    <row r="19" spans="1:8" x14ac:dyDescent="0.25">
      <c r="B19" s="36"/>
      <c r="C19" s="36"/>
    </row>
  </sheetData>
  <mergeCells count="8">
    <mergeCell ref="A1:C1"/>
    <mergeCell ref="B19:C19"/>
    <mergeCell ref="A18:C18"/>
    <mergeCell ref="A3:D3"/>
    <mergeCell ref="A4:D4"/>
    <mergeCell ref="A17:F17"/>
    <mergeCell ref="A8:H8"/>
    <mergeCell ref="A9:H9"/>
  </mergeCells>
  <phoneticPr fontId="4" type="noConversion"/>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B53B8-7412-4FE3-BF69-698960625E9A}">
  <dimension ref="A1:Z30"/>
  <sheetViews>
    <sheetView zoomScale="110" zoomScaleNormal="110" workbookViewId="0">
      <selection activeCell="D19" sqref="D19"/>
    </sheetView>
  </sheetViews>
  <sheetFormatPr defaultRowHeight="15" x14ac:dyDescent="0.25"/>
  <cols>
    <col min="1" max="1" width="45.42578125" style="37" customWidth="1"/>
    <col min="2" max="2" width="21.140625" style="37" bestFit="1" customWidth="1"/>
    <col min="3" max="4" width="21.140625" style="37" customWidth="1"/>
    <col min="5" max="5" width="17.7109375" style="37" bestFit="1" customWidth="1"/>
    <col min="6" max="16384" width="9.140625" style="37"/>
  </cols>
  <sheetData>
    <row r="1" spans="1:26" ht="18.75" x14ac:dyDescent="0.3">
      <c r="A1" s="20" t="s">
        <v>16</v>
      </c>
    </row>
    <row r="2" spans="1:26" ht="15.75" x14ac:dyDescent="0.25">
      <c r="A2" s="47"/>
      <c r="B2" s="47"/>
      <c r="C2" s="47"/>
      <c r="D2" s="47"/>
      <c r="E2" s="47"/>
      <c r="F2" s="47"/>
      <c r="G2" s="47"/>
      <c r="H2" s="47"/>
      <c r="I2" s="47"/>
      <c r="J2" s="47"/>
      <c r="K2" s="47"/>
      <c r="L2" s="47"/>
      <c r="M2" s="47"/>
      <c r="N2" s="47"/>
      <c r="O2" s="47"/>
      <c r="P2" s="47"/>
      <c r="Q2" s="47"/>
      <c r="R2" s="47"/>
      <c r="S2" s="47"/>
      <c r="T2" s="47"/>
      <c r="U2" s="47"/>
      <c r="V2" s="47"/>
      <c r="W2" s="47"/>
      <c r="X2" s="47"/>
      <c r="Y2" s="47"/>
      <c r="Z2" s="47"/>
    </row>
    <row r="3" spans="1:26" ht="15.75" x14ac:dyDescent="0.25">
      <c r="A3" s="48" t="s">
        <v>55</v>
      </c>
      <c r="B3" s="48"/>
      <c r="C3" s="48"/>
      <c r="D3" s="48"/>
      <c r="E3" s="48"/>
    </row>
    <row r="4" spans="1:26" ht="15.75" x14ac:dyDescent="0.25">
      <c r="A4" s="49" t="s">
        <v>56</v>
      </c>
      <c r="B4" s="49"/>
      <c r="C4" s="49"/>
      <c r="D4" s="49"/>
      <c r="E4" s="49"/>
    </row>
    <row r="5" spans="1:26" s="19" customFormat="1" ht="40.5" customHeight="1" x14ac:dyDescent="0.25">
      <c r="A5" s="10" t="s">
        <v>89</v>
      </c>
      <c r="B5" s="10" t="s">
        <v>62</v>
      </c>
      <c r="C5" s="10" t="s">
        <v>60</v>
      </c>
      <c r="D5" s="10" t="s">
        <v>61</v>
      </c>
      <c r="E5" s="50" t="s">
        <v>12</v>
      </c>
    </row>
    <row r="6" spans="1:26" s="19" customFormat="1" ht="36" customHeight="1" x14ac:dyDescent="0.25">
      <c r="A6" s="11" t="s">
        <v>30</v>
      </c>
      <c r="B6" s="14">
        <f>Leasekosten!I17</f>
        <v>0</v>
      </c>
      <c r="C6" s="51">
        <f>Leasekosten!J17</f>
        <v>0</v>
      </c>
      <c r="D6" s="60">
        <v>0</v>
      </c>
      <c r="E6" s="14">
        <f>C6</f>
        <v>0</v>
      </c>
    </row>
    <row r="7" spans="1:26" s="19" customFormat="1" ht="36" customHeight="1" x14ac:dyDescent="0.25">
      <c r="A7" s="11" t="s">
        <v>57</v>
      </c>
      <c r="B7" s="14">
        <f>'Kosten Operating Services'!H17</f>
        <v>0</v>
      </c>
      <c r="C7" s="51">
        <f>B7*6</f>
        <v>0</v>
      </c>
      <c r="D7" s="51">
        <f>B7*2</f>
        <v>0</v>
      </c>
      <c r="E7" s="14">
        <f t="shared" ref="E7:E8" si="0">SUM(C7:D7)</f>
        <v>0</v>
      </c>
    </row>
    <row r="8" spans="1:26" s="19" customFormat="1" ht="36" customHeight="1" x14ac:dyDescent="0.25">
      <c r="A8" s="11" t="s">
        <v>58</v>
      </c>
      <c r="B8" s="14">
        <f>'Kosten ingrediënten en verbruik'!E14</f>
        <v>0</v>
      </c>
      <c r="C8" s="51">
        <f>B8*6</f>
        <v>0</v>
      </c>
      <c r="D8" s="51">
        <f>B8*2</f>
        <v>0</v>
      </c>
      <c r="E8" s="14">
        <f t="shared" si="0"/>
        <v>0</v>
      </c>
    </row>
    <row r="9" spans="1:26" s="19" customFormat="1" ht="36" customHeight="1" x14ac:dyDescent="0.25">
      <c r="A9" s="11" t="s">
        <v>63</v>
      </c>
      <c r="B9" s="60">
        <v>0</v>
      </c>
      <c r="C9" s="60">
        <v>0</v>
      </c>
      <c r="D9" s="60">
        <v>0</v>
      </c>
      <c r="E9" s="14">
        <f>'Optionele kosten '!D6</f>
        <v>0</v>
      </c>
    </row>
    <row r="10" spans="1:26" s="19" customFormat="1" ht="36" customHeight="1" x14ac:dyDescent="0.25">
      <c r="A10" s="11" t="s">
        <v>68</v>
      </c>
      <c r="B10" s="60">
        <v>0</v>
      </c>
      <c r="C10" s="60">
        <v>0</v>
      </c>
      <c r="D10" s="60">
        <v>0</v>
      </c>
      <c r="E10" s="14">
        <f>'Optionele kosten '!H17</f>
        <v>0</v>
      </c>
    </row>
    <row r="11" spans="1:26" s="19" customFormat="1" ht="15.75" x14ac:dyDescent="0.25">
      <c r="A11" s="52" t="s">
        <v>59</v>
      </c>
      <c r="B11" s="53"/>
      <c r="C11" s="53"/>
      <c r="D11" s="54"/>
      <c r="E11" s="17">
        <f>SUM(E6:E10)</f>
        <v>0</v>
      </c>
    </row>
    <row r="12" spans="1:26" ht="15.75" x14ac:dyDescent="0.25">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row>
    <row r="13" spans="1:26" ht="15.75" x14ac:dyDescent="0.25">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row>
    <row r="14" spans="1:26" ht="15.75" x14ac:dyDescent="0.25">
      <c r="A14" s="55" t="s">
        <v>91</v>
      </c>
      <c r="B14" s="56">
        <f>B6+B7+B8</f>
        <v>0</v>
      </c>
      <c r="C14" s="47"/>
      <c r="D14" s="47"/>
      <c r="E14" s="47"/>
      <c r="F14" s="47"/>
      <c r="G14" s="47"/>
      <c r="H14" s="47"/>
      <c r="I14" s="47"/>
      <c r="J14" s="47"/>
      <c r="K14" s="47"/>
      <c r="L14" s="47"/>
      <c r="M14" s="47"/>
      <c r="N14" s="47"/>
      <c r="O14" s="47"/>
      <c r="P14" s="47"/>
      <c r="Q14" s="47"/>
      <c r="R14" s="47"/>
      <c r="S14" s="47"/>
      <c r="T14" s="47"/>
      <c r="U14" s="47"/>
    </row>
    <row r="15" spans="1:26" ht="15.75" x14ac:dyDescent="0.25">
      <c r="A15" s="55" t="s">
        <v>92</v>
      </c>
      <c r="B15" s="56">
        <f>C6+C7+C8</f>
        <v>0</v>
      </c>
      <c r="C15" s="47"/>
      <c r="D15" s="47"/>
      <c r="E15" s="47"/>
      <c r="F15" s="47"/>
      <c r="G15" s="47"/>
      <c r="H15" s="47"/>
      <c r="I15" s="47"/>
      <c r="J15" s="47"/>
      <c r="K15" s="47"/>
      <c r="L15" s="47"/>
      <c r="M15" s="47"/>
      <c r="N15" s="47"/>
      <c r="O15" s="47"/>
      <c r="P15" s="47"/>
      <c r="Q15" s="47"/>
      <c r="R15" s="47"/>
      <c r="S15" s="47"/>
      <c r="T15" s="47"/>
      <c r="U15" s="47"/>
    </row>
    <row r="16" spans="1:26" ht="15.75" x14ac:dyDescent="0.25">
      <c r="A16" s="55" t="s">
        <v>93</v>
      </c>
      <c r="B16" s="56">
        <f>D7+D8</f>
        <v>0</v>
      </c>
      <c r="C16" s="47"/>
      <c r="D16" s="47"/>
      <c r="E16" s="47"/>
      <c r="F16" s="47"/>
      <c r="G16" s="47"/>
      <c r="H16" s="47"/>
      <c r="I16" s="47"/>
      <c r="J16" s="47"/>
      <c r="K16" s="47"/>
      <c r="L16" s="47"/>
      <c r="M16" s="47"/>
      <c r="N16" s="47"/>
      <c r="O16" s="47"/>
      <c r="P16" s="47"/>
      <c r="Q16" s="47"/>
      <c r="R16" s="47"/>
      <c r="S16" s="47"/>
      <c r="T16" s="47"/>
      <c r="U16" s="47"/>
    </row>
    <row r="17" spans="1:26" ht="15.75" x14ac:dyDescent="0.25">
      <c r="A17" s="58" t="s">
        <v>94</v>
      </c>
      <c r="B17" s="59">
        <f>E6+E7+E8+E9+E10</f>
        <v>0</v>
      </c>
      <c r="C17" s="47"/>
      <c r="D17" s="47"/>
      <c r="E17" s="47"/>
      <c r="F17" s="47"/>
      <c r="G17" s="47"/>
      <c r="H17" s="47"/>
      <c r="I17" s="47"/>
      <c r="J17" s="47"/>
      <c r="K17" s="47"/>
      <c r="L17" s="47"/>
      <c r="M17" s="47"/>
      <c r="N17" s="47"/>
      <c r="O17" s="47"/>
      <c r="P17" s="47"/>
      <c r="Q17" s="47"/>
      <c r="R17" s="47"/>
      <c r="S17" s="47"/>
      <c r="T17" s="47"/>
      <c r="U17" s="47"/>
    </row>
    <row r="18" spans="1:26" ht="15.75" x14ac:dyDescent="0.25">
      <c r="A18" s="47"/>
      <c r="B18" s="47"/>
      <c r="C18" s="47"/>
      <c r="D18" s="47"/>
      <c r="E18" s="47"/>
      <c r="F18" s="47"/>
      <c r="G18" s="47"/>
      <c r="H18" s="47"/>
      <c r="I18" s="47"/>
      <c r="J18" s="47"/>
      <c r="K18" s="47"/>
      <c r="L18" s="47"/>
      <c r="M18" s="47"/>
      <c r="N18" s="47"/>
      <c r="O18" s="47"/>
      <c r="P18" s="47"/>
      <c r="Q18" s="47"/>
      <c r="R18" s="47"/>
      <c r="S18" s="47"/>
      <c r="T18" s="47"/>
      <c r="U18" s="47"/>
    </row>
    <row r="19" spans="1:26" ht="15.75" x14ac:dyDescent="0.25">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6" ht="15.75" x14ac:dyDescent="0.25">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26" ht="15.75" x14ac:dyDescent="0.25">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ht="15.75" x14ac:dyDescent="0.25">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6" ht="15.75" x14ac:dyDescent="0.25">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ht="15.75" x14ac:dyDescent="0.25">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6" ht="15.75" x14ac:dyDescent="0.25">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row>
    <row r="26" spans="1:26" ht="15.75" x14ac:dyDescent="0.25">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row>
    <row r="27" spans="1:26" ht="15.75" x14ac:dyDescent="0.25">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row>
    <row r="28" spans="1:26" ht="15.75" x14ac:dyDescent="0.25">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row>
    <row r="29" spans="1:26" ht="15.75" x14ac:dyDescent="0.25">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row>
    <row r="30" spans="1:26" ht="15.75" x14ac:dyDescent="0.25">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row>
  </sheetData>
  <mergeCells count="3">
    <mergeCell ref="A3:E3"/>
    <mergeCell ref="A4:E4"/>
    <mergeCell ref="A11:D1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88F1693CAE70C46B171572C5B82FC0E" ma:contentTypeVersion="4" ma:contentTypeDescription="Create a new document." ma:contentTypeScope="" ma:versionID="10848009e5a656098573630de5dd09b0">
  <xsd:schema xmlns:xsd="http://www.w3.org/2001/XMLSchema" xmlns:xs="http://www.w3.org/2001/XMLSchema" xmlns:p="http://schemas.microsoft.com/office/2006/metadata/properties" xmlns:ns2="583c5c8b-c3f9-4eaf-a21a-3150b30ce48e" targetNamespace="http://schemas.microsoft.com/office/2006/metadata/properties" ma:root="true" ma:fieldsID="b2ccb0f1f12d268a7c77a8a71f7c87aa" ns2:_="">
    <xsd:import namespace="583c5c8b-c3f9-4eaf-a21a-3150b30ce4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3c5c8b-c3f9-4eaf-a21a-3150b30ce4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76157B-4587-429D-870A-217F3B1D552B}">
  <ds:schemaRefs>
    <ds:schemaRef ds:uri="http://schemas.microsoft.com/sharepoint/v3/contenttype/forms"/>
  </ds:schemaRefs>
</ds:datastoreItem>
</file>

<file path=customXml/itemProps2.xml><?xml version="1.0" encoding="utf-8"?>
<ds:datastoreItem xmlns:ds="http://schemas.openxmlformats.org/officeDocument/2006/customXml" ds:itemID="{1AFA7EE4-D483-4093-8E2D-4D7886D2FA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3c5c8b-c3f9-4eaf-a21a-3150b30ce4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7D1141-F8C8-4210-BF82-449BC6208DB1}">
  <ds:schemaRefs>
    <ds:schemaRef ds:uri="http://schemas.openxmlformats.org/package/2006/metadata/core-properties"/>
    <ds:schemaRef ds:uri="http://purl.org/dc/dcmitype/"/>
    <ds:schemaRef ds:uri="583c5c8b-c3f9-4eaf-a21a-3150b30ce48e"/>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Leasekosten</vt:lpstr>
      <vt:lpstr>Kosten Operating Services</vt:lpstr>
      <vt:lpstr>Kosten ingrediënten en verbruik</vt:lpstr>
      <vt:lpstr>Optionele kosten </vt:lpstr>
      <vt:lpstr>Total Costs of Ownership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Weverling, Maarten</dc:creator>
  <cp:lastModifiedBy>Weverling, Maarten</cp:lastModifiedBy>
  <dcterms:created xsi:type="dcterms:W3CDTF">2025-11-26T10:44:42Z</dcterms:created>
  <dcterms:modified xsi:type="dcterms:W3CDTF">2026-04-03T11:13:32Z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0x010100A88F1693CAE70C46B171572C5B82FC0E</vt:lpwstr>
  </property>
</Properties>
</file>