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defaultThemeVersion="124226"/>
  <mc:AlternateContent xmlns:mc="http://schemas.openxmlformats.org/markup-compatibility/2006">
    <mc:Choice Requires="x15">
      <x15ac:absPath xmlns:x15ac="http://schemas.microsoft.com/office/spreadsheetml/2010/11/ac" url="https://sanla.sharepoint.com/sites/project.nieuw.dataplatform.3ro.extern2/Gedeelde documenten/General/02 Aanbesteding/Bijlagen Aanbesteding/"/>
    </mc:Choice>
  </mc:AlternateContent>
  <xr:revisionPtr revIDLastSave="6430" documentId="8_{9050D3A9-5342-9143-88B1-BB3188B86762}" xr6:coauthVersionLast="47" xr6:coauthVersionMax="47" xr10:uidLastSave="{CCE0A33D-31BE-49E6-BD9F-74A5FC670B0C}"/>
  <bookViews>
    <workbookView xWindow="-120" yWindow="-120" windowWidth="29040" windowHeight="15720" tabRatio="851" xr2:uid="{00000000-000D-0000-FFFF-FFFF00000000}"/>
  </bookViews>
  <sheets>
    <sheet name="Eisen en wensen" sheetId="31" r:id="rId1"/>
    <sheet name="Variabelen" sheetId="13" state="hidden" r:id="rId2"/>
    <sheet name="Scores" sheetId="3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5" i="31" l="1"/>
  <c r="L138" i="31"/>
  <c r="M138" i="31"/>
  <c r="N138" i="31"/>
  <c r="O138" i="31"/>
  <c r="P138" i="31"/>
  <c r="Q138" i="31"/>
  <c r="R138" i="31"/>
  <c r="S138" i="31"/>
  <c r="T138" i="31"/>
  <c r="L139" i="31"/>
  <c r="M139" i="31"/>
  <c r="N139" i="31"/>
  <c r="O139" i="31"/>
  <c r="P139" i="31"/>
  <c r="Q139" i="31"/>
  <c r="R139" i="31"/>
  <c r="S139" i="31"/>
  <c r="T139" i="31"/>
  <c r="I138" i="31"/>
  <c r="I139" i="31"/>
  <c r="P145" i="31"/>
  <c r="N145" i="31"/>
  <c r="M145" i="31"/>
  <c r="L145" i="31"/>
  <c r="T145" i="31" s="1"/>
  <c r="P11" i="31"/>
  <c r="N11" i="31"/>
  <c r="M11" i="31"/>
  <c r="L11" i="31"/>
  <c r="T11" i="31" s="1"/>
  <c r="P31" i="31"/>
  <c r="N31" i="31"/>
  <c r="M31" i="31"/>
  <c r="L31" i="31"/>
  <c r="T31" i="31" s="1"/>
  <c r="P178" i="31"/>
  <c r="N178" i="31"/>
  <c r="M178" i="31"/>
  <c r="L178" i="31"/>
  <c r="T178" i="31" s="1"/>
  <c r="P184" i="31"/>
  <c r="N184" i="31"/>
  <c r="M184" i="31"/>
  <c r="L184" i="31"/>
  <c r="T184" i="31" s="1"/>
  <c r="P169" i="31"/>
  <c r="N169" i="31"/>
  <c r="M169" i="31"/>
  <c r="L169" i="31"/>
  <c r="T169" i="31" s="1"/>
  <c r="P168" i="31"/>
  <c r="N168" i="31"/>
  <c r="M168" i="31"/>
  <c r="L168" i="31"/>
  <c r="T168" i="31" s="1"/>
  <c r="P167" i="31"/>
  <c r="N167" i="31"/>
  <c r="M167" i="31"/>
  <c r="L167" i="31"/>
  <c r="T167" i="31" s="1"/>
  <c r="P166" i="31"/>
  <c r="N166" i="31"/>
  <c r="M166" i="31"/>
  <c r="L166" i="31"/>
  <c r="T166" i="31" s="1"/>
  <c r="P165" i="31"/>
  <c r="N165" i="31"/>
  <c r="M165" i="31"/>
  <c r="L165" i="31"/>
  <c r="T165" i="31" s="1"/>
  <c r="P164" i="31"/>
  <c r="N164" i="31"/>
  <c r="M164" i="31"/>
  <c r="L164" i="31"/>
  <c r="T164" i="31" s="1"/>
  <c r="P163" i="31"/>
  <c r="N163" i="31"/>
  <c r="M163" i="31"/>
  <c r="L163" i="31"/>
  <c r="T163" i="31" s="1"/>
  <c r="P161" i="31"/>
  <c r="N161" i="31"/>
  <c r="M161" i="31"/>
  <c r="L161" i="31"/>
  <c r="T161" i="31" s="1"/>
  <c r="P173" i="31"/>
  <c r="N173" i="31"/>
  <c r="M173" i="31"/>
  <c r="L173" i="31"/>
  <c r="T173" i="31" s="1"/>
  <c r="L68" i="31"/>
  <c r="M68" i="31"/>
  <c r="N68" i="31"/>
  <c r="O68" i="31"/>
  <c r="P68" i="31"/>
  <c r="S68" i="31"/>
  <c r="L69" i="31"/>
  <c r="M69" i="31"/>
  <c r="N69" i="31"/>
  <c r="O69" i="31"/>
  <c r="P69" i="31"/>
  <c r="S69" i="31"/>
  <c r="L158" i="31"/>
  <c r="M158" i="31"/>
  <c r="N158" i="31"/>
  <c r="O158" i="31"/>
  <c r="P158" i="31"/>
  <c r="S158" i="31"/>
  <c r="L159" i="31"/>
  <c r="M159" i="31"/>
  <c r="N159" i="31"/>
  <c r="O159" i="31"/>
  <c r="P159" i="31"/>
  <c r="S159" i="31"/>
  <c r="L186" i="31"/>
  <c r="M186" i="31"/>
  <c r="N186" i="31"/>
  <c r="O186" i="31"/>
  <c r="P186" i="31"/>
  <c r="S186" i="31"/>
  <c r="L180" i="31"/>
  <c r="M180" i="31"/>
  <c r="N180" i="31"/>
  <c r="O180" i="31"/>
  <c r="P180" i="31"/>
  <c r="S180" i="31"/>
  <c r="L172" i="31"/>
  <c r="M172" i="31"/>
  <c r="N172" i="31"/>
  <c r="O172" i="31"/>
  <c r="P172" i="31"/>
  <c r="S172" i="31"/>
  <c r="L174" i="31"/>
  <c r="M174" i="31"/>
  <c r="N174" i="31"/>
  <c r="O174" i="31"/>
  <c r="P174" i="31"/>
  <c r="S174" i="31"/>
  <c r="L143" i="31"/>
  <c r="M143" i="31"/>
  <c r="N143" i="31"/>
  <c r="O143" i="31"/>
  <c r="P143" i="31"/>
  <c r="S143" i="31"/>
  <c r="L144" i="31"/>
  <c r="M144" i="31"/>
  <c r="N144" i="31"/>
  <c r="O144" i="31"/>
  <c r="P144" i="31"/>
  <c r="S144" i="31"/>
  <c r="L114" i="31"/>
  <c r="M114" i="31"/>
  <c r="N114" i="31"/>
  <c r="O114" i="31"/>
  <c r="P114" i="31"/>
  <c r="S114" i="31"/>
  <c r="L115" i="31"/>
  <c r="M115" i="31"/>
  <c r="N115" i="31"/>
  <c r="O115" i="31"/>
  <c r="P115" i="31"/>
  <c r="S115" i="31"/>
  <c r="L116" i="31"/>
  <c r="M116" i="31"/>
  <c r="N116" i="31"/>
  <c r="O116" i="31"/>
  <c r="P116" i="31"/>
  <c r="S116" i="31"/>
  <c r="L117" i="31"/>
  <c r="M117" i="31"/>
  <c r="N117" i="31"/>
  <c r="O117" i="31"/>
  <c r="P117" i="31"/>
  <c r="S117" i="31"/>
  <c r="L118" i="31"/>
  <c r="M118" i="31"/>
  <c r="N118" i="31"/>
  <c r="O118" i="31"/>
  <c r="P118" i="31"/>
  <c r="S118" i="31"/>
  <c r="L119" i="31"/>
  <c r="M119" i="31"/>
  <c r="N119" i="31"/>
  <c r="O119" i="31"/>
  <c r="P119" i="31"/>
  <c r="S119" i="31"/>
  <c r="L120" i="31"/>
  <c r="M120" i="31"/>
  <c r="N120" i="31"/>
  <c r="O120" i="31"/>
  <c r="P120" i="31"/>
  <c r="S120" i="31"/>
  <c r="L121" i="31"/>
  <c r="M121" i="31"/>
  <c r="N121" i="31"/>
  <c r="O121" i="31"/>
  <c r="P121" i="31"/>
  <c r="S121" i="31"/>
  <c r="L122" i="31"/>
  <c r="M122" i="31"/>
  <c r="N122" i="31"/>
  <c r="O122" i="31"/>
  <c r="P122" i="31"/>
  <c r="S122" i="31"/>
  <c r="L123" i="31"/>
  <c r="M123" i="31"/>
  <c r="N123" i="31"/>
  <c r="O123" i="31"/>
  <c r="P123" i="31"/>
  <c r="S123" i="31"/>
  <c r="L124" i="31"/>
  <c r="M124" i="31"/>
  <c r="N124" i="31"/>
  <c r="O124" i="31"/>
  <c r="P124" i="31"/>
  <c r="S124" i="31"/>
  <c r="L125" i="31"/>
  <c r="M125" i="31"/>
  <c r="N125" i="31"/>
  <c r="O125" i="31"/>
  <c r="P125" i="31"/>
  <c r="S125" i="31"/>
  <c r="L126" i="31"/>
  <c r="M126" i="31"/>
  <c r="N126" i="31"/>
  <c r="O126" i="31"/>
  <c r="P126" i="31"/>
  <c r="S126" i="31"/>
  <c r="L127" i="31"/>
  <c r="M127" i="31"/>
  <c r="N127" i="31"/>
  <c r="O127" i="31"/>
  <c r="P127" i="31"/>
  <c r="S127" i="31"/>
  <c r="L128" i="31"/>
  <c r="M128" i="31"/>
  <c r="N128" i="31"/>
  <c r="O128" i="31"/>
  <c r="P128" i="31"/>
  <c r="S128" i="31"/>
  <c r="L129" i="31"/>
  <c r="M129" i="31"/>
  <c r="N129" i="31"/>
  <c r="O129" i="31"/>
  <c r="P129" i="31"/>
  <c r="S129" i="31"/>
  <c r="L130" i="31"/>
  <c r="M130" i="31"/>
  <c r="N130" i="31"/>
  <c r="O130" i="31"/>
  <c r="P130" i="31"/>
  <c r="S130" i="31"/>
  <c r="L131" i="31"/>
  <c r="M131" i="31"/>
  <c r="N131" i="31"/>
  <c r="O131" i="31"/>
  <c r="P131" i="31"/>
  <c r="S131" i="31"/>
  <c r="L132" i="31"/>
  <c r="M132" i="31"/>
  <c r="N132" i="31"/>
  <c r="O132" i="31"/>
  <c r="P132" i="31"/>
  <c r="S132" i="31"/>
  <c r="L133" i="31"/>
  <c r="M133" i="31"/>
  <c r="N133" i="31"/>
  <c r="O133" i="31"/>
  <c r="P133" i="31"/>
  <c r="S133" i="31"/>
  <c r="L134" i="31"/>
  <c r="M134" i="31"/>
  <c r="N134" i="31"/>
  <c r="O134" i="31"/>
  <c r="P134" i="31"/>
  <c r="S134" i="31"/>
  <c r="L135" i="31"/>
  <c r="M135" i="31"/>
  <c r="N135" i="31"/>
  <c r="O135" i="31"/>
  <c r="P135" i="31"/>
  <c r="S135" i="31"/>
  <c r="L136" i="31"/>
  <c r="M136" i="31"/>
  <c r="N136" i="31"/>
  <c r="O136" i="31"/>
  <c r="P136" i="31"/>
  <c r="S136" i="31"/>
  <c r="L95" i="31"/>
  <c r="M95" i="31"/>
  <c r="N95" i="31"/>
  <c r="O95" i="31"/>
  <c r="P95" i="31"/>
  <c r="S95" i="31"/>
  <c r="L86" i="31"/>
  <c r="M86" i="31"/>
  <c r="N86" i="31"/>
  <c r="O86" i="31"/>
  <c r="P86" i="31"/>
  <c r="S86" i="31"/>
  <c r="L87" i="31"/>
  <c r="M87" i="31"/>
  <c r="N87" i="31"/>
  <c r="O87" i="31"/>
  <c r="P87" i="31"/>
  <c r="S87" i="31"/>
  <c r="L88" i="31"/>
  <c r="M88" i="31"/>
  <c r="N88" i="31"/>
  <c r="O88" i="31"/>
  <c r="P88" i="31"/>
  <c r="S88" i="31"/>
  <c r="L89" i="31"/>
  <c r="M89" i="31"/>
  <c r="N89" i="31"/>
  <c r="O89" i="31"/>
  <c r="P89" i="31"/>
  <c r="S89" i="31"/>
  <c r="L90" i="31"/>
  <c r="M90" i="31"/>
  <c r="N90" i="31"/>
  <c r="O90" i="31"/>
  <c r="P90" i="31"/>
  <c r="S90" i="31"/>
  <c r="L91" i="31"/>
  <c r="M91" i="31"/>
  <c r="N91" i="31"/>
  <c r="O91" i="31"/>
  <c r="P91" i="31"/>
  <c r="S91" i="31"/>
  <c r="L92" i="31"/>
  <c r="M92" i="31"/>
  <c r="N92" i="31"/>
  <c r="O92" i="31"/>
  <c r="P92" i="31"/>
  <c r="S92" i="31"/>
  <c r="L93" i="31"/>
  <c r="M93" i="31"/>
  <c r="N93" i="31"/>
  <c r="O93" i="31"/>
  <c r="P93" i="31"/>
  <c r="S93" i="31"/>
  <c r="L82" i="31"/>
  <c r="M82" i="31"/>
  <c r="N82" i="31"/>
  <c r="O82" i="31"/>
  <c r="P82" i="31"/>
  <c r="S82" i="31"/>
  <c r="L83" i="31"/>
  <c r="M83" i="31"/>
  <c r="N83" i="31"/>
  <c r="O83" i="31"/>
  <c r="P83" i="31"/>
  <c r="S83" i="31"/>
  <c r="L84" i="31"/>
  <c r="M84" i="31"/>
  <c r="N84" i="31"/>
  <c r="O84" i="31"/>
  <c r="P84" i="31"/>
  <c r="S84" i="31"/>
  <c r="L73" i="31"/>
  <c r="M73" i="31"/>
  <c r="N73" i="31"/>
  <c r="O73" i="31"/>
  <c r="P73" i="31"/>
  <c r="S73" i="31"/>
  <c r="L74" i="31"/>
  <c r="M74" i="31"/>
  <c r="N74" i="31"/>
  <c r="O74" i="31"/>
  <c r="P74" i="31"/>
  <c r="S74" i="31"/>
  <c r="L75" i="31"/>
  <c r="M75" i="31"/>
  <c r="N75" i="31"/>
  <c r="O75" i="31"/>
  <c r="P75" i="31"/>
  <c r="S75" i="31"/>
  <c r="L76" i="31"/>
  <c r="M76" i="31"/>
  <c r="N76" i="31"/>
  <c r="O76" i="31"/>
  <c r="P76" i="31"/>
  <c r="S76" i="31"/>
  <c r="L77" i="31"/>
  <c r="M77" i="31"/>
  <c r="N77" i="31"/>
  <c r="O77" i="31"/>
  <c r="P77" i="31"/>
  <c r="S77" i="31"/>
  <c r="L78" i="31"/>
  <c r="M78" i="31"/>
  <c r="N78" i="31"/>
  <c r="O78" i="31"/>
  <c r="P78" i="31"/>
  <c r="S78" i="31"/>
  <c r="L72" i="31"/>
  <c r="M72" i="31"/>
  <c r="N72" i="31"/>
  <c r="O72" i="31"/>
  <c r="P72" i="31"/>
  <c r="S72" i="31"/>
  <c r="L66" i="31"/>
  <c r="M66" i="31"/>
  <c r="N66" i="31"/>
  <c r="O66" i="31"/>
  <c r="P66" i="31"/>
  <c r="S66" i="31"/>
  <c r="L67" i="31"/>
  <c r="M67" i="31"/>
  <c r="N67" i="31"/>
  <c r="O67" i="31"/>
  <c r="P67" i="31"/>
  <c r="S67" i="31"/>
  <c r="L63" i="31"/>
  <c r="M63" i="31"/>
  <c r="N63" i="31"/>
  <c r="O63" i="31"/>
  <c r="P63" i="31"/>
  <c r="S63" i="31"/>
  <c r="L59" i="31"/>
  <c r="M59" i="31"/>
  <c r="N59" i="31"/>
  <c r="O59" i="31"/>
  <c r="P59" i="31"/>
  <c r="S59" i="31"/>
  <c r="L51" i="31"/>
  <c r="M51" i="31"/>
  <c r="N51" i="31"/>
  <c r="O51" i="31"/>
  <c r="P51" i="31"/>
  <c r="S51" i="31"/>
  <c r="L52" i="31"/>
  <c r="M52" i="31"/>
  <c r="N52" i="31"/>
  <c r="O52" i="31"/>
  <c r="P52" i="31"/>
  <c r="S52" i="31"/>
  <c r="L35" i="31"/>
  <c r="M35" i="31"/>
  <c r="N35" i="31"/>
  <c r="O35" i="31"/>
  <c r="P35" i="31"/>
  <c r="S35" i="31"/>
  <c r="L29" i="31"/>
  <c r="M29" i="31"/>
  <c r="N29" i="31"/>
  <c r="O29" i="31"/>
  <c r="P29" i="31"/>
  <c r="S29" i="31"/>
  <c r="L26" i="31"/>
  <c r="M26" i="31"/>
  <c r="N26" i="31"/>
  <c r="O26" i="31"/>
  <c r="P26" i="31"/>
  <c r="S26" i="31"/>
  <c r="L13" i="31"/>
  <c r="M13" i="31"/>
  <c r="N13" i="31"/>
  <c r="O13" i="31"/>
  <c r="P13" i="31"/>
  <c r="S13" i="31"/>
  <c r="L140" i="31"/>
  <c r="M140" i="31"/>
  <c r="N140" i="31"/>
  <c r="O140" i="31"/>
  <c r="P140" i="31"/>
  <c r="S140" i="31"/>
  <c r="L141" i="31"/>
  <c r="M141" i="31"/>
  <c r="N141" i="31"/>
  <c r="O141" i="31"/>
  <c r="P141" i="31"/>
  <c r="S141" i="31"/>
  <c r="P189" i="31"/>
  <c r="P188" i="31"/>
  <c r="P187" i="31"/>
  <c r="P185" i="31"/>
  <c r="P183" i="31"/>
  <c r="P182" i="31"/>
  <c r="P181" i="31"/>
  <c r="P179" i="31"/>
  <c r="P177" i="31"/>
  <c r="P176" i="31"/>
  <c r="P175" i="31"/>
  <c r="P171" i="31"/>
  <c r="P170" i="31"/>
  <c r="P162" i="31"/>
  <c r="P160" i="31"/>
  <c r="P157" i="31"/>
  <c r="P156" i="31"/>
  <c r="P155" i="31"/>
  <c r="P154" i="31"/>
  <c r="P153" i="31"/>
  <c r="P152" i="31"/>
  <c r="P151" i="31"/>
  <c r="P150" i="31"/>
  <c r="P149" i="31"/>
  <c r="P148" i="31"/>
  <c r="P147" i="31"/>
  <c r="P146" i="31"/>
  <c r="P142" i="31"/>
  <c r="P137" i="31"/>
  <c r="P113" i="31"/>
  <c r="P112" i="31"/>
  <c r="P111" i="31"/>
  <c r="P110" i="31"/>
  <c r="P109" i="31"/>
  <c r="P108" i="31"/>
  <c r="P107" i="31"/>
  <c r="P106" i="31"/>
  <c r="P105" i="31"/>
  <c r="P104" i="31"/>
  <c r="P103" i="31"/>
  <c r="P102" i="31"/>
  <c r="P101" i="31"/>
  <c r="P100" i="31"/>
  <c r="P99" i="31"/>
  <c r="P98" i="31"/>
  <c r="P97" i="31"/>
  <c r="P96" i="31"/>
  <c r="P94" i="31"/>
  <c r="P85" i="31"/>
  <c r="P81" i="31"/>
  <c r="P80" i="31"/>
  <c r="P79" i="31"/>
  <c r="P71" i="31"/>
  <c r="P70" i="31"/>
  <c r="P65" i="31"/>
  <c r="P64" i="31"/>
  <c r="P62" i="31"/>
  <c r="P61" i="31"/>
  <c r="P60" i="31"/>
  <c r="P58" i="31"/>
  <c r="P57" i="31"/>
  <c r="P56" i="31"/>
  <c r="P55" i="31"/>
  <c r="P54" i="31"/>
  <c r="P53" i="31"/>
  <c r="P50" i="31"/>
  <c r="P49" i="31"/>
  <c r="P48" i="31"/>
  <c r="P47" i="31"/>
  <c r="P46" i="31"/>
  <c r="P45" i="31"/>
  <c r="P44" i="31"/>
  <c r="P43" i="31"/>
  <c r="P42" i="31"/>
  <c r="P41" i="31"/>
  <c r="P40" i="31"/>
  <c r="P39" i="31"/>
  <c r="P38" i="31"/>
  <c r="P37" i="31"/>
  <c r="P36" i="31"/>
  <c r="P34" i="31"/>
  <c r="P33" i="31"/>
  <c r="P32" i="31"/>
  <c r="P30" i="31"/>
  <c r="P28" i="31"/>
  <c r="P27" i="31"/>
  <c r="P25" i="31"/>
  <c r="P24" i="31"/>
  <c r="P23" i="31"/>
  <c r="P22" i="31"/>
  <c r="P21" i="31"/>
  <c r="P20" i="31"/>
  <c r="P19" i="31"/>
  <c r="P18" i="31"/>
  <c r="P17" i="31"/>
  <c r="P16" i="31"/>
  <c r="P15" i="31"/>
  <c r="P14" i="31"/>
  <c r="P12" i="31"/>
  <c r="P10" i="31"/>
  <c r="P9" i="31"/>
  <c r="P8" i="31"/>
  <c r="P7" i="31"/>
  <c r="P6" i="31"/>
  <c r="P5" i="31"/>
  <c r="P4" i="31"/>
  <c r="P3" i="31"/>
  <c r="P2" i="31"/>
  <c r="N189" i="31"/>
  <c r="M189" i="31"/>
  <c r="N188" i="31"/>
  <c r="M188" i="31"/>
  <c r="N187" i="31"/>
  <c r="M187" i="31"/>
  <c r="N185" i="31"/>
  <c r="M185" i="31"/>
  <c r="N183" i="31"/>
  <c r="M183" i="31"/>
  <c r="N182" i="31"/>
  <c r="M182" i="31"/>
  <c r="N181" i="31"/>
  <c r="M181" i="31"/>
  <c r="N179" i="31"/>
  <c r="M179" i="31"/>
  <c r="N177" i="31"/>
  <c r="M177" i="31"/>
  <c r="N176" i="31"/>
  <c r="M176" i="31"/>
  <c r="N175" i="31"/>
  <c r="M175" i="31"/>
  <c r="N171" i="31"/>
  <c r="M171" i="31"/>
  <c r="N170" i="31"/>
  <c r="M170" i="31"/>
  <c r="N162" i="31"/>
  <c r="M162" i="31"/>
  <c r="N160" i="31"/>
  <c r="M160" i="31"/>
  <c r="N157" i="31"/>
  <c r="M157" i="31"/>
  <c r="N156" i="31"/>
  <c r="M156" i="31"/>
  <c r="N155" i="31"/>
  <c r="M155" i="31"/>
  <c r="N154" i="31"/>
  <c r="M154" i="31"/>
  <c r="N153" i="31"/>
  <c r="M153" i="31"/>
  <c r="N152" i="31"/>
  <c r="M152" i="31"/>
  <c r="N151" i="31"/>
  <c r="M151" i="31"/>
  <c r="N150" i="31"/>
  <c r="M150" i="31"/>
  <c r="N149" i="31"/>
  <c r="M149" i="31"/>
  <c r="N148" i="31"/>
  <c r="M148" i="31"/>
  <c r="N147" i="31"/>
  <c r="M147" i="31"/>
  <c r="N146" i="31"/>
  <c r="M146" i="31"/>
  <c r="N142" i="31"/>
  <c r="M142" i="31"/>
  <c r="N137" i="31"/>
  <c r="M137" i="31"/>
  <c r="N113" i="31"/>
  <c r="M113" i="31"/>
  <c r="N112" i="31"/>
  <c r="M112" i="31"/>
  <c r="N111" i="31"/>
  <c r="M111" i="31"/>
  <c r="N110" i="31"/>
  <c r="M110" i="31"/>
  <c r="N109" i="31"/>
  <c r="M109" i="31"/>
  <c r="N108" i="31"/>
  <c r="M108" i="31"/>
  <c r="N107" i="31"/>
  <c r="M107" i="31"/>
  <c r="N106" i="31"/>
  <c r="M106" i="31"/>
  <c r="N105" i="31"/>
  <c r="M105" i="31"/>
  <c r="N104" i="31"/>
  <c r="M104" i="31"/>
  <c r="N103" i="31"/>
  <c r="M103" i="31"/>
  <c r="N102" i="31"/>
  <c r="M102" i="31"/>
  <c r="N101" i="31"/>
  <c r="M101" i="31"/>
  <c r="N100" i="31"/>
  <c r="M100" i="31"/>
  <c r="N99" i="31"/>
  <c r="M99" i="31"/>
  <c r="N98" i="31"/>
  <c r="M98" i="31"/>
  <c r="N97" i="31"/>
  <c r="M97" i="31"/>
  <c r="N96" i="31"/>
  <c r="M96" i="31"/>
  <c r="N94" i="31"/>
  <c r="M94" i="31"/>
  <c r="N85" i="31"/>
  <c r="M85" i="31"/>
  <c r="N81" i="31"/>
  <c r="M81" i="31"/>
  <c r="N80" i="31"/>
  <c r="M80" i="31"/>
  <c r="N79" i="31"/>
  <c r="M79" i="31"/>
  <c r="N71" i="31"/>
  <c r="M71" i="31"/>
  <c r="N70" i="31"/>
  <c r="M70" i="31"/>
  <c r="N65" i="31"/>
  <c r="M65" i="31"/>
  <c r="N64" i="31"/>
  <c r="M64" i="31"/>
  <c r="N62" i="31"/>
  <c r="M62" i="31"/>
  <c r="N61" i="31"/>
  <c r="M61" i="31"/>
  <c r="N60" i="31"/>
  <c r="M60" i="31"/>
  <c r="N58" i="31"/>
  <c r="M58" i="31"/>
  <c r="N57" i="31"/>
  <c r="M57" i="31"/>
  <c r="N56" i="31"/>
  <c r="M56" i="31"/>
  <c r="N55" i="31"/>
  <c r="M55" i="31"/>
  <c r="N54" i="31"/>
  <c r="M54" i="31"/>
  <c r="N53" i="31"/>
  <c r="M53" i="31"/>
  <c r="N50" i="31"/>
  <c r="M50" i="31"/>
  <c r="N49" i="31"/>
  <c r="M49" i="31"/>
  <c r="N48" i="31"/>
  <c r="M48" i="31"/>
  <c r="N47" i="31"/>
  <c r="M47" i="31"/>
  <c r="N46" i="31"/>
  <c r="M46" i="31"/>
  <c r="N45" i="31"/>
  <c r="M45" i="31"/>
  <c r="N44" i="31"/>
  <c r="M44" i="31"/>
  <c r="N43" i="31"/>
  <c r="M43" i="31"/>
  <c r="N42" i="31"/>
  <c r="M42" i="31"/>
  <c r="N41" i="31"/>
  <c r="M41" i="31"/>
  <c r="N40" i="31"/>
  <c r="M40" i="31"/>
  <c r="N39" i="31"/>
  <c r="M39" i="31"/>
  <c r="N38" i="31"/>
  <c r="M38" i="31"/>
  <c r="N37" i="31"/>
  <c r="M37" i="31"/>
  <c r="N36" i="31"/>
  <c r="M36" i="31"/>
  <c r="N34" i="31"/>
  <c r="M34" i="31"/>
  <c r="N33" i="31"/>
  <c r="M33" i="31"/>
  <c r="N32" i="31"/>
  <c r="M32" i="31"/>
  <c r="N30" i="31"/>
  <c r="M30" i="31"/>
  <c r="N28" i="31"/>
  <c r="M28" i="31"/>
  <c r="N27" i="31"/>
  <c r="M27" i="31"/>
  <c r="N25" i="31"/>
  <c r="M25" i="31"/>
  <c r="N24" i="31"/>
  <c r="M24" i="31"/>
  <c r="N23" i="31"/>
  <c r="M23" i="31"/>
  <c r="N22" i="31"/>
  <c r="M22" i="31"/>
  <c r="N21" i="31"/>
  <c r="M21" i="31"/>
  <c r="N20" i="31"/>
  <c r="M20" i="31"/>
  <c r="N19" i="31"/>
  <c r="M19" i="31"/>
  <c r="N18" i="31"/>
  <c r="M18" i="31"/>
  <c r="N17" i="31"/>
  <c r="M17" i="31"/>
  <c r="N16" i="31"/>
  <c r="M16" i="31"/>
  <c r="N15" i="31"/>
  <c r="M15" i="31"/>
  <c r="N14" i="31"/>
  <c r="M14" i="31"/>
  <c r="N12" i="31"/>
  <c r="M12" i="31"/>
  <c r="N10" i="31"/>
  <c r="M10" i="31"/>
  <c r="N9" i="31"/>
  <c r="M9" i="31"/>
  <c r="N8" i="31"/>
  <c r="M8" i="31"/>
  <c r="N7" i="31"/>
  <c r="M7" i="31"/>
  <c r="N6" i="31"/>
  <c r="M6" i="31"/>
  <c r="N5" i="31"/>
  <c r="M5" i="31"/>
  <c r="N4" i="31"/>
  <c r="M4" i="31"/>
  <c r="N3" i="31"/>
  <c r="M3" i="31"/>
  <c r="N2" i="31"/>
  <c r="M2" i="31"/>
  <c r="L189" i="31"/>
  <c r="T189" i="31" s="1"/>
  <c r="L188" i="31"/>
  <c r="T188" i="31" s="1"/>
  <c r="L187" i="31"/>
  <c r="T187" i="31" s="1"/>
  <c r="L185" i="31"/>
  <c r="T185" i="31" s="1"/>
  <c r="L183" i="31"/>
  <c r="T183" i="31" s="1"/>
  <c r="L182" i="31"/>
  <c r="T182" i="31" s="1"/>
  <c r="L181" i="31"/>
  <c r="T181" i="31" s="1"/>
  <c r="L179" i="31"/>
  <c r="T179" i="31" s="1"/>
  <c r="L177" i="31"/>
  <c r="T177" i="31" s="1"/>
  <c r="L176" i="31"/>
  <c r="T176" i="31" s="1"/>
  <c r="L175" i="31"/>
  <c r="T175" i="31" s="1"/>
  <c r="L171" i="31"/>
  <c r="T171" i="31" s="1"/>
  <c r="L170" i="31"/>
  <c r="T170" i="31" s="1"/>
  <c r="L162" i="31"/>
  <c r="T162" i="31" s="1"/>
  <c r="I162" i="31" s="1"/>
  <c r="L160" i="31"/>
  <c r="T160" i="31" s="1"/>
  <c r="L157" i="31"/>
  <c r="T157" i="31" s="1"/>
  <c r="L156" i="31"/>
  <c r="T156" i="31" s="1"/>
  <c r="L155" i="31"/>
  <c r="T155" i="31" s="1"/>
  <c r="L154" i="31"/>
  <c r="T154" i="31" s="1"/>
  <c r="L153" i="31"/>
  <c r="T153" i="31" s="1"/>
  <c r="L152" i="31"/>
  <c r="T152" i="31" s="1"/>
  <c r="L151" i="31"/>
  <c r="T151" i="31" s="1"/>
  <c r="L150" i="31"/>
  <c r="T150" i="31" s="1"/>
  <c r="L149" i="31"/>
  <c r="T149" i="31" s="1"/>
  <c r="L148" i="31"/>
  <c r="T148" i="31" s="1"/>
  <c r="L147" i="31"/>
  <c r="T147" i="31" s="1"/>
  <c r="L146" i="31"/>
  <c r="T146" i="31" s="1"/>
  <c r="L142" i="31"/>
  <c r="T142" i="31" s="1"/>
  <c r="L137" i="31"/>
  <c r="T137" i="31" s="1"/>
  <c r="L113" i="31"/>
  <c r="T113" i="31" s="1"/>
  <c r="L112" i="31"/>
  <c r="T112" i="31" s="1"/>
  <c r="L111" i="31"/>
  <c r="T111" i="31" s="1"/>
  <c r="L110" i="31"/>
  <c r="T110" i="31" s="1"/>
  <c r="L109" i="31"/>
  <c r="T109" i="31" s="1"/>
  <c r="L108" i="31"/>
  <c r="T108" i="31" s="1"/>
  <c r="L107" i="31"/>
  <c r="T107" i="31" s="1"/>
  <c r="L106" i="31"/>
  <c r="T106" i="31" s="1"/>
  <c r="L105" i="31"/>
  <c r="T105" i="31" s="1"/>
  <c r="L104" i="31"/>
  <c r="T104" i="31" s="1"/>
  <c r="L103" i="31"/>
  <c r="T103" i="31" s="1"/>
  <c r="L102" i="31"/>
  <c r="T102" i="31" s="1"/>
  <c r="L101" i="31"/>
  <c r="T101" i="31" s="1"/>
  <c r="L100" i="31"/>
  <c r="T100" i="31" s="1"/>
  <c r="L99" i="31"/>
  <c r="T99" i="31" s="1"/>
  <c r="L98" i="31"/>
  <c r="T98" i="31" s="1"/>
  <c r="L97" i="31"/>
  <c r="T97" i="31" s="1"/>
  <c r="L96" i="31"/>
  <c r="T96" i="31" s="1"/>
  <c r="L94" i="31"/>
  <c r="T94" i="31" s="1"/>
  <c r="L85" i="31"/>
  <c r="T85" i="31" s="1"/>
  <c r="L81" i="31"/>
  <c r="T81" i="31" s="1"/>
  <c r="L80" i="31"/>
  <c r="T80" i="31" s="1"/>
  <c r="L79" i="31"/>
  <c r="T79" i="31" s="1"/>
  <c r="L71" i="31"/>
  <c r="T71" i="31" s="1"/>
  <c r="L70" i="31"/>
  <c r="T70" i="31" s="1"/>
  <c r="L65" i="31"/>
  <c r="T65" i="31" s="1"/>
  <c r="L64" i="31"/>
  <c r="T64" i="31" s="1"/>
  <c r="L62" i="31"/>
  <c r="T62" i="31" s="1"/>
  <c r="L61" i="31"/>
  <c r="T61" i="31" s="1"/>
  <c r="L60" i="31"/>
  <c r="T60" i="31" s="1"/>
  <c r="L58" i="31"/>
  <c r="T58" i="31" s="1"/>
  <c r="L57" i="31"/>
  <c r="T57" i="31" s="1"/>
  <c r="L56" i="31"/>
  <c r="T56" i="31" s="1"/>
  <c r="L55" i="31"/>
  <c r="T55" i="31" s="1"/>
  <c r="L54" i="31"/>
  <c r="T54" i="31" s="1"/>
  <c r="L53" i="31"/>
  <c r="T53" i="31" s="1"/>
  <c r="L50" i="31"/>
  <c r="T50" i="31" s="1"/>
  <c r="L49" i="31"/>
  <c r="T49" i="31" s="1"/>
  <c r="L48" i="31"/>
  <c r="T48" i="31" s="1"/>
  <c r="L47" i="31"/>
  <c r="T47" i="31" s="1"/>
  <c r="L46" i="31"/>
  <c r="T46" i="31" s="1"/>
  <c r="L45" i="31"/>
  <c r="T45" i="31" s="1"/>
  <c r="L44" i="31"/>
  <c r="T44" i="31" s="1"/>
  <c r="L43" i="31"/>
  <c r="T43" i="31" s="1"/>
  <c r="L42" i="31"/>
  <c r="T42" i="31" s="1"/>
  <c r="L41" i="31"/>
  <c r="T41" i="31" s="1"/>
  <c r="L40" i="31"/>
  <c r="T40" i="31" s="1"/>
  <c r="L39" i="31"/>
  <c r="T39" i="31" s="1"/>
  <c r="L38" i="31"/>
  <c r="T38" i="31" s="1"/>
  <c r="L37" i="31"/>
  <c r="T37" i="31" s="1"/>
  <c r="L36" i="31"/>
  <c r="T36" i="31" s="1"/>
  <c r="L34" i="31"/>
  <c r="T34" i="31" s="1"/>
  <c r="L33" i="31"/>
  <c r="T33" i="31" s="1"/>
  <c r="L32" i="31"/>
  <c r="T32" i="31" s="1"/>
  <c r="L30" i="31"/>
  <c r="T30" i="31" s="1"/>
  <c r="L28" i="31"/>
  <c r="T28" i="31" s="1"/>
  <c r="L27" i="31"/>
  <c r="T27" i="31" s="1"/>
  <c r="L25" i="31"/>
  <c r="T25" i="31" s="1"/>
  <c r="L24" i="31"/>
  <c r="T24" i="31" s="1"/>
  <c r="L23" i="31"/>
  <c r="T23" i="31" s="1"/>
  <c r="L22" i="31"/>
  <c r="T22" i="31" s="1"/>
  <c r="L21" i="31"/>
  <c r="T21" i="31" s="1"/>
  <c r="L20" i="31"/>
  <c r="T20" i="31" s="1"/>
  <c r="L19" i="31"/>
  <c r="T19" i="31" s="1"/>
  <c r="L18" i="31"/>
  <c r="T18" i="31" s="1"/>
  <c r="L17" i="31"/>
  <c r="T17" i="31" s="1"/>
  <c r="L16" i="31"/>
  <c r="T16" i="31" s="1"/>
  <c r="L15" i="31"/>
  <c r="T15" i="31" s="1"/>
  <c r="L14" i="31"/>
  <c r="T14" i="31" s="1"/>
  <c r="L12" i="31"/>
  <c r="T12" i="31" s="1"/>
  <c r="L10" i="31"/>
  <c r="T10" i="31" s="1"/>
  <c r="L9" i="31"/>
  <c r="T9" i="31" s="1"/>
  <c r="L8" i="31"/>
  <c r="T8" i="31" s="1"/>
  <c r="L7" i="31"/>
  <c r="T7" i="31" s="1"/>
  <c r="L6" i="31"/>
  <c r="T6" i="31" s="1"/>
  <c r="L5" i="31"/>
  <c r="T5" i="31" s="1"/>
  <c r="L4" i="31"/>
  <c r="T4" i="31" s="1"/>
  <c r="L3" i="31"/>
  <c r="T3" i="31" s="1"/>
  <c r="L2" i="31"/>
  <c r="D33" i="30"/>
  <c r="D32" i="30"/>
  <c r="E32" i="30" s="1"/>
  <c r="D29" i="30"/>
  <c r="D28" i="30"/>
  <c r="E28" i="30"/>
  <c r="D25" i="30"/>
  <c r="D24" i="30"/>
  <c r="E24" i="30"/>
  <c r="D17" i="30"/>
  <c r="D16" i="30"/>
  <c r="E16" i="30" s="1"/>
  <c r="D13" i="30"/>
  <c r="D12" i="30"/>
  <c r="E12" i="30" s="1"/>
  <c r="R2" i="31" l="1"/>
  <c r="R3" i="31"/>
  <c r="R4" i="31"/>
  <c r="R5" i="31"/>
  <c r="R6" i="31"/>
  <c r="R7" i="31"/>
  <c r="R8" i="31"/>
  <c r="R9" i="31"/>
  <c r="R10" i="31"/>
  <c r="R12" i="31"/>
  <c r="R14" i="31"/>
  <c r="R15" i="31"/>
  <c r="R16" i="31"/>
  <c r="R17" i="31"/>
  <c r="R18" i="31"/>
  <c r="R19" i="31"/>
  <c r="R20" i="31"/>
  <c r="R21" i="31"/>
  <c r="R22" i="31"/>
  <c r="R23" i="31"/>
  <c r="R24" i="31"/>
  <c r="R25" i="31"/>
  <c r="R27" i="31"/>
  <c r="R28" i="31"/>
  <c r="R30" i="31"/>
  <c r="R32" i="31"/>
  <c r="R33" i="31"/>
  <c r="R34" i="31"/>
  <c r="R36" i="31"/>
  <c r="R37" i="31"/>
  <c r="R38" i="31"/>
  <c r="R39" i="31"/>
  <c r="R40" i="31"/>
  <c r="R41" i="31"/>
  <c r="R42" i="31"/>
  <c r="R43" i="31"/>
  <c r="R44" i="31"/>
  <c r="R45" i="31"/>
  <c r="R46" i="31"/>
  <c r="R47" i="31"/>
  <c r="R48" i="31"/>
  <c r="R49" i="31"/>
  <c r="R50" i="31"/>
  <c r="R53" i="31"/>
  <c r="R54" i="31"/>
  <c r="R55" i="31"/>
  <c r="R56" i="31"/>
  <c r="R57" i="31"/>
  <c r="R58" i="31"/>
  <c r="R60" i="31"/>
  <c r="R61" i="31"/>
  <c r="R62" i="31"/>
  <c r="R64" i="31"/>
  <c r="R65" i="31"/>
  <c r="R70" i="31"/>
  <c r="R71" i="31"/>
  <c r="R79" i="31"/>
  <c r="R80" i="31"/>
  <c r="R81" i="31"/>
  <c r="R85" i="31"/>
  <c r="R94" i="31"/>
  <c r="R96" i="31"/>
  <c r="R97" i="31"/>
  <c r="R98" i="31"/>
  <c r="R99" i="31"/>
  <c r="R100" i="31"/>
  <c r="R101" i="31"/>
  <c r="R102" i="31"/>
  <c r="R103" i="31"/>
  <c r="R104" i="31"/>
  <c r="R105" i="31"/>
  <c r="R106" i="31"/>
  <c r="R107" i="31"/>
  <c r="R108" i="31"/>
  <c r="R109" i="31"/>
  <c r="R110" i="31"/>
  <c r="R111" i="31"/>
  <c r="R112" i="31"/>
  <c r="R113" i="31"/>
  <c r="R137" i="31"/>
  <c r="R142" i="31"/>
  <c r="R146" i="31"/>
  <c r="R147" i="31"/>
  <c r="R148" i="31"/>
  <c r="R149" i="31"/>
  <c r="R150" i="31"/>
  <c r="R151" i="31"/>
  <c r="R152" i="31"/>
  <c r="R153" i="31"/>
  <c r="R154" i="31"/>
  <c r="R155" i="31"/>
  <c r="R156" i="31"/>
  <c r="R157" i="31"/>
  <c r="R160" i="31"/>
  <c r="R162" i="31"/>
  <c r="R170" i="31"/>
  <c r="R171" i="31"/>
  <c r="R175" i="31"/>
  <c r="R176" i="31"/>
  <c r="R177" i="31"/>
  <c r="R179" i="31"/>
  <c r="R181" i="31"/>
  <c r="R182" i="31"/>
  <c r="R183" i="31"/>
  <c r="R185" i="31"/>
  <c r="R187" i="31"/>
  <c r="R188" i="31"/>
  <c r="R189" i="31"/>
  <c r="R173" i="31"/>
  <c r="R161" i="31"/>
  <c r="R163" i="31"/>
  <c r="R164" i="31"/>
  <c r="R165" i="31"/>
  <c r="R166" i="31"/>
  <c r="R167" i="31"/>
  <c r="R168" i="31"/>
  <c r="R169" i="31"/>
  <c r="R184" i="31"/>
  <c r="R178" i="31"/>
  <c r="R31" i="31"/>
  <c r="R11" i="31"/>
  <c r="R145" i="31"/>
  <c r="Q141" i="31"/>
  <c r="R141" i="31"/>
  <c r="Q140" i="31"/>
  <c r="R140" i="31"/>
  <c r="Q13" i="31"/>
  <c r="R13" i="31"/>
  <c r="Q26" i="31"/>
  <c r="R26" i="31"/>
  <c r="Q29" i="31"/>
  <c r="R29" i="31"/>
  <c r="Q35" i="31"/>
  <c r="R35" i="31"/>
  <c r="Q52" i="31"/>
  <c r="R52" i="31"/>
  <c r="Q51" i="31"/>
  <c r="R51" i="31"/>
  <c r="Q59" i="31"/>
  <c r="R59" i="31"/>
  <c r="Q63" i="31"/>
  <c r="R63" i="31"/>
  <c r="Q67" i="31"/>
  <c r="R67" i="31"/>
  <c r="Q66" i="31"/>
  <c r="R66" i="31"/>
  <c r="Q72" i="31"/>
  <c r="R72" i="31"/>
  <c r="Q78" i="31"/>
  <c r="R78" i="31"/>
  <c r="Q77" i="31"/>
  <c r="R77" i="31"/>
  <c r="Q76" i="31"/>
  <c r="R76" i="31"/>
  <c r="Q75" i="31"/>
  <c r="R75" i="31"/>
  <c r="Q74" i="31"/>
  <c r="R74" i="31"/>
  <c r="Q73" i="31"/>
  <c r="R73" i="31"/>
  <c r="Q84" i="31"/>
  <c r="R84" i="31"/>
  <c r="Q83" i="31"/>
  <c r="R83" i="31"/>
  <c r="Q82" i="31"/>
  <c r="R82" i="31"/>
  <c r="Q93" i="31"/>
  <c r="R93" i="31"/>
  <c r="Q92" i="31"/>
  <c r="R92" i="31"/>
  <c r="Q91" i="31"/>
  <c r="R91" i="31"/>
  <c r="Q90" i="31"/>
  <c r="R90" i="31"/>
  <c r="Q89" i="31"/>
  <c r="R89" i="31"/>
  <c r="Q88" i="31"/>
  <c r="R88" i="31"/>
  <c r="Q87" i="31"/>
  <c r="R87" i="31"/>
  <c r="Q86" i="31"/>
  <c r="R86" i="31"/>
  <c r="Q95" i="31"/>
  <c r="R95" i="31"/>
  <c r="Q136" i="31"/>
  <c r="R136" i="31"/>
  <c r="Q135" i="31"/>
  <c r="R135" i="31"/>
  <c r="Q134" i="31"/>
  <c r="R134" i="31"/>
  <c r="Q133" i="31"/>
  <c r="R133" i="31"/>
  <c r="Q132" i="31"/>
  <c r="R132" i="31"/>
  <c r="Q131" i="31"/>
  <c r="R131" i="31"/>
  <c r="Q130" i="31"/>
  <c r="R130" i="31"/>
  <c r="Q129" i="31"/>
  <c r="R129" i="31"/>
  <c r="Q128" i="31"/>
  <c r="R128" i="31"/>
  <c r="Q127" i="31"/>
  <c r="R127" i="31"/>
  <c r="Q126" i="31"/>
  <c r="R126" i="31"/>
  <c r="Q125" i="31"/>
  <c r="R125" i="31"/>
  <c r="Q124" i="31"/>
  <c r="R124" i="31"/>
  <c r="Q123" i="31"/>
  <c r="R123" i="31"/>
  <c r="Q122" i="31"/>
  <c r="R122" i="31"/>
  <c r="Q121" i="31"/>
  <c r="R121" i="31"/>
  <c r="Q120" i="31"/>
  <c r="R120" i="31"/>
  <c r="Q119" i="31"/>
  <c r="R119" i="31"/>
  <c r="Q118" i="31"/>
  <c r="R118" i="31"/>
  <c r="Q117" i="31"/>
  <c r="R117" i="31"/>
  <c r="Q116" i="31"/>
  <c r="R116" i="31"/>
  <c r="Q115" i="31"/>
  <c r="R115" i="31"/>
  <c r="Q114" i="31"/>
  <c r="R114" i="31"/>
  <c r="Q144" i="31"/>
  <c r="R144" i="31"/>
  <c r="Q143" i="31"/>
  <c r="R143" i="31"/>
  <c r="Q174" i="31"/>
  <c r="R174" i="31"/>
  <c r="Q172" i="31"/>
  <c r="R172" i="31"/>
  <c r="Q180" i="31"/>
  <c r="R180" i="31"/>
  <c r="Q186" i="31"/>
  <c r="R186" i="31"/>
  <c r="Q159" i="31"/>
  <c r="R159" i="31"/>
  <c r="Q158" i="31"/>
  <c r="R158" i="31"/>
  <c r="Q69" i="31"/>
  <c r="R69" i="31"/>
  <c r="Q68" i="31"/>
  <c r="R68" i="31"/>
  <c r="M190" i="31"/>
  <c r="Q2" i="31"/>
  <c r="Q3" i="31"/>
  <c r="Q4" i="31"/>
  <c r="Q5" i="31"/>
  <c r="Q6" i="31"/>
  <c r="Q7" i="31"/>
  <c r="Q8" i="31"/>
  <c r="Q9" i="31"/>
  <c r="Q10" i="31"/>
  <c r="Q12" i="31"/>
  <c r="Q14" i="31"/>
  <c r="Q15" i="31"/>
  <c r="Q16" i="31"/>
  <c r="Q17" i="31"/>
  <c r="Q18" i="31"/>
  <c r="Q19" i="31"/>
  <c r="Q20" i="31"/>
  <c r="Q21" i="31"/>
  <c r="Q22" i="31"/>
  <c r="Q23" i="31"/>
  <c r="Q24" i="31"/>
  <c r="Q25" i="31"/>
  <c r="Q27" i="31"/>
  <c r="Q28" i="31"/>
  <c r="Q30" i="31"/>
  <c r="Q32" i="31"/>
  <c r="Q33" i="31"/>
  <c r="Q34" i="31"/>
  <c r="Q36" i="31"/>
  <c r="Q37" i="31"/>
  <c r="Q38" i="31"/>
  <c r="Q39" i="31"/>
  <c r="Q40" i="31"/>
  <c r="Q41" i="31"/>
  <c r="Q42" i="31"/>
  <c r="Q43" i="31"/>
  <c r="Q44" i="31"/>
  <c r="Q45" i="31"/>
  <c r="Q46" i="31"/>
  <c r="Q47" i="31"/>
  <c r="Q48" i="31"/>
  <c r="Q49" i="31"/>
  <c r="Q50" i="31"/>
  <c r="Q53" i="31"/>
  <c r="Q54" i="31"/>
  <c r="Q55" i="31"/>
  <c r="Q56" i="31"/>
  <c r="Q57" i="31"/>
  <c r="Q58" i="31"/>
  <c r="Q60" i="31"/>
  <c r="Q61" i="31"/>
  <c r="Q62" i="31"/>
  <c r="Q64" i="31"/>
  <c r="Q65" i="31"/>
  <c r="Q70" i="31"/>
  <c r="Q71" i="31"/>
  <c r="Q79" i="31"/>
  <c r="Q80" i="31"/>
  <c r="Q81" i="31"/>
  <c r="Q85" i="31"/>
  <c r="Q94" i="31"/>
  <c r="Q96" i="31"/>
  <c r="Q97" i="31"/>
  <c r="Q98" i="31"/>
  <c r="Q99" i="31"/>
  <c r="Q100" i="31"/>
  <c r="Q101" i="31"/>
  <c r="Q102" i="31"/>
  <c r="Q103" i="31"/>
  <c r="Q104" i="31"/>
  <c r="Q105" i="31"/>
  <c r="Q106" i="31"/>
  <c r="Q107" i="31"/>
  <c r="Q108" i="31"/>
  <c r="Q109" i="31"/>
  <c r="Q110" i="31"/>
  <c r="Q111" i="31"/>
  <c r="Q112" i="31"/>
  <c r="Q113" i="31"/>
  <c r="Q137" i="31"/>
  <c r="Q142" i="31"/>
  <c r="Q146" i="31"/>
  <c r="Q147" i="31"/>
  <c r="Q148" i="31"/>
  <c r="Q149" i="31"/>
  <c r="Q150" i="31"/>
  <c r="Q151" i="31"/>
  <c r="Q152" i="31"/>
  <c r="Q153" i="31"/>
  <c r="Q154" i="31"/>
  <c r="Q155" i="31"/>
  <c r="Q156" i="31"/>
  <c r="Q157" i="31"/>
  <c r="Q160" i="31"/>
  <c r="Q162" i="31"/>
  <c r="Q170" i="31"/>
  <c r="Q171" i="31"/>
  <c r="Q175" i="31"/>
  <c r="Q176" i="31"/>
  <c r="Q177" i="31"/>
  <c r="Q179" i="31"/>
  <c r="Q181" i="31"/>
  <c r="Q182" i="31"/>
  <c r="Q183" i="31"/>
  <c r="Q185" i="31"/>
  <c r="Q187" i="31"/>
  <c r="Q188" i="31"/>
  <c r="Q189" i="31"/>
  <c r="Q173" i="31"/>
  <c r="Q161" i="31"/>
  <c r="Q163" i="31"/>
  <c r="Q164" i="31"/>
  <c r="Q165" i="31"/>
  <c r="Q166" i="31"/>
  <c r="Q167" i="31"/>
  <c r="Q168" i="31"/>
  <c r="Q169" i="31"/>
  <c r="Q184" i="31"/>
  <c r="Q178" i="31"/>
  <c r="Q31" i="31"/>
  <c r="Q11" i="31"/>
  <c r="Q145" i="31"/>
  <c r="T2" i="31"/>
  <c r="I2" i="31" s="1"/>
  <c r="T141" i="31"/>
  <c r="I141" i="31" s="1"/>
  <c r="T140" i="31"/>
  <c r="I140" i="31" s="1"/>
  <c r="T13" i="31"/>
  <c r="I13" i="31" s="1"/>
  <c r="T26" i="31"/>
  <c r="I26" i="31" s="1"/>
  <c r="T29" i="31"/>
  <c r="I29" i="31" s="1"/>
  <c r="T35" i="31"/>
  <c r="T52" i="31"/>
  <c r="T51" i="31"/>
  <c r="I51" i="31" s="1"/>
  <c r="T59" i="31"/>
  <c r="I59" i="31" s="1"/>
  <c r="T63" i="31"/>
  <c r="I63" i="31" s="1"/>
  <c r="T67" i="31"/>
  <c r="T66" i="31"/>
  <c r="T72" i="31"/>
  <c r="I72" i="31" s="1"/>
  <c r="T78" i="31"/>
  <c r="I78" i="31" s="1"/>
  <c r="T77" i="31"/>
  <c r="I77" i="31" s="1"/>
  <c r="T76" i="31"/>
  <c r="I76" i="31" s="1"/>
  <c r="T75" i="31"/>
  <c r="I75" i="31" s="1"/>
  <c r="T74" i="31"/>
  <c r="I74" i="31" s="1"/>
  <c r="T73" i="31"/>
  <c r="I73" i="31" s="1"/>
  <c r="T84" i="31"/>
  <c r="I84" i="31" s="1"/>
  <c r="T83" i="31"/>
  <c r="I83" i="31" s="1"/>
  <c r="T82" i="31"/>
  <c r="I82" i="31" s="1"/>
  <c r="T93" i="31"/>
  <c r="I93" i="31" s="1"/>
  <c r="T92" i="31"/>
  <c r="I92" i="31" s="1"/>
  <c r="T91" i="31"/>
  <c r="I91" i="31" s="1"/>
  <c r="T90" i="31"/>
  <c r="I90" i="31" s="1"/>
  <c r="T89" i="31"/>
  <c r="T88" i="31"/>
  <c r="I88" i="31" s="1"/>
  <c r="T87" i="31"/>
  <c r="I87" i="31" s="1"/>
  <c r="T86" i="31"/>
  <c r="I86" i="31" s="1"/>
  <c r="T95" i="31"/>
  <c r="I95" i="31" s="1"/>
  <c r="T136" i="31"/>
  <c r="I136" i="31" s="1"/>
  <c r="T135" i="31"/>
  <c r="I135" i="31" s="1"/>
  <c r="T134" i="31"/>
  <c r="I134" i="31" s="1"/>
  <c r="T133" i="31"/>
  <c r="I133" i="31" s="1"/>
  <c r="T132" i="31"/>
  <c r="I132" i="31" s="1"/>
  <c r="T131" i="31"/>
  <c r="I131" i="31" s="1"/>
  <c r="T130" i="31"/>
  <c r="I130" i="31" s="1"/>
  <c r="T129" i="31"/>
  <c r="T128" i="31"/>
  <c r="I128" i="31" s="1"/>
  <c r="T127" i="31"/>
  <c r="T126" i="31"/>
  <c r="I126" i="31" s="1"/>
  <c r="T125" i="31"/>
  <c r="T124" i="31"/>
  <c r="I124" i="31" s="1"/>
  <c r="T123" i="31"/>
  <c r="I123" i="31" s="1"/>
  <c r="T122" i="31"/>
  <c r="I122" i="31" s="1"/>
  <c r="T121" i="31"/>
  <c r="I121" i="31" s="1"/>
  <c r="T120" i="31"/>
  <c r="T119" i="31"/>
  <c r="I119" i="31" s="1"/>
  <c r="T118" i="31"/>
  <c r="I118" i="31" s="1"/>
  <c r="T117" i="31"/>
  <c r="I117" i="31" s="1"/>
  <c r="T116" i="31"/>
  <c r="I116" i="31" s="1"/>
  <c r="T115" i="31"/>
  <c r="I115" i="31" s="1"/>
  <c r="T114" i="31"/>
  <c r="I114" i="31" s="1"/>
  <c r="T144" i="31"/>
  <c r="I144" i="31" s="1"/>
  <c r="T143" i="31"/>
  <c r="I143" i="31" s="1"/>
  <c r="T174" i="31"/>
  <c r="I174" i="31" s="1"/>
  <c r="T172" i="31"/>
  <c r="I172" i="31" s="1"/>
  <c r="T180" i="31"/>
  <c r="I180" i="31" s="1"/>
  <c r="T186" i="31"/>
  <c r="T159" i="31"/>
  <c r="I159" i="31" s="1"/>
  <c r="T158" i="31"/>
  <c r="I158" i="31" s="1"/>
  <c r="T69" i="31"/>
  <c r="I69" i="31" s="1"/>
  <c r="T68" i="31"/>
  <c r="O145" i="31"/>
  <c r="S145" i="31"/>
  <c r="I11" i="31"/>
  <c r="O11" i="31"/>
  <c r="S11" i="31"/>
  <c r="I31" i="31"/>
  <c r="O31" i="31"/>
  <c r="S31" i="31"/>
  <c r="I178" i="31"/>
  <c r="O178" i="31"/>
  <c r="S178" i="31"/>
  <c r="I184" i="31"/>
  <c r="O184" i="31"/>
  <c r="S184" i="31"/>
  <c r="I163" i="31"/>
  <c r="O163" i="31"/>
  <c r="S163" i="31"/>
  <c r="I164" i="31"/>
  <c r="O164" i="31"/>
  <c r="S164" i="31"/>
  <c r="I165" i="31"/>
  <c r="O165" i="31"/>
  <c r="S165" i="31"/>
  <c r="I166" i="31"/>
  <c r="O166" i="31"/>
  <c r="S166" i="31"/>
  <c r="I167" i="31"/>
  <c r="O167" i="31"/>
  <c r="S167" i="31"/>
  <c r="I168" i="31"/>
  <c r="O168" i="31"/>
  <c r="S168" i="31"/>
  <c r="I169" i="31"/>
  <c r="O169" i="31"/>
  <c r="S169" i="31"/>
  <c r="I161" i="31"/>
  <c r="O161" i="31"/>
  <c r="S161" i="31"/>
  <c r="I173" i="31"/>
  <c r="O173" i="31"/>
  <c r="S173" i="31"/>
  <c r="O3" i="31"/>
  <c r="I3" i="31"/>
  <c r="O4" i="31"/>
  <c r="I4" i="31"/>
  <c r="O5" i="31"/>
  <c r="I5" i="31"/>
  <c r="O6" i="31"/>
  <c r="I6" i="31"/>
  <c r="O8" i="31"/>
  <c r="I8" i="31"/>
  <c r="O9" i="31"/>
  <c r="I9" i="31"/>
  <c r="O10" i="31"/>
  <c r="I10" i="31"/>
  <c r="O12" i="31"/>
  <c r="I12" i="31"/>
  <c r="O14" i="31"/>
  <c r="I14" i="31"/>
  <c r="O15" i="31"/>
  <c r="I15" i="31"/>
  <c r="O16" i="31"/>
  <c r="I16" i="31"/>
  <c r="O17" i="31"/>
  <c r="I17" i="31"/>
  <c r="O18" i="31"/>
  <c r="I18" i="31"/>
  <c r="O19" i="31"/>
  <c r="O20" i="31"/>
  <c r="I20" i="31"/>
  <c r="O21" i="31"/>
  <c r="I21" i="31"/>
  <c r="O22" i="31"/>
  <c r="I22" i="31"/>
  <c r="O23" i="31"/>
  <c r="I23" i="31"/>
  <c r="O24" i="31"/>
  <c r="O25" i="31"/>
  <c r="I25" i="31"/>
  <c r="O27" i="31"/>
  <c r="I27" i="31"/>
  <c r="O28" i="31"/>
  <c r="I28" i="31"/>
  <c r="O30" i="31"/>
  <c r="I30" i="31"/>
  <c r="O32" i="31"/>
  <c r="I32" i="31"/>
  <c r="O33" i="31"/>
  <c r="I33" i="31"/>
  <c r="O34" i="31"/>
  <c r="I34" i="31"/>
  <c r="O36" i="31"/>
  <c r="I36" i="31"/>
  <c r="O37" i="31"/>
  <c r="I37" i="31"/>
  <c r="O38" i="31"/>
  <c r="I38" i="31"/>
  <c r="O39" i="31"/>
  <c r="I39" i="31"/>
  <c r="O40" i="31"/>
  <c r="I40" i="31"/>
  <c r="O41" i="31"/>
  <c r="I41" i="31"/>
  <c r="O42" i="31"/>
  <c r="I42" i="31"/>
  <c r="O43" i="31"/>
  <c r="I43" i="31"/>
  <c r="O44" i="31"/>
  <c r="I44" i="31"/>
  <c r="O45" i="31"/>
  <c r="O46" i="31"/>
  <c r="O47" i="31"/>
  <c r="O48" i="31"/>
  <c r="O49" i="31"/>
  <c r="O50" i="31"/>
  <c r="I50" i="31"/>
  <c r="O53" i="31"/>
  <c r="I53" i="31"/>
  <c r="O54" i="31"/>
  <c r="I54" i="31"/>
  <c r="O55" i="31"/>
  <c r="I55" i="31"/>
  <c r="O56" i="31"/>
  <c r="I56" i="31"/>
  <c r="O57" i="31"/>
  <c r="I57" i="31"/>
  <c r="O58" i="31"/>
  <c r="I58" i="31"/>
  <c r="O60" i="31"/>
  <c r="I60" i="31"/>
  <c r="O61" i="31"/>
  <c r="I61" i="31"/>
  <c r="O62" i="31"/>
  <c r="I62" i="31"/>
  <c r="O64" i="31"/>
  <c r="O65" i="31"/>
  <c r="O70" i="31"/>
  <c r="I70" i="31"/>
  <c r="O71" i="31"/>
  <c r="I71" i="31"/>
  <c r="O79" i="31"/>
  <c r="I79" i="31"/>
  <c r="O80" i="31"/>
  <c r="I80" i="31"/>
  <c r="O81" i="31"/>
  <c r="I81" i="31"/>
  <c r="O85" i="31"/>
  <c r="I85" i="31"/>
  <c r="O94" i="31"/>
  <c r="I94" i="31"/>
  <c r="O96" i="31"/>
  <c r="I96" i="31"/>
  <c r="O97" i="31"/>
  <c r="I97" i="31"/>
  <c r="O98" i="31"/>
  <c r="I98" i="31"/>
  <c r="O99" i="31"/>
  <c r="I99" i="31"/>
  <c r="O100" i="31"/>
  <c r="I100" i="31"/>
  <c r="O101" i="31"/>
  <c r="I101" i="31"/>
  <c r="O102" i="31"/>
  <c r="I102" i="31"/>
  <c r="O103" i="31"/>
  <c r="I103" i="31"/>
  <c r="O104" i="31"/>
  <c r="I104" i="31"/>
  <c r="O105" i="31"/>
  <c r="I105" i="31"/>
  <c r="O106" i="31"/>
  <c r="I106" i="31"/>
  <c r="O107" i="31"/>
  <c r="I107" i="31"/>
  <c r="O108" i="31"/>
  <c r="O109" i="31"/>
  <c r="O110" i="31"/>
  <c r="I110" i="31"/>
  <c r="O111" i="31"/>
  <c r="I111" i="31"/>
  <c r="O112" i="31"/>
  <c r="I112" i="31"/>
  <c r="O113" i="31"/>
  <c r="I113" i="31"/>
  <c r="O137" i="31"/>
  <c r="I137" i="31"/>
  <c r="O142" i="31"/>
  <c r="I142" i="31"/>
  <c r="O146" i="31"/>
  <c r="I146" i="31"/>
  <c r="O147" i="31"/>
  <c r="I147" i="31"/>
  <c r="O148" i="31"/>
  <c r="I148" i="31"/>
  <c r="O149" i="31"/>
  <c r="I149" i="31"/>
  <c r="O150" i="31"/>
  <c r="I150" i="31"/>
  <c r="O151" i="31"/>
  <c r="I151" i="31"/>
  <c r="O152" i="31"/>
  <c r="I152" i="31"/>
  <c r="O153" i="31"/>
  <c r="I153" i="31"/>
  <c r="O154" i="31"/>
  <c r="I154" i="31"/>
  <c r="O155" i="31"/>
  <c r="I155" i="31"/>
  <c r="O156" i="31"/>
  <c r="I156" i="31"/>
  <c r="O157" i="31"/>
  <c r="I157" i="31"/>
  <c r="O160" i="31"/>
  <c r="I160" i="31"/>
  <c r="O177" i="31"/>
  <c r="I177" i="31"/>
  <c r="O179" i="31"/>
  <c r="I179" i="31"/>
  <c r="O181" i="31"/>
  <c r="I181" i="31"/>
  <c r="O182" i="31"/>
  <c r="I182" i="31"/>
  <c r="O183" i="31"/>
  <c r="O185" i="31"/>
  <c r="I185" i="31"/>
  <c r="O187" i="31"/>
  <c r="I187" i="31"/>
  <c r="O189" i="31"/>
  <c r="I189" i="31"/>
  <c r="O188" i="31"/>
  <c r="I188" i="31"/>
  <c r="O176" i="31"/>
  <c r="I176" i="31"/>
  <c r="O162" i="31"/>
  <c r="O170" i="31"/>
  <c r="I170" i="31"/>
  <c r="O171" i="31"/>
  <c r="I171" i="31"/>
  <c r="O175" i="31"/>
  <c r="I175" i="31"/>
  <c r="O7" i="31"/>
  <c r="I7" i="31"/>
  <c r="P190" i="31"/>
  <c r="O2" i="31"/>
  <c r="L190" i="31"/>
  <c r="S2" i="31"/>
  <c r="N190" i="31"/>
  <c r="S3" i="31"/>
  <c r="S4" i="31"/>
  <c r="S5" i="31"/>
  <c r="S6" i="31"/>
  <c r="S7" i="31"/>
  <c r="S8" i="31"/>
  <c r="S9" i="31"/>
  <c r="S10" i="31"/>
  <c r="S12" i="31"/>
  <c r="S14" i="31"/>
  <c r="S15" i="31"/>
  <c r="S16" i="31"/>
  <c r="S17" i="31"/>
  <c r="S18" i="31"/>
  <c r="S19" i="31"/>
  <c r="S20" i="31"/>
  <c r="S21" i="31"/>
  <c r="S22" i="31"/>
  <c r="S23" i="31"/>
  <c r="S24" i="31"/>
  <c r="S25" i="31"/>
  <c r="S27" i="31"/>
  <c r="S28" i="31"/>
  <c r="S30" i="31"/>
  <c r="S32" i="31"/>
  <c r="S33" i="31"/>
  <c r="S34" i="31"/>
  <c r="S36" i="31"/>
  <c r="S37" i="31"/>
  <c r="S38" i="31"/>
  <c r="S39" i="31"/>
  <c r="S40" i="31"/>
  <c r="S41" i="31"/>
  <c r="S42" i="31"/>
  <c r="S43" i="31"/>
  <c r="S44" i="31"/>
  <c r="S45" i="31"/>
  <c r="S46" i="31"/>
  <c r="S47" i="31"/>
  <c r="S48" i="31"/>
  <c r="S49" i="31"/>
  <c r="S50" i="31"/>
  <c r="S53" i="31"/>
  <c r="S54" i="31"/>
  <c r="S55" i="31"/>
  <c r="S56" i="31"/>
  <c r="S57" i="31"/>
  <c r="S58" i="31"/>
  <c r="S60" i="31"/>
  <c r="S61" i="31"/>
  <c r="S62" i="31"/>
  <c r="S64" i="31"/>
  <c r="S65" i="31"/>
  <c r="S70" i="31"/>
  <c r="S71" i="31"/>
  <c r="S79" i="31"/>
  <c r="S80" i="31"/>
  <c r="S81" i="31"/>
  <c r="S85" i="31"/>
  <c r="S94" i="31"/>
  <c r="S96" i="31"/>
  <c r="S97" i="31"/>
  <c r="S98" i="31"/>
  <c r="S99" i="31"/>
  <c r="S100" i="31"/>
  <c r="S101" i="31"/>
  <c r="S102" i="31"/>
  <c r="S103" i="31"/>
  <c r="S104" i="31"/>
  <c r="S105" i="31"/>
  <c r="S106" i="31"/>
  <c r="S107" i="31"/>
  <c r="S108" i="31"/>
  <c r="S109" i="31"/>
  <c r="S110" i="31"/>
  <c r="S111" i="31"/>
  <c r="S112" i="31"/>
  <c r="S113" i="31"/>
  <c r="S137" i="31"/>
  <c r="S142" i="31"/>
  <c r="S146" i="31"/>
  <c r="S147" i="31"/>
  <c r="S148" i="31"/>
  <c r="S149" i="31"/>
  <c r="S150" i="31"/>
  <c r="S151" i="31"/>
  <c r="S152" i="31"/>
  <c r="S153" i="31"/>
  <c r="S154" i="31"/>
  <c r="S155" i="31"/>
  <c r="S156" i="31"/>
  <c r="S157" i="31"/>
  <c r="S160" i="31"/>
  <c r="S162" i="31"/>
  <c r="S170" i="31"/>
  <c r="S171" i="31"/>
  <c r="S175" i="31"/>
  <c r="S176" i="31"/>
  <c r="S177" i="31"/>
  <c r="S179" i="31"/>
  <c r="S181" i="31"/>
  <c r="S182" i="31"/>
  <c r="S183" i="31"/>
  <c r="S185" i="31"/>
  <c r="S187" i="31"/>
  <c r="S188" i="31"/>
  <c r="S189" i="31"/>
  <c r="D8" i="30"/>
  <c r="D9" i="30"/>
  <c r="D4" i="30"/>
  <c r="E4" i="30" s="1"/>
  <c r="D5" i="30"/>
  <c r="D20" i="30"/>
  <c r="E20" i="30" s="1"/>
  <c r="Q190" i="31" l="1"/>
  <c r="D36" i="30" s="1"/>
  <c r="E36" i="30" s="1"/>
  <c r="R190" i="31"/>
  <c r="D37" i="30" s="1"/>
  <c r="S190" i="31"/>
  <c r="D38" i="30" s="1"/>
  <c r="M191" i="31"/>
  <c r="O190" i="31"/>
  <c r="E8" i="30"/>
</calcChain>
</file>

<file path=xl/sharedStrings.xml><?xml version="1.0" encoding="utf-8"?>
<sst xmlns="http://schemas.openxmlformats.org/spreadsheetml/2006/main" count="664" uniqueCount="473">
  <si>
    <t>Hoofdcategorie</t>
  </si>
  <si>
    <t>Subcategorie</t>
  </si>
  <si>
    <t>ID</t>
  </si>
  <si>
    <t>Beschrijving</t>
  </si>
  <si>
    <t>Eis</t>
  </si>
  <si>
    <r>
      <rPr>
        <b/>
        <sz val="14"/>
        <color rgb="FF000000"/>
        <rFont val="Calibri"/>
        <scheme val="minor"/>
      </rPr>
      <t xml:space="preserve">Wens </t>
    </r>
    <r>
      <rPr>
        <b/>
        <sz val="10"/>
        <color rgb="FF000000"/>
        <rFont val="Calibri"/>
        <scheme val="minor"/>
      </rPr>
      <t>zwaarwegend</t>
    </r>
  </si>
  <si>
    <r>
      <rPr>
        <b/>
        <sz val="14"/>
        <color rgb="FF000000"/>
        <rFont val="Calibri"/>
        <scheme val="minor"/>
      </rPr>
      <t xml:space="preserve">Wens </t>
    </r>
    <r>
      <rPr>
        <b/>
        <sz val="10"/>
        <color rgb="FF000000"/>
        <rFont val="Calibri"/>
        <scheme val="minor"/>
      </rPr>
      <t>lichtwegend</t>
    </r>
  </si>
  <si>
    <r>
      <rPr>
        <b/>
        <sz val="14"/>
        <color rgb="FF000000"/>
        <rFont val="Calibri"/>
        <scheme val="minor"/>
      </rPr>
      <t xml:space="preserve">Uw </t>
    </r>
    <r>
      <rPr>
        <b/>
        <sz val="11"/>
        <color rgb="FF000000"/>
        <rFont val="Calibri"/>
        <scheme val="minor"/>
      </rPr>
      <t>invulling</t>
    </r>
  </si>
  <si>
    <t>Geldig</t>
  </si>
  <si>
    <r>
      <rPr>
        <b/>
        <sz val="14"/>
        <color rgb="FF000000"/>
        <rFont val="Calibri"/>
        <scheme val="minor"/>
      </rPr>
      <t xml:space="preserve">Uw </t>
    </r>
    <r>
      <rPr>
        <b/>
        <sz val="10"/>
        <color rgb="FF000000"/>
        <rFont val="Calibri"/>
        <scheme val="minor"/>
      </rPr>
      <t>toelichting</t>
    </r>
  </si>
  <si>
    <t>Zwaar</t>
  </si>
  <si>
    <t>Licht</t>
  </si>
  <si>
    <t>Aant</t>
  </si>
  <si>
    <t>Vulling</t>
  </si>
  <si>
    <t>Eis ja</t>
  </si>
  <si>
    <t>Wens ja</t>
  </si>
  <si>
    <t>Score</t>
  </si>
  <si>
    <t>Ok</t>
  </si>
  <si>
    <t>1. Algemeen</t>
  </si>
  <si>
    <t>1.1 Producten</t>
  </si>
  <si>
    <t>1.1.1</t>
  </si>
  <si>
    <t>Er wordt een configureerbaar, marktconform, cloudgebaseerd SaaS-dataplatform aangeboden dat het volledige spectrum op het gebied van datamanagement, data governance en rapportages ondersteunt. Het platform is organisatiebreed inzetbaar en draagt bij aan betrouwbare, veilige en goed beheerde data voor beleidsvorming, uitvoering en verantwoording.</t>
  </si>
  <si>
    <t>X</t>
  </si>
  <si>
    <t>1.1.2</t>
  </si>
  <si>
    <t xml:space="preserve">De oplossing is bewezen volwassen, dat wil zeggen: succesvol in de praktijk gebruikt in soortgelijke situaties met soortgelijke gebruikersaantallen en load. </t>
  </si>
  <si>
    <t>1.1.3</t>
  </si>
  <si>
    <t>De oplossing wordt geleverd als SaaS-dienst in de cloud en vereist geen on-premise software op eventuele connectors na.</t>
  </si>
  <si>
    <t>1.1.4</t>
  </si>
  <si>
    <t>De opdrachtgever heeft geen beheerlast op infrastructuurniveau.</t>
  </si>
  <si>
    <t>1.2 Diensten</t>
  </si>
  <si>
    <t>1.2.1</t>
  </si>
  <si>
    <t>De opdrachtnemer treedt op als partner en levert kennis, begeleiding en ondersteuning, niet alleen technologie. De opdrachtnemer denkt proactief mee, draagt bij aan doorontwikkeling en levert een langdurige samenwerking gericht op kwaliteitsverbetering en innovatie die aansluit bij de doelstellingen zoals genoemd in de aanbestedingsleidraad.</t>
  </si>
  <si>
    <t>1.2.2</t>
  </si>
  <si>
    <t>De opdrachtnemer realiseert de initiële inrichting die voor implementatie samen met de opdrachtgever wordt verfijnd.</t>
  </si>
  <si>
    <t>1.2.3</t>
  </si>
  <si>
    <t>De opdrachtnemer schaalt proactief op zodat aan de eisen van hoeveelheid data, gebruik, throughput, snelheid en performance voldaan blijft worden.</t>
  </si>
  <si>
    <t>2. Functionele eisen</t>
  </si>
  <si>
    <t>2.1 Dataintegratie</t>
  </si>
  <si>
    <t>2.1.1</t>
  </si>
  <si>
    <t>De oplossing importeert gegevens op zowel batch- als near-realtime-basis.</t>
  </si>
  <si>
    <t>2.1.2</t>
  </si>
  <si>
    <t>De oplossing biedt aansluitingen voor relationele databases, bestandsopslag, API's en cloudbronnen.</t>
  </si>
  <si>
    <t>2.1.3</t>
  </si>
  <si>
    <t>De oplossing heeft koppelvlakken voor het uitleveren van data aan dataplatforms van afzonderlijke reclasseringsinstellingen.</t>
  </si>
  <si>
    <t>2.1.4</t>
  </si>
  <si>
    <t>De oplossing verwerkt zowel gestructureerde als ongestructureerde gegevens.</t>
  </si>
  <si>
    <t>2.1.5</t>
  </si>
  <si>
    <t xml:space="preserve">De oplossing ondersteunt het op ad-hoc basis veilig en gecontroleerd importeren van externe datasets (bijv. van ketenpartners), waarbij analisten deze data kunnen valideren en combineren met reeds aanwezige data ten behoeve van geïntegreerde data‑analyses. Deze gegevens worden gescheiden opgeslagen van de vaste bronnen. Er wordt afgedwongen een minimum aantal gegevens over deze import toe te kennen. </t>
  </si>
  <si>
    <t>2.1.6</t>
  </si>
  <si>
    <t>Inschrijver geeft invulling aan de ETL-processen zoals beschreven in bijlage 8 Proces ontvangen en verwerken brongegevens.</t>
  </si>
  <si>
    <t>2.2 Databeheer</t>
  </si>
  <si>
    <t>2.2.1</t>
  </si>
  <si>
    <t>De oplossing biedt schaalbare data opslag voor groeiende of afnemende datavolumes.</t>
  </si>
  <si>
    <t>2.2.2</t>
  </si>
  <si>
    <t>De oplossing kent in het databeheerproces diverse dataniveaus, zoals beschreven in bijlage 8 Proces ontvangen en verwerken brongegevens.</t>
  </si>
  <si>
    <t>2.2.3</t>
  </si>
  <si>
    <t>In de oplossing kan de opdrachtgever een archiveringsbeleid configureren per gegevenscategorie, record en tabel.</t>
  </si>
  <si>
    <t>2.2.4</t>
  </si>
  <si>
    <t>De oplossing is uitgerust met een datawoordenboek waarin informatie opgenomen wordt als de naam, type, formaat, beschrijving en bron van elk gegevenselement, evenals beperkingen en bedrijfsregels die daarop van toepassing zijn.</t>
  </si>
  <si>
    <t>2.2.5</t>
  </si>
  <si>
    <t>De oplossing geeft per gegeven transparantie over kwaliteitsindicatoren, data lineage, gebruikerscontexten gebruiksfrequentie.</t>
  </si>
  <si>
    <t>2.2.6</t>
  </si>
  <si>
    <t>De oplossing biedt een semantische laag. Deze laag vertaalt complexe, technische databronnen naar begrijpelijke zakelijke termen (KPI's, dimensies).</t>
  </si>
  <si>
    <t>2.3 Datatransformatie</t>
  </si>
  <si>
    <t>2.3.1</t>
  </si>
  <si>
    <t>Datavalidatie, verrijking en transformatie zijn mogelijk.</t>
  </si>
  <si>
    <t>2.3.2</t>
  </si>
  <si>
    <t>De oplossing legt automatisch data lineage vast op kolomniveau, van bronsysteem tot en met informatieproduct, inclusief alle tussenliggende transformatiestappen.</t>
  </si>
  <si>
    <t>2.3.3</t>
  </si>
  <si>
    <t>De oplossing documenteert automatisch de transformatielogica.</t>
  </si>
  <si>
    <t>2.3.4</t>
  </si>
  <si>
    <t>Datamodellen, datastromen en datatransformaties worden zowel grafisch als in code getoond en bewerkt.</t>
  </si>
  <si>
    <t>2.4 Metadata en datacatalogus</t>
  </si>
  <si>
    <t>2.4.1</t>
  </si>
  <si>
    <t>De oplossing is uitgerust met een datacatalogus voor het begrijpen, vinden en beheren van data.</t>
  </si>
  <si>
    <t>2.4.2</t>
  </si>
  <si>
    <t>Er is een centrale metadata-repository met uniforme metadata-definities, lineage, business-term mapping en impact-analyse.</t>
  </si>
  <si>
    <t>2.4.3</t>
  </si>
  <si>
    <t>Metadata kan op operationeel, business en technisch niveau worden vastgelegd.</t>
  </si>
  <si>
    <t>2.4.4</t>
  </si>
  <si>
    <t>De oplossing handelt historisering geautomatiseerd af op basis van metadata-configuratie.</t>
  </si>
  <si>
    <t>2.4.5</t>
  </si>
  <si>
    <t>Het is mogelijk data te classificeren op basis van gevoeligheid.</t>
  </si>
  <si>
    <t>2.4.6</t>
  </si>
  <si>
    <t>De oplossing biedt functionaliteit om beleid, standaarden, procedures en eigenaarschap en verantwoordelijkheid voor data vast te leggen, toe te wijzen en te controleren oftewel een data governance tool.</t>
  </si>
  <si>
    <t>2.4.7</t>
  </si>
  <si>
    <t>De oplossing biedt de mogelijkheid om versies en releases te voorzien van beschrijvende metadata.</t>
  </si>
  <si>
    <t>2.5 Datakwaliteit</t>
  </si>
  <si>
    <t>2.5.1</t>
  </si>
  <si>
    <t>Automatische datakwaliteitscontroles kunnen ingericht worden, bijvoorbeeld validatie, profiling, standaardisatie.</t>
  </si>
  <si>
    <t>2.5.2</t>
  </si>
  <si>
    <t>Er kunnen regels geconfigureerd worden voor duplicaatdetectie, ontbrekende waarden, waarden die buiten een bepaald bereik vallen, inconsistenties en anomalieën.</t>
  </si>
  <si>
    <t>2.5.3</t>
  </si>
  <si>
    <t>De oplossing biedt geautomatiseerde datakwaliteitsmetingen en datakwaliteitsmonitoring.</t>
  </si>
  <si>
    <t>2.5.4</t>
  </si>
  <si>
    <t>Het is mogelijk om handmatige kwaliteitscontroles uit te voeren en de uitkomsten ervan vast te leggen.</t>
  </si>
  <si>
    <t>2.6 Analyse en rapportages</t>
  </si>
  <si>
    <t>2.6.1</t>
  </si>
  <si>
    <t>De oplossing biedt tools om zelfstandig rapportages en visuele weergaves te maken met een self-service BI op basis van beschikbaar gestelde datasets.</t>
  </si>
  <si>
    <t>2.6.2</t>
  </si>
  <si>
    <t>Rapportages kunnen geëxporteerd worden. Opdrachtgever kan per geautoriseerde rol en per informatieproduct configureren welke exportformaten worden toegestaan.</t>
  </si>
  <si>
    <t>2.6.3</t>
  </si>
  <si>
    <t>De oplossing biedt tools om geüniformeerde en gestandaardiseerde rapportages en dashboards te maken en te publiceren voor eindgebruikers.</t>
  </si>
  <si>
    <t>2.6.4</t>
  </si>
  <si>
    <t>De oplossing biedt tools om zelfstandig maatwerk-, statistische en voorspellende analyses uit te voeren en in verschillende formaten als rapportage of dashboard op te stellen.</t>
  </si>
  <si>
    <t>2.6.5</t>
  </si>
  <si>
    <t>Rapportages kunnen door opdrachtgever worden klaargezet, ingepland, automatisch ververst en verstuurd middels (een alert via) e-mail aan eindgebruikers.</t>
  </si>
  <si>
    <t>2.6.6</t>
  </si>
  <si>
    <t>Gebruikers kunnen zichzelf abonneren op rapportages en dashboards op frequentie en tijdstip.</t>
  </si>
  <si>
    <t>2.6.7</t>
  </si>
  <si>
    <t>In rapportages en dashboards is standaard drill-down functionaliteit inbegrepen.</t>
  </si>
  <si>
    <t>2.6.8</t>
  </si>
  <si>
    <t>De oplossing biedt analyse- en rapportagemogelijkheden op alle dataniveaus, zoals beschreven in bijlage 8 Proces ontvangen en verwerken brongegevens.</t>
  </si>
  <si>
    <t>2.6.9</t>
  </si>
  <si>
    <t>De oplossing legt gebruikersstatistieken van rapportages en dashboards vast waarbij onderscheid gemaakt kan worden op organisatie en op functieniveau dan wel geautoriseerde rol, waarop analyses gemaakt kunnen worden.</t>
  </si>
  <si>
    <t>2.6.10</t>
  </si>
  <si>
    <t>In rapportages en dashboards kan de eindgebruiker zelf filter instellingen kiezen die worden bewaard.</t>
  </si>
  <si>
    <t>2.6.11</t>
  </si>
  <si>
    <t>De oplossing ondersteunt AI-gedreven analyses.</t>
  </si>
  <si>
    <t>2.6.12</t>
  </si>
  <si>
    <t>In rapportages en dashboards kunnen infographics en tekstuele toelichtingen worden toegevoegd.</t>
  </si>
  <si>
    <t>2.6.13</t>
  </si>
  <si>
    <t>In de oplossing kunnen huisstijlsjablonen worden toegepast en beheerd (toevoegen, wijzigen en verwijderen).</t>
  </si>
  <si>
    <t>2.6.14</t>
  </si>
  <si>
    <t>Een huisstijlsjabloon kan toegepast worden op rapportages en dashboards.</t>
  </si>
  <si>
    <t>2.6.15</t>
  </si>
  <si>
    <t xml:space="preserve">De oplossing biedt gebruikers een persoonlijke landingspagina waar rapportages en dashboards getoond worden waar ze toegang toe hebben. Hierin kun je favoriete dashboards kiezen die worden bewaard. </t>
  </si>
  <si>
    <t>2.6.16</t>
  </si>
  <si>
    <t>De oplossing is uitgerust met reporting op de kaart, zoals beschreven in bijlage 17 Reporting op de kaart.</t>
  </si>
  <si>
    <t>2.6.17</t>
  </si>
  <si>
    <t>Een data engineer kan handmatig data verversen/pushen/pullen t.b.v. rapportages of dashboards na wijzigingen op database niveau (om niet afhankelijk te zijn van een nieuwe batch-ingestie).</t>
  </si>
  <si>
    <t>2.7 Gebruikersbeheer</t>
  </si>
  <si>
    <t>2.7.1</t>
  </si>
  <si>
    <t>De oplossing is uitgerust met role based access control (RBAC).</t>
  </si>
  <si>
    <t>2.7.2</t>
  </si>
  <si>
    <t>De oplossing hanteert least-privilege principe.</t>
  </si>
  <si>
    <t>2.7.3</t>
  </si>
  <si>
    <t>De oplossing ondersteunt scheiding van taken (SoD).</t>
  </si>
  <si>
    <t>2.7.4</t>
  </si>
  <si>
    <t>Er kunnen minimaal 6 rollen worden gedefinieerd en diverse sets aan toegangs- en bewerkingsrechten worden toegekend. Tijdens de implementatie worden deze verfijnd door opdrachtnemer en opdrachtgever en ingericht door opdrachtnemer.</t>
  </si>
  <si>
    <t>2.7.5</t>
  </si>
  <si>
    <t>Een tester kan tijdens testwerkzaamheden een andere rol aannemen, om de resultaten grondig te testen.</t>
  </si>
  <si>
    <t>2.7.6</t>
  </si>
  <si>
    <t>De oplossing biedt de functionaliteit om op basis van Row Level Security gegevens te tonen op basis van combinatie van organisatie/afdeling/team, regio/arrondissement en functie/rol.</t>
  </si>
  <si>
    <t>2.7.7</t>
  </si>
  <si>
    <t>Kolom-based autorisaties op datasets is mogelijk.</t>
  </si>
  <si>
    <t>2.7.8</t>
  </si>
  <si>
    <t>Opdrachtgever kan autorisaties beheren in een autorisatiematrix.</t>
  </si>
  <si>
    <t>2.7.9</t>
  </si>
  <si>
    <t>Er is controle van toegekende autorisaties mogelijk (review functie).</t>
  </si>
  <si>
    <t>2.8 Gebruikersgemak</t>
  </si>
  <si>
    <t>2.8.1</t>
  </si>
  <si>
    <t>De interface voldoet aan moderne ontwerpprincipes en is intuïtief voor ontwikkelaars en eindgebruikers. Er is voor de eindgebruiker van dashboards geen training vereist om met de tool te kunnen werken.</t>
  </si>
  <si>
    <t>2.8.2</t>
  </si>
  <si>
    <t>De oplossing is ingericht op maximaal gebruikersgemak en efficiëntie van handelingen, tijd en interpretatie van de gebruiker, waarbij snelheid van werken en het reduceren van fouten voorop staan. Ook is altijd duidelijk wanneer er iets wordt geladen.</t>
  </si>
  <si>
    <t>2.8.3</t>
  </si>
  <si>
    <t>De oplossing dwingt zoveel mogelijk consistentie af, bijvoorbeeld in naamconventies.</t>
  </si>
  <si>
    <t>2.8.4</t>
  </si>
  <si>
    <t>De oplossing ondersteunt het geïntegreerd schrijven, testen, debuggen en versiebeheer van code in zowel SQL als een tweede procedurele taal (zoals Python of R) binnen één enkele interface.</t>
  </si>
  <si>
    <t>2.8.5</t>
  </si>
  <si>
    <t>In de oplossing is een tool opgenomen waarbij wijzigingen in code in een grafische weergave getoond kunnen worden. Zodat je versies visueel met elkaar kunt vergelijken.</t>
  </si>
  <si>
    <t>2.8.6</t>
  </si>
  <si>
    <t>De oplossing ondersteunt het gebruik van AI-assistenten (zoals GPT-gebaseerde tools) bij het schrijven, aanpassen en debuggen van scripts en queries, bij voorkeur binnen de oplossing zelf of via API-integratie.</t>
  </si>
  <si>
    <t>2.8.7</t>
  </si>
  <si>
    <t>De oplossing ondersteunt het gebruik van tools waarmee het team van 3RO-afdeling Reclassering Data en Statistiek zelfstandig, agile scrum hun werk aan ontwikkeling en beheer van gegevens kan organiseren, bij voorkeur binnen de oplossing zelf of via API-integratie.</t>
  </si>
  <si>
    <t>2.8.8</t>
  </si>
  <si>
    <t xml:space="preserve">De oplossing veroorzaakt geen gevoelens van verminderd fysiek welzijn als gevolg van de bediening van oplossing. </t>
  </si>
  <si>
    <t>2.8.9</t>
  </si>
  <si>
    <t>De oplossing schaalt automatisch op bij piekbelasting.</t>
  </si>
  <si>
    <t>3. Niet functionele eisen</t>
  </si>
  <si>
    <t>3.1 Prestatie en efficiëntie</t>
  </si>
  <si>
    <t>3.1.1</t>
  </si>
  <si>
    <t>Inschrijver komt na gunning binnen 6 maanden een Service Level Agreement overeen met opdrachtgever op basis van bijlage 3a Uitgangspunten Service Level Agreement.</t>
  </si>
  <si>
    <t>3.1.2</t>
  </si>
  <si>
    <t>In de oplossing is monitoring van ETL processen, datakwaliteit en performance ingericht. Met near-realtime alerting op fouten, errors, vertragingen, explosieve (volume)groei of juist daling. Inclusief dashboard met trendanalyse.</t>
  </si>
  <si>
    <t>3.1.3</t>
  </si>
  <si>
    <r>
      <rPr>
        <sz val="11"/>
        <color rgb="FF000000"/>
        <rFont val="Calibri"/>
        <scheme val="minor"/>
      </rPr>
      <t>Alle verwerkingen binnen de oplossing worden</t>
    </r>
    <r>
      <rPr>
        <sz val="11"/>
        <color rgb="FFFF0000"/>
        <rFont val="Calibri"/>
        <scheme val="minor"/>
      </rPr>
      <t xml:space="preserve"> </t>
    </r>
    <r>
      <rPr>
        <sz val="11"/>
        <color rgb="FF000000"/>
        <rFont val="Calibri"/>
        <scheme val="minor"/>
      </rPr>
      <t>voldoende snel afgehandeld en de snelheid van de gebruikersinteractie lijdt er niet onder. Ook zware queries voor analyse leiden niet tot een verminderde performance van het dataplatform.</t>
    </r>
  </si>
  <si>
    <t>3.1.4</t>
  </si>
  <si>
    <t>Het systeem voldoet aan de eisen bij een concurrend gebruik door 10 ontwikkelaars en 200 eindgebruikers bij de beoogde grootte van de database.</t>
  </si>
  <si>
    <t>3.1.5</t>
  </si>
  <si>
    <t>Wijzigingen kunnen effectief en efficiënt worden aangebracht zonder fouten of kwaliteitsvermindering tot gevolg.</t>
  </si>
  <si>
    <t>3.1.6</t>
  </si>
  <si>
    <t>Er zijn meetbare responsetijden en voldoende verwerkerscapaciteit en performance, inclusief monitoring hierop.</t>
  </si>
  <si>
    <t>3.1.7</t>
  </si>
  <si>
    <t>Batch imports leiden niet tot vertraging in het gebruik van de tools voor ontwikkelaars en gebruikers.</t>
  </si>
  <si>
    <t>3.1.8</t>
  </si>
  <si>
    <t>Het dataplatform heeft de capaciteit om grote hoeveelheden data te verwerken, transformeren en laden zonder kwaliteitsverlies.</t>
  </si>
  <si>
    <t>3.1.9</t>
  </si>
  <si>
    <t xml:space="preserve">Inschrijver richt na gunning een incident- en probleemmanagementproces in dat aansluit op de processen van de 3RO. Incidenten worden geregistreerd via een servicedesk en voorzien van een uniek referentienummer. Structurele oorzaken worden geanalyseerd en duurzaam opgelost. </t>
  </si>
  <si>
    <t>3.2 Privacy</t>
  </si>
  <si>
    <t>3.2.1</t>
  </si>
  <si>
    <t>De opdrachtnemer accepteert de verwerkersovereenkomst.</t>
  </si>
  <si>
    <t>3.2.2</t>
  </si>
  <si>
    <t>Zowel de opdrachtnemer als de oplossing voldoen volledig aan de AVG.</t>
  </si>
  <si>
    <t>3.2.3</t>
  </si>
  <si>
    <t>Standaard instellingen van de oplossing dienen zodanig te zijn dat ze een maximale privacy garanderen (toepassen privacy by default binnen privacy by design).</t>
  </si>
  <si>
    <t>3.2.4</t>
  </si>
  <si>
    <t>Opdrachtnemer neemt per direct de benodigde maatregelen in geval van een datalek om het datalek te beëindigen en de consequenties voor de 3RO en de betrokkenen tot een minimum te beperken.</t>
  </si>
  <si>
    <t>3.2.5</t>
  </si>
  <si>
    <t>Opdrachtnemer zal de 3RO op de hoogte houden in geval van een datalek over de voortgang en de getroffen maatregelen.</t>
  </si>
  <si>
    <t>3.2.6</t>
  </si>
  <si>
    <t xml:space="preserve">Opdrachtnemer registreert alle datalekken en handelt deze volgens een vaste procedure af. </t>
  </si>
  <si>
    <t>3.3 Compliance</t>
  </si>
  <si>
    <t>3.3.1</t>
  </si>
  <si>
    <t>De oplossing dient AVG-compliant te zijn. Alle tools moeten binnen deze condities vallen, zodat het platform voldoet aan alle geldende privacywetgeving, inclusief logging, auditing en dataminimalisatie.</t>
  </si>
  <si>
    <t>3.3.2</t>
  </si>
  <si>
    <t>De oplossing genereert koppelsleutels t.b.v. gegevensuitwisseling. Dit is essentieel voor identificeren van objecten over systemen heen.</t>
  </si>
  <si>
    <t>3.3.3</t>
  </si>
  <si>
    <t>Persoonsgegevens worden gepseudonimiseerd voor ontwikkel-, test- en analysetoepassingen.</t>
  </si>
  <si>
    <t>3.3.4</t>
  </si>
  <si>
    <t>Query loggings kunnen gemaakt worden om eventueel misbruik te achterhalen.</t>
  </si>
  <si>
    <t>3.3.5</t>
  </si>
  <si>
    <t>De gegevensintegriteit wordt gewaarborgd. De oplossing zorgt ervoor dat gegevens accuraat, consistent en betrouwbaar zijn gedurende hun hele levenscyclus, van creatie tot verwijdering.</t>
  </si>
  <si>
    <t>3.3.6</t>
  </si>
  <si>
    <t xml:space="preserve">Alle medewerkers van de opdrachtnemer die fysieke toegang tot het datacenter hebben waarin gegevens van reclassering worden verwerkt dan wel in aanraking kunnen komen met gegevens van reclassering, overleggen een VOG (screeningsprofiel 63) niet ouder dan 3 maanden en deze wordt jaarlijks vernieuwd, conform en in samenwerking met de 3RO. Tevens tekenen zij de geheimhoudingsverklaring. </t>
  </si>
  <si>
    <t>3.3.7</t>
  </si>
  <si>
    <t>De oplossing logt automatisch wijzigingen in gegevens en metadata (wie, wat, wanneer) om een onweerlegbare audit trail te vormen.</t>
  </si>
  <si>
    <t>3.3.8</t>
  </si>
  <si>
    <t>De oplossing legt automatisch een audit trail vast van de volledige levenscyclus van persoonsgegevens, inclusief wijzigingen, verplaatsingen, archivering en verwijdering, en maakt de herkomst en transformatie van gegevens herleidbaar van bron tot en met informatieproduct.</t>
  </si>
  <si>
    <t>4. Technische eisen</t>
  </si>
  <si>
    <t>4.1 Architectuur</t>
  </si>
  <si>
    <t>4.1.1</t>
  </si>
  <si>
    <t xml:space="preserve">De oplossing is gebaseerd op de UTF-8 karakterset, in opslag, transport en verwerking van data. </t>
  </si>
  <si>
    <t>4.1.2</t>
  </si>
  <si>
    <t>De oplossing maakt gebruik van open formatie en standaarden voor import en export van gegevens.</t>
  </si>
  <si>
    <t>4.2 Beveiliging</t>
  </si>
  <si>
    <t>4.2.1</t>
  </si>
  <si>
    <t>De oplossing voldoet in zijn geheel aan de actuele Baseline Informatiebeveiliging Overheid (BIO), niveau BBN-2.</t>
  </si>
  <si>
    <t>4.2.2</t>
  </si>
  <si>
    <t>De oplossing is ontworpen en gebouwd op basis van Privacy by design.</t>
  </si>
  <si>
    <t>4.2.3</t>
  </si>
  <si>
    <t xml:space="preserve">Er wordt voldaan aan het beveiligingsbeleid van de afzonderlijke reclasseringsorganisaties, minimaal aan hetgeen beschreven is in Informatiebeveiligingsbeleid RN, met 3RO addendum, respectievelijk Bijlagen 18a en 18b. </t>
  </si>
  <si>
    <t>4.2.4</t>
  </si>
  <si>
    <t xml:space="preserve">Daar waar gegevens door een, al dan niet geautomatiseerd (schonings-)proces worden verwijderd, dient deze verwijdering niet alleen voor gebruikers, maar ook technisch onherroepbaar te zijn. </t>
  </si>
  <si>
    <t>4.2.5</t>
  </si>
  <si>
    <t>Er moet in de toekomst voldaan kunnen worden aan de AI-Act.</t>
  </si>
  <si>
    <t>4.2.6</t>
  </si>
  <si>
    <t>Er wordt voldaan aan de Cyber Resilience Act (CRA).</t>
  </si>
  <si>
    <t>4.2.7</t>
  </si>
  <si>
    <t>Er wordt voldaan aan NIS2.</t>
  </si>
  <si>
    <t>4.2.8</t>
  </si>
  <si>
    <t>Inschrijver verleent volledige medewerking aan verplichtingen voortvloeiend uit het Rijksbrede cloudbeleid, zoals het actualiseren van analyses en mitigaties van cloudspecifieke risico's.</t>
  </si>
  <si>
    <t>4.2.9</t>
  </si>
  <si>
    <t>Inschrijver heeft een geïmplementeerd beveiligingsbeleid en houdt dit actueel.</t>
  </si>
  <si>
    <t>4.2.10</t>
  </si>
  <si>
    <t>Opdrachtgever heeft regie op logische toegang, bepaalt wie er wat mogen bewerken en inzien. Inclusief toegekende rollen bij opdrachtnemer.</t>
  </si>
  <si>
    <t>4.2.11</t>
  </si>
  <si>
    <t xml:space="preserve">Handelingen die in de oplossing gelogd worden (te specificeren door opdrachtgever) zijn gegarandeerd herleidbaar tot een natuurlijk persoon. Deze privacy gevoelige gegevens mogen alleen met doelbinding volgens AVG worden ingezien. </t>
  </si>
  <si>
    <t>4.2.12</t>
  </si>
  <si>
    <t>Autorisaties zijn gebaseerd op de uitvoering van de wettelijke reclasseringstaak, organisatorische eenheid en de rol (RBAC).</t>
  </si>
  <si>
    <t>4.2.13</t>
  </si>
  <si>
    <t>Sterke wachtwoorden en multifactor authenticatie zijn instelbaar.</t>
  </si>
  <si>
    <t>4.2.14</t>
  </si>
  <si>
    <t>Toegang tot de applicatie is alleen mogelijk met goedgekeurde devices en op basis van IP whitelisting.</t>
  </si>
  <si>
    <t>4.2.15</t>
  </si>
  <si>
    <t>Gebruikers en autorisatie op basis van Single-Sign-On (SSO).</t>
  </si>
  <si>
    <t>4.2.16</t>
  </si>
  <si>
    <t>Gegevensuitwisseling wordt aan de hand van Oauth2 cq OpenId Connect ingericht.</t>
  </si>
  <si>
    <t>4.2.17</t>
  </si>
  <si>
    <t>Een certificatiedienstverlener die certificaten uitgeeft, is een bij de OPTA geregistreerde partij, die gekwalificeerde certificaten mag uitgeven.</t>
  </si>
  <si>
    <t>4.2.18</t>
  </si>
  <si>
    <t>Er wordt gebruik gemaakt van betrouwbare systemen en producten die beschermd zijn tegen wijziging en die de technische en cryptografische veiligheid garanderen van de processen die zij ondersteunen.</t>
  </si>
  <si>
    <t>4.2.19</t>
  </si>
  <si>
    <t>Security log ondersteunt audit trail systeem/gebruikers/beheerders.</t>
  </si>
  <si>
    <t>4.2.20</t>
  </si>
  <si>
    <t>Security rapportage is beschikbaar en vrij instelbaar. Loggings en afwijkingen zijn controleerbaar door één rol.</t>
  </si>
  <si>
    <t>4.2.21</t>
  </si>
  <si>
    <t>Logging is minimaal 3 en maximaal 12 maanden beschikbaar.</t>
  </si>
  <si>
    <t>4.2.22</t>
  </si>
  <si>
    <t>Loggings moeten aan te sluiten zijn op externe SOC functionaliteit (bij het Ministerie van Justitie en Veiligheid).</t>
  </si>
  <si>
    <t>4.2.23</t>
  </si>
  <si>
    <t>Logging is niet manipuleerbaar.</t>
  </si>
  <si>
    <t>4.2.24</t>
  </si>
  <si>
    <t>Versleuteld dataverkeer buiten rekencentrum. De ICT-beveiligingsrichtlijnen voor Transport Layer Security (TLS) van het NCSC wordt nageleefd. Minimaal wordt TLS 1.3 gehanteerd.</t>
  </si>
  <si>
    <t>4.2.25</t>
  </si>
  <si>
    <t>Versleutelde dataopslag en dataverkeer binnen rekencentrum.</t>
  </si>
  <si>
    <t>4.2.26</t>
  </si>
  <si>
    <t>De webapplicatie is gebaseerd op HTTPS.</t>
  </si>
  <si>
    <t>4.2.27</t>
  </si>
  <si>
    <t>Oplossing plaatst geen marketingcookies of daarmee vergelijkbare technieken.</t>
  </si>
  <si>
    <t>4.2.28</t>
  </si>
  <si>
    <t>Verbindingen zijn veilig conform de richtlijnen van het Forum Standaardisatie.</t>
  </si>
  <si>
    <t>4.2.29</t>
  </si>
  <si>
    <t>De gehele oplossing is ten minste logisch strikt gescheiden van die van andere klanten.</t>
  </si>
  <si>
    <t>4.2.30</t>
  </si>
  <si>
    <t>Het BI-portaal voor eindgebruikers maakt gebruik van een Content Security Policy (CSP).</t>
  </si>
  <si>
    <t>4.2.31</t>
  </si>
  <si>
    <t>Maatregelen tegen antivirus en malware zijn geïmplementeerd.</t>
  </si>
  <si>
    <t>4.2.32</t>
  </si>
  <si>
    <t>Voor ontwikkeling wordt gebruik gemaakt van Secure Software Development (NIST/OWASP/NCSC).</t>
  </si>
  <si>
    <t>4.2.33</t>
  </si>
  <si>
    <t xml:space="preserve">De oplossing dient een score van 100% te behalen op www.internet.nl </t>
  </si>
  <si>
    <t>4.2.34</t>
  </si>
  <si>
    <t>De principes en standaarden van de Nederlandse Overheid Referentie Architectuur (NORA) worden gevolgd.</t>
  </si>
  <si>
    <t>4.2.35</t>
  </si>
  <si>
    <t>3RO heeft het recht op een leveranciersaudit.</t>
  </si>
  <si>
    <t>4.2.36</t>
  </si>
  <si>
    <t xml:space="preserve">Er is zeer beperkte toegang tot het datacenter waar gegevensopslag en -verwerking plaatsvindt. Fysieke activiteiten van medewerkers met toegang worden gelogd. </t>
  </si>
  <si>
    <t>4.2.37</t>
  </si>
  <si>
    <t xml:space="preserve">Het datacenter (evt. meervoud) waar (persoons-)gegevens worden opgeslagen zijn bewaakt. Er zijn afdoende maatregelen getroffen voor preventie, detectie (cameratoezicht) en noodprocedures voor calamiteiten zoals brand en wateroverlast. </t>
  </si>
  <si>
    <t>4.2.38</t>
  </si>
  <si>
    <t>Er is een  Incident Response Plan (IRP) opgesteld en geïmplementeerd voor de oplossing.</t>
  </si>
  <si>
    <t>4.2.39</t>
  </si>
  <si>
    <t>Er zijn procedures gedefinieerd en werkend om de effectiviteit van de beveiligingsmaatregelen te evalueren en te verbeteren, zoals een onafhankelijke externe auditcyclus en het periodiek uitvoeren van pentesten.</t>
  </si>
  <si>
    <t>4.2.40</t>
  </si>
  <si>
    <t>Resultaten uit periodieke pentesten en audits worden actief gecommuniceerd aan 3RO.</t>
  </si>
  <si>
    <t>4.2.41</t>
  </si>
  <si>
    <t>De oplossing draait binnen de beveiligde omgeving, zoals beschreven in Dataplatform bijlage 14 Schets doelarchitectuur.</t>
  </si>
  <si>
    <t>4.2.42</t>
  </si>
  <si>
    <t>Er is toegangsbeveiliging ingericht.</t>
  </si>
  <si>
    <t>4.2.43</t>
  </si>
  <si>
    <t>Opslag en verwerking van gegevens vindt uitsluitend binnen de EER plaats.</t>
  </si>
  <si>
    <t>4.2.44</t>
  </si>
  <si>
    <t>Inschrijver verklaart de zes specifieke risicoscenario’s public cloud (conform bijlage 2 van het Implementatiekader risicoafweging cloudgebruik), in de aangeboden oplossing te mitigeren, en licht dit toe.</t>
  </si>
  <si>
    <t>4.3 Toegankelijkheid</t>
  </si>
  <si>
    <t>4.3.1</t>
  </si>
  <si>
    <t xml:space="preserve">De oplossing werkt probleemloos met de actuele versies van tenminste de volgende webbrowsers: Chrome, Safari, Edge, Mozilla Firefox en Opera. Vereiste plugins dienen beschikbaar en veilig te zijn. </t>
  </si>
  <si>
    <t>4.3.2</t>
  </si>
  <si>
    <t>De oplossing voldoet aan WCAG 2.1 AA richtlijnen. Opdrachtnemer overlegt een toegankelijkheidsrapport voor productiegang.</t>
  </si>
  <si>
    <t>4.4 Applicatiebeheer</t>
  </si>
  <si>
    <t>4.4.1</t>
  </si>
  <si>
    <t>Opdrachtnemer is verantwoordelijk voor het applicatiebeheer.</t>
  </si>
  <si>
    <t>4.5 Continuïteit en betrouwbaarheid</t>
  </si>
  <si>
    <t>4.5.1</t>
  </si>
  <si>
    <t>Er is een plan van aanpak voor de continuïteit van de dienstverlening ingediend volgens gunningscriterium 3. Deze is duidelijk en realistisch.</t>
  </si>
  <si>
    <t>4.5.2</t>
  </si>
  <si>
    <t>Er wordt een backup van gegevens gemaakt volgens een door de opdrachtgever opgegeven schema (3-2-1 methode) óf de door de opdrachtnemer gevoerde methode.</t>
  </si>
  <si>
    <t>4.5.3</t>
  </si>
  <si>
    <t>Mechanismen voor het opsporen van fouten, foutafhandeling en herstel zijn aanwezig.</t>
  </si>
  <si>
    <t>4.6 OTAP en releasemanagement</t>
  </si>
  <si>
    <t>4.6.1</t>
  </si>
  <si>
    <t>Het platform wordt in tenminste vier functioneel gescheiden omgevingen opgeleverd: OTAP (ontwikkel, test, acceptatie en productie).</t>
  </si>
  <si>
    <t>4.6.2</t>
  </si>
  <si>
    <t>In de ontwikkelomgeving kunnen meerdere ontwikkelaars tegelijkertijd ontwikkelen en hun werk samenvoegen.</t>
  </si>
  <si>
    <t>4.6.3</t>
  </si>
  <si>
    <t>In de testomgeving kunnen geautomatiseerde en handmatige tests worden ingericht en uitgevoerd om eventueel technische en functionele fouten te ontdekken.</t>
  </si>
  <si>
    <t>4.6.4</t>
  </si>
  <si>
    <t>Op de acceptatieomgeving kunnen gebruikers en stakeholders controleren of nieuwe functionaliteiten of toegevoegde data elementen en -stromen voldoen aan de eisen en wensen.</t>
  </si>
  <si>
    <t>4.6.5</t>
  </si>
  <si>
    <t>De productie omgeving is stabiel en onafhankelijk van de andere omgevingen. In de productie omgeving kunnen geen rechtstreekse bewerkingen worden uitgevoerd buiten releases om.</t>
  </si>
  <si>
    <t>4.6.6</t>
  </si>
  <si>
    <t xml:space="preserve">De uitrol van acceptatie naar productie is een geautomatiseerd proces, maar wordt wel handmatig geïnitieerd. </t>
  </si>
  <si>
    <t>4.6.7</t>
  </si>
  <si>
    <t>Technische releases en eventuele rollback worden door de opdrachtnemer uitgevoerd, inhoudelijke releases en eventuele rollback door een geautoriseerde rol bij opdrachtgever. Wat opdrachtgever kan releasen is instelbaar, denk aan ETL-programmatuur, datasets, rapportages.</t>
  </si>
  <si>
    <t>4.6.8</t>
  </si>
  <si>
    <t>Geautomatiseerde deployment via CI/CD pipelines is mogelijk.</t>
  </si>
  <si>
    <t>4.6.9</t>
  </si>
  <si>
    <t>De verschillen tussen omgevingen zijn parametriseerbaar via configuratie door een geautoriseerde rol bij opdrachtgever.</t>
  </si>
  <si>
    <t>4.6.10</t>
  </si>
  <si>
    <t>Er kunnen major, minor en patch releases worden uitgevoerd naar de productie omgeving en hier zijn procedures voor.</t>
  </si>
  <si>
    <t>4.6.11</t>
  </si>
  <si>
    <t>De opdrachtnemer voert systeem- en softwareupdates en de technische releases uit volgens een vastgestelde releasemanagementstrategie volgens een releasekalender. Deze worden minimaal 5 werkdagen van tevoren aangekondigd, inclusief de release notes. Indien er sprake is van een urgente release vanwege een bug, risico, P1, P2 of P3 incident kan hiervan worden afgeweken. In dat geval wordt altijd afgestemd met een beheerder van de opdrachtgever.</t>
  </si>
  <si>
    <t>4.6.12</t>
  </si>
  <si>
    <t>Een rollback naar een eerdere versie van het dataplatform is mogelijk, zowel voor door de opdrachtnemer uitgevoerde technische releases als voor door opdrachtgever beheerde inhoudelijke componenten (waaronder ETL-programmatuur, datasets en rapportages). Alle wijzigingen zijn herleidbaar naar een specifieke versie, tijdstip en gebruiker. Voor technische rollbacks geldt een Recovery Time Objective van 16 werkuren (reactietijd binnen 4 werkuren, oplostijd binnen 2 werkdagen).</t>
  </si>
  <si>
    <t>4.7 Versiebeheer</t>
  </si>
  <si>
    <t>4.7.1</t>
  </si>
  <si>
    <t>De oplossing biedt versiebeheer voor scripts, code en configuratie in zowel front-end als back-end. 
Wijzigingen in de structuur van tabellen en datamodellen worden bijgehouden.</t>
  </si>
  <si>
    <t>4.7.2</t>
  </si>
  <si>
    <t>De oplossing biedt dataversiebeheer met de mogelijkheid om te 'tijdreizen', zodat historische datascenario's kunnen worden gereconstrueerd en informatieproducten gereproduceerd.</t>
  </si>
  <si>
    <t>5. Implementatie en migratie</t>
  </si>
  <si>
    <t>5.1 Planning</t>
  </si>
  <si>
    <t>5.1.1</t>
  </si>
  <si>
    <t>De inschrijver geeft een duidelijke en realistische planning af voor de implementatie en migratie met een duidelijke en haalbare deadline inclusief welke uitgangspunten hierbij gelden. In deze planning  is in elk geval opgenomen de mijlpalen [1]	livegang Dataplatform op basis van IRIS als autoritaire databron en [2] omschakeling naar PPS in plaats van IRIS als autoritaire databron.</t>
  </si>
  <si>
    <t>5.1.2</t>
  </si>
  <si>
    <t>Opdrachtnemer voert het plan van aanpak voor de implementatie van het dataplatform uit zoals ingediend tijdens inschrijving, tenzij opdrachtgever en opdrachtnemer samen besluiten hiervan af te wijken.</t>
  </si>
  <si>
    <t>5.2 Migratie en inrichting</t>
  </si>
  <si>
    <t>5.2.1</t>
  </si>
  <si>
    <t>Opdrachtnemer laadt alle data uit het bestaande Reclasseringswarehouse in de nieuwe oplossing.</t>
  </si>
  <si>
    <t>5.2.2</t>
  </si>
  <si>
    <t xml:space="preserve">Opdrachtnemer verlaadt de historische data in de bestanden op de fileshare in de nieuwe oplossing. </t>
  </si>
  <si>
    <t>5.2.3</t>
  </si>
  <si>
    <t>Opdrachtnemer richt de dagelijkse verlading van de IRIS-data in en zorgt in afstemming met opdrachtgever voor uitfasering ervan na implementatie van het nieuwe PPS (volgens planning zo’n 6-12 maanden later).</t>
  </si>
  <si>
    <t>5.2.4</t>
  </si>
  <si>
    <t>Opdrachtnemer realiseert de voorbereiding en technische inrichting van het dagelijks laden van PPS-data.</t>
  </si>
  <si>
    <t>5.2.5</t>
  </si>
  <si>
    <t xml:space="preserve">Opdrachtnemer verlaadt dagelijks de data van het nieuwe PPS, zodra PPS hier gereed voor is. </t>
  </si>
  <si>
    <t>5.2.6</t>
  </si>
  <si>
    <t xml:space="preserve">Opdrachtnemer realiseert in samenwerking met de 3RO de bestaande gegevensmodellen, datasets, scripts en rapportages in de nieuwe oplossing. </t>
  </si>
  <si>
    <t>5.2.7</t>
  </si>
  <si>
    <t xml:space="preserve">Opdrachtnemer zorgt ervoor dat bij livegang van het nieuwe PPS, de kritieke gegevenssets en rapportages direct beschikbaar zijn met historische continuïteit. </t>
  </si>
  <si>
    <t>5.2.8</t>
  </si>
  <si>
    <t xml:space="preserve">Opdrachtnemer zorgt voor een vlekkeloos verloop van het transitiemoment van de autoritaire gegevensbron van IRIS naar PPS, inclusief de automatische omschakeling van de data lineage. </t>
  </si>
  <si>
    <t>5.3 Test- en acceptatieondersteuning</t>
  </si>
  <si>
    <t>5.3.1</t>
  </si>
  <si>
    <t>Voor ingebruikname en periodiek tijdens de beheerfase kan de 3RO op eigen kosten toepassingen (laten) onderwerpen aan een penetratietest. Opdrachtnemer verleent hieraan volledige medewerking en lost geconstateerde tekortkomingen op.</t>
  </si>
  <si>
    <t>5.3.2</t>
  </si>
  <si>
    <t>Opdrachtnemer coördineert het testtraject.</t>
  </si>
  <si>
    <t>5.3.3</t>
  </si>
  <si>
    <t>Opdrachtnemer ondersteunt de gebruikersacceptatietesten.</t>
  </si>
  <si>
    <t>5.3.4</t>
  </si>
  <si>
    <t>Opdrachtnemer voert systeem- en performancetesten uit.</t>
  </si>
  <si>
    <t>5.3.5</t>
  </si>
  <si>
    <t>Geconstateerde tekortkomingen vanuit de diverse testen worden opgelost door opdrachtnemer.</t>
  </si>
  <si>
    <t>5.3.6</t>
  </si>
  <si>
    <t xml:space="preserve">Oplossing is goed testbaar, bij voorkeur met geautomatiseerde regressietests. Opdrachtnemer test nieuwe en gewijzigde functionaliteit vóór oplevering voor test door 3RO. 3RO test nieuwe versies alvorens deze te gebruiken. Opdrachtnemer geeft daarvoor voldoende tijd. Opdrachtnemer herstelt geconstateerde tekortkomingen. </t>
  </si>
  <si>
    <t>5.4 Training en documentatie</t>
  </si>
  <si>
    <t>5.4.1</t>
  </si>
  <si>
    <t>Opdrachtnemer biedt scholing aan medewerkers 3RO in de vorm van handleidingen en trainingen (fysiek/online).</t>
  </si>
  <si>
    <t>6. Dienstverlening en beheer</t>
  </si>
  <si>
    <t>6.1 Doorontwikkeling en support</t>
  </si>
  <si>
    <t>6.1.1</t>
  </si>
  <si>
    <t>Er is een gestructureerd proces voor het ontwikkelen, testen, accepteren en uitrollen van nieuwe software en datacomponenten. Opdrachtnemer is verantwoordelijk voor beheer, onderhoud en doorontwikkeling, inclusief installatie en deïnstallatie van componenten die moeten worden geactualiseerd of vervangen.</t>
  </si>
  <si>
    <t>6.1.2</t>
  </si>
  <si>
    <t>Er is een gestandaardiseerde releasestrategie, waarbij releases van de opdrachtnemer inclusief gevolgen tijdig (tenminste 5 werkdagen) worden aangekondigd en inzichtelijk gemaakt. Er vindt afstemming plaats voor een standaard tijdvak. Alleen bij hoge urgentie kan hiervan worden afgeweken in afstemming met een beheerder van de 3RO.</t>
  </si>
  <si>
    <t>6.1.3</t>
  </si>
  <si>
    <t>Opdrachtnemer voert het plan van aanpak voor de continuïteit van de dienstverlening uit zoals ingediend tijdens inschrijving, tenzij opdrachtgever en opdrachtnemer samen besluiten hiervan af te wijken.</t>
  </si>
  <si>
    <t>6.2 Exit strategie</t>
  </si>
  <si>
    <t>6.2.1</t>
  </si>
  <si>
    <t>Inschrijver komt na gunning binnen 6 maanden een exitplan overeen op basis van exitregeling in de conceptovereenkomst (bijlage 3). Inschrijver geeft een indicatieve ureninschatting met onderbouwing voor het uitvoeren van het exitplan.</t>
  </si>
  <si>
    <t>6.2.2</t>
  </si>
  <si>
    <t xml:space="preserve">Bij beëindiging van het contract wordt data van 3RO in overleg maar zonder beperkingen in een digitaal leesbaar formaat ter beschikking gesteld. Data wordt daarna aantoonbaar, veilig en onherroepelijk gewist. </t>
  </si>
  <si>
    <t>7. Organisatorische eisen</t>
  </si>
  <si>
    <t>7.1 Referenties en ervaring</t>
  </si>
  <si>
    <t>7.1.1</t>
  </si>
  <si>
    <t xml:space="preserve">Inschrijver heeft bijlage 11 Formulier ervaring gegadigden geschiktheidseisen naar waarheid ingevuld en voldoet aan de gestelde ervaringseisen. </t>
  </si>
  <si>
    <t>7.2 Samenwerking en kennisoverdracht</t>
  </si>
  <si>
    <t>7.2.1</t>
  </si>
  <si>
    <t>Opdrachtnemer biedt bij- en nascholing aan medewerkers van de 3RO-afdeling Reclassering Data en Statistiek in de vorm van handleidingen en trainingen (fysiek/online).</t>
  </si>
  <si>
    <t>7.2.2</t>
  </si>
  <si>
    <t>Opdrachtnemer werkt tijdens het project nauw samen met de 3RO, in het bijzonder de afdeling Reclassering Data en Statistiek, voor het opnieuw opbouwen van de gegevensarchitectuur, ETL-processen, gegevensmodellen en kritieke rapportages op zodanige wijze dat de omzetting van huidig naar nieuw PPS naadloos verloopt.</t>
  </si>
  <si>
    <t>7.3 Contract</t>
  </si>
  <si>
    <t>7.3.1</t>
  </si>
  <si>
    <t>Inschrijver maakt voorwaarden voor verlenging, opzegging en contractuele aansprakelijkheid inzichtelijk.</t>
  </si>
  <si>
    <t>7.3.2</t>
  </si>
  <si>
    <t>Inschrijver heeft een escrow regeling, waar 3RO aan kan deelnemen, of inschrijver is bereid een escrow regeling af te sluiten (kosten voor inschrijver).</t>
  </si>
  <si>
    <t>7.4 Prijsmodel</t>
  </si>
  <si>
    <t>7.4.1</t>
  </si>
  <si>
    <t>Inschrijver maakt structuur van licentiekosten, opschaling en andere kosten inzichtelijk.</t>
  </si>
  <si>
    <t>7.4.2</t>
  </si>
  <si>
    <t>Inschrijver vult prijzenblad volledig in.</t>
  </si>
  <si>
    <t>7.4.3</t>
  </si>
  <si>
    <t>Inschrijver maakt kosten transparant en voorspelbaar. Er zijn geen verborgen kosten.</t>
  </si>
  <si>
    <t>Deze kolommen verbergen in op te leveren versie</t>
  </si>
  <si>
    <t>ja</t>
  </si>
  <si>
    <t>nee</t>
  </si>
  <si>
    <t>Tabblad</t>
  </si>
  <si>
    <t>Omschrijving</t>
  </si>
  <si>
    <t>#</t>
  </si>
  <si>
    <t>Voldoet</t>
  </si>
  <si>
    <t>Gaan we bijwerken</t>
  </si>
  <si>
    <t>Ontwikkelproces</t>
  </si>
  <si>
    <t>Aantal eisen Ja van 14</t>
  </si>
  <si>
    <t>Aantal wensen Ja van 4</t>
  </si>
  <si>
    <t>Score van de wensen (maximaal 18)</t>
  </si>
  <si>
    <t>Datawarehousing</t>
  </si>
  <si>
    <t>Aantal eisen Ja van 6</t>
  </si>
  <si>
    <t>Aantal wensen Ja van 5</t>
  </si>
  <si>
    <t>Rapportages</t>
  </si>
  <si>
    <t>Aantal eisen Ja van 10</t>
  </si>
  <si>
    <t>Aantal wensen Ja van 9</t>
  </si>
  <si>
    <t>Score van de wensen (maximaal 41)</t>
  </si>
  <si>
    <t>Gegevensmanagement</t>
  </si>
  <si>
    <t>Aantal eisen Ja van 8</t>
  </si>
  <si>
    <t>Aantal wensen Ja van 1</t>
  </si>
  <si>
    <t>Score van de wensen (maximaal 5)</t>
  </si>
  <si>
    <t>Transitie</t>
  </si>
  <si>
    <t>Aantal eisen Ja van 7</t>
  </si>
  <si>
    <t>Aantal wensen Ja van 0</t>
  </si>
  <si>
    <t>Score van de wensen (maximaal 0)</t>
  </si>
  <si>
    <t>ISO 25010</t>
  </si>
  <si>
    <t>Aantal eisen Ja van 21</t>
  </si>
  <si>
    <t>Aantal wensen Ja van 2</t>
  </si>
  <si>
    <t>Score van de wensen (maximaal 10)</t>
  </si>
  <si>
    <t>Security</t>
  </si>
  <si>
    <t>Aantal eisen Ja van 53</t>
  </si>
  <si>
    <t>Aantal wensen Ja van 13</t>
  </si>
  <si>
    <t>Score van de wensen (maximaal 61)</t>
  </si>
  <si>
    <t>Compliance</t>
  </si>
  <si>
    <t>Aantal eisen Ja van 15</t>
  </si>
  <si>
    <t>Totaal</t>
  </si>
  <si>
    <t>Aantal eisen van 165</t>
  </si>
  <si>
    <t>Aantal wensen van 23</t>
  </si>
  <si>
    <t>Score van de wensen (maximaal 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</si>
</sst>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scheme val="minor"/>
    </font>
    <font>
      <sz val="12"/>
      <color theme="1"/>
      <name val="Calibri"/>
      <family val="2"/>
      <scheme val="minor"/>
    </font>
    <font>
      <sz val="12"/>
      <color rgb="FF9C5700"/>
      <name val="Calibri"/>
      <family val="2"/>
      <scheme val="minor"/>
    </font>
    <font>
      <b/>
      <sz val="11"/>
      <color theme="1"/>
      <name val="Calibri"/>
      <family val="2"/>
      <scheme val="minor"/>
    </font>
    <font>
      <sz val="11"/>
      <color theme="0" tint="-0.34998626667073579"/>
      <name val="Calibri"/>
      <family val="2"/>
      <scheme val="minor"/>
    </font>
    <font>
      <i/>
      <sz val="11"/>
      <color theme="1"/>
      <name val="Calibri"/>
      <family val="2"/>
      <scheme val="minor"/>
    </font>
    <font>
      <sz val="11"/>
      <color rgb="FF000000"/>
      <name val="Calibri"/>
      <scheme val="minor"/>
    </font>
    <font>
      <b/>
      <sz val="11"/>
      <color rgb="FF000000"/>
      <name val="Calibri"/>
      <scheme val="minor"/>
    </font>
    <font>
      <sz val="11"/>
      <color rgb="FFFF0000"/>
      <name val="Calibri"/>
      <scheme val="minor"/>
    </font>
    <font>
      <sz val="11"/>
      <color rgb="FF242424"/>
      <name val="Aptos Narrow"/>
      <charset val="1"/>
    </font>
    <font>
      <sz val="11"/>
      <color rgb="FF000000"/>
      <name val="Calibri"/>
      <charset val="1"/>
    </font>
    <font>
      <b/>
      <sz val="10"/>
      <color rgb="FF000000"/>
      <name val="Calibri"/>
      <scheme val="minor"/>
    </font>
    <font>
      <b/>
      <sz val="14"/>
      <color theme="1"/>
      <name val="Calibri"/>
      <family val="2"/>
      <scheme val="minor"/>
    </font>
    <font>
      <b/>
      <sz val="14"/>
      <color rgb="FF000000"/>
      <name val="Calibri"/>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FFEB9C"/>
      </patternFill>
    </fill>
    <fill>
      <patternFill patternType="solid">
        <fgColor theme="2"/>
        <bgColor indexed="64"/>
      </patternFill>
    </fill>
    <fill>
      <patternFill patternType="solid">
        <fgColor theme="0" tint="-0.14999847407452621"/>
        <bgColor indexed="64"/>
      </patternFill>
    </fill>
  </fills>
  <borders count="4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style="medium">
        <color rgb="FF000000"/>
      </top>
      <bottom style="medium">
        <color rgb="FF000000"/>
      </bottom>
      <diagonal/>
    </border>
    <border>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right/>
      <top/>
      <bottom style="double">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s>
  <cellStyleXfs count="3">
    <xf numFmtId="0" fontId="0" fillId="0" borderId="0"/>
    <xf numFmtId="0" fontId="2" fillId="0" borderId="0"/>
    <xf numFmtId="0" fontId="3" fillId="2" borderId="0" applyNumberFormat="0" applyBorder="0" applyAlignment="0" applyProtection="0"/>
  </cellStyleXfs>
  <cellXfs count="177">
    <xf numFmtId="0" fontId="0" fillId="0" borderId="0" xfId="0"/>
    <xf numFmtId="0" fontId="0" fillId="0" borderId="0" xfId="0" applyAlignment="1">
      <alignment horizontal="center"/>
    </xf>
    <xf numFmtId="0" fontId="4" fillId="0" borderId="0" xfId="0" applyFont="1"/>
    <xf numFmtId="0" fontId="0" fillId="0" borderId="0" xfId="0" applyAlignment="1">
      <alignment horizontal="right"/>
    </xf>
    <xf numFmtId="0" fontId="5" fillId="0" borderId="0" xfId="0" applyFont="1" applyAlignment="1">
      <alignment horizontal="right"/>
    </xf>
    <xf numFmtId="0" fontId="4" fillId="0" borderId="0" xfId="0" applyFont="1" applyAlignment="1">
      <alignment horizontal="right"/>
    </xf>
    <xf numFmtId="0" fontId="0" fillId="0" borderId="1" xfId="0" applyBorder="1"/>
    <xf numFmtId="0" fontId="0" fillId="0" borderId="1" xfId="0" applyBorder="1" applyAlignment="1">
      <alignment horizontal="right"/>
    </xf>
    <xf numFmtId="0" fontId="0" fillId="0" borderId="1" xfId="0" applyBorder="1" applyAlignment="1">
      <alignment horizontal="center"/>
    </xf>
    <xf numFmtId="1" fontId="0" fillId="0" borderId="1" xfId="0" applyNumberFormat="1" applyBorder="1" applyAlignment="1">
      <alignment horizontal="right"/>
    </xf>
    <xf numFmtId="0" fontId="0" fillId="0" borderId="0" xfId="0" applyAlignment="1">
      <alignment horizontal="left" vertical="top"/>
    </xf>
    <xf numFmtId="0" fontId="0" fillId="0" borderId="1" xfId="0" applyBorder="1" applyAlignment="1">
      <alignment horizontal="left" vertical="top"/>
    </xf>
    <xf numFmtId="0" fontId="4" fillId="3" borderId="11" xfId="0" applyFont="1" applyFill="1" applyBorder="1" applyAlignment="1">
      <alignment horizontal="left" vertical="center"/>
    </xf>
    <xf numFmtId="0" fontId="8" fillId="0" borderId="18" xfId="0" applyFont="1" applyBorder="1" applyAlignment="1">
      <alignment horizontal="center" vertical="center" wrapText="1"/>
    </xf>
    <xf numFmtId="0" fontId="0" fillId="3" borderId="4" xfId="0"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0"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0" fillId="0" borderId="17" xfId="0" applyBorder="1" applyAlignment="1">
      <alignment horizontal="center" vertical="center" wrapText="1"/>
    </xf>
    <xf numFmtId="0" fontId="0" fillId="0" borderId="3" xfId="0" applyBorder="1" applyAlignment="1">
      <alignment horizontal="center" vertical="center" wrapText="1"/>
    </xf>
    <xf numFmtId="0" fontId="0" fillId="3" borderId="7" xfId="0"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0" fillId="0" borderId="12" xfId="0"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13" fillId="0" borderId="20" xfId="0" applyFont="1" applyBorder="1" applyAlignment="1">
      <alignment vertical="center"/>
    </xf>
    <xf numFmtId="0" fontId="13" fillId="0" borderId="18" xfId="0" applyFont="1" applyBorder="1" applyAlignment="1">
      <alignment vertical="center"/>
    </xf>
    <xf numFmtId="0" fontId="13" fillId="0" borderId="18" xfId="0" applyFont="1" applyBorder="1" applyAlignment="1">
      <alignment vertical="center" wrapText="1"/>
    </xf>
    <xf numFmtId="0" fontId="13" fillId="0" borderId="18" xfId="0" applyFont="1" applyBorder="1" applyAlignment="1">
      <alignment horizontal="center" vertical="center"/>
    </xf>
    <xf numFmtId="0" fontId="4" fillId="0" borderId="0" xfId="0" applyFont="1" applyAlignment="1">
      <alignment vertical="center"/>
    </xf>
    <xf numFmtId="0" fontId="0" fillId="3" borderId="4" xfId="0" applyFill="1" applyBorder="1" applyAlignment="1">
      <alignment vertical="center" wrapText="1"/>
    </xf>
    <xf numFmtId="0" fontId="0" fillId="0" borderId="0" xfId="0" applyAlignment="1">
      <alignment vertical="center"/>
    </xf>
    <xf numFmtId="0" fontId="0" fillId="3" borderId="1" xfId="0" applyFill="1" applyBorder="1" applyAlignment="1">
      <alignment vertical="center" wrapText="1"/>
    </xf>
    <xf numFmtId="0" fontId="0" fillId="3" borderId="2" xfId="0" applyFill="1"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3" borderId="7" xfId="0" applyFill="1" applyBorder="1" applyAlignment="1">
      <alignment vertical="center" wrapText="1"/>
    </xf>
    <xf numFmtId="0" fontId="7" fillId="0" borderId="4" xfId="0" applyFont="1" applyBorder="1" applyAlignment="1">
      <alignment vertical="center" wrapText="1"/>
    </xf>
    <xf numFmtId="0" fontId="0" fillId="0" borderId="3" xfId="0" applyBorder="1" applyAlignment="1">
      <alignment vertical="center" wrapText="1"/>
    </xf>
    <xf numFmtId="0" fontId="7" fillId="0" borderId="2" xfId="0" applyFont="1" applyBorder="1" applyAlignment="1">
      <alignment vertical="center" wrapText="1"/>
    </xf>
    <xf numFmtId="0" fontId="0" fillId="0" borderId="0" xfId="0" applyAlignment="1">
      <alignment vertical="center" wrapText="1"/>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3" borderId="7" xfId="0" applyFill="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24" xfId="0" applyFont="1" applyBorder="1" applyAlignment="1">
      <alignment horizontal="center" vertical="center" wrapText="1"/>
    </xf>
    <xf numFmtId="0" fontId="0" fillId="3" borderId="21"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9" xfId="0" applyFill="1" applyBorder="1" applyAlignment="1">
      <alignment horizontal="center" vertical="center" wrapText="1"/>
    </xf>
    <xf numFmtId="0" fontId="0" fillId="0" borderId="25" xfId="0" applyBorder="1" applyAlignment="1">
      <alignment horizontal="center" vertical="center" wrapText="1"/>
    </xf>
    <xf numFmtId="0" fontId="11" fillId="0" borderId="25" xfId="0" applyFont="1" applyBorder="1" applyAlignment="1">
      <alignment horizontal="center" vertical="center" wrapText="1"/>
    </xf>
    <xf numFmtId="0" fontId="0" fillId="0" borderId="26" xfId="0" applyBorder="1" applyAlignment="1">
      <alignment horizontal="center" vertical="center" wrapText="1"/>
    </xf>
    <xf numFmtId="0" fontId="10" fillId="0" borderId="25" xfId="0" applyFont="1" applyBorder="1" applyAlignment="1">
      <alignment horizontal="center" vertical="center"/>
    </xf>
    <xf numFmtId="0" fontId="0" fillId="3" borderId="27" xfId="0" applyFill="1" applyBorder="1" applyAlignment="1">
      <alignment horizontal="center" vertical="center" wrapText="1"/>
    </xf>
    <xf numFmtId="0" fontId="14" fillId="0" borderId="24" xfId="0" applyFont="1" applyBorder="1" applyAlignment="1">
      <alignment horizontal="center" vertical="center" wrapText="1"/>
    </xf>
    <xf numFmtId="0" fontId="0" fillId="0" borderId="28" xfId="0" applyBorder="1" applyAlignment="1">
      <alignment vertical="center"/>
    </xf>
    <xf numFmtId="0" fontId="0" fillId="3" borderId="9" xfId="0" applyFill="1" applyBorder="1" applyAlignment="1">
      <alignment horizontal="center" vertical="center" wrapText="1"/>
    </xf>
    <xf numFmtId="0" fontId="0" fillId="3" borderId="29" xfId="0" applyFill="1" applyBorder="1" applyAlignment="1">
      <alignment vertical="center" wrapText="1"/>
    </xf>
    <xf numFmtId="0" fontId="0" fillId="0" borderId="13" xfId="0" applyBorder="1" applyAlignment="1">
      <alignment horizontal="center" vertical="center" wrapText="1"/>
    </xf>
    <xf numFmtId="0" fontId="0" fillId="3" borderId="30" xfId="0" applyFill="1" applyBorder="1" applyAlignment="1">
      <alignment vertical="center" wrapText="1"/>
    </xf>
    <xf numFmtId="0" fontId="0" fillId="3" borderId="16" xfId="0" applyFill="1" applyBorder="1" applyAlignment="1">
      <alignment horizontal="center" vertical="center" wrapText="1"/>
    </xf>
    <xf numFmtId="0" fontId="0" fillId="3" borderId="4" xfId="0" applyFill="1" applyBorder="1" applyAlignment="1">
      <alignment horizontal="left" vertical="center" wrapText="1"/>
    </xf>
    <xf numFmtId="0" fontId="0" fillId="0" borderId="23" xfId="0" applyBorder="1" applyAlignment="1">
      <alignment horizontal="center" vertical="center"/>
    </xf>
    <xf numFmtId="0" fontId="0" fillId="3" borderId="13" xfId="0" applyFill="1" applyBorder="1" applyAlignment="1">
      <alignment horizontal="center" vertical="center" wrapText="1"/>
    </xf>
    <xf numFmtId="0" fontId="0" fillId="3" borderId="31" xfId="0" applyFill="1" applyBorder="1" applyAlignment="1">
      <alignment horizontal="center" vertical="center"/>
    </xf>
    <xf numFmtId="0" fontId="0" fillId="3" borderId="9" xfId="0" applyFill="1" applyBorder="1" applyAlignment="1">
      <alignment vertical="center" wrapText="1"/>
    </xf>
    <xf numFmtId="0" fontId="0" fillId="3" borderId="15" xfId="0" applyFill="1" applyBorder="1" applyAlignment="1">
      <alignment horizontal="center" vertical="center" wrapText="1"/>
    </xf>
    <xf numFmtId="0" fontId="16" fillId="0" borderId="18" xfId="0" applyFont="1" applyBorder="1" applyAlignment="1">
      <alignment horizontal="center" vertical="center" wrapText="1"/>
    </xf>
    <xf numFmtId="0" fontId="0" fillId="3" borderId="2" xfId="0" applyFill="1" applyBorder="1" applyAlignment="1">
      <alignment horizontal="left" vertical="center" wrapText="1"/>
    </xf>
    <xf numFmtId="0" fontId="0" fillId="0" borderId="31" xfId="0" applyBorder="1" applyAlignment="1">
      <alignment horizontal="center" vertical="center"/>
    </xf>
    <xf numFmtId="0" fontId="0" fillId="3" borderId="13" xfId="0" applyFill="1" applyBorder="1" applyAlignment="1">
      <alignment horizontal="center" vertical="center"/>
    </xf>
    <xf numFmtId="0" fontId="0" fillId="0" borderId="33" xfId="0" applyBorder="1" applyAlignment="1">
      <alignment horizontal="center" vertical="center"/>
    </xf>
    <xf numFmtId="0" fontId="0" fillId="0" borderId="9" xfId="0" applyBorder="1" applyAlignment="1">
      <alignment horizontal="center" vertical="center" wrapText="1"/>
    </xf>
    <xf numFmtId="0" fontId="0" fillId="0" borderId="34" xfId="0" applyBorder="1" applyAlignment="1">
      <alignment horizontal="center" vertical="center" wrapText="1"/>
    </xf>
    <xf numFmtId="0" fontId="0" fillId="0" borderId="1" xfId="0" applyBorder="1" applyAlignment="1">
      <alignment vertical="center"/>
    </xf>
    <xf numFmtId="0" fontId="0" fillId="0" borderId="22" xfId="0" applyBorder="1" applyAlignment="1">
      <alignment horizontal="center" vertical="center" wrapText="1"/>
    </xf>
    <xf numFmtId="0" fontId="0" fillId="3" borderId="17" xfId="0" applyFill="1" applyBorder="1" applyAlignment="1">
      <alignment horizontal="center" vertical="center" wrapText="1"/>
    </xf>
    <xf numFmtId="0" fontId="0" fillId="0" borderId="12" xfId="0" applyBorder="1" applyAlignment="1">
      <alignment vertical="center" wrapText="1"/>
    </xf>
    <xf numFmtId="0" fontId="15" fillId="0" borderId="1" xfId="0" applyFont="1" applyBorder="1" applyAlignment="1">
      <alignment horizontal="center" vertical="center"/>
    </xf>
    <xf numFmtId="0" fontId="7" fillId="3" borderId="4" xfId="0" applyFont="1" applyFill="1" applyBorder="1" applyAlignment="1">
      <alignment vertical="center" wrapText="1"/>
    </xf>
    <xf numFmtId="0" fontId="0" fillId="3" borderId="37" xfId="0" applyFill="1" applyBorder="1" applyAlignment="1">
      <alignment vertical="center" wrapText="1"/>
    </xf>
    <xf numFmtId="0" fontId="0" fillId="0" borderId="7" xfId="0" applyBorder="1" applyAlignment="1">
      <alignment horizontal="center" vertical="center"/>
    </xf>
    <xf numFmtId="0" fontId="0" fillId="0" borderId="7" xfId="0" applyBorder="1" applyAlignment="1">
      <alignment vertical="center" wrapText="1"/>
    </xf>
    <xf numFmtId="0" fontId="0" fillId="0" borderId="7" xfId="0" applyBorder="1" applyAlignment="1">
      <alignment horizontal="center" vertical="center" wrapText="1"/>
    </xf>
    <xf numFmtId="0" fontId="0" fillId="0" borderId="27" xfId="0" applyBorder="1" applyAlignment="1">
      <alignment horizontal="center" vertical="center" wrapText="1"/>
    </xf>
    <xf numFmtId="0" fontId="0" fillId="3" borderId="3" xfId="0" applyFill="1" applyBorder="1" applyAlignment="1">
      <alignment horizontal="center" vertical="center"/>
    </xf>
    <xf numFmtId="0" fontId="7" fillId="3" borderId="3" xfId="0" applyFont="1" applyFill="1" applyBorder="1" applyAlignment="1">
      <alignment vertical="center" wrapText="1"/>
    </xf>
    <xf numFmtId="0" fontId="0" fillId="3" borderId="39" xfId="0" applyFill="1" applyBorder="1" applyAlignment="1">
      <alignment horizontal="left"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9" xfId="0" applyFill="1" applyBorder="1" applyAlignment="1">
      <alignment horizontal="center" vertical="center" wrapText="1"/>
    </xf>
    <xf numFmtId="0" fontId="0" fillId="0" borderId="30" xfId="0" applyBorder="1" applyAlignment="1">
      <alignment horizontal="center" vertical="center" wrapText="1"/>
    </xf>
    <xf numFmtId="0" fontId="4" fillId="3" borderId="42" xfId="0" applyFont="1" applyFill="1" applyBorder="1" applyAlignment="1">
      <alignment horizontal="left" vertical="center"/>
    </xf>
    <xf numFmtId="0" fontId="0" fillId="0" borderId="13" xfId="0" applyBorder="1" applyAlignment="1">
      <alignment horizontal="center" vertical="center"/>
    </xf>
    <xf numFmtId="0" fontId="0" fillId="0" borderId="16" xfId="0" applyBorder="1"/>
    <xf numFmtId="0" fontId="0" fillId="0" borderId="15" xfId="0" applyBorder="1" applyAlignment="1">
      <alignment horizontal="center"/>
    </xf>
    <xf numFmtId="0" fontId="0" fillId="0" borderId="4" xfId="0" applyBorder="1" applyAlignment="1">
      <alignment horizontal="right"/>
    </xf>
    <xf numFmtId="0" fontId="0" fillId="3" borderId="45" xfId="0" applyFill="1" applyBorder="1" applyAlignment="1">
      <alignment horizontal="center" vertical="center"/>
    </xf>
    <xf numFmtId="0" fontId="7" fillId="3" borderId="45" xfId="0" applyFont="1" applyFill="1" applyBorder="1" applyAlignment="1">
      <alignment vertical="center" wrapText="1"/>
    </xf>
    <xf numFmtId="0" fontId="0" fillId="3" borderId="45" xfId="0" applyFill="1" applyBorder="1" applyAlignment="1">
      <alignment horizontal="center" vertical="center" wrapText="1"/>
    </xf>
    <xf numFmtId="0" fontId="0" fillId="3" borderId="46" xfId="0" applyFill="1" applyBorder="1" applyAlignment="1">
      <alignment vertical="center" wrapText="1"/>
    </xf>
    <xf numFmtId="0" fontId="15" fillId="0" borderId="3" xfId="0" applyFont="1" applyBorder="1" applyAlignment="1">
      <alignment horizontal="center" vertical="center"/>
    </xf>
    <xf numFmtId="0" fontId="0" fillId="4" borderId="4"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9"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7" xfId="0" applyFill="1" applyBorder="1" applyAlignment="1">
      <alignment vertical="center" wrapText="1"/>
    </xf>
    <xf numFmtId="0" fontId="4" fillId="0" borderId="4" xfId="0" applyFont="1" applyBorder="1" applyAlignment="1">
      <alignment vertical="center" wrapText="1"/>
    </xf>
    <xf numFmtId="0" fontId="4" fillId="3" borderId="7" xfId="0" applyFont="1" applyFill="1" applyBorder="1" applyAlignment="1">
      <alignment vertical="center" wrapText="1"/>
    </xf>
    <xf numFmtId="0" fontId="4" fillId="3" borderId="3" xfId="0" applyFont="1" applyFill="1" applyBorder="1" applyAlignment="1">
      <alignment vertical="center" wrapText="1"/>
    </xf>
    <xf numFmtId="0" fontId="4" fillId="0" borderId="10"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7" xfId="0" applyFont="1" applyFill="1" applyBorder="1" applyAlignment="1">
      <alignment horizontal="left" vertical="center"/>
    </xf>
    <xf numFmtId="0" fontId="4" fillId="3" borderId="10" xfId="0" applyFont="1" applyFill="1" applyBorder="1" applyAlignment="1">
      <alignment horizontal="left" vertical="center"/>
    </xf>
    <xf numFmtId="0" fontId="4" fillId="3" borderId="32" xfId="0" applyFont="1" applyFill="1" applyBorder="1" applyAlignment="1">
      <alignment horizontal="left" vertical="center"/>
    </xf>
    <xf numFmtId="0" fontId="4" fillId="3" borderId="5" xfId="0" applyFont="1" applyFill="1" applyBorder="1" applyAlignment="1">
      <alignment horizontal="left" vertical="center"/>
    </xf>
    <xf numFmtId="0" fontId="4" fillId="3" borderId="8" xfId="0" applyFont="1" applyFill="1" applyBorder="1" applyAlignment="1">
      <alignment horizontal="left" vertical="center"/>
    </xf>
    <xf numFmtId="0" fontId="4" fillId="3" borderId="6" xfId="0" applyFont="1" applyFill="1" applyBorder="1" applyAlignment="1">
      <alignment horizontal="left"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35" xfId="0" applyFont="1" applyFill="1" applyBorder="1" applyAlignment="1">
      <alignment horizontal="left" vertical="center"/>
    </xf>
    <xf numFmtId="0" fontId="4" fillId="3" borderId="11" xfId="0" applyFont="1" applyFill="1" applyBorder="1" applyAlignment="1">
      <alignment horizontal="left"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3" borderId="38" xfId="0" applyFont="1" applyFill="1" applyBorder="1" applyAlignment="1">
      <alignment horizontal="left" vertical="center" wrapText="1"/>
    </xf>
    <xf numFmtId="0" fontId="4" fillId="0" borderId="36" xfId="0" applyFont="1" applyBorder="1" applyAlignment="1">
      <alignment horizontal="left" vertical="center"/>
    </xf>
    <xf numFmtId="0" fontId="4" fillId="3" borderId="43" xfId="0" applyFont="1" applyFill="1" applyBorder="1" applyAlignment="1">
      <alignment horizontal="left" vertical="center"/>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0" borderId="7" xfId="0" applyFont="1" applyBorder="1" applyAlignment="1">
      <alignment horizontal="left" vertical="center" wrapText="1"/>
    </xf>
    <xf numFmtId="0" fontId="4" fillId="3" borderId="16"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25" xfId="0" applyFont="1" applyBorder="1" applyAlignment="1">
      <alignment horizontal="center" vertical="center" wrapText="1"/>
    </xf>
    <xf numFmtId="0" fontId="1" fillId="3" borderId="4" xfId="0" applyFont="1" applyFill="1" applyBorder="1" applyAlignment="1">
      <alignment vertical="center" wrapText="1"/>
    </xf>
    <xf numFmtId="0" fontId="1" fillId="3" borderId="4" xfId="0" applyFont="1" applyFill="1" applyBorder="1" applyAlignment="1">
      <alignment horizontal="lef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2" xfId="0" applyFont="1" applyBorder="1" applyAlignment="1">
      <alignment vertical="center" wrapText="1"/>
    </xf>
  </cellXfs>
  <cellStyles count="3">
    <cellStyle name="Neutraal 2" xfId="2" xr:uid="{00000000-0005-0000-0000-000000000000}"/>
    <cellStyle name="Normal 2" xfId="1" xr:uid="{00000000-0005-0000-0000-000001000000}"/>
    <cellStyle name="Standaard"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B7BD-708D-4106-8529-DD7DB924562D}">
  <dimension ref="A1:T193"/>
  <sheetViews>
    <sheetView tabSelected="1" zoomScale="120" zoomScaleNormal="120" workbookViewId="0">
      <pane xSplit="3" ySplit="1" topLeftCell="D2" activePane="bottomRight" state="frozen"/>
      <selection pane="bottomRight"/>
      <selection pane="bottomLeft" activeCell="A2" sqref="A2"/>
      <selection pane="topRight" activeCell="D1" sqref="D1"/>
    </sheetView>
  </sheetViews>
  <sheetFormatPr defaultColWidth="9.140625" defaultRowHeight="15"/>
  <cols>
    <col min="1" max="1" width="26.140625" style="41" customWidth="1"/>
    <col min="2" max="2" width="25" style="41" customWidth="1"/>
    <col min="3" max="3" width="9.140625" style="63" customWidth="1"/>
    <col min="4" max="4" width="73" style="51" customWidth="1"/>
    <col min="5" max="9" width="11.7109375" style="34" customWidth="1"/>
    <col min="10" max="10" width="30.140625" style="41" customWidth="1"/>
    <col min="11" max="11" width="9.140625" style="41" customWidth="1"/>
    <col min="12" max="12" width="4.85546875" style="41" hidden="1" customWidth="1"/>
    <col min="13" max="13" width="6.5703125" style="41" hidden="1" customWidth="1"/>
    <col min="14" max="14" width="5.42578125" style="41" hidden="1" customWidth="1"/>
    <col min="15" max="15" width="6.42578125" style="41" hidden="1" customWidth="1"/>
    <col min="16" max="18" width="7.28515625" style="41" hidden="1" customWidth="1"/>
    <col min="19" max="19" width="6" style="41" hidden="1" customWidth="1"/>
    <col min="20" max="20" width="9.42578125" style="41" hidden="1" customWidth="1"/>
    <col min="21" max="22" width="9.140625" style="41" customWidth="1"/>
    <col min="23" max="16384" width="9.140625" style="41"/>
  </cols>
  <sheetData>
    <row r="1" spans="1:20" s="39" customFormat="1" ht="43.5" customHeight="1">
      <c r="A1" s="35" t="s">
        <v>0</v>
      </c>
      <c r="B1" s="36" t="s">
        <v>1</v>
      </c>
      <c r="C1" s="38" t="s">
        <v>2</v>
      </c>
      <c r="D1" s="37" t="s">
        <v>3</v>
      </c>
      <c r="E1" s="38" t="s">
        <v>4</v>
      </c>
      <c r="F1" s="88" t="s">
        <v>5</v>
      </c>
      <c r="G1" s="13" t="s">
        <v>6</v>
      </c>
      <c r="H1" s="66" t="s">
        <v>7</v>
      </c>
      <c r="I1" s="75" t="s">
        <v>8</v>
      </c>
      <c r="J1" s="66" t="s">
        <v>9</v>
      </c>
      <c r="L1" s="39" t="s">
        <v>4</v>
      </c>
      <c r="M1" s="39" t="s">
        <v>10</v>
      </c>
      <c r="N1" s="39" t="s">
        <v>11</v>
      </c>
      <c r="O1" s="39" t="s">
        <v>12</v>
      </c>
      <c r="P1" s="39" t="s">
        <v>13</v>
      </c>
      <c r="Q1" s="39" t="s">
        <v>14</v>
      </c>
      <c r="R1" s="39" t="s">
        <v>15</v>
      </c>
      <c r="S1" s="39" t="s">
        <v>16</v>
      </c>
      <c r="T1" s="39" t="s">
        <v>17</v>
      </c>
    </row>
    <row r="2" spans="1:20" ht="76.5">
      <c r="A2" s="142" t="s">
        <v>18</v>
      </c>
      <c r="B2" s="151" t="s">
        <v>19</v>
      </c>
      <c r="C2" s="52" t="s">
        <v>20</v>
      </c>
      <c r="D2" s="40" t="s">
        <v>21</v>
      </c>
      <c r="E2" s="14" t="s">
        <v>22</v>
      </c>
      <c r="F2" s="14"/>
      <c r="G2" s="14"/>
      <c r="H2" s="123"/>
      <c r="I2" s="123" t="str">
        <f>IF(T2,"👍","👎")</f>
        <v>👎</v>
      </c>
      <c r="J2" s="67"/>
      <c r="L2" s="41">
        <f>IF(UPPER(E2)="X",1,0)</f>
        <v>1</v>
      </c>
      <c r="M2" s="41">
        <f>IF(UPPER(F2)="X",1,0)</f>
        <v>0</v>
      </c>
      <c r="N2" s="41">
        <f>IF(UPPER(G2)="X",1,0)</f>
        <v>0</v>
      </c>
      <c r="O2" s="41">
        <f>L2+M2+N2</f>
        <v>1</v>
      </c>
      <c r="P2" s="41">
        <f>IF(OR(UPPER(H2)="J",UPPER(H2)="JA"),1,0)</f>
        <v>0</v>
      </c>
      <c r="Q2" s="41">
        <f>L2*P2</f>
        <v>0</v>
      </c>
      <c r="R2" s="41">
        <f>(M2+N2)*P2</f>
        <v>0</v>
      </c>
      <c r="S2" s="41">
        <f>(N2*3+M2*5)*P2</f>
        <v>0</v>
      </c>
      <c r="T2" s="41" t="b">
        <f>OR(L2=0,AND(L2=1,P2=1))</f>
        <v>0</v>
      </c>
    </row>
    <row r="3" spans="1:20" ht="30.75">
      <c r="A3" s="144"/>
      <c r="B3" s="139"/>
      <c r="C3" s="15" t="s">
        <v>23</v>
      </c>
      <c r="D3" s="40" t="s">
        <v>24</v>
      </c>
      <c r="E3" s="15" t="s">
        <v>22</v>
      </c>
      <c r="F3" s="16"/>
      <c r="G3" s="16"/>
      <c r="H3" s="123"/>
      <c r="I3" s="123" t="str">
        <f>IF(T3,"👍","👎")</f>
        <v>👎</v>
      </c>
      <c r="J3" s="68"/>
      <c r="L3" s="41">
        <f t="shared" ref="L3:L71" si="0">IF(UPPER(E3)="X",1,0)</f>
        <v>1</v>
      </c>
      <c r="M3" s="41">
        <f>IF(UPPER(F3)="X",1,0)</f>
        <v>0</v>
      </c>
      <c r="N3" s="41">
        <f>IF(UPPER(G3)="X",1,0)</f>
        <v>0</v>
      </c>
      <c r="O3" s="41">
        <f t="shared" ref="O3:O71" si="1">L3+M3+N3</f>
        <v>1</v>
      </c>
      <c r="P3" s="41">
        <f t="shared" ref="P3:P71" si="2">IF(OR(UPPER(H3)="J",UPPER(H3)="JA"),1,0)</f>
        <v>0</v>
      </c>
      <c r="Q3" s="41">
        <f t="shared" ref="Q3:R66" si="3">L3*P3</f>
        <v>0</v>
      </c>
      <c r="R3" s="41">
        <f t="shared" ref="R3:R66" si="4">(M3+N3)*P3</f>
        <v>0</v>
      </c>
      <c r="S3" s="41">
        <f t="shared" ref="S3:S71" si="5">(N3*3+M3*5)*P3</f>
        <v>0</v>
      </c>
      <c r="T3" s="41" t="b">
        <f t="shared" ref="T3:T71" si="6">OR(L3=0,AND(L3=1,P3=1))</f>
        <v>0</v>
      </c>
    </row>
    <row r="4" spans="1:20" ht="30.75">
      <c r="A4" s="144"/>
      <c r="B4" s="139"/>
      <c r="C4" s="53" t="s">
        <v>25</v>
      </c>
      <c r="D4" s="40" t="s">
        <v>26</v>
      </c>
      <c r="E4" s="16" t="s">
        <v>22</v>
      </c>
      <c r="F4" s="16"/>
      <c r="G4" s="16"/>
      <c r="H4" s="123"/>
      <c r="I4" s="123" t="str">
        <f>IF(T4,"👍","👎")</f>
        <v>👎</v>
      </c>
      <c r="J4" s="68"/>
      <c r="L4" s="41">
        <f t="shared" si="0"/>
        <v>1</v>
      </c>
      <c r="M4" s="41">
        <f t="shared" ref="M4:M79" si="7">IF(UPPER(F4)="X",1,0)</f>
        <v>0</v>
      </c>
      <c r="N4" s="41">
        <f t="shared" ref="N4:N79" si="8">IF(UPPER(G4)="X",1,0)</f>
        <v>0</v>
      </c>
      <c r="O4" s="41">
        <f t="shared" si="1"/>
        <v>1</v>
      </c>
      <c r="P4" s="41">
        <f t="shared" si="2"/>
        <v>0</v>
      </c>
      <c r="Q4" s="41">
        <f t="shared" si="3"/>
        <v>0</v>
      </c>
      <c r="R4" s="41">
        <f t="shared" si="4"/>
        <v>0</v>
      </c>
      <c r="S4" s="41">
        <f t="shared" si="5"/>
        <v>0</v>
      </c>
      <c r="T4" s="41" t="b">
        <f t="shared" si="6"/>
        <v>0</v>
      </c>
    </row>
    <row r="5" spans="1:20" ht="16.5">
      <c r="A5" s="144"/>
      <c r="B5" s="139"/>
      <c r="C5" s="53" t="s">
        <v>27</v>
      </c>
      <c r="D5" s="40" t="s">
        <v>28</v>
      </c>
      <c r="E5" s="16" t="s">
        <v>22</v>
      </c>
      <c r="F5" s="16"/>
      <c r="G5" s="16"/>
      <c r="H5" s="123"/>
      <c r="I5" s="123" t="str">
        <f>IF(T5,"👍","👎")</f>
        <v>👎</v>
      </c>
      <c r="J5" s="68"/>
      <c r="L5" s="41">
        <f t="shared" si="0"/>
        <v>1</v>
      </c>
      <c r="M5" s="41">
        <f t="shared" si="7"/>
        <v>0</v>
      </c>
      <c r="N5" s="41">
        <f t="shared" si="8"/>
        <v>0</v>
      </c>
      <c r="O5" s="41">
        <f t="shared" si="1"/>
        <v>1</v>
      </c>
      <c r="P5" s="41">
        <f t="shared" si="2"/>
        <v>0</v>
      </c>
      <c r="Q5" s="41">
        <f t="shared" si="3"/>
        <v>0</v>
      </c>
      <c r="R5" s="41">
        <f t="shared" si="4"/>
        <v>0</v>
      </c>
      <c r="S5" s="41">
        <f t="shared" si="5"/>
        <v>0</v>
      </c>
      <c r="T5" s="41" t="b">
        <f t="shared" si="6"/>
        <v>0</v>
      </c>
    </row>
    <row r="6" spans="1:20" ht="76.5">
      <c r="A6" s="145"/>
      <c r="B6" s="152" t="s">
        <v>29</v>
      </c>
      <c r="C6" s="53" t="s">
        <v>30</v>
      </c>
      <c r="D6" s="40" t="s">
        <v>31</v>
      </c>
      <c r="E6" s="16" t="s">
        <v>22</v>
      </c>
      <c r="F6" s="16"/>
      <c r="G6" s="16"/>
      <c r="H6" s="123"/>
      <c r="I6" s="123" t="str">
        <f>IF(T6,"👍","👎")</f>
        <v>👎</v>
      </c>
      <c r="J6" s="68"/>
      <c r="L6" s="41">
        <f t="shared" si="0"/>
        <v>1</v>
      </c>
      <c r="M6" s="41">
        <f t="shared" si="7"/>
        <v>0</v>
      </c>
      <c r="N6" s="41">
        <f t="shared" si="8"/>
        <v>0</v>
      </c>
      <c r="O6" s="41">
        <f t="shared" si="1"/>
        <v>1</v>
      </c>
      <c r="P6" s="41">
        <f t="shared" si="2"/>
        <v>0</v>
      </c>
      <c r="Q6" s="41">
        <f t="shared" si="3"/>
        <v>0</v>
      </c>
      <c r="R6" s="41">
        <f t="shared" si="4"/>
        <v>0</v>
      </c>
      <c r="S6" s="41">
        <f t="shared" si="5"/>
        <v>0</v>
      </c>
      <c r="T6" s="41" t="b">
        <f t="shared" si="6"/>
        <v>0</v>
      </c>
    </row>
    <row r="7" spans="1:20" ht="30.75">
      <c r="A7" s="12"/>
      <c r="B7" s="150"/>
      <c r="C7" s="53" t="s">
        <v>32</v>
      </c>
      <c r="D7" s="40" t="s">
        <v>33</v>
      </c>
      <c r="E7" s="16" t="s">
        <v>22</v>
      </c>
      <c r="F7" s="16"/>
      <c r="G7" s="16"/>
      <c r="H7" s="123"/>
      <c r="I7" s="123" t="str">
        <f>IF(T7,"👍","👎")</f>
        <v>👎</v>
      </c>
      <c r="J7" s="68"/>
      <c r="L7" s="41">
        <f t="shared" si="0"/>
        <v>1</v>
      </c>
      <c r="M7" s="41">
        <f t="shared" si="7"/>
        <v>0</v>
      </c>
      <c r="N7" s="41">
        <f t="shared" si="8"/>
        <v>0</v>
      </c>
      <c r="O7" s="41">
        <f t="shared" si="1"/>
        <v>1</v>
      </c>
      <c r="P7" s="41">
        <f t="shared" si="2"/>
        <v>0</v>
      </c>
      <c r="Q7" s="41">
        <f t="shared" si="3"/>
        <v>0</v>
      </c>
      <c r="R7" s="41">
        <f t="shared" si="4"/>
        <v>0</v>
      </c>
      <c r="S7" s="41">
        <f t="shared" si="5"/>
        <v>0</v>
      </c>
      <c r="T7" s="41" t="b">
        <f t="shared" si="6"/>
        <v>0</v>
      </c>
    </row>
    <row r="8" spans="1:20" ht="30.75">
      <c r="A8" s="113"/>
      <c r="B8" s="153"/>
      <c r="C8" s="77" t="s">
        <v>34</v>
      </c>
      <c r="D8" s="86" t="s">
        <v>35</v>
      </c>
      <c r="E8" s="29" t="s">
        <v>22</v>
      </c>
      <c r="F8" s="29"/>
      <c r="G8" s="29"/>
      <c r="H8" s="124"/>
      <c r="I8" s="124" t="str">
        <f>IF(T8,"👍","👎")</f>
        <v>👎</v>
      </c>
      <c r="J8" s="74"/>
      <c r="L8" s="41">
        <f t="shared" si="0"/>
        <v>1</v>
      </c>
      <c r="M8" s="41">
        <f t="shared" si="7"/>
        <v>0</v>
      </c>
      <c r="N8" s="41">
        <f t="shared" si="8"/>
        <v>0</v>
      </c>
      <c r="O8" s="41">
        <f t="shared" si="1"/>
        <v>1</v>
      </c>
      <c r="P8" s="41">
        <f t="shared" si="2"/>
        <v>0</v>
      </c>
      <c r="Q8" s="41">
        <f t="shared" si="3"/>
        <v>0</v>
      </c>
      <c r="R8" s="41">
        <f t="shared" si="4"/>
        <v>0</v>
      </c>
      <c r="S8" s="41">
        <f t="shared" si="5"/>
        <v>0</v>
      </c>
      <c r="T8" s="41" t="b">
        <f t="shared" si="6"/>
        <v>0</v>
      </c>
    </row>
    <row r="9" spans="1:20" ht="16.5">
      <c r="A9" s="135" t="s">
        <v>36</v>
      </c>
      <c r="B9" s="156" t="s">
        <v>37</v>
      </c>
      <c r="C9" s="114" t="s">
        <v>38</v>
      </c>
      <c r="D9" s="49" t="s">
        <v>39</v>
      </c>
      <c r="E9" s="18" t="s">
        <v>22</v>
      </c>
      <c r="F9" s="18"/>
      <c r="G9" s="18"/>
      <c r="H9" s="123"/>
      <c r="I9" s="123" t="str">
        <f>IF(T9,"👍","👎")</f>
        <v>👎</v>
      </c>
      <c r="J9" s="33"/>
      <c r="L9" s="41">
        <f t="shared" si="0"/>
        <v>1</v>
      </c>
      <c r="M9" s="41">
        <f t="shared" si="7"/>
        <v>0</v>
      </c>
      <c r="N9" s="41">
        <f t="shared" si="8"/>
        <v>0</v>
      </c>
      <c r="O9" s="41">
        <f t="shared" si="1"/>
        <v>1</v>
      </c>
      <c r="P9" s="41">
        <f t="shared" si="2"/>
        <v>0</v>
      </c>
      <c r="Q9" s="41">
        <f t="shared" si="3"/>
        <v>0</v>
      </c>
      <c r="R9" s="41">
        <f t="shared" si="4"/>
        <v>0</v>
      </c>
      <c r="S9" s="41">
        <f t="shared" si="5"/>
        <v>0</v>
      </c>
      <c r="T9" s="41" t="b">
        <f t="shared" si="6"/>
        <v>0</v>
      </c>
    </row>
    <row r="10" spans="1:20" ht="30.75">
      <c r="A10" s="136"/>
      <c r="B10" s="157"/>
      <c r="C10" s="83" t="s">
        <v>40</v>
      </c>
      <c r="D10" s="45" t="s">
        <v>41</v>
      </c>
      <c r="E10" s="79" t="s">
        <v>22</v>
      </c>
      <c r="F10" s="18"/>
      <c r="G10" s="18"/>
      <c r="H10" s="123"/>
      <c r="I10" s="123" t="str">
        <f>IF(T10,"👍","👎")</f>
        <v>👎</v>
      </c>
      <c r="J10" s="33"/>
      <c r="L10" s="41">
        <f t="shared" si="0"/>
        <v>1</v>
      </c>
      <c r="M10" s="41">
        <f t="shared" si="7"/>
        <v>0</v>
      </c>
      <c r="N10" s="41">
        <f t="shared" si="8"/>
        <v>0</v>
      </c>
      <c r="O10" s="41">
        <f t="shared" si="1"/>
        <v>1</v>
      </c>
      <c r="P10" s="41">
        <f t="shared" si="2"/>
        <v>0</v>
      </c>
      <c r="Q10" s="41">
        <f t="shared" si="3"/>
        <v>0</v>
      </c>
      <c r="R10" s="41">
        <f t="shared" si="4"/>
        <v>0</v>
      </c>
      <c r="S10" s="41">
        <f t="shared" si="5"/>
        <v>0</v>
      </c>
      <c r="T10" s="41" t="b">
        <f t="shared" si="6"/>
        <v>0</v>
      </c>
    </row>
    <row r="11" spans="1:20" ht="30.75">
      <c r="A11" s="136"/>
      <c r="B11" s="157"/>
      <c r="C11" s="83" t="s">
        <v>42</v>
      </c>
      <c r="D11" s="45" t="s">
        <v>43</v>
      </c>
      <c r="E11" s="79" t="s">
        <v>22</v>
      </c>
      <c r="F11" s="18"/>
      <c r="G11" s="18"/>
      <c r="H11" s="123"/>
      <c r="I11" s="123" t="str">
        <f>IF(T11,"👍","👎")</f>
        <v>👎</v>
      </c>
      <c r="J11" s="33"/>
      <c r="L11" s="41">
        <f t="shared" ref="L11" si="9">IF(UPPER(E11)="X",1,0)</f>
        <v>1</v>
      </c>
      <c r="M11" s="41">
        <f t="shared" ref="M11" si="10">IF(UPPER(F11)="X",1,0)</f>
        <v>0</v>
      </c>
      <c r="N11" s="41">
        <f t="shared" ref="N11" si="11">IF(UPPER(G11)="X",1,0)</f>
        <v>0</v>
      </c>
      <c r="O11" s="41">
        <f t="shared" ref="O11" si="12">L11+M11+N11</f>
        <v>1</v>
      </c>
      <c r="P11" s="41">
        <f t="shared" ref="P11" si="13">IF(OR(UPPER(H11)="J",UPPER(H11)="JA"),1,0)</f>
        <v>0</v>
      </c>
      <c r="Q11" s="41">
        <f t="shared" si="3"/>
        <v>0</v>
      </c>
      <c r="R11" s="41">
        <f t="shared" si="4"/>
        <v>0</v>
      </c>
      <c r="S11" s="41">
        <f t="shared" ref="S11" si="14">(N11*3+M11*5)*P11</f>
        <v>0</v>
      </c>
      <c r="T11" s="41" t="b">
        <f t="shared" ref="T11" si="15">OR(L11=0,AND(L11=1,P11=1))</f>
        <v>0</v>
      </c>
    </row>
    <row r="12" spans="1:20" ht="16.5">
      <c r="A12" s="136"/>
      <c r="B12" s="157"/>
      <c r="C12" s="83" t="s">
        <v>44</v>
      </c>
      <c r="D12" s="45" t="s">
        <v>45</v>
      </c>
      <c r="E12" s="79" t="s">
        <v>22</v>
      </c>
      <c r="F12" s="18"/>
      <c r="G12" s="18"/>
      <c r="H12" s="123"/>
      <c r="I12" s="123" t="str">
        <f>IF(T12,"👍","👎")</f>
        <v>👎</v>
      </c>
      <c r="J12" s="33"/>
      <c r="L12" s="41">
        <f t="shared" si="0"/>
        <v>1</v>
      </c>
      <c r="M12" s="41">
        <f t="shared" si="7"/>
        <v>0</v>
      </c>
      <c r="N12" s="41">
        <f t="shared" si="8"/>
        <v>0</v>
      </c>
      <c r="O12" s="41">
        <f t="shared" si="1"/>
        <v>1</v>
      </c>
      <c r="P12" s="41">
        <f t="shared" si="2"/>
        <v>0</v>
      </c>
      <c r="Q12" s="41">
        <f t="shared" si="3"/>
        <v>0</v>
      </c>
      <c r="R12" s="41">
        <f t="shared" si="4"/>
        <v>0</v>
      </c>
      <c r="S12" s="41">
        <f t="shared" si="5"/>
        <v>0</v>
      </c>
      <c r="T12" s="41" t="b">
        <f t="shared" si="6"/>
        <v>0</v>
      </c>
    </row>
    <row r="13" spans="1:20" ht="93">
      <c r="A13" s="136"/>
      <c r="B13" s="157"/>
      <c r="C13" s="83" t="s">
        <v>46</v>
      </c>
      <c r="D13" s="45" t="s">
        <v>47</v>
      </c>
      <c r="E13" s="79" t="s">
        <v>22</v>
      </c>
      <c r="F13" s="18"/>
      <c r="G13" s="18"/>
      <c r="H13" s="123"/>
      <c r="I13" s="123" t="str">
        <f>IF(T13,"👍","👎")</f>
        <v>👎</v>
      </c>
      <c r="J13" s="33"/>
      <c r="L13" s="41">
        <f t="shared" ref="L13" si="16">IF(UPPER(E13)="X",1,0)</f>
        <v>1</v>
      </c>
      <c r="M13" s="41">
        <f t="shared" ref="M13" si="17">IF(UPPER(F13)="X",1,0)</f>
        <v>0</v>
      </c>
      <c r="N13" s="41">
        <f t="shared" ref="N13" si="18">IF(UPPER(G13)="X",1,0)</f>
        <v>0</v>
      </c>
      <c r="O13" s="41">
        <f t="shared" ref="O13" si="19">L13+M13+N13</f>
        <v>1</v>
      </c>
      <c r="P13" s="41">
        <f t="shared" ref="P13" si="20">IF(OR(UPPER(H13)="J",UPPER(H13)="JA"),1,0)</f>
        <v>0</v>
      </c>
      <c r="Q13" s="41">
        <f t="shared" si="3"/>
        <v>0</v>
      </c>
      <c r="R13" s="41">
        <f t="shared" si="4"/>
        <v>0</v>
      </c>
      <c r="S13" s="41">
        <f t="shared" ref="S13" si="21">(N13*3+M13*5)*P13</f>
        <v>0</v>
      </c>
      <c r="T13" s="41" t="b">
        <f t="shared" ref="T13" si="22">OR(L13=0,AND(L13=1,P13=1))</f>
        <v>0</v>
      </c>
    </row>
    <row r="14" spans="1:20" ht="30.75">
      <c r="A14" s="136"/>
      <c r="B14" s="157"/>
      <c r="C14" s="83" t="s">
        <v>48</v>
      </c>
      <c r="D14" s="45" t="s">
        <v>49</v>
      </c>
      <c r="E14" s="79" t="s">
        <v>22</v>
      </c>
      <c r="F14" s="18"/>
      <c r="G14" s="18"/>
      <c r="H14" s="123"/>
      <c r="I14" s="123" t="str">
        <f>IF(T14,"👍","👎")</f>
        <v>👎</v>
      </c>
      <c r="J14" s="33"/>
      <c r="L14" s="41">
        <f t="shared" si="0"/>
        <v>1</v>
      </c>
      <c r="M14" s="41">
        <f t="shared" si="7"/>
        <v>0</v>
      </c>
      <c r="N14" s="41">
        <f t="shared" si="8"/>
        <v>0</v>
      </c>
      <c r="O14" s="41">
        <f t="shared" si="1"/>
        <v>1</v>
      </c>
      <c r="P14" s="41">
        <f t="shared" si="2"/>
        <v>0</v>
      </c>
      <c r="Q14" s="41">
        <f t="shared" si="3"/>
        <v>0</v>
      </c>
      <c r="R14" s="41">
        <f t="shared" si="4"/>
        <v>0</v>
      </c>
      <c r="S14" s="41">
        <f t="shared" si="5"/>
        <v>0</v>
      </c>
      <c r="T14" s="41" t="b">
        <f t="shared" si="6"/>
        <v>0</v>
      </c>
    </row>
    <row r="15" spans="1:20" ht="30.75">
      <c r="A15" s="136"/>
      <c r="B15" s="157" t="s">
        <v>50</v>
      </c>
      <c r="C15" s="56" t="s">
        <v>51</v>
      </c>
      <c r="D15" s="45" t="s">
        <v>52</v>
      </c>
      <c r="E15" s="22" t="s">
        <v>22</v>
      </c>
      <c r="F15" s="19"/>
      <c r="G15" s="19"/>
      <c r="H15" s="123"/>
      <c r="I15" s="123" t="str">
        <f>IF(T15,"👍","👎")</f>
        <v>👎</v>
      </c>
      <c r="J15" s="70"/>
      <c r="L15" s="41">
        <f t="shared" si="0"/>
        <v>1</v>
      </c>
      <c r="M15" s="41">
        <f t="shared" si="7"/>
        <v>0</v>
      </c>
      <c r="N15" s="41">
        <f t="shared" si="8"/>
        <v>0</v>
      </c>
      <c r="O15" s="41">
        <f t="shared" si="1"/>
        <v>1</v>
      </c>
      <c r="P15" s="41">
        <f t="shared" si="2"/>
        <v>0</v>
      </c>
      <c r="Q15" s="41">
        <f t="shared" si="3"/>
        <v>0</v>
      </c>
      <c r="R15" s="41">
        <f t="shared" si="4"/>
        <v>0</v>
      </c>
      <c r="S15" s="41">
        <f t="shared" si="5"/>
        <v>0</v>
      </c>
      <c r="T15" s="41" t="b">
        <f t="shared" si="6"/>
        <v>0</v>
      </c>
    </row>
    <row r="16" spans="1:20" ht="30.75">
      <c r="A16" s="136"/>
      <c r="B16" s="157"/>
      <c r="C16" s="56" t="s">
        <v>53</v>
      </c>
      <c r="D16" s="45" t="s">
        <v>54</v>
      </c>
      <c r="E16" s="22" t="s">
        <v>22</v>
      </c>
      <c r="F16" s="19"/>
      <c r="G16" s="19"/>
      <c r="H16" s="123"/>
      <c r="I16" s="123" t="str">
        <f>IF(T16,"👍","👎")</f>
        <v>👎</v>
      </c>
      <c r="J16" s="70"/>
      <c r="L16" s="41">
        <f t="shared" si="0"/>
        <v>1</v>
      </c>
      <c r="M16" s="41">
        <f t="shared" si="7"/>
        <v>0</v>
      </c>
      <c r="N16" s="41">
        <f t="shared" si="8"/>
        <v>0</v>
      </c>
      <c r="O16" s="41">
        <f t="shared" si="1"/>
        <v>1</v>
      </c>
      <c r="P16" s="41">
        <f t="shared" si="2"/>
        <v>0</v>
      </c>
      <c r="Q16" s="41">
        <f t="shared" si="3"/>
        <v>0</v>
      </c>
      <c r="R16" s="41">
        <f t="shared" si="4"/>
        <v>0</v>
      </c>
      <c r="S16" s="41">
        <f t="shared" si="5"/>
        <v>0</v>
      </c>
      <c r="T16" s="41" t="b">
        <f t="shared" si="6"/>
        <v>0</v>
      </c>
    </row>
    <row r="17" spans="1:20" ht="30.75">
      <c r="A17" s="136"/>
      <c r="B17" s="157"/>
      <c r="C17" s="56" t="s">
        <v>55</v>
      </c>
      <c r="D17" s="45" t="s">
        <v>56</v>
      </c>
      <c r="E17" s="96" t="s">
        <v>22</v>
      </c>
      <c r="F17" s="21"/>
      <c r="G17" s="64"/>
      <c r="H17" s="123"/>
      <c r="I17" s="123" t="str">
        <f>IF(T17,"👍","👎")</f>
        <v>👎</v>
      </c>
      <c r="J17" s="71"/>
      <c r="L17" s="41">
        <f t="shared" si="0"/>
        <v>1</v>
      </c>
      <c r="M17" s="41">
        <f t="shared" si="7"/>
        <v>0</v>
      </c>
      <c r="N17" s="41">
        <f t="shared" si="8"/>
        <v>0</v>
      </c>
      <c r="O17" s="41">
        <f t="shared" si="1"/>
        <v>1</v>
      </c>
      <c r="P17" s="41">
        <f t="shared" si="2"/>
        <v>0</v>
      </c>
      <c r="Q17" s="41">
        <f t="shared" si="3"/>
        <v>0</v>
      </c>
      <c r="R17" s="41">
        <f t="shared" si="4"/>
        <v>0</v>
      </c>
      <c r="S17" s="41">
        <f t="shared" si="5"/>
        <v>0</v>
      </c>
      <c r="T17" s="41" t="b">
        <f t="shared" si="6"/>
        <v>0</v>
      </c>
    </row>
    <row r="18" spans="1:20" ht="45.75">
      <c r="A18" s="136"/>
      <c r="B18" s="157"/>
      <c r="C18" s="56" t="s">
        <v>57</v>
      </c>
      <c r="D18" s="45" t="s">
        <v>58</v>
      </c>
      <c r="E18" s="22" t="s">
        <v>22</v>
      </c>
      <c r="F18" s="19"/>
      <c r="G18" s="19"/>
      <c r="H18" s="123"/>
      <c r="I18" s="123" t="str">
        <f>IF(T18,"👍","👎")</f>
        <v>👎</v>
      </c>
      <c r="J18" s="70"/>
      <c r="L18" s="41">
        <f t="shared" si="0"/>
        <v>1</v>
      </c>
      <c r="M18" s="41">
        <f t="shared" si="7"/>
        <v>0</v>
      </c>
      <c r="N18" s="41">
        <f t="shared" si="8"/>
        <v>0</v>
      </c>
      <c r="O18" s="41">
        <f t="shared" si="1"/>
        <v>1</v>
      </c>
      <c r="P18" s="41">
        <f t="shared" si="2"/>
        <v>0</v>
      </c>
      <c r="Q18" s="41">
        <f t="shared" si="3"/>
        <v>0</v>
      </c>
      <c r="R18" s="41">
        <f t="shared" si="4"/>
        <v>0</v>
      </c>
      <c r="S18" s="41">
        <f t="shared" si="5"/>
        <v>0</v>
      </c>
      <c r="T18" s="41" t="b">
        <f t="shared" si="6"/>
        <v>0</v>
      </c>
    </row>
    <row r="19" spans="1:20" ht="30.75">
      <c r="A19" s="136"/>
      <c r="B19" s="157"/>
      <c r="C19" s="56" t="s">
        <v>59</v>
      </c>
      <c r="D19" s="45" t="s">
        <v>60</v>
      </c>
      <c r="E19" s="22"/>
      <c r="F19" s="19" t="s">
        <v>22</v>
      </c>
      <c r="G19" s="19"/>
      <c r="H19" s="123"/>
      <c r="I19" s="123"/>
      <c r="J19" s="70"/>
      <c r="L19" s="41">
        <f t="shared" si="0"/>
        <v>0</v>
      </c>
      <c r="M19" s="41">
        <f t="shared" si="7"/>
        <v>1</v>
      </c>
      <c r="N19" s="41">
        <f t="shared" si="8"/>
        <v>0</v>
      </c>
      <c r="O19" s="41">
        <f t="shared" si="1"/>
        <v>1</v>
      </c>
      <c r="P19" s="41">
        <f t="shared" si="2"/>
        <v>0</v>
      </c>
      <c r="Q19" s="41">
        <f t="shared" si="3"/>
        <v>0</v>
      </c>
      <c r="R19" s="41">
        <f t="shared" si="4"/>
        <v>0</v>
      </c>
      <c r="S19" s="41">
        <f t="shared" si="5"/>
        <v>0</v>
      </c>
      <c r="T19" s="41" t="b">
        <f t="shared" si="6"/>
        <v>1</v>
      </c>
    </row>
    <row r="20" spans="1:20" ht="30.75">
      <c r="A20" s="136"/>
      <c r="B20" s="157"/>
      <c r="C20" s="56" t="s">
        <v>61</v>
      </c>
      <c r="D20" s="45" t="s">
        <v>62</v>
      </c>
      <c r="E20" s="22" t="s">
        <v>22</v>
      </c>
      <c r="F20" s="19"/>
      <c r="G20" s="19"/>
      <c r="H20" s="123"/>
      <c r="I20" s="123" t="str">
        <f>IF(T20,"👍","👎")</f>
        <v>👎</v>
      </c>
      <c r="J20" s="70"/>
      <c r="L20" s="41">
        <f t="shared" si="0"/>
        <v>1</v>
      </c>
      <c r="M20" s="41">
        <f t="shared" si="7"/>
        <v>0</v>
      </c>
      <c r="N20" s="41">
        <f t="shared" si="8"/>
        <v>0</v>
      </c>
      <c r="O20" s="41">
        <f t="shared" si="1"/>
        <v>1</v>
      </c>
      <c r="P20" s="41">
        <f t="shared" si="2"/>
        <v>0</v>
      </c>
      <c r="Q20" s="41">
        <f t="shared" si="3"/>
        <v>0</v>
      </c>
      <c r="R20" s="41">
        <f t="shared" si="4"/>
        <v>0</v>
      </c>
      <c r="S20" s="41">
        <f t="shared" si="5"/>
        <v>0</v>
      </c>
      <c r="T20" s="41" t="b">
        <f t="shared" si="6"/>
        <v>0</v>
      </c>
    </row>
    <row r="21" spans="1:20" ht="16.5">
      <c r="A21" s="136"/>
      <c r="B21" s="157" t="s">
        <v>63</v>
      </c>
      <c r="C21" s="56" t="s">
        <v>64</v>
      </c>
      <c r="D21" s="45" t="s">
        <v>65</v>
      </c>
      <c r="E21" s="24" t="s">
        <v>22</v>
      </c>
      <c r="F21" s="19"/>
      <c r="G21" s="19"/>
      <c r="H21" s="123"/>
      <c r="I21" s="123" t="str">
        <f>IF(T21,"👍","👎")</f>
        <v>👎</v>
      </c>
      <c r="J21" s="70"/>
      <c r="L21" s="41">
        <f t="shared" si="0"/>
        <v>1</v>
      </c>
      <c r="M21" s="41">
        <f t="shared" si="7"/>
        <v>0</v>
      </c>
      <c r="N21" s="41">
        <f t="shared" si="8"/>
        <v>0</v>
      </c>
      <c r="O21" s="41">
        <f t="shared" si="1"/>
        <v>1</v>
      </c>
      <c r="P21" s="41">
        <f t="shared" si="2"/>
        <v>0</v>
      </c>
      <c r="Q21" s="41">
        <f t="shared" si="3"/>
        <v>0</v>
      </c>
      <c r="R21" s="41">
        <f t="shared" si="4"/>
        <v>0</v>
      </c>
      <c r="S21" s="41">
        <f t="shared" si="5"/>
        <v>0</v>
      </c>
      <c r="T21" s="41" t="b">
        <f t="shared" si="6"/>
        <v>0</v>
      </c>
    </row>
    <row r="22" spans="1:20" ht="30.75">
      <c r="A22" s="136"/>
      <c r="B22" s="157"/>
      <c r="C22" s="56" t="s">
        <v>66</v>
      </c>
      <c r="D22" s="45" t="s">
        <v>67</v>
      </c>
      <c r="E22" s="24" t="s">
        <v>22</v>
      </c>
      <c r="F22" s="19"/>
      <c r="G22" s="19"/>
      <c r="H22" s="123"/>
      <c r="I22" s="123" t="str">
        <f>IF(T22,"👍","👎")</f>
        <v>👎</v>
      </c>
      <c r="J22" s="70"/>
      <c r="L22" s="41">
        <f t="shared" si="0"/>
        <v>1</v>
      </c>
      <c r="M22" s="41">
        <f t="shared" si="7"/>
        <v>0</v>
      </c>
      <c r="N22" s="41">
        <f t="shared" si="8"/>
        <v>0</v>
      </c>
      <c r="O22" s="41">
        <f t="shared" si="1"/>
        <v>1</v>
      </c>
      <c r="P22" s="41">
        <f t="shared" si="2"/>
        <v>0</v>
      </c>
      <c r="Q22" s="41">
        <f t="shared" si="3"/>
        <v>0</v>
      </c>
      <c r="R22" s="41">
        <f t="shared" si="4"/>
        <v>0</v>
      </c>
      <c r="S22" s="41">
        <f t="shared" si="5"/>
        <v>0</v>
      </c>
      <c r="T22" s="41" t="b">
        <f t="shared" si="6"/>
        <v>0</v>
      </c>
    </row>
    <row r="23" spans="1:20" ht="16.5">
      <c r="A23" s="136"/>
      <c r="B23" s="157"/>
      <c r="C23" s="56" t="s">
        <v>68</v>
      </c>
      <c r="D23" s="45" t="s">
        <v>69</v>
      </c>
      <c r="E23" s="24" t="s">
        <v>22</v>
      </c>
      <c r="F23" s="19"/>
      <c r="G23" s="19"/>
      <c r="H23" s="123"/>
      <c r="I23" s="123" t="str">
        <f>IF(T23,"👍","👎")</f>
        <v>👎</v>
      </c>
      <c r="J23" s="70"/>
      <c r="L23" s="41">
        <f t="shared" si="0"/>
        <v>1</v>
      </c>
      <c r="M23" s="41">
        <f t="shared" si="7"/>
        <v>0</v>
      </c>
      <c r="N23" s="41">
        <f t="shared" si="8"/>
        <v>0</v>
      </c>
      <c r="O23" s="41">
        <f t="shared" si="1"/>
        <v>1</v>
      </c>
      <c r="P23" s="41">
        <f t="shared" si="2"/>
        <v>0</v>
      </c>
      <c r="Q23" s="41">
        <f t="shared" si="3"/>
        <v>0</v>
      </c>
      <c r="R23" s="41">
        <f t="shared" si="4"/>
        <v>0</v>
      </c>
      <c r="S23" s="41">
        <f t="shared" si="5"/>
        <v>0</v>
      </c>
      <c r="T23" s="41" t="b">
        <f t="shared" si="6"/>
        <v>0</v>
      </c>
    </row>
    <row r="24" spans="1:20" ht="30.75">
      <c r="A24" s="136"/>
      <c r="B24" s="157"/>
      <c r="C24" s="56" t="s">
        <v>70</v>
      </c>
      <c r="D24" s="45" t="s">
        <v>71</v>
      </c>
      <c r="E24" s="24"/>
      <c r="F24" s="19" t="s">
        <v>22</v>
      </c>
      <c r="G24" s="19"/>
      <c r="H24" s="123"/>
      <c r="I24" s="123"/>
      <c r="J24" s="70"/>
      <c r="L24" s="41">
        <f t="shared" si="0"/>
        <v>0</v>
      </c>
      <c r="M24" s="41">
        <f t="shared" si="7"/>
        <v>1</v>
      </c>
      <c r="N24" s="41">
        <f t="shared" si="8"/>
        <v>0</v>
      </c>
      <c r="O24" s="41">
        <f t="shared" si="1"/>
        <v>1</v>
      </c>
      <c r="P24" s="41">
        <f t="shared" si="2"/>
        <v>0</v>
      </c>
      <c r="Q24" s="41">
        <f t="shared" si="3"/>
        <v>0</v>
      </c>
      <c r="R24" s="41">
        <f t="shared" si="4"/>
        <v>0</v>
      </c>
      <c r="S24" s="41">
        <f t="shared" si="5"/>
        <v>0</v>
      </c>
      <c r="T24" s="41" t="b">
        <f t="shared" si="6"/>
        <v>1</v>
      </c>
    </row>
    <row r="25" spans="1:20" ht="30.75">
      <c r="A25" s="136"/>
      <c r="B25" s="148" t="s">
        <v>72</v>
      </c>
      <c r="C25" s="56" t="s">
        <v>73</v>
      </c>
      <c r="D25" s="45" t="s">
        <v>74</v>
      </c>
      <c r="E25" s="24" t="s">
        <v>22</v>
      </c>
      <c r="F25" s="19"/>
      <c r="G25" s="19"/>
      <c r="H25" s="123"/>
      <c r="I25" s="123" t="str">
        <f>IF(T25,"👍","👎")</f>
        <v>👎</v>
      </c>
      <c r="J25" s="70"/>
      <c r="L25" s="41">
        <f t="shared" si="0"/>
        <v>1</v>
      </c>
      <c r="M25" s="41">
        <f t="shared" si="7"/>
        <v>0</v>
      </c>
      <c r="N25" s="41">
        <f t="shared" si="8"/>
        <v>0</v>
      </c>
      <c r="O25" s="41">
        <f t="shared" si="1"/>
        <v>1</v>
      </c>
      <c r="P25" s="41">
        <f t="shared" si="2"/>
        <v>0</v>
      </c>
      <c r="Q25" s="41">
        <f t="shared" si="3"/>
        <v>0</v>
      </c>
      <c r="R25" s="41">
        <f t="shared" si="4"/>
        <v>0</v>
      </c>
      <c r="S25" s="41">
        <f t="shared" si="5"/>
        <v>0</v>
      </c>
      <c r="T25" s="41" t="b">
        <f t="shared" si="6"/>
        <v>0</v>
      </c>
    </row>
    <row r="26" spans="1:20" ht="30.75">
      <c r="A26" s="136"/>
      <c r="B26" s="147"/>
      <c r="C26" s="83" t="s">
        <v>75</v>
      </c>
      <c r="D26" s="45" t="s">
        <v>76</v>
      </c>
      <c r="E26" s="24" t="s">
        <v>22</v>
      </c>
      <c r="F26" s="19"/>
      <c r="G26" s="19"/>
      <c r="H26" s="123"/>
      <c r="I26" s="123" t="str">
        <f>IF(T26,"👍","👎")</f>
        <v>👎</v>
      </c>
      <c r="J26" s="70"/>
      <c r="L26" s="41">
        <f t="shared" ref="L26" si="23">IF(UPPER(E26)="X",1,0)</f>
        <v>1</v>
      </c>
      <c r="M26" s="41">
        <f t="shared" ref="M26" si="24">IF(UPPER(F26)="X",1,0)</f>
        <v>0</v>
      </c>
      <c r="N26" s="41">
        <f t="shared" ref="N26" si="25">IF(UPPER(G26)="X",1,0)</f>
        <v>0</v>
      </c>
      <c r="O26" s="41">
        <f t="shared" ref="O26" si="26">L26+M26+N26</f>
        <v>1</v>
      </c>
      <c r="P26" s="41">
        <f t="shared" ref="P26" si="27">IF(OR(UPPER(H26)="J",UPPER(H26)="JA"),1,0)</f>
        <v>0</v>
      </c>
      <c r="Q26" s="41">
        <f t="shared" si="3"/>
        <v>0</v>
      </c>
      <c r="R26" s="41">
        <f t="shared" si="4"/>
        <v>0</v>
      </c>
      <c r="S26" s="41">
        <f t="shared" ref="S26" si="28">(N26*3+M26*5)*P26</f>
        <v>0</v>
      </c>
      <c r="T26" s="41" t="b">
        <f t="shared" ref="T26" si="29">OR(L26=0,AND(L26=1,P26=1))</f>
        <v>0</v>
      </c>
    </row>
    <row r="27" spans="1:20" ht="16.5">
      <c r="A27" s="136"/>
      <c r="B27" s="147"/>
      <c r="C27" s="83" t="s">
        <v>77</v>
      </c>
      <c r="D27" s="45" t="s">
        <v>78</v>
      </c>
      <c r="E27" s="24" t="s">
        <v>22</v>
      </c>
      <c r="F27" s="19"/>
      <c r="G27" s="19"/>
      <c r="H27" s="123"/>
      <c r="I27" s="123" t="str">
        <f>IF(T27,"👍","👎")</f>
        <v>👎</v>
      </c>
      <c r="J27" s="70"/>
      <c r="L27" s="41">
        <f t="shared" si="0"/>
        <v>1</v>
      </c>
      <c r="M27" s="41">
        <f t="shared" si="7"/>
        <v>0</v>
      </c>
      <c r="N27" s="41">
        <f t="shared" si="8"/>
        <v>0</v>
      </c>
      <c r="O27" s="41">
        <f t="shared" si="1"/>
        <v>1</v>
      </c>
      <c r="P27" s="41">
        <f t="shared" si="2"/>
        <v>0</v>
      </c>
      <c r="Q27" s="41">
        <f t="shared" si="3"/>
        <v>0</v>
      </c>
      <c r="R27" s="41">
        <f t="shared" si="4"/>
        <v>0</v>
      </c>
      <c r="S27" s="41">
        <f t="shared" si="5"/>
        <v>0</v>
      </c>
      <c r="T27" s="41" t="b">
        <f t="shared" si="6"/>
        <v>0</v>
      </c>
    </row>
    <row r="28" spans="1:20" ht="30.75">
      <c r="A28" s="136"/>
      <c r="B28" s="147"/>
      <c r="C28" s="56" t="s">
        <v>79</v>
      </c>
      <c r="D28" s="45" t="s">
        <v>80</v>
      </c>
      <c r="E28" s="24" t="s">
        <v>22</v>
      </c>
      <c r="F28" s="19"/>
      <c r="G28" s="19"/>
      <c r="H28" s="123"/>
      <c r="I28" s="123" t="str">
        <f>IF(T28,"👍","👎")</f>
        <v>👎</v>
      </c>
      <c r="J28" s="70"/>
      <c r="L28" s="41">
        <f t="shared" si="0"/>
        <v>1</v>
      </c>
      <c r="M28" s="41">
        <f t="shared" si="7"/>
        <v>0</v>
      </c>
      <c r="N28" s="41">
        <f t="shared" si="8"/>
        <v>0</v>
      </c>
      <c r="O28" s="41">
        <f t="shared" si="1"/>
        <v>1</v>
      </c>
      <c r="P28" s="41">
        <f t="shared" si="2"/>
        <v>0</v>
      </c>
      <c r="Q28" s="41">
        <f t="shared" si="3"/>
        <v>0</v>
      </c>
      <c r="R28" s="41">
        <f t="shared" si="4"/>
        <v>0</v>
      </c>
      <c r="S28" s="41">
        <f t="shared" si="5"/>
        <v>0</v>
      </c>
      <c r="T28" s="41" t="b">
        <f t="shared" si="6"/>
        <v>0</v>
      </c>
    </row>
    <row r="29" spans="1:20" ht="16.5">
      <c r="A29" s="136"/>
      <c r="B29" s="147"/>
      <c r="C29" s="56" t="s">
        <v>81</v>
      </c>
      <c r="D29" s="46" t="s">
        <v>82</v>
      </c>
      <c r="E29" s="24" t="s">
        <v>22</v>
      </c>
      <c r="F29" s="20"/>
      <c r="G29" s="20"/>
      <c r="H29" s="123"/>
      <c r="I29" s="125" t="str">
        <f>IF(T29,"👍","👎")</f>
        <v>👎</v>
      </c>
      <c r="J29" s="23"/>
      <c r="L29" s="41">
        <f t="shared" ref="L29" si="30">IF(UPPER(E29)="X",1,0)</f>
        <v>1</v>
      </c>
      <c r="M29" s="41">
        <f t="shared" ref="M29" si="31">IF(UPPER(F29)="X",1,0)</f>
        <v>0</v>
      </c>
      <c r="N29" s="41">
        <f t="shared" ref="N29" si="32">IF(UPPER(G29)="X",1,0)</f>
        <v>0</v>
      </c>
      <c r="O29" s="41">
        <f t="shared" ref="O29" si="33">L29+M29+N29</f>
        <v>1</v>
      </c>
      <c r="P29" s="41">
        <f t="shared" ref="P29" si="34">IF(OR(UPPER(H29)="J",UPPER(H29)="JA"),1,0)</f>
        <v>0</v>
      </c>
      <c r="Q29" s="41">
        <f t="shared" si="3"/>
        <v>0</v>
      </c>
      <c r="R29" s="41">
        <f t="shared" si="4"/>
        <v>0</v>
      </c>
      <c r="S29" s="41">
        <f t="shared" ref="S29" si="35">(N29*3+M29*5)*P29</f>
        <v>0</v>
      </c>
      <c r="T29" s="41" t="b">
        <f t="shared" ref="T29" si="36">OR(L29=0,AND(L29=1,P29=1))</f>
        <v>0</v>
      </c>
    </row>
    <row r="30" spans="1:20" ht="45.75">
      <c r="A30" s="136"/>
      <c r="B30" s="147"/>
      <c r="C30" s="56" t="s">
        <v>83</v>
      </c>
      <c r="D30" s="45" t="s">
        <v>84</v>
      </c>
      <c r="E30" s="19" t="s">
        <v>22</v>
      </c>
      <c r="F30" s="19"/>
      <c r="G30" s="22"/>
      <c r="H30" s="123"/>
      <c r="I30" s="126" t="str">
        <f>IF(T30,"👍","👎")</f>
        <v>👎</v>
      </c>
      <c r="J30" s="112"/>
      <c r="L30" s="41">
        <f t="shared" si="0"/>
        <v>1</v>
      </c>
      <c r="M30" s="41">
        <f t="shared" si="7"/>
        <v>0</v>
      </c>
      <c r="N30" s="41">
        <f t="shared" si="8"/>
        <v>0</v>
      </c>
      <c r="O30" s="41">
        <f t="shared" si="1"/>
        <v>1</v>
      </c>
      <c r="P30" s="41">
        <f t="shared" si="2"/>
        <v>0</v>
      </c>
      <c r="Q30" s="41">
        <f t="shared" si="3"/>
        <v>0</v>
      </c>
      <c r="R30" s="41">
        <f t="shared" si="4"/>
        <v>0</v>
      </c>
      <c r="S30" s="41">
        <f t="shared" si="5"/>
        <v>0</v>
      </c>
      <c r="T30" s="41" t="b">
        <f t="shared" si="6"/>
        <v>0</v>
      </c>
    </row>
    <row r="31" spans="1:20" ht="30.75">
      <c r="A31" s="136"/>
      <c r="B31" s="156"/>
      <c r="C31" s="83" t="s">
        <v>85</v>
      </c>
      <c r="D31" s="45" t="s">
        <v>86</v>
      </c>
      <c r="E31" s="19" t="s">
        <v>22</v>
      </c>
      <c r="F31" s="19"/>
      <c r="G31" s="22"/>
      <c r="H31" s="123"/>
      <c r="I31" s="126" t="str">
        <f>IF(T31,"👍","👎")</f>
        <v>👎</v>
      </c>
      <c r="J31" s="112"/>
      <c r="L31" s="41">
        <f t="shared" ref="L31" si="37">IF(UPPER(E31)="X",1,0)</f>
        <v>1</v>
      </c>
      <c r="M31" s="41">
        <f t="shared" ref="M31" si="38">IF(UPPER(F31)="X",1,0)</f>
        <v>0</v>
      </c>
      <c r="N31" s="41">
        <f t="shared" ref="N31" si="39">IF(UPPER(G31)="X",1,0)</f>
        <v>0</v>
      </c>
      <c r="O31" s="41">
        <f t="shared" ref="O31" si="40">L31+M31+N31</f>
        <v>1</v>
      </c>
      <c r="P31" s="41">
        <f t="shared" ref="P31" si="41">IF(OR(UPPER(H31)="J",UPPER(H31)="JA"),1,0)</f>
        <v>0</v>
      </c>
      <c r="Q31" s="41">
        <f t="shared" si="3"/>
        <v>0</v>
      </c>
      <c r="R31" s="41">
        <f t="shared" si="4"/>
        <v>0</v>
      </c>
      <c r="S31" s="41">
        <f t="shared" ref="S31" si="42">(N31*3+M31*5)*P31</f>
        <v>0</v>
      </c>
      <c r="T31" s="41" t="b">
        <f t="shared" ref="T31" si="43">OR(L31=0,AND(L31=1,P31=1))</f>
        <v>0</v>
      </c>
    </row>
    <row r="32" spans="1:20" ht="30.75">
      <c r="A32" s="136"/>
      <c r="B32" s="157" t="s">
        <v>87</v>
      </c>
      <c r="C32" s="83" t="s">
        <v>88</v>
      </c>
      <c r="D32" s="44" t="s">
        <v>89</v>
      </c>
      <c r="E32" s="27" t="s">
        <v>22</v>
      </c>
      <c r="F32" s="18"/>
      <c r="G32" s="18"/>
      <c r="H32" s="123"/>
      <c r="I32" s="123" t="str">
        <f>IF(T32,"👍","👎")</f>
        <v>👎</v>
      </c>
      <c r="J32" s="33"/>
      <c r="L32" s="41">
        <f t="shared" si="0"/>
        <v>1</v>
      </c>
      <c r="M32" s="41">
        <f t="shared" si="7"/>
        <v>0</v>
      </c>
      <c r="N32" s="41">
        <f t="shared" si="8"/>
        <v>0</v>
      </c>
      <c r="O32" s="41">
        <f t="shared" si="1"/>
        <v>1</v>
      </c>
      <c r="P32" s="41">
        <f t="shared" si="2"/>
        <v>0</v>
      </c>
      <c r="Q32" s="41">
        <f t="shared" si="3"/>
        <v>0</v>
      </c>
      <c r="R32" s="41">
        <f t="shared" si="4"/>
        <v>0</v>
      </c>
      <c r="S32" s="41">
        <f t="shared" si="5"/>
        <v>0</v>
      </c>
      <c r="T32" s="41" t="b">
        <f t="shared" si="6"/>
        <v>0</v>
      </c>
    </row>
    <row r="33" spans="1:20" ht="45.75">
      <c r="A33" s="136"/>
      <c r="B33" s="157"/>
      <c r="C33" s="56" t="s">
        <v>90</v>
      </c>
      <c r="D33" s="45" t="s">
        <v>91</v>
      </c>
      <c r="E33" s="24" t="s">
        <v>22</v>
      </c>
      <c r="F33" s="19"/>
      <c r="G33" s="19"/>
      <c r="H33" s="123"/>
      <c r="I33" s="123" t="str">
        <f>IF(T33,"👍","👎")</f>
        <v>👎</v>
      </c>
      <c r="J33" s="70"/>
      <c r="L33" s="41">
        <f t="shared" si="0"/>
        <v>1</v>
      </c>
      <c r="M33" s="41">
        <f t="shared" si="7"/>
        <v>0</v>
      </c>
      <c r="N33" s="41">
        <f t="shared" si="8"/>
        <v>0</v>
      </c>
      <c r="O33" s="41">
        <f t="shared" si="1"/>
        <v>1</v>
      </c>
      <c r="P33" s="41">
        <f t="shared" si="2"/>
        <v>0</v>
      </c>
      <c r="Q33" s="41">
        <f t="shared" si="3"/>
        <v>0</v>
      </c>
      <c r="R33" s="41">
        <f t="shared" si="4"/>
        <v>0</v>
      </c>
      <c r="S33" s="41">
        <f t="shared" si="5"/>
        <v>0</v>
      </c>
      <c r="T33" s="41" t="b">
        <f t="shared" si="6"/>
        <v>0</v>
      </c>
    </row>
    <row r="34" spans="1:20" ht="30.75">
      <c r="A34" s="136"/>
      <c r="B34" s="157"/>
      <c r="C34" s="56" t="s">
        <v>92</v>
      </c>
      <c r="D34" s="45" t="s">
        <v>93</v>
      </c>
      <c r="E34" s="24" t="s">
        <v>22</v>
      </c>
      <c r="F34" s="19"/>
      <c r="G34" s="19"/>
      <c r="H34" s="123"/>
      <c r="I34" s="123" t="str">
        <f>IF(T34,"👍","👎")</f>
        <v>👎</v>
      </c>
      <c r="J34" s="70"/>
      <c r="L34" s="41">
        <f t="shared" si="0"/>
        <v>1</v>
      </c>
      <c r="M34" s="41">
        <f t="shared" si="7"/>
        <v>0</v>
      </c>
      <c r="N34" s="41">
        <f t="shared" si="8"/>
        <v>0</v>
      </c>
      <c r="O34" s="41">
        <f t="shared" si="1"/>
        <v>1</v>
      </c>
      <c r="P34" s="41">
        <f t="shared" si="2"/>
        <v>0</v>
      </c>
      <c r="Q34" s="41">
        <f t="shared" si="3"/>
        <v>0</v>
      </c>
      <c r="R34" s="41">
        <f t="shared" si="4"/>
        <v>0</v>
      </c>
      <c r="S34" s="41">
        <f t="shared" si="5"/>
        <v>0</v>
      </c>
      <c r="T34" s="41" t="b">
        <f t="shared" si="6"/>
        <v>0</v>
      </c>
    </row>
    <row r="35" spans="1:20" ht="30.75">
      <c r="A35" s="136"/>
      <c r="B35" s="157"/>
      <c r="C35" s="56" t="s">
        <v>94</v>
      </c>
      <c r="D35" s="45" t="s">
        <v>95</v>
      </c>
      <c r="E35" s="22"/>
      <c r="F35" s="19" t="s">
        <v>22</v>
      </c>
      <c r="G35" s="19"/>
      <c r="H35" s="123"/>
      <c r="I35" s="123"/>
      <c r="J35" s="70"/>
      <c r="L35" s="41">
        <f t="shared" ref="L35" si="44">IF(UPPER(E35)="X",1,0)</f>
        <v>0</v>
      </c>
      <c r="M35" s="41">
        <f t="shared" ref="M35" si="45">IF(UPPER(F35)="X",1,0)</f>
        <v>1</v>
      </c>
      <c r="N35" s="41">
        <f t="shared" ref="N35" si="46">IF(UPPER(G35)="X",1,0)</f>
        <v>0</v>
      </c>
      <c r="O35" s="41">
        <f t="shared" ref="O35" si="47">L35+M35+N35</f>
        <v>1</v>
      </c>
      <c r="P35" s="41">
        <f t="shared" ref="P35" si="48">IF(OR(UPPER(H35)="J",UPPER(H35)="JA"),1,0)</f>
        <v>0</v>
      </c>
      <c r="Q35" s="41">
        <f t="shared" si="3"/>
        <v>0</v>
      </c>
      <c r="R35" s="41">
        <f t="shared" si="4"/>
        <v>0</v>
      </c>
      <c r="S35" s="41">
        <f t="shared" ref="S35" si="49">(N35*3+M35*5)*P35</f>
        <v>0</v>
      </c>
      <c r="T35" s="41" t="b">
        <f t="shared" ref="T35" si="50">OR(L35=0,AND(L35=1,P35=1))</f>
        <v>1</v>
      </c>
    </row>
    <row r="36" spans="1:20" ht="30.75">
      <c r="A36" s="136"/>
      <c r="B36" s="148" t="s">
        <v>96</v>
      </c>
      <c r="C36" s="56" t="s">
        <v>97</v>
      </c>
      <c r="D36" s="45" t="s">
        <v>98</v>
      </c>
      <c r="E36" s="24" t="s">
        <v>22</v>
      </c>
      <c r="F36" s="19"/>
      <c r="G36" s="19"/>
      <c r="H36" s="123"/>
      <c r="I36" s="123" t="str">
        <f>IF(T36,"👍","👎")</f>
        <v>👎</v>
      </c>
      <c r="J36" s="70"/>
      <c r="L36" s="41">
        <f t="shared" si="0"/>
        <v>1</v>
      </c>
      <c r="M36" s="41">
        <f t="shared" si="7"/>
        <v>0</v>
      </c>
      <c r="N36" s="41">
        <f t="shared" si="8"/>
        <v>0</v>
      </c>
      <c r="O36" s="41">
        <f t="shared" si="1"/>
        <v>1</v>
      </c>
      <c r="P36" s="41">
        <f t="shared" si="2"/>
        <v>0</v>
      </c>
      <c r="Q36" s="41">
        <f t="shared" si="3"/>
        <v>0</v>
      </c>
      <c r="R36" s="41">
        <f t="shared" si="4"/>
        <v>0</v>
      </c>
      <c r="S36" s="41">
        <f t="shared" si="5"/>
        <v>0</v>
      </c>
      <c r="T36" s="41" t="b">
        <f t="shared" si="6"/>
        <v>0</v>
      </c>
    </row>
    <row r="37" spans="1:20" ht="45.75">
      <c r="A37" s="136"/>
      <c r="B37" s="147"/>
      <c r="C37" s="83" t="s">
        <v>99</v>
      </c>
      <c r="D37" s="45" t="s">
        <v>100</v>
      </c>
      <c r="E37" s="24" t="s">
        <v>22</v>
      </c>
      <c r="F37" s="20"/>
      <c r="G37" s="20"/>
      <c r="H37" s="123"/>
      <c r="I37" s="123" t="str">
        <f>IF(T37,"👍","👎")</f>
        <v>👎</v>
      </c>
      <c r="J37" s="23"/>
      <c r="L37" s="41">
        <f t="shared" si="0"/>
        <v>1</v>
      </c>
      <c r="M37" s="41">
        <f t="shared" si="7"/>
        <v>0</v>
      </c>
      <c r="N37" s="41">
        <f t="shared" si="8"/>
        <v>0</v>
      </c>
      <c r="O37" s="41">
        <f t="shared" si="1"/>
        <v>1</v>
      </c>
      <c r="P37" s="41">
        <f t="shared" si="2"/>
        <v>0</v>
      </c>
      <c r="Q37" s="41">
        <f t="shared" si="3"/>
        <v>0</v>
      </c>
      <c r="R37" s="41">
        <f t="shared" si="4"/>
        <v>0</v>
      </c>
      <c r="S37" s="41">
        <f t="shared" si="5"/>
        <v>0</v>
      </c>
      <c r="T37" s="41" t="b">
        <f t="shared" si="6"/>
        <v>0</v>
      </c>
    </row>
    <row r="38" spans="1:20" ht="30.75">
      <c r="A38" s="136"/>
      <c r="B38" s="147"/>
      <c r="C38" s="83" t="s">
        <v>101</v>
      </c>
      <c r="D38" s="45" t="s">
        <v>102</v>
      </c>
      <c r="E38" s="24" t="s">
        <v>22</v>
      </c>
      <c r="F38" s="20"/>
      <c r="G38" s="20"/>
      <c r="H38" s="123"/>
      <c r="I38" s="123" t="str">
        <f>IF(T38,"👍","👎")</f>
        <v>👎</v>
      </c>
      <c r="J38" s="23"/>
      <c r="L38" s="41">
        <f t="shared" si="0"/>
        <v>1</v>
      </c>
      <c r="M38" s="41">
        <f t="shared" si="7"/>
        <v>0</v>
      </c>
      <c r="N38" s="41">
        <f t="shared" si="8"/>
        <v>0</v>
      </c>
      <c r="O38" s="41">
        <f t="shared" si="1"/>
        <v>1</v>
      </c>
      <c r="P38" s="41">
        <f t="shared" si="2"/>
        <v>0</v>
      </c>
      <c r="Q38" s="41">
        <f t="shared" si="3"/>
        <v>0</v>
      </c>
      <c r="R38" s="41">
        <f t="shared" si="4"/>
        <v>0</v>
      </c>
      <c r="S38" s="41">
        <f t="shared" si="5"/>
        <v>0</v>
      </c>
      <c r="T38" s="41" t="b">
        <f t="shared" si="6"/>
        <v>0</v>
      </c>
    </row>
    <row r="39" spans="1:20" ht="45.75">
      <c r="A39" s="136"/>
      <c r="B39" s="147"/>
      <c r="C39" s="56" t="s">
        <v>103</v>
      </c>
      <c r="D39" s="45" t="s">
        <v>104</v>
      </c>
      <c r="E39" s="24" t="s">
        <v>22</v>
      </c>
      <c r="F39" s="20"/>
      <c r="G39" s="20"/>
      <c r="H39" s="123"/>
      <c r="I39" s="123" t="str">
        <f>IF(T39,"👍","👎")</f>
        <v>👎</v>
      </c>
      <c r="J39" s="23"/>
      <c r="L39" s="41">
        <f t="shared" si="0"/>
        <v>1</v>
      </c>
      <c r="M39" s="41">
        <f t="shared" si="7"/>
        <v>0</v>
      </c>
      <c r="N39" s="41">
        <f t="shared" si="8"/>
        <v>0</v>
      </c>
      <c r="O39" s="41">
        <f t="shared" si="1"/>
        <v>1</v>
      </c>
      <c r="P39" s="41">
        <f t="shared" si="2"/>
        <v>0</v>
      </c>
      <c r="Q39" s="41">
        <f t="shared" si="3"/>
        <v>0</v>
      </c>
      <c r="R39" s="41">
        <f t="shared" si="4"/>
        <v>0</v>
      </c>
      <c r="S39" s="41">
        <f t="shared" si="5"/>
        <v>0</v>
      </c>
      <c r="T39" s="41" t="b">
        <f t="shared" si="6"/>
        <v>0</v>
      </c>
    </row>
    <row r="40" spans="1:20" ht="45.75">
      <c r="A40" s="136"/>
      <c r="B40" s="147"/>
      <c r="C40" s="56" t="s">
        <v>105</v>
      </c>
      <c r="D40" s="45" t="s">
        <v>106</v>
      </c>
      <c r="E40" s="24" t="s">
        <v>22</v>
      </c>
      <c r="F40" s="20"/>
      <c r="G40" s="20"/>
      <c r="H40" s="123"/>
      <c r="I40" s="123" t="str">
        <f>IF(T40,"👍","👎")</f>
        <v>👎</v>
      </c>
      <c r="J40" s="23"/>
      <c r="L40" s="41">
        <f t="shared" si="0"/>
        <v>1</v>
      </c>
      <c r="M40" s="41">
        <f t="shared" si="7"/>
        <v>0</v>
      </c>
      <c r="N40" s="41">
        <f t="shared" si="8"/>
        <v>0</v>
      </c>
      <c r="O40" s="41">
        <f t="shared" si="1"/>
        <v>1</v>
      </c>
      <c r="P40" s="41">
        <f t="shared" si="2"/>
        <v>0</v>
      </c>
      <c r="Q40" s="41">
        <f t="shared" si="3"/>
        <v>0</v>
      </c>
      <c r="R40" s="41">
        <f t="shared" si="4"/>
        <v>0</v>
      </c>
      <c r="S40" s="41">
        <f t="shared" si="5"/>
        <v>0</v>
      </c>
      <c r="T40" s="41" t="b">
        <f t="shared" si="6"/>
        <v>0</v>
      </c>
    </row>
    <row r="41" spans="1:20" ht="30.75">
      <c r="A41" s="136"/>
      <c r="B41" s="147"/>
      <c r="C41" s="56" t="s">
        <v>107</v>
      </c>
      <c r="D41" s="45" t="s">
        <v>108</v>
      </c>
      <c r="E41" s="24" t="s">
        <v>22</v>
      </c>
      <c r="F41" s="20"/>
      <c r="G41" s="20"/>
      <c r="H41" s="123"/>
      <c r="I41" s="123" t="str">
        <f>IF(T41,"👍","👎")</f>
        <v>👎</v>
      </c>
      <c r="J41" s="23"/>
      <c r="L41" s="41">
        <f t="shared" si="0"/>
        <v>1</v>
      </c>
      <c r="M41" s="41">
        <f t="shared" si="7"/>
        <v>0</v>
      </c>
      <c r="N41" s="41">
        <f t="shared" si="8"/>
        <v>0</v>
      </c>
      <c r="O41" s="41">
        <f t="shared" si="1"/>
        <v>1</v>
      </c>
      <c r="P41" s="41">
        <f t="shared" si="2"/>
        <v>0</v>
      </c>
      <c r="Q41" s="41">
        <f t="shared" si="3"/>
        <v>0</v>
      </c>
      <c r="R41" s="41">
        <f t="shared" si="4"/>
        <v>0</v>
      </c>
      <c r="S41" s="41">
        <f t="shared" si="5"/>
        <v>0</v>
      </c>
      <c r="T41" s="41" t="b">
        <f t="shared" si="6"/>
        <v>0</v>
      </c>
    </row>
    <row r="42" spans="1:20" ht="16.5">
      <c r="A42" s="136"/>
      <c r="B42" s="147"/>
      <c r="C42" s="56" t="s">
        <v>109</v>
      </c>
      <c r="D42" s="45" t="s">
        <v>110</v>
      </c>
      <c r="E42" s="24" t="s">
        <v>22</v>
      </c>
      <c r="F42" s="20"/>
      <c r="G42" s="20"/>
      <c r="H42" s="123"/>
      <c r="I42" s="123" t="str">
        <f>IF(T42,"👍","👎")</f>
        <v>👎</v>
      </c>
      <c r="J42" s="23"/>
      <c r="L42" s="41">
        <f t="shared" si="0"/>
        <v>1</v>
      </c>
      <c r="M42" s="41">
        <f t="shared" si="7"/>
        <v>0</v>
      </c>
      <c r="N42" s="41">
        <f t="shared" si="8"/>
        <v>0</v>
      </c>
      <c r="O42" s="41">
        <f t="shared" si="1"/>
        <v>1</v>
      </c>
      <c r="P42" s="41">
        <f t="shared" si="2"/>
        <v>0</v>
      </c>
      <c r="Q42" s="41">
        <f t="shared" si="3"/>
        <v>0</v>
      </c>
      <c r="R42" s="41">
        <f t="shared" si="4"/>
        <v>0</v>
      </c>
      <c r="S42" s="41">
        <f t="shared" si="5"/>
        <v>0</v>
      </c>
      <c r="T42" s="41" t="b">
        <f t="shared" si="6"/>
        <v>0</v>
      </c>
    </row>
    <row r="43" spans="1:20" ht="30.75">
      <c r="A43" s="136"/>
      <c r="B43" s="147"/>
      <c r="C43" s="56" t="s">
        <v>111</v>
      </c>
      <c r="D43" s="45" t="s">
        <v>112</v>
      </c>
      <c r="E43" s="24" t="s">
        <v>22</v>
      </c>
      <c r="F43" s="20"/>
      <c r="G43" s="20"/>
      <c r="H43" s="123"/>
      <c r="I43" s="123" t="str">
        <f>IF(T43,"👍","👎")</f>
        <v>👎</v>
      </c>
      <c r="J43" s="23"/>
      <c r="L43" s="41">
        <f t="shared" si="0"/>
        <v>1</v>
      </c>
      <c r="M43" s="41">
        <f t="shared" si="7"/>
        <v>0</v>
      </c>
      <c r="N43" s="41">
        <f t="shared" si="8"/>
        <v>0</v>
      </c>
      <c r="O43" s="41">
        <f t="shared" si="1"/>
        <v>1</v>
      </c>
      <c r="P43" s="41">
        <f t="shared" si="2"/>
        <v>0</v>
      </c>
      <c r="Q43" s="41">
        <f t="shared" si="3"/>
        <v>0</v>
      </c>
      <c r="R43" s="41">
        <f t="shared" si="4"/>
        <v>0</v>
      </c>
      <c r="S43" s="41">
        <f t="shared" si="5"/>
        <v>0</v>
      </c>
      <c r="T43" s="41" t="b">
        <f t="shared" si="6"/>
        <v>0</v>
      </c>
    </row>
    <row r="44" spans="1:20" ht="45.75">
      <c r="A44" s="136"/>
      <c r="B44" s="147"/>
      <c r="C44" s="56" t="s">
        <v>113</v>
      </c>
      <c r="D44" s="45" t="s">
        <v>114</v>
      </c>
      <c r="E44" s="22" t="s">
        <v>22</v>
      </c>
      <c r="F44" s="19"/>
      <c r="G44" s="24"/>
      <c r="H44" s="123"/>
      <c r="I44" s="123" t="str">
        <f>IF(T44,"👍","👎")</f>
        <v>👎</v>
      </c>
      <c r="J44" s="23"/>
      <c r="L44" s="41">
        <f t="shared" si="0"/>
        <v>1</v>
      </c>
      <c r="M44" s="41">
        <f t="shared" si="7"/>
        <v>0</v>
      </c>
      <c r="N44" s="41">
        <f t="shared" si="8"/>
        <v>0</v>
      </c>
      <c r="O44" s="41">
        <f t="shared" si="1"/>
        <v>1</v>
      </c>
      <c r="P44" s="41">
        <f t="shared" si="2"/>
        <v>0</v>
      </c>
      <c r="Q44" s="41">
        <f t="shared" si="3"/>
        <v>0</v>
      </c>
      <c r="R44" s="41">
        <f t="shared" si="4"/>
        <v>0</v>
      </c>
      <c r="S44" s="41">
        <f t="shared" si="5"/>
        <v>0</v>
      </c>
      <c r="T44" s="41" t="b">
        <f t="shared" si="6"/>
        <v>0</v>
      </c>
    </row>
    <row r="45" spans="1:20" ht="30.75">
      <c r="A45" s="136"/>
      <c r="B45" s="147"/>
      <c r="C45" s="56" t="s">
        <v>115</v>
      </c>
      <c r="D45" s="45" t="s">
        <v>116</v>
      </c>
      <c r="E45" s="22"/>
      <c r="F45" s="19" t="s">
        <v>22</v>
      </c>
      <c r="G45" s="24"/>
      <c r="H45" s="123"/>
      <c r="I45" s="123"/>
      <c r="J45" s="23"/>
      <c r="L45" s="41">
        <f t="shared" si="0"/>
        <v>0</v>
      </c>
      <c r="M45" s="41">
        <f t="shared" si="7"/>
        <v>1</v>
      </c>
      <c r="N45" s="41">
        <f t="shared" si="8"/>
        <v>0</v>
      </c>
      <c r="O45" s="41">
        <f t="shared" si="1"/>
        <v>1</v>
      </c>
      <c r="P45" s="41">
        <f t="shared" si="2"/>
        <v>0</v>
      </c>
      <c r="Q45" s="41">
        <f t="shared" si="3"/>
        <v>0</v>
      </c>
      <c r="R45" s="41">
        <f t="shared" si="4"/>
        <v>0</v>
      </c>
      <c r="S45" s="41">
        <f t="shared" si="5"/>
        <v>0</v>
      </c>
      <c r="T45" s="41" t="b">
        <f t="shared" si="6"/>
        <v>1</v>
      </c>
    </row>
    <row r="46" spans="1:20">
      <c r="A46" s="136"/>
      <c r="B46" s="147"/>
      <c r="C46" s="56" t="s">
        <v>117</v>
      </c>
      <c r="D46" s="45" t="s">
        <v>118</v>
      </c>
      <c r="E46" s="24"/>
      <c r="F46" s="20"/>
      <c r="G46" s="24" t="s">
        <v>22</v>
      </c>
      <c r="H46" s="123"/>
      <c r="I46" s="123"/>
      <c r="J46" s="23"/>
      <c r="L46" s="41">
        <f t="shared" si="0"/>
        <v>0</v>
      </c>
      <c r="M46" s="41">
        <f t="shared" si="7"/>
        <v>0</v>
      </c>
      <c r="N46" s="41">
        <f t="shared" si="8"/>
        <v>1</v>
      </c>
      <c r="O46" s="41">
        <f t="shared" si="1"/>
        <v>1</v>
      </c>
      <c r="P46" s="41">
        <f t="shared" si="2"/>
        <v>0</v>
      </c>
      <c r="Q46" s="41">
        <f t="shared" si="3"/>
        <v>0</v>
      </c>
      <c r="R46" s="41">
        <f t="shared" si="4"/>
        <v>0</v>
      </c>
      <c r="S46" s="41">
        <f t="shared" si="5"/>
        <v>0</v>
      </c>
      <c r="T46" s="41" t="b">
        <f t="shared" si="6"/>
        <v>1</v>
      </c>
    </row>
    <row r="47" spans="1:20" ht="30.75">
      <c r="A47" s="136"/>
      <c r="B47" s="147"/>
      <c r="C47" s="56" t="s">
        <v>119</v>
      </c>
      <c r="D47" s="45" t="s">
        <v>120</v>
      </c>
      <c r="E47" s="22"/>
      <c r="F47" s="19" t="s">
        <v>22</v>
      </c>
      <c r="G47" s="24"/>
      <c r="H47" s="123"/>
      <c r="I47" s="123"/>
      <c r="J47" s="23"/>
      <c r="L47" s="41">
        <f t="shared" si="0"/>
        <v>0</v>
      </c>
      <c r="M47" s="41">
        <f t="shared" si="7"/>
        <v>1</v>
      </c>
      <c r="N47" s="41">
        <f t="shared" si="8"/>
        <v>0</v>
      </c>
      <c r="O47" s="41">
        <f t="shared" si="1"/>
        <v>1</v>
      </c>
      <c r="P47" s="41">
        <f t="shared" si="2"/>
        <v>0</v>
      </c>
      <c r="Q47" s="41">
        <f t="shared" si="3"/>
        <v>0</v>
      </c>
      <c r="R47" s="41">
        <f t="shared" si="4"/>
        <v>0</v>
      </c>
      <c r="S47" s="41">
        <f t="shared" si="5"/>
        <v>0</v>
      </c>
      <c r="T47" s="41" t="b">
        <f t="shared" si="6"/>
        <v>1</v>
      </c>
    </row>
    <row r="48" spans="1:20" ht="30.75">
      <c r="A48" s="136"/>
      <c r="B48" s="147"/>
      <c r="C48" s="56" t="s">
        <v>121</v>
      </c>
      <c r="D48" s="45" t="s">
        <v>122</v>
      </c>
      <c r="E48" s="22"/>
      <c r="F48" s="25"/>
      <c r="G48" s="24" t="s">
        <v>22</v>
      </c>
      <c r="H48" s="123"/>
      <c r="I48" s="123"/>
      <c r="J48" s="23"/>
      <c r="L48" s="41">
        <f t="shared" si="0"/>
        <v>0</v>
      </c>
      <c r="M48" s="41">
        <f t="shared" si="7"/>
        <v>0</v>
      </c>
      <c r="N48" s="41">
        <f t="shared" si="8"/>
        <v>1</v>
      </c>
      <c r="O48" s="41">
        <f t="shared" si="1"/>
        <v>1</v>
      </c>
      <c r="P48" s="41">
        <f t="shared" si="2"/>
        <v>0</v>
      </c>
      <c r="Q48" s="41">
        <f t="shared" si="3"/>
        <v>0</v>
      </c>
      <c r="R48" s="41">
        <f t="shared" si="4"/>
        <v>0</v>
      </c>
      <c r="S48" s="41">
        <f t="shared" si="5"/>
        <v>0</v>
      </c>
      <c r="T48" s="41" t="b">
        <f t="shared" si="6"/>
        <v>1</v>
      </c>
    </row>
    <row r="49" spans="1:20">
      <c r="A49" s="136"/>
      <c r="B49" s="147"/>
      <c r="C49" s="56" t="s">
        <v>123</v>
      </c>
      <c r="D49" s="45" t="s">
        <v>124</v>
      </c>
      <c r="E49" s="22"/>
      <c r="F49" s="26" t="s">
        <v>22</v>
      </c>
      <c r="G49" s="24"/>
      <c r="H49" s="123"/>
      <c r="I49" s="123"/>
      <c r="J49" s="23"/>
      <c r="L49" s="41">
        <f t="shared" si="0"/>
        <v>0</v>
      </c>
      <c r="M49" s="41">
        <f t="shared" si="7"/>
        <v>1</v>
      </c>
      <c r="N49" s="41">
        <f t="shared" si="8"/>
        <v>0</v>
      </c>
      <c r="O49" s="41">
        <f t="shared" si="1"/>
        <v>1</v>
      </c>
      <c r="P49" s="41">
        <f t="shared" si="2"/>
        <v>0</v>
      </c>
      <c r="Q49" s="41">
        <f t="shared" si="3"/>
        <v>0</v>
      </c>
      <c r="R49" s="41">
        <f t="shared" si="4"/>
        <v>0</v>
      </c>
      <c r="S49" s="41">
        <f t="shared" si="5"/>
        <v>0</v>
      </c>
      <c r="T49" s="41" t="b">
        <f t="shared" si="6"/>
        <v>1</v>
      </c>
    </row>
    <row r="50" spans="1:20" ht="45.75">
      <c r="A50" s="136"/>
      <c r="B50" s="147"/>
      <c r="C50" s="56" t="s">
        <v>125</v>
      </c>
      <c r="D50" s="45" t="s">
        <v>126</v>
      </c>
      <c r="E50" s="24" t="s">
        <v>22</v>
      </c>
      <c r="F50" s="20"/>
      <c r="G50" s="24"/>
      <c r="H50" s="123"/>
      <c r="I50" s="123" t="str">
        <f>IF(T50,"👍","👎")</f>
        <v>👎</v>
      </c>
      <c r="J50" s="23"/>
      <c r="L50" s="41">
        <f t="shared" si="0"/>
        <v>1</v>
      </c>
      <c r="M50" s="41">
        <f t="shared" si="7"/>
        <v>0</v>
      </c>
      <c r="N50" s="41">
        <f t="shared" si="8"/>
        <v>0</v>
      </c>
      <c r="O50" s="41">
        <f t="shared" si="1"/>
        <v>1</v>
      </c>
      <c r="P50" s="41">
        <f t="shared" si="2"/>
        <v>0</v>
      </c>
      <c r="Q50" s="41">
        <f t="shared" si="3"/>
        <v>0</v>
      </c>
      <c r="R50" s="41">
        <f t="shared" si="4"/>
        <v>0</v>
      </c>
      <c r="S50" s="41">
        <f t="shared" si="5"/>
        <v>0</v>
      </c>
      <c r="T50" s="41" t="b">
        <f t="shared" si="6"/>
        <v>0</v>
      </c>
    </row>
    <row r="51" spans="1:20" ht="30.75">
      <c r="A51" s="136"/>
      <c r="B51" s="147"/>
      <c r="C51" s="83" t="s">
        <v>127</v>
      </c>
      <c r="D51" s="45" t="s">
        <v>128</v>
      </c>
      <c r="E51" s="24" t="s">
        <v>22</v>
      </c>
      <c r="F51" s="20"/>
      <c r="G51" s="24"/>
      <c r="H51" s="123"/>
      <c r="I51" s="123" t="str">
        <f>IF(T51,"👍","👎")</f>
        <v>👎</v>
      </c>
      <c r="J51" s="23"/>
      <c r="L51" s="41">
        <f t="shared" ref="L51:L52" si="51">IF(UPPER(E51)="X",1,0)</f>
        <v>1</v>
      </c>
      <c r="M51" s="41">
        <f t="shared" ref="M51:M52" si="52">IF(UPPER(F51)="X",1,0)</f>
        <v>0</v>
      </c>
      <c r="N51" s="41">
        <f t="shared" ref="N51:N52" si="53">IF(UPPER(G51)="X",1,0)</f>
        <v>0</v>
      </c>
      <c r="O51" s="41">
        <f t="shared" ref="O51:O52" si="54">L51+M51+N51</f>
        <v>1</v>
      </c>
      <c r="P51" s="41">
        <f t="shared" ref="P51:P52" si="55">IF(OR(UPPER(H51)="J",UPPER(H51)="JA"),1,0)</f>
        <v>0</v>
      </c>
      <c r="Q51" s="41">
        <f t="shared" si="3"/>
        <v>0</v>
      </c>
      <c r="R51" s="41">
        <f t="shared" si="4"/>
        <v>0</v>
      </c>
      <c r="S51" s="41">
        <f t="shared" ref="S51:S52" si="56">(N51*3+M51*5)*P51</f>
        <v>0</v>
      </c>
      <c r="T51" s="41" t="b">
        <f t="shared" ref="T51:T52" si="57">OR(L51=0,AND(L51=1,P51=1))</f>
        <v>0</v>
      </c>
    </row>
    <row r="52" spans="1:20" ht="45.75">
      <c r="A52" s="136"/>
      <c r="B52" s="147"/>
      <c r="C52" s="83" t="s">
        <v>129</v>
      </c>
      <c r="D52" s="45" t="s">
        <v>130</v>
      </c>
      <c r="E52" s="24"/>
      <c r="F52" s="20" t="s">
        <v>22</v>
      </c>
      <c r="G52" s="24"/>
      <c r="H52" s="123"/>
      <c r="I52" s="123"/>
      <c r="J52" s="23"/>
      <c r="L52" s="41">
        <f t="shared" si="51"/>
        <v>0</v>
      </c>
      <c r="M52" s="41">
        <f t="shared" si="52"/>
        <v>1</v>
      </c>
      <c r="N52" s="41">
        <f t="shared" si="53"/>
        <v>0</v>
      </c>
      <c r="O52" s="41">
        <f t="shared" si="54"/>
        <v>1</v>
      </c>
      <c r="P52" s="41">
        <f t="shared" si="55"/>
        <v>0</v>
      </c>
      <c r="Q52" s="41">
        <f t="shared" si="3"/>
        <v>0</v>
      </c>
      <c r="R52" s="41">
        <f t="shared" si="4"/>
        <v>0</v>
      </c>
      <c r="S52" s="41">
        <f t="shared" si="56"/>
        <v>0</v>
      </c>
      <c r="T52" s="41" t="b">
        <f t="shared" si="57"/>
        <v>1</v>
      </c>
    </row>
    <row r="53" spans="1:20" ht="16.5">
      <c r="A53" s="136"/>
      <c r="B53" s="148" t="s">
        <v>131</v>
      </c>
      <c r="C53" s="83" t="s">
        <v>132</v>
      </c>
      <c r="D53" s="45" t="s">
        <v>133</v>
      </c>
      <c r="E53" s="19" t="s">
        <v>22</v>
      </c>
      <c r="F53" s="19"/>
      <c r="G53" s="24"/>
      <c r="H53" s="123"/>
      <c r="I53" s="123" t="str">
        <f>IF(T53,"👍","👎")</f>
        <v>👎</v>
      </c>
      <c r="J53" s="23"/>
      <c r="L53" s="41">
        <f t="shared" si="0"/>
        <v>1</v>
      </c>
      <c r="M53" s="41">
        <f t="shared" si="7"/>
        <v>0</v>
      </c>
      <c r="N53" s="41">
        <f t="shared" si="8"/>
        <v>0</v>
      </c>
      <c r="O53" s="41">
        <f t="shared" si="1"/>
        <v>1</v>
      </c>
      <c r="P53" s="41">
        <f t="shared" si="2"/>
        <v>0</v>
      </c>
      <c r="Q53" s="41">
        <f t="shared" si="3"/>
        <v>0</v>
      </c>
      <c r="R53" s="41">
        <f t="shared" si="4"/>
        <v>0</v>
      </c>
      <c r="S53" s="41">
        <f t="shared" si="5"/>
        <v>0</v>
      </c>
      <c r="T53" s="41" t="b">
        <f t="shared" si="6"/>
        <v>0</v>
      </c>
    </row>
    <row r="54" spans="1:20" ht="16.5">
      <c r="A54" s="136"/>
      <c r="B54" s="147"/>
      <c r="C54" s="57" t="s">
        <v>134</v>
      </c>
      <c r="D54" s="45" t="s">
        <v>135</v>
      </c>
      <c r="E54" s="27" t="s">
        <v>22</v>
      </c>
      <c r="F54" s="28"/>
      <c r="G54" s="20"/>
      <c r="H54" s="123"/>
      <c r="I54" s="123" t="str">
        <f>IF(T54,"👍","👎")</f>
        <v>👎</v>
      </c>
      <c r="J54" s="23"/>
      <c r="L54" s="41">
        <f t="shared" si="0"/>
        <v>1</v>
      </c>
      <c r="M54" s="41">
        <f t="shared" si="7"/>
        <v>0</v>
      </c>
      <c r="N54" s="41">
        <f t="shared" si="8"/>
        <v>0</v>
      </c>
      <c r="O54" s="41">
        <f t="shared" si="1"/>
        <v>1</v>
      </c>
      <c r="P54" s="41">
        <f t="shared" si="2"/>
        <v>0</v>
      </c>
      <c r="Q54" s="41">
        <f t="shared" si="3"/>
        <v>0</v>
      </c>
      <c r="R54" s="41">
        <f t="shared" si="4"/>
        <v>0</v>
      </c>
      <c r="S54" s="41">
        <f t="shared" si="5"/>
        <v>0</v>
      </c>
      <c r="T54" s="41" t="b">
        <f t="shared" si="6"/>
        <v>0</v>
      </c>
    </row>
    <row r="55" spans="1:20" ht="16.5">
      <c r="A55" s="136"/>
      <c r="B55" s="147"/>
      <c r="C55" s="55" t="s">
        <v>136</v>
      </c>
      <c r="D55" s="45" t="s">
        <v>137</v>
      </c>
      <c r="E55" s="24" t="s">
        <v>22</v>
      </c>
      <c r="F55" s="20"/>
      <c r="G55" s="20"/>
      <c r="H55" s="123"/>
      <c r="I55" s="123" t="str">
        <f>IF(T55,"👍","👎")</f>
        <v>👎</v>
      </c>
      <c r="J55" s="23"/>
      <c r="L55" s="41">
        <f t="shared" si="0"/>
        <v>1</v>
      </c>
      <c r="M55" s="41">
        <f t="shared" si="7"/>
        <v>0</v>
      </c>
      <c r="N55" s="41">
        <f t="shared" si="8"/>
        <v>0</v>
      </c>
      <c r="O55" s="41">
        <f t="shared" si="1"/>
        <v>1</v>
      </c>
      <c r="P55" s="41">
        <f t="shared" si="2"/>
        <v>0</v>
      </c>
      <c r="Q55" s="41">
        <f t="shared" si="3"/>
        <v>0</v>
      </c>
      <c r="R55" s="41">
        <f t="shared" si="4"/>
        <v>0</v>
      </c>
      <c r="S55" s="41">
        <f t="shared" si="5"/>
        <v>0</v>
      </c>
      <c r="T55" s="41" t="b">
        <f t="shared" si="6"/>
        <v>0</v>
      </c>
    </row>
    <row r="56" spans="1:20" ht="45.75">
      <c r="A56" s="136"/>
      <c r="B56" s="147"/>
      <c r="C56" s="55" t="s">
        <v>138</v>
      </c>
      <c r="D56" s="169" t="s">
        <v>139</v>
      </c>
      <c r="E56" s="20" t="s">
        <v>22</v>
      </c>
      <c r="F56" s="20"/>
      <c r="G56" s="20"/>
      <c r="H56" s="123"/>
      <c r="I56" s="123" t="str">
        <f>IF(T56,"👍","👎")</f>
        <v>👎</v>
      </c>
      <c r="J56" s="23"/>
      <c r="L56" s="41">
        <f t="shared" si="0"/>
        <v>1</v>
      </c>
      <c r="M56" s="41">
        <f t="shared" si="7"/>
        <v>0</v>
      </c>
      <c r="N56" s="41">
        <f t="shared" si="8"/>
        <v>0</v>
      </c>
      <c r="O56" s="41">
        <f t="shared" si="1"/>
        <v>1</v>
      </c>
      <c r="P56" s="41">
        <f t="shared" si="2"/>
        <v>0</v>
      </c>
      <c r="Q56" s="41">
        <f t="shared" si="3"/>
        <v>0</v>
      </c>
      <c r="R56" s="41">
        <f t="shared" si="4"/>
        <v>0</v>
      </c>
      <c r="S56" s="41">
        <f t="shared" si="5"/>
        <v>0</v>
      </c>
      <c r="T56" s="41" t="b">
        <f t="shared" si="6"/>
        <v>0</v>
      </c>
    </row>
    <row r="57" spans="1:20" ht="30.75">
      <c r="A57" s="136"/>
      <c r="B57" s="147"/>
      <c r="C57" s="55" t="s">
        <v>140</v>
      </c>
      <c r="D57" s="45" t="s">
        <v>141</v>
      </c>
      <c r="E57" s="20" t="s">
        <v>22</v>
      </c>
      <c r="F57" s="20"/>
      <c r="G57" s="20"/>
      <c r="H57" s="123"/>
      <c r="I57" s="123" t="str">
        <f>IF(T57,"👍","👎")</f>
        <v>👎</v>
      </c>
      <c r="J57" s="23"/>
      <c r="L57" s="41">
        <f t="shared" si="0"/>
        <v>1</v>
      </c>
      <c r="M57" s="41">
        <f t="shared" si="7"/>
        <v>0</v>
      </c>
      <c r="N57" s="41">
        <f t="shared" si="8"/>
        <v>0</v>
      </c>
      <c r="O57" s="41">
        <f t="shared" si="1"/>
        <v>1</v>
      </c>
      <c r="P57" s="41">
        <f t="shared" si="2"/>
        <v>0</v>
      </c>
      <c r="Q57" s="41">
        <f t="shared" si="3"/>
        <v>0</v>
      </c>
      <c r="R57" s="41">
        <f t="shared" si="4"/>
        <v>0</v>
      </c>
      <c r="S57" s="41">
        <f t="shared" si="5"/>
        <v>0</v>
      </c>
      <c r="T57" s="41" t="b">
        <f t="shared" si="6"/>
        <v>0</v>
      </c>
    </row>
    <row r="58" spans="1:20" ht="45.75">
      <c r="A58" s="136"/>
      <c r="B58" s="147"/>
      <c r="C58" s="56" t="s">
        <v>142</v>
      </c>
      <c r="D58" s="45" t="s">
        <v>143</v>
      </c>
      <c r="E58" s="24" t="s">
        <v>22</v>
      </c>
      <c r="F58" s="20"/>
      <c r="G58" s="20"/>
      <c r="H58" s="123"/>
      <c r="I58" s="123" t="str">
        <f>IF(T58,"👍","👎")</f>
        <v>👎</v>
      </c>
      <c r="J58" s="23"/>
      <c r="L58" s="41">
        <f t="shared" si="0"/>
        <v>1</v>
      </c>
      <c r="M58" s="41">
        <f t="shared" si="7"/>
        <v>0</v>
      </c>
      <c r="N58" s="41">
        <f t="shared" si="8"/>
        <v>0</v>
      </c>
      <c r="O58" s="41">
        <f t="shared" si="1"/>
        <v>1</v>
      </c>
      <c r="P58" s="41">
        <f t="shared" si="2"/>
        <v>0</v>
      </c>
      <c r="Q58" s="41">
        <f t="shared" si="3"/>
        <v>0</v>
      </c>
      <c r="R58" s="41">
        <f t="shared" si="4"/>
        <v>0</v>
      </c>
      <c r="S58" s="41">
        <f t="shared" si="5"/>
        <v>0</v>
      </c>
      <c r="T58" s="41" t="b">
        <f t="shared" si="6"/>
        <v>0</v>
      </c>
    </row>
    <row r="59" spans="1:20" ht="16.5">
      <c r="A59" s="136"/>
      <c r="B59" s="147"/>
      <c r="C59" s="55" t="s">
        <v>144</v>
      </c>
      <c r="D59" s="45" t="s">
        <v>145</v>
      </c>
      <c r="E59" s="24" t="s">
        <v>22</v>
      </c>
      <c r="F59" s="20"/>
      <c r="G59" s="20"/>
      <c r="H59" s="123"/>
      <c r="I59" s="123" t="str">
        <f>IF(T59,"👍","👎")</f>
        <v>👎</v>
      </c>
      <c r="J59" s="23"/>
      <c r="L59" s="41">
        <f t="shared" ref="L59" si="58">IF(UPPER(E59)="X",1,0)</f>
        <v>1</v>
      </c>
      <c r="M59" s="41">
        <f t="shared" ref="M59" si="59">IF(UPPER(F59)="X",1,0)</f>
        <v>0</v>
      </c>
      <c r="N59" s="41">
        <f t="shared" ref="N59" si="60">IF(UPPER(G59)="X",1,0)</f>
        <v>0</v>
      </c>
      <c r="O59" s="41">
        <f t="shared" ref="O59" si="61">L59+M59+N59</f>
        <v>1</v>
      </c>
      <c r="P59" s="41">
        <f t="shared" ref="P59" si="62">IF(OR(UPPER(H59)="J",UPPER(H59)="JA"),1,0)</f>
        <v>0</v>
      </c>
      <c r="Q59" s="41">
        <f t="shared" si="3"/>
        <v>0</v>
      </c>
      <c r="R59" s="41">
        <f t="shared" si="4"/>
        <v>0</v>
      </c>
      <c r="S59" s="41">
        <f t="shared" ref="S59" si="63">(N59*3+M59*5)*P59</f>
        <v>0</v>
      </c>
      <c r="T59" s="41" t="b">
        <f t="shared" ref="T59" si="64">OR(L59=0,AND(L59=1,P59=1))</f>
        <v>0</v>
      </c>
    </row>
    <row r="60" spans="1:20" ht="16.5">
      <c r="A60" s="136"/>
      <c r="B60" s="147"/>
      <c r="C60" s="55" t="s">
        <v>146</v>
      </c>
      <c r="D60" s="45" t="s">
        <v>147</v>
      </c>
      <c r="E60" s="170" t="s">
        <v>22</v>
      </c>
      <c r="F60" s="19"/>
      <c r="G60" s="170"/>
      <c r="H60" s="123"/>
      <c r="I60" s="123" t="str">
        <f>IF(T60,"👍","👎")</f>
        <v>👎</v>
      </c>
      <c r="J60" s="171"/>
      <c r="L60" s="41">
        <f t="shared" si="0"/>
        <v>1</v>
      </c>
      <c r="M60" s="41">
        <f t="shared" si="7"/>
        <v>0</v>
      </c>
      <c r="N60" s="41">
        <f t="shared" si="8"/>
        <v>0</v>
      </c>
      <c r="O60" s="41">
        <f t="shared" si="1"/>
        <v>1</v>
      </c>
      <c r="P60" s="41">
        <f t="shared" si="2"/>
        <v>0</v>
      </c>
      <c r="Q60" s="41">
        <f t="shared" si="3"/>
        <v>0</v>
      </c>
      <c r="R60" s="41">
        <f t="shared" si="4"/>
        <v>0</v>
      </c>
      <c r="S60" s="41">
        <f t="shared" si="5"/>
        <v>0</v>
      </c>
      <c r="T60" s="41" t="b">
        <f t="shared" si="6"/>
        <v>0</v>
      </c>
    </row>
    <row r="61" spans="1:20" ht="16.5">
      <c r="A61" s="136"/>
      <c r="B61" s="147"/>
      <c r="C61" s="55" t="s">
        <v>148</v>
      </c>
      <c r="D61" s="45" t="s">
        <v>149</v>
      </c>
      <c r="E61" s="28" t="s">
        <v>22</v>
      </c>
      <c r="F61" s="28"/>
      <c r="G61" s="28"/>
      <c r="H61" s="123"/>
      <c r="I61" s="123" t="str">
        <f>IF(T61,"👍","👎")</f>
        <v>👎</v>
      </c>
      <c r="J61" s="33"/>
      <c r="L61" s="41">
        <f t="shared" si="0"/>
        <v>1</v>
      </c>
      <c r="M61" s="41">
        <f t="shared" si="7"/>
        <v>0</v>
      </c>
      <c r="N61" s="41">
        <f t="shared" si="8"/>
        <v>0</v>
      </c>
      <c r="O61" s="41">
        <f t="shared" si="1"/>
        <v>1</v>
      </c>
      <c r="P61" s="41">
        <f t="shared" si="2"/>
        <v>0</v>
      </c>
      <c r="Q61" s="41">
        <f t="shared" si="3"/>
        <v>0</v>
      </c>
      <c r="R61" s="41">
        <f t="shared" si="4"/>
        <v>0</v>
      </c>
      <c r="S61" s="41">
        <f t="shared" si="5"/>
        <v>0</v>
      </c>
      <c r="T61" s="41" t="b">
        <f t="shared" si="6"/>
        <v>0</v>
      </c>
    </row>
    <row r="62" spans="1:20" ht="45.75">
      <c r="A62" s="136"/>
      <c r="B62" s="161" t="s">
        <v>150</v>
      </c>
      <c r="C62" s="62" t="s">
        <v>151</v>
      </c>
      <c r="D62" s="45" t="s">
        <v>152</v>
      </c>
      <c r="E62" s="19" t="s">
        <v>22</v>
      </c>
      <c r="F62" s="19"/>
      <c r="G62" s="19"/>
      <c r="H62" s="123"/>
      <c r="I62" s="127" t="str">
        <f>IF(T62,"👍","👎")</f>
        <v>👎</v>
      </c>
      <c r="J62" s="23"/>
      <c r="L62" s="41">
        <f t="shared" si="0"/>
        <v>1</v>
      </c>
      <c r="M62" s="41">
        <f t="shared" si="7"/>
        <v>0</v>
      </c>
      <c r="N62" s="41">
        <f t="shared" si="8"/>
        <v>0</v>
      </c>
      <c r="O62" s="41">
        <f t="shared" si="1"/>
        <v>1</v>
      </c>
      <c r="P62" s="41">
        <f t="shared" si="2"/>
        <v>0</v>
      </c>
      <c r="Q62" s="41">
        <f t="shared" si="3"/>
        <v>0</v>
      </c>
      <c r="R62" s="41">
        <f t="shared" si="4"/>
        <v>0</v>
      </c>
      <c r="S62" s="41">
        <f t="shared" si="5"/>
        <v>0</v>
      </c>
      <c r="T62" s="41" t="b">
        <f t="shared" si="6"/>
        <v>0</v>
      </c>
    </row>
    <row r="63" spans="1:20" ht="60.75">
      <c r="A63" s="136"/>
      <c r="B63" s="161"/>
      <c r="C63" s="25" t="s">
        <v>153</v>
      </c>
      <c r="D63" s="45" t="s">
        <v>154</v>
      </c>
      <c r="E63" s="19" t="s">
        <v>22</v>
      </c>
      <c r="F63" s="19"/>
      <c r="G63" s="19"/>
      <c r="H63" s="123"/>
      <c r="I63" s="127" t="str">
        <f>IF(T63,"👍","👎")</f>
        <v>👎</v>
      </c>
      <c r="J63" s="23"/>
      <c r="L63" s="41">
        <f t="shared" ref="L63" si="65">IF(UPPER(E63)="X",1,0)</f>
        <v>1</v>
      </c>
      <c r="M63" s="41">
        <f t="shared" ref="M63" si="66">IF(UPPER(F63)="X",1,0)</f>
        <v>0</v>
      </c>
      <c r="N63" s="41">
        <f t="shared" ref="N63" si="67">IF(UPPER(G63)="X",1,0)</f>
        <v>0</v>
      </c>
      <c r="O63" s="41">
        <f t="shared" ref="O63" si="68">L63+M63+N63</f>
        <v>1</v>
      </c>
      <c r="P63" s="41">
        <f t="shared" ref="P63" si="69">IF(OR(UPPER(H63)="J",UPPER(H63)="JA"),1,0)</f>
        <v>0</v>
      </c>
      <c r="Q63" s="41">
        <f t="shared" si="3"/>
        <v>0</v>
      </c>
      <c r="R63" s="41">
        <f t="shared" si="4"/>
        <v>0</v>
      </c>
      <c r="S63" s="41">
        <f t="shared" ref="S63" si="70">(N63*3+M63*5)*P63</f>
        <v>0</v>
      </c>
      <c r="T63" s="41" t="b">
        <f t="shared" ref="T63" si="71">OR(L63=0,AND(L63=1,P63=1))</f>
        <v>0</v>
      </c>
    </row>
    <row r="64" spans="1:20" ht="30.75">
      <c r="A64" s="136"/>
      <c r="B64" s="157"/>
      <c r="C64" s="58" t="s">
        <v>155</v>
      </c>
      <c r="D64" s="45" t="s">
        <v>156</v>
      </c>
      <c r="E64" s="18"/>
      <c r="F64" s="18" t="s">
        <v>22</v>
      </c>
      <c r="G64" s="18"/>
      <c r="H64" s="123"/>
      <c r="I64" s="125"/>
      <c r="J64" s="70"/>
      <c r="L64" s="41">
        <f t="shared" si="0"/>
        <v>0</v>
      </c>
      <c r="M64" s="41">
        <f t="shared" si="7"/>
        <v>1</v>
      </c>
      <c r="N64" s="41">
        <f t="shared" si="8"/>
        <v>0</v>
      </c>
      <c r="O64" s="41">
        <f t="shared" si="1"/>
        <v>1</v>
      </c>
      <c r="P64" s="41">
        <f t="shared" si="2"/>
        <v>0</v>
      </c>
      <c r="Q64" s="41">
        <f t="shared" si="3"/>
        <v>0</v>
      </c>
      <c r="R64" s="41">
        <f t="shared" si="4"/>
        <v>0</v>
      </c>
      <c r="S64" s="41">
        <f t="shared" si="5"/>
        <v>0</v>
      </c>
      <c r="T64" s="41" t="b">
        <f t="shared" si="6"/>
        <v>1</v>
      </c>
    </row>
    <row r="65" spans="1:20" ht="45.75">
      <c r="A65" s="136"/>
      <c r="B65" s="157"/>
      <c r="C65" s="90" t="s">
        <v>157</v>
      </c>
      <c r="D65" s="45" t="s">
        <v>158</v>
      </c>
      <c r="E65" s="28"/>
      <c r="F65" s="28" t="s">
        <v>22</v>
      </c>
      <c r="G65" s="28"/>
      <c r="H65" s="123"/>
      <c r="I65" s="126"/>
      <c r="J65" s="33"/>
      <c r="L65" s="41">
        <f t="shared" si="0"/>
        <v>0</v>
      </c>
      <c r="M65" s="41">
        <f t="shared" si="7"/>
        <v>1</v>
      </c>
      <c r="N65" s="41">
        <f t="shared" si="8"/>
        <v>0</v>
      </c>
      <c r="O65" s="41">
        <f t="shared" si="1"/>
        <v>1</v>
      </c>
      <c r="P65" s="41">
        <f t="shared" si="2"/>
        <v>0</v>
      </c>
      <c r="Q65" s="41">
        <f t="shared" si="3"/>
        <v>0</v>
      </c>
      <c r="R65" s="41">
        <f t="shared" si="4"/>
        <v>0</v>
      </c>
      <c r="S65" s="41">
        <f t="shared" si="5"/>
        <v>0</v>
      </c>
      <c r="T65" s="41" t="b">
        <f t="shared" si="6"/>
        <v>1</v>
      </c>
    </row>
    <row r="66" spans="1:20" ht="45.75">
      <c r="A66" s="137"/>
      <c r="B66" s="162"/>
      <c r="C66" s="62" t="s">
        <v>159</v>
      </c>
      <c r="D66" s="45" t="s">
        <v>160</v>
      </c>
      <c r="E66" s="20"/>
      <c r="F66" s="20" t="s">
        <v>22</v>
      </c>
      <c r="G66" s="20"/>
      <c r="H66" s="123"/>
      <c r="I66" s="126"/>
      <c r="J66" s="72"/>
      <c r="L66" s="41">
        <f t="shared" ref="L66:L67" si="72">IF(UPPER(E66)="X",1,0)</f>
        <v>0</v>
      </c>
      <c r="M66" s="41">
        <f t="shared" ref="M66:M67" si="73">IF(UPPER(F66)="X",1,0)</f>
        <v>1</v>
      </c>
      <c r="N66" s="41">
        <f t="shared" ref="N66:N67" si="74">IF(UPPER(G66)="X",1,0)</f>
        <v>0</v>
      </c>
      <c r="O66" s="41">
        <f t="shared" ref="O66:O67" si="75">L66+M66+N66</f>
        <v>1</v>
      </c>
      <c r="P66" s="41">
        <f t="shared" ref="P66:P67" si="76">IF(OR(UPPER(H66)="J",UPPER(H66)="JA"),1,0)</f>
        <v>0</v>
      </c>
      <c r="Q66" s="41">
        <f t="shared" si="3"/>
        <v>0</v>
      </c>
      <c r="R66" s="41">
        <f t="shared" si="4"/>
        <v>0</v>
      </c>
      <c r="S66" s="41">
        <f t="shared" ref="S66:S67" si="77">(N66*3+M66*5)*P66</f>
        <v>0</v>
      </c>
      <c r="T66" s="41" t="b">
        <f t="shared" ref="T66:T67" si="78">OR(L66=0,AND(L66=1,P66=1))</f>
        <v>1</v>
      </c>
    </row>
    <row r="67" spans="1:20" ht="45.75">
      <c r="A67" s="137"/>
      <c r="B67" s="162"/>
      <c r="C67" s="62" t="s">
        <v>161</v>
      </c>
      <c r="D67" s="45" t="s">
        <v>162</v>
      </c>
      <c r="E67" s="19"/>
      <c r="F67" s="19" t="s">
        <v>22</v>
      </c>
      <c r="G67" s="19"/>
      <c r="H67" s="123"/>
      <c r="I67" s="126"/>
      <c r="J67" s="70"/>
      <c r="L67" s="41">
        <f t="shared" si="72"/>
        <v>0</v>
      </c>
      <c r="M67" s="41">
        <f t="shared" si="73"/>
        <v>1</v>
      </c>
      <c r="N67" s="41">
        <f t="shared" si="74"/>
        <v>0</v>
      </c>
      <c r="O67" s="41">
        <f t="shared" si="75"/>
        <v>1</v>
      </c>
      <c r="P67" s="41">
        <f t="shared" si="76"/>
        <v>0</v>
      </c>
      <c r="Q67" s="41">
        <f t="shared" ref="Q67:Q128" si="79">L67*P67</f>
        <v>0</v>
      </c>
      <c r="R67" s="41">
        <f t="shared" ref="R67:R128" si="80">(M67+N67)*P67</f>
        <v>0</v>
      </c>
      <c r="S67" s="41">
        <f t="shared" si="77"/>
        <v>0</v>
      </c>
      <c r="T67" s="41" t="b">
        <f t="shared" si="78"/>
        <v>1</v>
      </c>
    </row>
    <row r="68" spans="1:20" ht="60.75">
      <c r="A68" s="137"/>
      <c r="B68" s="162"/>
      <c r="C68" s="62" t="s">
        <v>163</v>
      </c>
      <c r="D68" s="45" t="s">
        <v>164</v>
      </c>
      <c r="E68" s="20"/>
      <c r="F68" s="19" t="s">
        <v>22</v>
      </c>
      <c r="G68" s="19"/>
      <c r="H68" s="123"/>
      <c r="I68" s="126"/>
      <c r="J68" s="70"/>
      <c r="L68" s="41">
        <f t="shared" ref="L68:N69" si="81">IF(UPPER(E68)="X",1,0)</f>
        <v>0</v>
      </c>
      <c r="M68" s="41">
        <f t="shared" si="81"/>
        <v>1</v>
      </c>
      <c r="N68" s="41">
        <f t="shared" si="81"/>
        <v>0</v>
      </c>
      <c r="O68" s="41">
        <f>L68+M68+N68</f>
        <v>1</v>
      </c>
      <c r="P68" s="41">
        <f>IF(OR(UPPER(H68)="J",UPPER(H68)="JA"),1,0)</f>
        <v>0</v>
      </c>
      <c r="Q68" s="41">
        <f t="shared" si="79"/>
        <v>0</v>
      </c>
      <c r="R68" s="41">
        <f t="shared" si="80"/>
        <v>0</v>
      </c>
      <c r="S68" s="41">
        <f>(N68*3+M68*5)*P68</f>
        <v>0</v>
      </c>
      <c r="T68" s="41" t="b">
        <f>OR(L68=0,AND(L68=1,P68=1))</f>
        <v>1</v>
      </c>
    </row>
    <row r="69" spans="1:20" ht="30.75">
      <c r="A69" s="137"/>
      <c r="B69" s="162"/>
      <c r="C69" s="25" t="s">
        <v>165</v>
      </c>
      <c r="D69" s="45" t="s">
        <v>166</v>
      </c>
      <c r="E69" s="19" t="s">
        <v>22</v>
      </c>
      <c r="F69" s="19"/>
      <c r="G69" s="19"/>
      <c r="H69" s="123"/>
      <c r="I69" s="126" t="str">
        <f>IF(T69,"👍","👎")</f>
        <v>👎</v>
      </c>
      <c r="J69" s="70"/>
      <c r="L69" s="41">
        <f t="shared" si="81"/>
        <v>1</v>
      </c>
      <c r="M69" s="41">
        <f t="shared" si="81"/>
        <v>0</v>
      </c>
      <c r="N69" s="41">
        <f t="shared" si="81"/>
        <v>0</v>
      </c>
      <c r="O69" s="41">
        <f>L69+M69+N69</f>
        <v>1</v>
      </c>
      <c r="P69" s="41">
        <f>IF(OR(UPPER(H69)="J",UPPER(H69)="JA"),1,0)</f>
        <v>0</v>
      </c>
      <c r="Q69" s="41">
        <f t="shared" si="79"/>
        <v>0</v>
      </c>
      <c r="R69" s="41">
        <f t="shared" si="80"/>
        <v>0</v>
      </c>
      <c r="S69" s="41">
        <f>(N69*3+M69*5)*P69</f>
        <v>0</v>
      </c>
      <c r="T69" s="41" t="b">
        <f>OR(L69=0,AND(L69=1,P69=1))</f>
        <v>0</v>
      </c>
    </row>
    <row r="70" spans="1:20" ht="16.5">
      <c r="A70" s="138"/>
      <c r="B70" s="163"/>
      <c r="C70" s="92" t="s">
        <v>167</v>
      </c>
      <c r="D70" s="103" t="s">
        <v>168</v>
      </c>
      <c r="E70" s="93" t="s">
        <v>22</v>
      </c>
      <c r="F70" s="93"/>
      <c r="G70" s="93"/>
      <c r="H70" s="128"/>
      <c r="I70" s="128" t="str">
        <f>IF(T70,"👍","👎")</f>
        <v>👎</v>
      </c>
      <c r="J70" s="94"/>
      <c r="L70" s="41">
        <f t="shared" si="0"/>
        <v>1</v>
      </c>
      <c r="M70" s="41">
        <f t="shared" si="7"/>
        <v>0</v>
      </c>
      <c r="N70" s="41">
        <f t="shared" si="8"/>
        <v>0</v>
      </c>
      <c r="O70" s="41">
        <f t="shared" si="1"/>
        <v>1</v>
      </c>
      <c r="P70" s="41">
        <f t="shared" si="2"/>
        <v>0</v>
      </c>
      <c r="Q70" s="41">
        <f t="shared" si="79"/>
        <v>0</v>
      </c>
      <c r="R70" s="41">
        <f t="shared" si="80"/>
        <v>0</v>
      </c>
      <c r="S70" s="41">
        <f t="shared" si="5"/>
        <v>0</v>
      </c>
      <c r="T70" s="41" t="b">
        <f t="shared" si="6"/>
        <v>0</v>
      </c>
    </row>
    <row r="71" spans="1:20" ht="45.75">
      <c r="A71" s="154" t="s">
        <v>169</v>
      </c>
      <c r="B71" s="151" t="s">
        <v>170</v>
      </c>
      <c r="C71" s="52" t="s">
        <v>171</v>
      </c>
      <c r="D71" s="172" t="s">
        <v>172</v>
      </c>
      <c r="E71" s="97" t="s">
        <v>22</v>
      </c>
      <c r="F71" s="14"/>
      <c r="G71" s="14"/>
      <c r="H71" s="123"/>
      <c r="I71" s="123" t="str">
        <f>IF(T71,"👍","👎")</f>
        <v>👎</v>
      </c>
      <c r="J71" s="67"/>
      <c r="L71" s="41">
        <f t="shared" si="0"/>
        <v>1</v>
      </c>
      <c r="M71" s="41">
        <f t="shared" si="7"/>
        <v>0</v>
      </c>
      <c r="N71" s="41">
        <f t="shared" si="8"/>
        <v>0</v>
      </c>
      <c r="O71" s="41">
        <f t="shared" si="1"/>
        <v>1</v>
      </c>
      <c r="P71" s="41">
        <f t="shared" si="2"/>
        <v>0</v>
      </c>
      <c r="Q71" s="41">
        <f t="shared" si="79"/>
        <v>0</v>
      </c>
      <c r="R71" s="41">
        <f t="shared" si="80"/>
        <v>0</v>
      </c>
      <c r="S71" s="41">
        <f t="shared" si="5"/>
        <v>0</v>
      </c>
      <c r="T71" s="41" t="b">
        <f t="shared" si="6"/>
        <v>0</v>
      </c>
    </row>
    <row r="72" spans="1:20" ht="45.75">
      <c r="A72" s="155"/>
      <c r="B72" s="164"/>
      <c r="C72" s="53" t="s">
        <v>173</v>
      </c>
      <c r="D72" s="40" t="s">
        <v>174</v>
      </c>
      <c r="E72" s="87" t="s">
        <v>22</v>
      </c>
      <c r="F72" s="84"/>
      <c r="G72" s="14"/>
      <c r="H72" s="123"/>
      <c r="I72" s="123" t="str">
        <f>IF(T72,"👍","👎")</f>
        <v>👎</v>
      </c>
      <c r="J72" s="67"/>
      <c r="L72" s="41">
        <f t="shared" ref="L72" si="82">IF(UPPER(E72)="X",1,0)</f>
        <v>1</v>
      </c>
      <c r="M72" s="41">
        <f t="shared" ref="M72" si="83">IF(UPPER(F72)="X",1,0)</f>
        <v>0</v>
      </c>
      <c r="N72" s="41">
        <f t="shared" ref="N72" si="84">IF(UPPER(G72)="X",1,0)</f>
        <v>0</v>
      </c>
      <c r="O72" s="41">
        <f t="shared" ref="O72" si="85">L72+M72+N72</f>
        <v>1</v>
      </c>
      <c r="P72" s="41">
        <f t="shared" ref="P72" si="86">IF(OR(UPPER(H72)="J",UPPER(H72)="JA"),1,0)</f>
        <v>0</v>
      </c>
      <c r="Q72" s="41">
        <f t="shared" si="79"/>
        <v>0</v>
      </c>
      <c r="R72" s="41">
        <f t="shared" si="80"/>
        <v>0</v>
      </c>
      <c r="S72" s="41">
        <f t="shared" ref="S72" si="87">(N72*3+M72*5)*P72</f>
        <v>0</v>
      </c>
      <c r="T72" s="41" t="b">
        <f t="shared" ref="T72" si="88">OR(L72=0,AND(L72=1,P72=1))</f>
        <v>0</v>
      </c>
    </row>
    <row r="73" spans="1:20" ht="45.75">
      <c r="A73" s="155"/>
      <c r="B73" s="139"/>
      <c r="C73" s="91" t="s">
        <v>175</v>
      </c>
      <c r="D73" s="173" t="s">
        <v>176</v>
      </c>
      <c r="E73" s="14" t="s">
        <v>22</v>
      </c>
      <c r="F73" s="14"/>
      <c r="G73" s="14"/>
      <c r="H73" s="123"/>
      <c r="I73" s="123" t="str">
        <f>IF(T73,"👍","👎")</f>
        <v>👎</v>
      </c>
      <c r="J73" s="67"/>
      <c r="L73" s="41">
        <f t="shared" ref="L73:L78" si="89">IF(UPPER(E73)="X",1,0)</f>
        <v>1</v>
      </c>
      <c r="M73" s="41">
        <f t="shared" ref="M73:M78" si="90">IF(UPPER(F73)="X",1,0)</f>
        <v>0</v>
      </c>
      <c r="N73" s="41">
        <f t="shared" ref="N73:N78" si="91">IF(UPPER(G73)="X",1,0)</f>
        <v>0</v>
      </c>
      <c r="O73" s="41">
        <f t="shared" ref="O73:O78" si="92">L73+M73+N73</f>
        <v>1</v>
      </c>
      <c r="P73" s="41">
        <f t="shared" ref="P73:P78" si="93">IF(OR(UPPER(H73)="J",UPPER(H73)="JA"),1,0)</f>
        <v>0</v>
      </c>
      <c r="Q73" s="41">
        <f t="shared" si="79"/>
        <v>0</v>
      </c>
      <c r="R73" s="41">
        <f t="shared" si="80"/>
        <v>0</v>
      </c>
      <c r="S73" s="41">
        <f t="shared" ref="S73:S78" si="94">(N73*3+M73*5)*P73</f>
        <v>0</v>
      </c>
      <c r="T73" s="41" t="b">
        <f t="shared" ref="T73:T78" si="95">OR(L73=0,AND(L73=1,P73=1))</f>
        <v>0</v>
      </c>
    </row>
    <row r="74" spans="1:20" ht="30.75">
      <c r="A74" s="155"/>
      <c r="B74" s="139"/>
      <c r="C74" s="91" t="s">
        <v>177</v>
      </c>
      <c r="D74" s="82" t="s">
        <v>178</v>
      </c>
      <c r="E74" s="14" t="s">
        <v>22</v>
      </c>
      <c r="F74" s="14"/>
      <c r="G74" s="14"/>
      <c r="H74" s="123"/>
      <c r="I74" s="123" t="str">
        <f>IF(T74,"👍","👎")</f>
        <v>👎</v>
      </c>
      <c r="J74" s="67"/>
      <c r="L74" s="41">
        <f t="shared" si="89"/>
        <v>1</v>
      </c>
      <c r="M74" s="41">
        <f t="shared" si="90"/>
        <v>0</v>
      </c>
      <c r="N74" s="41">
        <f t="shared" si="91"/>
        <v>0</v>
      </c>
      <c r="O74" s="41">
        <f t="shared" si="92"/>
        <v>1</v>
      </c>
      <c r="P74" s="41">
        <f t="shared" si="93"/>
        <v>0</v>
      </c>
      <c r="Q74" s="41">
        <f t="shared" si="79"/>
        <v>0</v>
      </c>
      <c r="R74" s="41">
        <f t="shared" si="80"/>
        <v>0</v>
      </c>
      <c r="S74" s="41">
        <f t="shared" si="94"/>
        <v>0</v>
      </c>
      <c r="T74" s="41" t="b">
        <f t="shared" si="95"/>
        <v>0</v>
      </c>
    </row>
    <row r="75" spans="1:20" ht="30.75">
      <c r="A75" s="155"/>
      <c r="B75" s="139"/>
      <c r="C75" s="91" t="s">
        <v>179</v>
      </c>
      <c r="D75" s="40" t="s">
        <v>180</v>
      </c>
      <c r="E75" s="14" t="s">
        <v>22</v>
      </c>
      <c r="F75" s="14"/>
      <c r="G75" s="14"/>
      <c r="H75" s="123"/>
      <c r="I75" s="123" t="str">
        <f>IF(T75,"👍","👎")</f>
        <v>👎</v>
      </c>
      <c r="J75" s="67"/>
      <c r="L75" s="41">
        <f t="shared" si="89"/>
        <v>1</v>
      </c>
      <c r="M75" s="41">
        <f t="shared" si="90"/>
        <v>0</v>
      </c>
      <c r="N75" s="41">
        <f t="shared" si="91"/>
        <v>0</v>
      </c>
      <c r="O75" s="41">
        <f t="shared" si="92"/>
        <v>1</v>
      </c>
      <c r="P75" s="41">
        <f t="shared" si="93"/>
        <v>0</v>
      </c>
      <c r="Q75" s="41">
        <f t="shared" si="79"/>
        <v>0</v>
      </c>
      <c r="R75" s="41">
        <f t="shared" si="80"/>
        <v>0</v>
      </c>
      <c r="S75" s="41">
        <f t="shared" si="94"/>
        <v>0</v>
      </c>
      <c r="T75" s="41" t="b">
        <f t="shared" si="95"/>
        <v>0</v>
      </c>
    </row>
    <row r="76" spans="1:20" ht="30.75">
      <c r="A76" s="155"/>
      <c r="B76" s="139"/>
      <c r="C76" s="91" t="s">
        <v>181</v>
      </c>
      <c r="D76" s="40" t="s">
        <v>182</v>
      </c>
      <c r="E76" s="14" t="s">
        <v>22</v>
      </c>
      <c r="F76" s="14"/>
      <c r="G76" s="14"/>
      <c r="H76" s="123"/>
      <c r="I76" s="123" t="str">
        <f>IF(T76,"👍","👎")</f>
        <v>👎</v>
      </c>
      <c r="J76" s="67"/>
      <c r="L76" s="41">
        <f t="shared" si="89"/>
        <v>1</v>
      </c>
      <c r="M76" s="41">
        <f t="shared" si="90"/>
        <v>0</v>
      </c>
      <c r="N76" s="41">
        <f t="shared" si="91"/>
        <v>0</v>
      </c>
      <c r="O76" s="41">
        <f t="shared" si="92"/>
        <v>1</v>
      </c>
      <c r="P76" s="41">
        <f t="shared" si="93"/>
        <v>0</v>
      </c>
      <c r="Q76" s="41">
        <f t="shared" si="79"/>
        <v>0</v>
      </c>
      <c r="R76" s="41">
        <f t="shared" si="80"/>
        <v>0</v>
      </c>
      <c r="S76" s="41">
        <f t="shared" si="94"/>
        <v>0</v>
      </c>
      <c r="T76" s="41" t="b">
        <f t="shared" si="95"/>
        <v>0</v>
      </c>
    </row>
    <row r="77" spans="1:20" ht="30.75">
      <c r="A77" s="155"/>
      <c r="B77" s="139"/>
      <c r="C77" s="91" t="s">
        <v>183</v>
      </c>
      <c r="D77" s="40" t="s">
        <v>184</v>
      </c>
      <c r="E77" s="14" t="s">
        <v>22</v>
      </c>
      <c r="F77" s="14"/>
      <c r="G77" s="14"/>
      <c r="H77" s="123"/>
      <c r="I77" s="123" t="str">
        <f>IF(T77,"👍","👎")</f>
        <v>👎</v>
      </c>
      <c r="J77" s="67"/>
      <c r="L77" s="41">
        <f t="shared" si="89"/>
        <v>1</v>
      </c>
      <c r="M77" s="41">
        <f t="shared" si="90"/>
        <v>0</v>
      </c>
      <c r="N77" s="41">
        <f t="shared" si="91"/>
        <v>0</v>
      </c>
      <c r="O77" s="41">
        <f t="shared" si="92"/>
        <v>1</v>
      </c>
      <c r="P77" s="41">
        <f t="shared" si="93"/>
        <v>0</v>
      </c>
      <c r="Q77" s="41">
        <f t="shared" si="79"/>
        <v>0</v>
      </c>
      <c r="R77" s="41">
        <f t="shared" si="80"/>
        <v>0</v>
      </c>
      <c r="S77" s="41">
        <f t="shared" si="94"/>
        <v>0</v>
      </c>
      <c r="T77" s="41" t="b">
        <f t="shared" si="95"/>
        <v>0</v>
      </c>
    </row>
    <row r="78" spans="1:20" ht="30.75">
      <c r="A78" s="155"/>
      <c r="B78" s="139"/>
      <c r="C78" s="91" t="s">
        <v>185</v>
      </c>
      <c r="D78" s="40" t="s">
        <v>186</v>
      </c>
      <c r="E78" s="14" t="s">
        <v>22</v>
      </c>
      <c r="F78" s="14"/>
      <c r="G78" s="14"/>
      <c r="H78" s="123"/>
      <c r="I78" s="123" t="str">
        <f>IF(T78,"👍","👎")</f>
        <v>👎</v>
      </c>
      <c r="J78" s="67"/>
      <c r="L78" s="41">
        <f t="shared" si="89"/>
        <v>1</v>
      </c>
      <c r="M78" s="41">
        <f t="shared" si="90"/>
        <v>0</v>
      </c>
      <c r="N78" s="41">
        <f t="shared" si="91"/>
        <v>0</v>
      </c>
      <c r="O78" s="41">
        <f t="shared" si="92"/>
        <v>1</v>
      </c>
      <c r="P78" s="41">
        <f t="shared" si="93"/>
        <v>0</v>
      </c>
      <c r="Q78" s="41">
        <f t="shared" si="79"/>
        <v>0</v>
      </c>
      <c r="R78" s="41">
        <f t="shared" si="80"/>
        <v>0</v>
      </c>
      <c r="S78" s="41">
        <f t="shared" si="94"/>
        <v>0</v>
      </c>
      <c r="T78" s="41" t="b">
        <f t="shared" si="95"/>
        <v>0</v>
      </c>
    </row>
    <row r="79" spans="1:20" ht="60.75">
      <c r="A79" s="155"/>
      <c r="B79" s="139"/>
      <c r="C79" s="91" t="s">
        <v>187</v>
      </c>
      <c r="D79" s="40" t="s">
        <v>188</v>
      </c>
      <c r="E79" s="14" t="s">
        <v>22</v>
      </c>
      <c r="F79" s="14"/>
      <c r="G79" s="14"/>
      <c r="H79" s="123"/>
      <c r="I79" s="123" t="str">
        <f>IF(T79,"👍","👎")</f>
        <v>👎</v>
      </c>
      <c r="J79" s="67"/>
      <c r="L79" s="41">
        <f t="shared" ref="L79:L160" si="96">IF(UPPER(E79)="X",1,0)</f>
        <v>1</v>
      </c>
      <c r="M79" s="41">
        <f t="shared" si="7"/>
        <v>0</v>
      </c>
      <c r="N79" s="41">
        <f t="shared" si="8"/>
        <v>0</v>
      </c>
      <c r="O79" s="41">
        <f t="shared" ref="O79:O160" si="97">L79+M79+N79</f>
        <v>1</v>
      </c>
      <c r="P79" s="41">
        <f t="shared" ref="P79:P160" si="98">IF(OR(UPPER(H79)="J",UPPER(H79)="JA"),1,0)</f>
        <v>0</v>
      </c>
      <c r="Q79" s="41">
        <f t="shared" si="79"/>
        <v>0</v>
      </c>
      <c r="R79" s="41">
        <f t="shared" si="80"/>
        <v>0</v>
      </c>
      <c r="S79" s="41">
        <f t="shared" ref="S79:S160" si="99">(N79*3+M79*5)*P79</f>
        <v>0</v>
      </c>
      <c r="T79" s="41" t="b">
        <f t="shared" ref="T79:T160" si="100">OR(L79=0,AND(L79=1,P79=1))</f>
        <v>0</v>
      </c>
    </row>
    <row r="80" spans="1:20" ht="16.5">
      <c r="A80" s="145"/>
      <c r="B80" s="150" t="s">
        <v>189</v>
      </c>
      <c r="C80" s="53" t="s">
        <v>190</v>
      </c>
      <c r="D80" s="42" t="s">
        <v>191</v>
      </c>
      <c r="E80" s="16" t="s">
        <v>22</v>
      </c>
      <c r="F80" s="16"/>
      <c r="G80" s="16"/>
      <c r="H80" s="123"/>
      <c r="I80" s="123" t="str">
        <f>IF(T80,"👍","👎")</f>
        <v>👎</v>
      </c>
      <c r="J80" s="68"/>
      <c r="L80" s="41">
        <f t="shared" si="96"/>
        <v>1</v>
      </c>
      <c r="M80" s="41">
        <f t="shared" ref="M80:M162" si="101">IF(UPPER(F80)="X",1,0)</f>
        <v>0</v>
      </c>
      <c r="N80" s="41">
        <f t="shared" ref="N80:N162" si="102">IF(UPPER(G80)="X",1,0)</f>
        <v>0</v>
      </c>
      <c r="O80" s="41">
        <f t="shared" si="97"/>
        <v>1</v>
      </c>
      <c r="P80" s="41">
        <f t="shared" si="98"/>
        <v>0</v>
      </c>
      <c r="Q80" s="41">
        <f t="shared" si="79"/>
        <v>0</v>
      </c>
      <c r="R80" s="41">
        <f t="shared" si="80"/>
        <v>0</v>
      </c>
      <c r="S80" s="41">
        <f t="shared" si="99"/>
        <v>0</v>
      </c>
      <c r="T80" s="41" t="b">
        <f t="shared" si="100"/>
        <v>0</v>
      </c>
    </row>
    <row r="81" spans="1:20" ht="16.5">
      <c r="A81" s="145"/>
      <c r="B81" s="150"/>
      <c r="C81" s="53" t="s">
        <v>192</v>
      </c>
      <c r="D81" s="42" t="s">
        <v>193</v>
      </c>
      <c r="E81" s="16" t="s">
        <v>22</v>
      </c>
      <c r="F81" s="16"/>
      <c r="G81" s="16"/>
      <c r="H81" s="123"/>
      <c r="I81" s="125" t="str">
        <f>IF(T81,"👍","👎")</f>
        <v>👎</v>
      </c>
      <c r="J81" s="68"/>
      <c r="L81" s="41">
        <f t="shared" si="96"/>
        <v>1</v>
      </c>
      <c r="M81" s="41">
        <f t="shared" si="101"/>
        <v>0</v>
      </c>
      <c r="N81" s="41">
        <f t="shared" si="102"/>
        <v>0</v>
      </c>
      <c r="O81" s="41">
        <f t="shared" si="97"/>
        <v>1</v>
      </c>
      <c r="P81" s="41">
        <f t="shared" si="98"/>
        <v>0</v>
      </c>
      <c r="Q81" s="41">
        <f t="shared" si="79"/>
        <v>0</v>
      </c>
      <c r="R81" s="41">
        <f t="shared" si="80"/>
        <v>0</v>
      </c>
      <c r="S81" s="41">
        <f t="shared" si="99"/>
        <v>0</v>
      </c>
      <c r="T81" s="41" t="b">
        <f t="shared" si="100"/>
        <v>0</v>
      </c>
    </row>
    <row r="82" spans="1:20" ht="30.75">
      <c r="A82" s="145"/>
      <c r="B82" s="150"/>
      <c r="C82" s="53" t="s">
        <v>194</v>
      </c>
      <c r="D82" s="42" t="s">
        <v>195</v>
      </c>
      <c r="E82" s="16" t="s">
        <v>22</v>
      </c>
      <c r="F82" s="16"/>
      <c r="G82" s="16"/>
      <c r="H82" s="123"/>
      <c r="I82" s="126" t="str">
        <f>IF(T82,"👍","👎")</f>
        <v>👎</v>
      </c>
      <c r="J82" s="68"/>
      <c r="L82" s="41">
        <f t="shared" ref="L82:L84" si="103">IF(UPPER(E82)="X",1,0)</f>
        <v>1</v>
      </c>
      <c r="M82" s="41">
        <f t="shared" ref="M82:M84" si="104">IF(UPPER(F82)="X",1,0)</f>
        <v>0</v>
      </c>
      <c r="N82" s="41">
        <f t="shared" ref="N82:N84" si="105">IF(UPPER(G82)="X",1,0)</f>
        <v>0</v>
      </c>
      <c r="O82" s="41">
        <f t="shared" ref="O82:O84" si="106">L82+M82+N82</f>
        <v>1</v>
      </c>
      <c r="P82" s="41">
        <f t="shared" ref="P82:P84" si="107">IF(OR(UPPER(H82)="J",UPPER(H82)="JA"),1,0)</f>
        <v>0</v>
      </c>
      <c r="Q82" s="41">
        <f t="shared" si="79"/>
        <v>0</v>
      </c>
      <c r="R82" s="41">
        <f t="shared" si="80"/>
        <v>0</v>
      </c>
      <c r="S82" s="41">
        <f t="shared" ref="S82:S84" si="108">(N82*3+M82*5)*P82</f>
        <v>0</v>
      </c>
      <c r="T82" s="41" t="b">
        <f t="shared" ref="T82:T84" si="109">OR(L82=0,AND(L82=1,P82=1))</f>
        <v>0</v>
      </c>
    </row>
    <row r="83" spans="1:20" ht="45.75">
      <c r="A83" s="145"/>
      <c r="B83" s="150"/>
      <c r="C83" s="53" t="s">
        <v>196</v>
      </c>
      <c r="D83" s="42" t="s">
        <v>197</v>
      </c>
      <c r="E83" s="81" t="s">
        <v>22</v>
      </c>
      <c r="F83" s="81"/>
      <c r="G83" s="81"/>
      <c r="H83" s="123"/>
      <c r="I83" s="126" t="str">
        <f>IF(T83,"👍","👎")</f>
        <v>👎</v>
      </c>
      <c r="J83" s="68"/>
      <c r="L83" s="41">
        <f t="shared" si="103"/>
        <v>1</v>
      </c>
      <c r="M83" s="41">
        <f t="shared" si="104"/>
        <v>0</v>
      </c>
      <c r="N83" s="41">
        <f t="shared" si="105"/>
        <v>0</v>
      </c>
      <c r="O83" s="41">
        <f t="shared" si="106"/>
        <v>1</v>
      </c>
      <c r="P83" s="41">
        <f t="shared" si="107"/>
        <v>0</v>
      </c>
      <c r="Q83" s="41">
        <f t="shared" si="79"/>
        <v>0</v>
      </c>
      <c r="R83" s="41">
        <f t="shared" si="80"/>
        <v>0</v>
      </c>
      <c r="S83" s="41">
        <f t="shared" si="108"/>
        <v>0</v>
      </c>
      <c r="T83" s="41" t="b">
        <f t="shared" si="109"/>
        <v>0</v>
      </c>
    </row>
    <row r="84" spans="1:20" ht="30.75">
      <c r="A84" s="145"/>
      <c r="B84" s="150"/>
      <c r="C84" s="53" t="s">
        <v>198</v>
      </c>
      <c r="D84" s="42" t="s">
        <v>199</v>
      </c>
      <c r="E84" s="81" t="s">
        <v>22</v>
      </c>
      <c r="F84" s="81"/>
      <c r="G84" s="81"/>
      <c r="H84" s="123"/>
      <c r="I84" s="126" t="str">
        <f>IF(T84,"👍","👎")</f>
        <v>👎</v>
      </c>
      <c r="J84" s="68"/>
      <c r="L84" s="41">
        <f t="shared" si="103"/>
        <v>1</v>
      </c>
      <c r="M84" s="41">
        <f t="shared" si="104"/>
        <v>0</v>
      </c>
      <c r="N84" s="41">
        <f t="shared" si="105"/>
        <v>0</v>
      </c>
      <c r="O84" s="41">
        <f t="shared" si="106"/>
        <v>1</v>
      </c>
      <c r="P84" s="41">
        <f t="shared" si="107"/>
        <v>0</v>
      </c>
      <c r="Q84" s="41">
        <f t="shared" si="79"/>
        <v>0</v>
      </c>
      <c r="R84" s="41">
        <f t="shared" si="80"/>
        <v>0</v>
      </c>
      <c r="S84" s="41">
        <f t="shared" si="108"/>
        <v>0</v>
      </c>
      <c r="T84" s="41" t="b">
        <f t="shared" si="109"/>
        <v>0</v>
      </c>
    </row>
    <row r="85" spans="1:20" ht="30.75">
      <c r="A85" s="145"/>
      <c r="B85" s="151"/>
      <c r="C85" s="53" t="s">
        <v>200</v>
      </c>
      <c r="D85" s="42" t="s">
        <v>201</v>
      </c>
      <c r="E85" s="16" t="s">
        <v>22</v>
      </c>
      <c r="F85" s="16"/>
      <c r="G85" s="16"/>
      <c r="H85" s="123"/>
      <c r="I85" s="126" t="str">
        <f>IF(T85,"👍","👎")</f>
        <v>👎</v>
      </c>
      <c r="J85" s="68"/>
      <c r="L85" s="41">
        <f t="shared" si="96"/>
        <v>1</v>
      </c>
      <c r="M85" s="41">
        <f t="shared" si="101"/>
        <v>0</v>
      </c>
      <c r="N85" s="41">
        <f t="shared" si="102"/>
        <v>0</v>
      </c>
      <c r="O85" s="41">
        <f t="shared" si="97"/>
        <v>1</v>
      </c>
      <c r="P85" s="41">
        <f t="shared" si="98"/>
        <v>0</v>
      </c>
      <c r="Q85" s="41">
        <f t="shared" si="79"/>
        <v>0</v>
      </c>
      <c r="R85" s="41">
        <f t="shared" si="80"/>
        <v>0</v>
      </c>
      <c r="S85" s="41">
        <f t="shared" si="99"/>
        <v>0</v>
      </c>
      <c r="T85" s="41" t="b">
        <f t="shared" si="100"/>
        <v>0</v>
      </c>
    </row>
    <row r="86" spans="1:20" ht="45.75">
      <c r="A86" s="145"/>
      <c r="B86" s="152" t="s">
        <v>202</v>
      </c>
      <c r="C86" s="54" t="s">
        <v>203</v>
      </c>
      <c r="D86" s="43" t="s">
        <v>204</v>
      </c>
      <c r="E86" s="17" t="s">
        <v>22</v>
      </c>
      <c r="F86" s="17"/>
      <c r="G86" s="17"/>
      <c r="H86" s="123"/>
      <c r="I86" s="125" t="str">
        <f>IF(T86,"👍","👎")</f>
        <v>👎</v>
      </c>
      <c r="J86" s="69"/>
      <c r="L86" s="41">
        <f t="shared" ref="L86:L93" si="110">IF(UPPER(E86)="X",1,0)</f>
        <v>1</v>
      </c>
      <c r="M86" s="41">
        <f t="shared" ref="M86:M93" si="111">IF(UPPER(F86)="X",1,0)</f>
        <v>0</v>
      </c>
      <c r="N86" s="41">
        <f t="shared" ref="N86:N93" si="112">IF(UPPER(G86)="X",1,0)</f>
        <v>0</v>
      </c>
      <c r="O86" s="41">
        <f t="shared" ref="O86:O93" si="113">L86+M86+N86</f>
        <v>1</v>
      </c>
      <c r="P86" s="41">
        <f t="shared" ref="P86:P93" si="114">IF(OR(UPPER(H86)="J",UPPER(H86)="JA"),1,0)</f>
        <v>0</v>
      </c>
      <c r="Q86" s="41">
        <f t="shared" si="79"/>
        <v>0</v>
      </c>
      <c r="R86" s="41">
        <f t="shared" si="80"/>
        <v>0</v>
      </c>
      <c r="S86" s="41">
        <f t="shared" ref="S86:S93" si="115">(N86*3+M86*5)*P86</f>
        <v>0</v>
      </c>
      <c r="T86" s="41" t="b">
        <f t="shared" ref="T86:T93" si="116">OR(L86=0,AND(L86=1,P86=1))</f>
        <v>0</v>
      </c>
    </row>
    <row r="87" spans="1:20" ht="30.75">
      <c r="A87" s="145"/>
      <c r="B87" s="150"/>
      <c r="C87" s="54" t="s">
        <v>205</v>
      </c>
      <c r="D87" s="43" t="s">
        <v>206</v>
      </c>
      <c r="E87" s="17" t="s">
        <v>22</v>
      </c>
      <c r="F87" s="17"/>
      <c r="G87" s="17"/>
      <c r="H87" s="123"/>
      <c r="I87" s="126" t="str">
        <f>IF(T87,"👍","👎")</f>
        <v>👎</v>
      </c>
      <c r="J87" s="69"/>
      <c r="L87" s="41">
        <f t="shared" si="110"/>
        <v>1</v>
      </c>
      <c r="M87" s="41">
        <f t="shared" si="111"/>
        <v>0</v>
      </c>
      <c r="N87" s="41">
        <f t="shared" si="112"/>
        <v>0</v>
      </c>
      <c r="O87" s="41">
        <f t="shared" si="113"/>
        <v>1</v>
      </c>
      <c r="P87" s="41">
        <f t="shared" si="114"/>
        <v>0</v>
      </c>
      <c r="Q87" s="41">
        <f t="shared" si="79"/>
        <v>0</v>
      </c>
      <c r="R87" s="41">
        <f t="shared" si="80"/>
        <v>0</v>
      </c>
      <c r="S87" s="41">
        <f t="shared" si="115"/>
        <v>0</v>
      </c>
      <c r="T87" s="41" t="b">
        <f t="shared" si="116"/>
        <v>0</v>
      </c>
    </row>
    <row r="88" spans="1:20" ht="30.75">
      <c r="A88" s="145"/>
      <c r="B88" s="150"/>
      <c r="C88" s="54" t="s">
        <v>207</v>
      </c>
      <c r="D88" s="43" t="s">
        <v>208</v>
      </c>
      <c r="E88" s="17" t="s">
        <v>22</v>
      </c>
      <c r="F88" s="17"/>
      <c r="G88" s="17"/>
      <c r="H88" s="123"/>
      <c r="I88" s="126" t="str">
        <f>IF(T88,"👍","👎")</f>
        <v>👎</v>
      </c>
      <c r="J88" s="69"/>
      <c r="L88" s="41">
        <f t="shared" si="110"/>
        <v>1</v>
      </c>
      <c r="M88" s="41">
        <f t="shared" si="111"/>
        <v>0</v>
      </c>
      <c r="N88" s="41">
        <f t="shared" si="112"/>
        <v>0</v>
      </c>
      <c r="O88" s="41">
        <f t="shared" si="113"/>
        <v>1</v>
      </c>
      <c r="P88" s="41">
        <f t="shared" si="114"/>
        <v>0</v>
      </c>
      <c r="Q88" s="41">
        <f t="shared" si="79"/>
        <v>0</v>
      </c>
      <c r="R88" s="41">
        <f t="shared" si="80"/>
        <v>0</v>
      </c>
      <c r="S88" s="41">
        <f t="shared" si="115"/>
        <v>0</v>
      </c>
      <c r="T88" s="41" t="b">
        <f t="shared" si="116"/>
        <v>0</v>
      </c>
    </row>
    <row r="89" spans="1:20">
      <c r="A89" s="145"/>
      <c r="B89" s="150"/>
      <c r="C89" s="54" t="s">
        <v>209</v>
      </c>
      <c r="D89" s="43" t="s">
        <v>210</v>
      </c>
      <c r="E89" s="17"/>
      <c r="F89" s="17" t="s">
        <v>22</v>
      </c>
      <c r="G89" s="17"/>
      <c r="H89" s="123"/>
      <c r="I89" s="126"/>
      <c r="J89" s="69"/>
      <c r="L89" s="41">
        <f t="shared" si="110"/>
        <v>0</v>
      </c>
      <c r="M89" s="41">
        <f t="shared" si="111"/>
        <v>1</v>
      </c>
      <c r="N89" s="41">
        <f t="shared" si="112"/>
        <v>0</v>
      </c>
      <c r="O89" s="41">
        <f t="shared" si="113"/>
        <v>1</v>
      </c>
      <c r="P89" s="41">
        <f t="shared" si="114"/>
        <v>0</v>
      </c>
      <c r="Q89" s="41">
        <f t="shared" si="79"/>
        <v>0</v>
      </c>
      <c r="R89" s="41">
        <f t="shared" si="80"/>
        <v>0</v>
      </c>
      <c r="S89" s="41">
        <f t="shared" si="115"/>
        <v>0</v>
      </c>
      <c r="T89" s="41" t="b">
        <f t="shared" si="116"/>
        <v>1</v>
      </c>
    </row>
    <row r="90" spans="1:20" ht="45.75">
      <c r="A90" s="145"/>
      <c r="B90" s="150"/>
      <c r="C90" s="54" t="s">
        <v>211</v>
      </c>
      <c r="D90" s="43" t="s">
        <v>212</v>
      </c>
      <c r="E90" s="17" t="s">
        <v>22</v>
      </c>
      <c r="F90" s="17"/>
      <c r="G90" s="17"/>
      <c r="H90" s="123"/>
      <c r="I90" s="126" t="str">
        <f>IF(T90,"👍","👎")</f>
        <v>👎</v>
      </c>
      <c r="J90" s="69"/>
      <c r="L90" s="41">
        <f t="shared" si="110"/>
        <v>1</v>
      </c>
      <c r="M90" s="41">
        <f t="shared" si="111"/>
        <v>0</v>
      </c>
      <c r="N90" s="41">
        <f t="shared" si="112"/>
        <v>0</v>
      </c>
      <c r="O90" s="41">
        <f t="shared" si="113"/>
        <v>1</v>
      </c>
      <c r="P90" s="41">
        <f t="shared" si="114"/>
        <v>0</v>
      </c>
      <c r="Q90" s="41">
        <f t="shared" si="79"/>
        <v>0</v>
      </c>
      <c r="R90" s="41">
        <f t="shared" si="80"/>
        <v>0</v>
      </c>
      <c r="S90" s="41">
        <f t="shared" si="115"/>
        <v>0</v>
      </c>
      <c r="T90" s="41" t="b">
        <f t="shared" si="116"/>
        <v>0</v>
      </c>
    </row>
    <row r="91" spans="1:20" ht="91.5">
      <c r="A91" s="145"/>
      <c r="B91" s="150"/>
      <c r="C91" s="54" t="s">
        <v>213</v>
      </c>
      <c r="D91" s="43" t="s">
        <v>214</v>
      </c>
      <c r="E91" s="17" t="s">
        <v>22</v>
      </c>
      <c r="F91" s="17"/>
      <c r="G91" s="17"/>
      <c r="H91" s="123"/>
      <c r="I91" s="126" t="str">
        <f>IF(T91,"👍","👎")</f>
        <v>👎</v>
      </c>
      <c r="J91" s="69"/>
      <c r="L91" s="41">
        <f t="shared" si="110"/>
        <v>1</v>
      </c>
      <c r="M91" s="41">
        <f t="shared" si="111"/>
        <v>0</v>
      </c>
      <c r="N91" s="41">
        <f t="shared" si="112"/>
        <v>0</v>
      </c>
      <c r="O91" s="41">
        <f t="shared" si="113"/>
        <v>1</v>
      </c>
      <c r="P91" s="41">
        <f t="shared" si="114"/>
        <v>0</v>
      </c>
      <c r="Q91" s="41">
        <f t="shared" si="79"/>
        <v>0</v>
      </c>
      <c r="R91" s="41">
        <f t="shared" si="80"/>
        <v>0</v>
      </c>
      <c r="S91" s="41">
        <f t="shared" si="115"/>
        <v>0</v>
      </c>
      <c r="T91" s="41" t="b">
        <f t="shared" si="116"/>
        <v>0</v>
      </c>
    </row>
    <row r="92" spans="1:20" ht="30.75">
      <c r="A92" s="145"/>
      <c r="B92" s="150"/>
      <c r="C92" s="54" t="s">
        <v>215</v>
      </c>
      <c r="D92" s="89" t="s">
        <v>216</v>
      </c>
      <c r="E92" s="17" t="s">
        <v>22</v>
      </c>
      <c r="F92" s="17"/>
      <c r="G92" s="17"/>
      <c r="H92" s="123"/>
      <c r="I92" s="126" t="str">
        <f>IF(T92,"👍","👎")</f>
        <v>👎</v>
      </c>
      <c r="J92" s="69"/>
      <c r="L92" s="41">
        <f t="shared" si="110"/>
        <v>1</v>
      </c>
      <c r="M92" s="41">
        <f t="shared" si="111"/>
        <v>0</v>
      </c>
      <c r="N92" s="41">
        <f t="shared" si="112"/>
        <v>0</v>
      </c>
      <c r="O92" s="41">
        <f t="shared" si="113"/>
        <v>1</v>
      </c>
      <c r="P92" s="41">
        <f t="shared" si="114"/>
        <v>0</v>
      </c>
      <c r="Q92" s="41">
        <f t="shared" si="79"/>
        <v>0</v>
      </c>
      <c r="R92" s="41">
        <f t="shared" si="80"/>
        <v>0</v>
      </c>
      <c r="S92" s="41">
        <f t="shared" si="115"/>
        <v>0</v>
      </c>
      <c r="T92" s="41" t="b">
        <f t="shared" si="116"/>
        <v>0</v>
      </c>
    </row>
    <row r="93" spans="1:20" ht="60.75">
      <c r="A93" s="146"/>
      <c r="B93" s="158"/>
      <c r="C93" s="59" t="s">
        <v>217</v>
      </c>
      <c r="D93" s="108" t="s">
        <v>218</v>
      </c>
      <c r="E93" s="109" t="s">
        <v>22</v>
      </c>
      <c r="F93" s="29"/>
      <c r="G93" s="110"/>
      <c r="H93" s="128"/>
      <c r="I93" s="129" t="str">
        <f>IF(T93,"👍","👎")</f>
        <v>👎</v>
      </c>
      <c r="J93" s="111"/>
      <c r="L93" s="41">
        <f t="shared" si="110"/>
        <v>1</v>
      </c>
      <c r="M93" s="41">
        <f t="shared" si="111"/>
        <v>0</v>
      </c>
      <c r="N93" s="41">
        <f t="shared" si="112"/>
        <v>0</v>
      </c>
      <c r="O93" s="41">
        <f t="shared" si="113"/>
        <v>1</v>
      </c>
      <c r="P93" s="41">
        <f t="shared" si="114"/>
        <v>0</v>
      </c>
      <c r="Q93" s="41">
        <f t="shared" si="79"/>
        <v>0</v>
      </c>
      <c r="R93" s="41">
        <f t="shared" si="80"/>
        <v>0</v>
      </c>
      <c r="S93" s="41">
        <f t="shared" si="115"/>
        <v>0</v>
      </c>
      <c r="T93" s="41" t="b">
        <f t="shared" si="116"/>
        <v>0</v>
      </c>
    </row>
    <row r="94" spans="1:20" ht="30.75">
      <c r="A94" s="159" t="s">
        <v>219</v>
      </c>
      <c r="B94" s="147" t="s">
        <v>220</v>
      </c>
      <c r="C94" s="60" t="s">
        <v>221</v>
      </c>
      <c r="D94" s="98" t="s">
        <v>222</v>
      </c>
      <c r="E94" s="32" t="s">
        <v>22</v>
      </c>
      <c r="F94" s="32"/>
      <c r="G94" s="18"/>
      <c r="H94" s="123"/>
      <c r="I94" s="123" t="str">
        <f>IF(T94,"👍","👎")</f>
        <v>👎</v>
      </c>
      <c r="J94" s="33"/>
      <c r="L94" s="41">
        <f t="shared" si="96"/>
        <v>1</v>
      </c>
      <c r="M94" s="41">
        <f t="shared" si="101"/>
        <v>0</v>
      </c>
      <c r="N94" s="41">
        <f t="shared" si="102"/>
        <v>0</v>
      </c>
      <c r="O94" s="41">
        <f t="shared" si="97"/>
        <v>1</v>
      </c>
      <c r="P94" s="41">
        <f t="shared" si="98"/>
        <v>0</v>
      </c>
      <c r="Q94" s="41">
        <f t="shared" si="79"/>
        <v>0</v>
      </c>
      <c r="R94" s="41">
        <f t="shared" si="80"/>
        <v>0</v>
      </c>
      <c r="S94" s="41">
        <f t="shared" si="99"/>
        <v>0</v>
      </c>
      <c r="T94" s="41" t="b">
        <f t="shared" si="100"/>
        <v>0</v>
      </c>
    </row>
    <row r="95" spans="1:20" ht="30.75">
      <c r="A95" s="159"/>
      <c r="B95" s="156"/>
      <c r="C95" s="60" t="s">
        <v>223</v>
      </c>
      <c r="D95" s="44" t="s">
        <v>224</v>
      </c>
      <c r="E95" s="18" t="s">
        <v>22</v>
      </c>
      <c r="F95" s="18"/>
      <c r="G95" s="18"/>
      <c r="H95" s="123"/>
      <c r="I95" s="123" t="str">
        <f>IF(T95,"👍","👎")</f>
        <v>👎</v>
      </c>
      <c r="J95" s="33"/>
      <c r="L95" s="41">
        <f t="shared" ref="L95" si="117">IF(UPPER(E95)="X",1,0)</f>
        <v>1</v>
      </c>
      <c r="M95" s="41">
        <f t="shared" ref="M95" si="118">IF(UPPER(F95)="X",1,0)</f>
        <v>0</v>
      </c>
      <c r="N95" s="41">
        <f t="shared" ref="N95" si="119">IF(UPPER(G95)="X",1,0)</f>
        <v>0</v>
      </c>
      <c r="O95" s="41">
        <f t="shared" ref="O95" si="120">L95+M95+N95</f>
        <v>1</v>
      </c>
      <c r="P95" s="41">
        <f t="shared" ref="P95" si="121">IF(OR(UPPER(H95)="J",UPPER(H95)="JA"),1,0)</f>
        <v>0</v>
      </c>
      <c r="Q95" s="41">
        <f t="shared" si="79"/>
        <v>0</v>
      </c>
      <c r="R95" s="41">
        <f t="shared" si="80"/>
        <v>0</v>
      </c>
      <c r="S95" s="41">
        <f t="shared" ref="S95" si="122">(N95*3+M95*5)*P95</f>
        <v>0</v>
      </c>
      <c r="T95" s="41" t="b">
        <f t="shared" ref="T95" si="123">OR(L95=0,AND(L95=1,P95=1))</f>
        <v>0</v>
      </c>
    </row>
    <row r="96" spans="1:20" ht="30.75">
      <c r="A96" s="159"/>
      <c r="B96" s="148" t="s">
        <v>225</v>
      </c>
      <c r="C96" s="60" t="s">
        <v>226</v>
      </c>
      <c r="D96" s="44" t="s">
        <v>227</v>
      </c>
      <c r="E96" s="18" t="s">
        <v>22</v>
      </c>
      <c r="F96" s="18"/>
      <c r="G96" s="18"/>
      <c r="H96" s="123"/>
      <c r="I96" s="123" t="str">
        <f>IF(T96,"👍","👎")</f>
        <v>👎</v>
      </c>
      <c r="J96" s="33"/>
      <c r="L96" s="41">
        <f t="shared" si="96"/>
        <v>1</v>
      </c>
      <c r="M96" s="41">
        <f t="shared" si="101"/>
        <v>0</v>
      </c>
      <c r="N96" s="41">
        <f t="shared" si="102"/>
        <v>0</v>
      </c>
      <c r="O96" s="41">
        <f t="shared" si="97"/>
        <v>1</v>
      </c>
      <c r="P96" s="41">
        <f t="shared" si="98"/>
        <v>0</v>
      </c>
      <c r="Q96" s="41">
        <f t="shared" si="79"/>
        <v>0</v>
      </c>
      <c r="R96" s="41">
        <f t="shared" si="80"/>
        <v>0</v>
      </c>
      <c r="S96" s="41">
        <f t="shared" si="99"/>
        <v>0</v>
      </c>
      <c r="T96" s="41" t="b">
        <f t="shared" si="100"/>
        <v>0</v>
      </c>
    </row>
    <row r="97" spans="1:20" ht="16.5">
      <c r="A97" s="159"/>
      <c r="B97" s="147"/>
      <c r="C97" s="60" t="s">
        <v>228</v>
      </c>
      <c r="D97" s="48" t="s">
        <v>229</v>
      </c>
      <c r="E97" s="31" t="s">
        <v>22</v>
      </c>
      <c r="F97" s="18"/>
      <c r="G97" s="18"/>
      <c r="H97" s="123"/>
      <c r="I97" s="123" t="str">
        <f>IF(T97,"👍","👎")</f>
        <v>👎</v>
      </c>
      <c r="J97" s="33"/>
      <c r="L97" s="41">
        <f t="shared" si="96"/>
        <v>1</v>
      </c>
      <c r="M97" s="41">
        <f t="shared" si="101"/>
        <v>0</v>
      </c>
      <c r="N97" s="41">
        <f t="shared" si="102"/>
        <v>0</v>
      </c>
      <c r="O97" s="41">
        <f t="shared" si="97"/>
        <v>1</v>
      </c>
      <c r="P97" s="41">
        <f t="shared" si="98"/>
        <v>0</v>
      </c>
      <c r="Q97" s="41">
        <f t="shared" si="79"/>
        <v>0</v>
      </c>
      <c r="R97" s="41">
        <f t="shared" si="80"/>
        <v>0</v>
      </c>
      <c r="S97" s="41">
        <f t="shared" si="99"/>
        <v>0</v>
      </c>
      <c r="T97" s="41" t="b">
        <f t="shared" si="100"/>
        <v>0</v>
      </c>
    </row>
    <row r="98" spans="1:20" ht="60.75">
      <c r="A98" s="159"/>
      <c r="B98" s="147"/>
      <c r="C98" s="60" t="s">
        <v>230</v>
      </c>
      <c r="D98" s="174" t="s">
        <v>231</v>
      </c>
      <c r="E98" s="175" t="s">
        <v>22</v>
      </c>
      <c r="F98" s="18"/>
      <c r="G98" s="18"/>
      <c r="H98" s="123"/>
      <c r="I98" s="123" t="str">
        <f>IF(T98,"👍","👎")</f>
        <v>👎</v>
      </c>
      <c r="J98" s="33"/>
      <c r="L98" s="41">
        <f t="shared" si="96"/>
        <v>1</v>
      </c>
      <c r="M98" s="41">
        <f t="shared" si="101"/>
        <v>0</v>
      </c>
      <c r="N98" s="41">
        <f t="shared" si="102"/>
        <v>0</v>
      </c>
      <c r="O98" s="41">
        <f t="shared" si="97"/>
        <v>1</v>
      </c>
      <c r="P98" s="41">
        <f t="shared" si="98"/>
        <v>0</v>
      </c>
      <c r="Q98" s="41">
        <f t="shared" si="79"/>
        <v>0</v>
      </c>
      <c r="R98" s="41">
        <f t="shared" si="80"/>
        <v>0</v>
      </c>
      <c r="S98" s="41">
        <f t="shared" si="99"/>
        <v>0</v>
      </c>
      <c r="T98" s="41" t="b">
        <f t="shared" si="100"/>
        <v>0</v>
      </c>
    </row>
    <row r="99" spans="1:20" ht="45.75">
      <c r="A99" s="159"/>
      <c r="B99" s="147"/>
      <c r="C99" s="60" t="s">
        <v>232</v>
      </c>
      <c r="D99" s="44" t="s">
        <v>233</v>
      </c>
      <c r="E99" s="18" t="s">
        <v>22</v>
      </c>
      <c r="F99" s="18"/>
      <c r="G99" s="18"/>
      <c r="H99" s="123"/>
      <c r="I99" s="123" t="str">
        <f>IF(T99,"👍","👎")</f>
        <v>👎</v>
      </c>
      <c r="J99" s="33"/>
      <c r="L99" s="41">
        <f t="shared" si="96"/>
        <v>1</v>
      </c>
      <c r="M99" s="41">
        <f t="shared" si="101"/>
        <v>0</v>
      </c>
      <c r="N99" s="41">
        <f t="shared" si="102"/>
        <v>0</v>
      </c>
      <c r="O99" s="41">
        <f t="shared" si="97"/>
        <v>1</v>
      </c>
      <c r="P99" s="41">
        <f t="shared" si="98"/>
        <v>0</v>
      </c>
      <c r="Q99" s="41">
        <f t="shared" si="79"/>
        <v>0</v>
      </c>
      <c r="R99" s="41">
        <f t="shared" si="80"/>
        <v>0</v>
      </c>
      <c r="S99" s="41">
        <f t="shared" si="99"/>
        <v>0</v>
      </c>
      <c r="T99" s="41" t="b">
        <f t="shared" si="100"/>
        <v>0</v>
      </c>
    </row>
    <row r="100" spans="1:20" ht="16.5">
      <c r="A100" s="159"/>
      <c r="B100" s="147"/>
      <c r="C100" s="60" t="s">
        <v>234</v>
      </c>
      <c r="D100" s="44" t="s">
        <v>235</v>
      </c>
      <c r="E100" s="18" t="s">
        <v>22</v>
      </c>
      <c r="F100" s="18"/>
      <c r="G100" s="18"/>
      <c r="H100" s="123"/>
      <c r="I100" s="123" t="str">
        <f>IF(T100,"👍","👎")</f>
        <v>👎</v>
      </c>
      <c r="J100" s="33"/>
      <c r="L100" s="41">
        <f t="shared" si="96"/>
        <v>1</v>
      </c>
      <c r="M100" s="41">
        <f t="shared" si="101"/>
        <v>0</v>
      </c>
      <c r="N100" s="41">
        <f t="shared" si="102"/>
        <v>0</v>
      </c>
      <c r="O100" s="41">
        <f t="shared" si="97"/>
        <v>1</v>
      </c>
      <c r="P100" s="41">
        <f t="shared" si="98"/>
        <v>0</v>
      </c>
      <c r="Q100" s="41">
        <f t="shared" si="79"/>
        <v>0</v>
      </c>
      <c r="R100" s="41">
        <f t="shared" si="80"/>
        <v>0</v>
      </c>
      <c r="S100" s="41">
        <f t="shared" si="99"/>
        <v>0</v>
      </c>
      <c r="T100" s="41" t="b">
        <f t="shared" si="100"/>
        <v>0</v>
      </c>
    </row>
    <row r="101" spans="1:20" ht="16.5">
      <c r="A101" s="159"/>
      <c r="B101" s="147"/>
      <c r="C101" s="60" t="s">
        <v>236</v>
      </c>
      <c r="D101" s="44" t="s">
        <v>237</v>
      </c>
      <c r="E101" s="18" t="s">
        <v>22</v>
      </c>
      <c r="F101" s="18"/>
      <c r="G101" s="18"/>
      <c r="H101" s="123"/>
      <c r="I101" s="123" t="str">
        <f>IF(T101,"👍","👎")</f>
        <v>👎</v>
      </c>
      <c r="J101" s="33"/>
      <c r="L101" s="41">
        <f t="shared" si="96"/>
        <v>1</v>
      </c>
      <c r="M101" s="41">
        <f t="shared" si="101"/>
        <v>0</v>
      </c>
      <c r="N101" s="41">
        <f t="shared" si="102"/>
        <v>0</v>
      </c>
      <c r="O101" s="41">
        <f t="shared" si="97"/>
        <v>1</v>
      </c>
      <c r="P101" s="41">
        <f t="shared" si="98"/>
        <v>0</v>
      </c>
      <c r="Q101" s="41">
        <f t="shared" si="79"/>
        <v>0</v>
      </c>
      <c r="R101" s="41">
        <f t="shared" si="80"/>
        <v>0</v>
      </c>
      <c r="S101" s="41">
        <f t="shared" si="99"/>
        <v>0</v>
      </c>
      <c r="T101" s="41" t="b">
        <f t="shared" si="100"/>
        <v>0</v>
      </c>
    </row>
    <row r="102" spans="1:20" ht="16.5">
      <c r="A102" s="159"/>
      <c r="B102" s="147"/>
      <c r="C102" s="60" t="s">
        <v>238</v>
      </c>
      <c r="D102" s="44" t="s">
        <v>239</v>
      </c>
      <c r="E102" s="18" t="s">
        <v>22</v>
      </c>
      <c r="F102" s="18"/>
      <c r="G102" s="18"/>
      <c r="H102" s="123"/>
      <c r="I102" s="123" t="str">
        <f>IF(T102,"👍","👎")</f>
        <v>👎</v>
      </c>
      <c r="J102" s="33"/>
      <c r="L102" s="41">
        <f t="shared" si="96"/>
        <v>1</v>
      </c>
      <c r="M102" s="41">
        <f t="shared" si="101"/>
        <v>0</v>
      </c>
      <c r="N102" s="41">
        <f t="shared" si="102"/>
        <v>0</v>
      </c>
      <c r="O102" s="41">
        <f t="shared" si="97"/>
        <v>1</v>
      </c>
      <c r="P102" s="41">
        <f t="shared" si="98"/>
        <v>0</v>
      </c>
      <c r="Q102" s="41">
        <f t="shared" si="79"/>
        <v>0</v>
      </c>
      <c r="R102" s="41">
        <f t="shared" si="80"/>
        <v>0</v>
      </c>
      <c r="S102" s="41">
        <f t="shared" si="99"/>
        <v>0</v>
      </c>
      <c r="T102" s="41" t="b">
        <f t="shared" si="100"/>
        <v>0</v>
      </c>
    </row>
    <row r="103" spans="1:20" ht="45.75">
      <c r="A103" s="159"/>
      <c r="B103" s="147"/>
      <c r="C103" s="60" t="s">
        <v>240</v>
      </c>
      <c r="D103" s="44" t="s">
        <v>241</v>
      </c>
      <c r="E103" s="18" t="s">
        <v>22</v>
      </c>
      <c r="F103" s="18"/>
      <c r="G103" s="18"/>
      <c r="H103" s="123"/>
      <c r="I103" s="123" t="str">
        <f>IF(T103,"👍","👎")</f>
        <v>👎</v>
      </c>
      <c r="J103" s="33"/>
      <c r="L103" s="41">
        <f t="shared" si="96"/>
        <v>1</v>
      </c>
      <c r="M103" s="41">
        <f t="shared" si="101"/>
        <v>0</v>
      </c>
      <c r="N103" s="41">
        <f t="shared" si="102"/>
        <v>0</v>
      </c>
      <c r="O103" s="41">
        <f t="shared" si="97"/>
        <v>1</v>
      </c>
      <c r="P103" s="41">
        <f t="shared" si="98"/>
        <v>0</v>
      </c>
      <c r="Q103" s="41">
        <f t="shared" si="79"/>
        <v>0</v>
      </c>
      <c r="R103" s="41">
        <f t="shared" si="80"/>
        <v>0</v>
      </c>
      <c r="S103" s="41">
        <f t="shared" si="99"/>
        <v>0</v>
      </c>
      <c r="T103" s="41" t="b">
        <f t="shared" si="100"/>
        <v>0</v>
      </c>
    </row>
    <row r="104" spans="1:20" ht="16.5">
      <c r="A104" s="159"/>
      <c r="B104" s="147"/>
      <c r="C104" s="60" t="s">
        <v>242</v>
      </c>
      <c r="D104" s="48" t="s">
        <v>243</v>
      </c>
      <c r="E104" s="31" t="s">
        <v>22</v>
      </c>
      <c r="F104" s="18"/>
      <c r="G104" s="18"/>
      <c r="H104" s="123"/>
      <c r="I104" s="123" t="str">
        <f>IF(T104,"👍","👎")</f>
        <v>👎</v>
      </c>
      <c r="J104" s="33"/>
      <c r="L104" s="41">
        <f t="shared" si="96"/>
        <v>1</v>
      </c>
      <c r="M104" s="41">
        <f t="shared" si="101"/>
        <v>0</v>
      </c>
      <c r="N104" s="41">
        <f t="shared" si="102"/>
        <v>0</v>
      </c>
      <c r="O104" s="41">
        <f t="shared" si="97"/>
        <v>1</v>
      </c>
      <c r="P104" s="41">
        <f t="shared" si="98"/>
        <v>0</v>
      </c>
      <c r="Q104" s="41">
        <f t="shared" si="79"/>
        <v>0</v>
      </c>
      <c r="R104" s="41">
        <f t="shared" si="80"/>
        <v>0</v>
      </c>
      <c r="S104" s="41">
        <f t="shared" si="99"/>
        <v>0</v>
      </c>
      <c r="T104" s="41" t="b">
        <f t="shared" si="100"/>
        <v>0</v>
      </c>
    </row>
    <row r="105" spans="1:20" ht="30.75">
      <c r="A105" s="159"/>
      <c r="B105" s="147"/>
      <c r="C105" s="60" t="s">
        <v>244</v>
      </c>
      <c r="D105" s="174" t="s">
        <v>245</v>
      </c>
      <c r="E105" s="175" t="s">
        <v>22</v>
      </c>
      <c r="F105" s="18"/>
      <c r="G105" s="18"/>
      <c r="H105" s="123"/>
      <c r="I105" s="123" t="str">
        <f>IF(T105,"👍","👎")</f>
        <v>👎</v>
      </c>
      <c r="J105" s="33"/>
      <c r="L105" s="41">
        <f t="shared" si="96"/>
        <v>1</v>
      </c>
      <c r="M105" s="41">
        <f t="shared" si="101"/>
        <v>0</v>
      </c>
      <c r="N105" s="41">
        <f t="shared" si="102"/>
        <v>0</v>
      </c>
      <c r="O105" s="41">
        <f t="shared" si="97"/>
        <v>1</v>
      </c>
      <c r="P105" s="41">
        <f t="shared" si="98"/>
        <v>0</v>
      </c>
      <c r="Q105" s="41">
        <f t="shared" si="79"/>
        <v>0</v>
      </c>
      <c r="R105" s="41">
        <f t="shared" si="80"/>
        <v>0</v>
      </c>
      <c r="S105" s="41">
        <f t="shared" si="99"/>
        <v>0</v>
      </c>
      <c r="T105" s="41" t="b">
        <f t="shared" si="100"/>
        <v>0</v>
      </c>
    </row>
    <row r="106" spans="1:20" ht="60.75">
      <c r="A106" s="159"/>
      <c r="B106" s="147"/>
      <c r="C106" s="60" t="s">
        <v>246</v>
      </c>
      <c r="D106" s="44" t="s">
        <v>247</v>
      </c>
      <c r="E106" s="18" t="s">
        <v>22</v>
      </c>
      <c r="F106" s="18"/>
      <c r="G106" s="18"/>
      <c r="H106" s="123"/>
      <c r="I106" s="123" t="str">
        <f>IF(T106,"👍","👎")</f>
        <v>👎</v>
      </c>
      <c r="J106" s="33"/>
      <c r="L106" s="41">
        <f t="shared" si="96"/>
        <v>1</v>
      </c>
      <c r="M106" s="41">
        <f t="shared" si="101"/>
        <v>0</v>
      </c>
      <c r="N106" s="41">
        <f t="shared" si="102"/>
        <v>0</v>
      </c>
      <c r="O106" s="41">
        <f t="shared" si="97"/>
        <v>1</v>
      </c>
      <c r="P106" s="41">
        <f t="shared" si="98"/>
        <v>0</v>
      </c>
      <c r="Q106" s="41">
        <f t="shared" si="79"/>
        <v>0</v>
      </c>
      <c r="R106" s="41">
        <f t="shared" si="80"/>
        <v>0</v>
      </c>
      <c r="S106" s="41">
        <f t="shared" si="99"/>
        <v>0</v>
      </c>
      <c r="T106" s="41" t="b">
        <f t="shared" si="100"/>
        <v>0</v>
      </c>
    </row>
    <row r="107" spans="1:20" ht="30.75">
      <c r="A107" s="159"/>
      <c r="B107" s="147"/>
      <c r="C107" s="60" t="s">
        <v>248</v>
      </c>
      <c r="D107" s="174" t="s">
        <v>249</v>
      </c>
      <c r="E107" s="175" t="s">
        <v>22</v>
      </c>
      <c r="F107" s="18"/>
      <c r="G107" s="18"/>
      <c r="H107" s="123"/>
      <c r="I107" s="123" t="str">
        <f>IF(T107,"👍","👎")</f>
        <v>👎</v>
      </c>
      <c r="J107" s="33"/>
      <c r="L107" s="41">
        <f t="shared" si="96"/>
        <v>1</v>
      </c>
      <c r="M107" s="41">
        <f t="shared" si="101"/>
        <v>0</v>
      </c>
      <c r="N107" s="41">
        <f t="shared" si="102"/>
        <v>0</v>
      </c>
      <c r="O107" s="41">
        <f t="shared" si="97"/>
        <v>1</v>
      </c>
      <c r="P107" s="41">
        <f t="shared" si="98"/>
        <v>0</v>
      </c>
      <c r="Q107" s="41">
        <f t="shared" si="79"/>
        <v>0</v>
      </c>
      <c r="R107" s="41">
        <f t="shared" si="80"/>
        <v>0</v>
      </c>
      <c r="S107" s="41">
        <f t="shared" si="99"/>
        <v>0</v>
      </c>
      <c r="T107" s="41" t="b">
        <f t="shared" si="100"/>
        <v>0</v>
      </c>
    </row>
    <row r="108" spans="1:20">
      <c r="A108" s="159"/>
      <c r="B108" s="147"/>
      <c r="C108" s="60" t="s">
        <v>250</v>
      </c>
      <c r="D108" s="174" t="s">
        <v>251</v>
      </c>
      <c r="E108" s="175"/>
      <c r="F108" s="32" t="s">
        <v>22</v>
      </c>
      <c r="G108" s="19"/>
      <c r="H108" s="123"/>
      <c r="I108" s="123"/>
      <c r="J108" s="70"/>
      <c r="L108" s="41">
        <f t="shared" si="96"/>
        <v>0</v>
      </c>
      <c r="M108" s="41">
        <f t="shared" si="101"/>
        <v>1</v>
      </c>
      <c r="N108" s="41">
        <f t="shared" si="102"/>
        <v>0</v>
      </c>
      <c r="O108" s="41">
        <f t="shared" si="97"/>
        <v>1</v>
      </c>
      <c r="P108" s="41">
        <f t="shared" si="98"/>
        <v>0</v>
      </c>
      <c r="Q108" s="41">
        <f t="shared" si="79"/>
        <v>0</v>
      </c>
      <c r="R108" s="41">
        <f t="shared" si="80"/>
        <v>0</v>
      </c>
      <c r="S108" s="41">
        <f t="shared" si="99"/>
        <v>0</v>
      </c>
      <c r="T108" s="41" t="b">
        <f t="shared" si="100"/>
        <v>1</v>
      </c>
    </row>
    <row r="109" spans="1:20" ht="30.75">
      <c r="A109" s="159"/>
      <c r="B109" s="147"/>
      <c r="C109" s="60" t="s">
        <v>252</v>
      </c>
      <c r="D109" s="44" t="s">
        <v>253</v>
      </c>
      <c r="E109" s="30"/>
      <c r="F109" s="32"/>
      <c r="G109" s="65" t="s">
        <v>22</v>
      </c>
      <c r="H109" s="123"/>
      <c r="I109" s="123"/>
      <c r="J109" s="73"/>
      <c r="L109" s="41">
        <f t="shared" si="96"/>
        <v>0</v>
      </c>
      <c r="M109" s="41">
        <f t="shared" si="101"/>
        <v>0</v>
      </c>
      <c r="N109" s="41">
        <f t="shared" si="102"/>
        <v>1</v>
      </c>
      <c r="O109" s="41">
        <f t="shared" si="97"/>
        <v>1</v>
      </c>
      <c r="P109" s="41">
        <f t="shared" si="98"/>
        <v>0</v>
      </c>
      <c r="Q109" s="41">
        <f t="shared" si="79"/>
        <v>0</v>
      </c>
      <c r="R109" s="41">
        <f t="shared" si="80"/>
        <v>0</v>
      </c>
      <c r="S109" s="41">
        <f t="shared" si="99"/>
        <v>0</v>
      </c>
      <c r="T109" s="41" t="b">
        <f t="shared" si="100"/>
        <v>1</v>
      </c>
    </row>
    <row r="110" spans="1:20" ht="16.5">
      <c r="A110" s="159"/>
      <c r="B110" s="147"/>
      <c r="C110" s="60" t="s">
        <v>254</v>
      </c>
      <c r="D110" s="44" t="s">
        <v>255</v>
      </c>
      <c r="E110" s="18" t="s">
        <v>22</v>
      </c>
      <c r="F110" s="32"/>
      <c r="G110" s="19"/>
      <c r="H110" s="123"/>
      <c r="I110" s="123" t="str">
        <f>IF(T110,"👍","👎")</f>
        <v>👎</v>
      </c>
      <c r="J110" s="70"/>
      <c r="L110" s="41">
        <f t="shared" si="96"/>
        <v>1</v>
      </c>
      <c r="M110" s="41">
        <f t="shared" si="101"/>
        <v>0</v>
      </c>
      <c r="N110" s="41">
        <f t="shared" si="102"/>
        <v>0</v>
      </c>
      <c r="O110" s="41">
        <f t="shared" si="97"/>
        <v>1</v>
      </c>
      <c r="P110" s="41">
        <f t="shared" si="98"/>
        <v>0</v>
      </c>
      <c r="Q110" s="41">
        <f t="shared" si="79"/>
        <v>0</v>
      </c>
      <c r="R110" s="41">
        <f t="shared" si="80"/>
        <v>0</v>
      </c>
      <c r="S110" s="41">
        <f t="shared" si="99"/>
        <v>0</v>
      </c>
      <c r="T110" s="41" t="b">
        <f t="shared" si="100"/>
        <v>0</v>
      </c>
    </row>
    <row r="111" spans="1:20" ht="16.5">
      <c r="A111" s="159"/>
      <c r="B111" s="147"/>
      <c r="C111" s="60" t="s">
        <v>256</v>
      </c>
      <c r="D111" s="44" t="s">
        <v>257</v>
      </c>
      <c r="E111" s="18" t="s">
        <v>22</v>
      </c>
      <c r="F111" s="18"/>
      <c r="G111" s="18"/>
      <c r="H111" s="123"/>
      <c r="I111" s="123" t="str">
        <f>IF(T111,"👍","👎")</f>
        <v>👎</v>
      </c>
      <c r="J111" s="33"/>
      <c r="L111" s="41">
        <f t="shared" si="96"/>
        <v>1</v>
      </c>
      <c r="M111" s="41">
        <f t="shared" si="101"/>
        <v>0</v>
      </c>
      <c r="N111" s="41">
        <f t="shared" si="102"/>
        <v>0</v>
      </c>
      <c r="O111" s="41">
        <f t="shared" si="97"/>
        <v>1</v>
      </c>
      <c r="P111" s="41">
        <f t="shared" si="98"/>
        <v>0</v>
      </c>
      <c r="Q111" s="41">
        <f t="shared" si="79"/>
        <v>0</v>
      </c>
      <c r="R111" s="41">
        <f t="shared" si="80"/>
        <v>0</v>
      </c>
      <c r="S111" s="41">
        <f t="shared" si="99"/>
        <v>0</v>
      </c>
      <c r="T111" s="41" t="b">
        <f t="shared" si="100"/>
        <v>0</v>
      </c>
    </row>
    <row r="112" spans="1:20" ht="30.75">
      <c r="A112" s="159"/>
      <c r="B112" s="147"/>
      <c r="C112" s="60" t="s">
        <v>258</v>
      </c>
      <c r="D112" s="44" t="s">
        <v>259</v>
      </c>
      <c r="E112" s="18" t="s">
        <v>22</v>
      </c>
      <c r="F112" s="18"/>
      <c r="G112" s="18"/>
      <c r="H112" s="123"/>
      <c r="I112" s="123" t="str">
        <f>IF(T112,"👍","👎")</f>
        <v>👎</v>
      </c>
      <c r="J112" s="33"/>
      <c r="L112" s="41">
        <f t="shared" si="96"/>
        <v>1</v>
      </c>
      <c r="M112" s="41">
        <f t="shared" si="101"/>
        <v>0</v>
      </c>
      <c r="N112" s="41">
        <f t="shared" si="102"/>
        <v>0</v>
      </c>
      <c r="O112" s="41">
        <f t="shared" si="97"/>
        <v>1</v>
      </c>
      <c r="P112" s="41">
        <f t="shared" si="98"/>
        <v>0</v>
      </c>
      <c r="Q112" s="41">
        <f t="shared" si="79"/>
        <v>0</v>
      </c>
      <c r="R112" s="41">
        <f t="shared" si="80"/>
        <v>0</v>
      </c>
      <c r="S112" s="41">
        <f t="shared" si="99"/>
        <v>0</v>
      </c>
      <c r="T112" s="41" t="b">
        <f t="shared" si="100"/>
        <v>0</v>
      </c>
    </row>
    <row r="113" spans="1:20" ht="45.75">
      <c r="A113" s="159"/>
      <c r="B113" s="147"/>
      <c r="C113" s="60" t="s">
        <v>260</v>
      </c>
      <c r="D113" s="49" t="s">
        <v>261</v>
      </c>
      <c r="E113" s="18" t="s">
        <v>22</v>
      </c>
      <c r="F113" s="18"/>
      <c r="G113" s="18"/>
      <c r="H113" s="123"/>
      <c r="I113" s="123" t="str">
        <f>IF(T113,"👍","👎")</f>
        <v>👎</v>
      </c>
      <c r="J113" s="33"/>
      <c r="L113" s="41">
        <f t="shared" si="96"/>
        <v>1</v>
      </c>
      <c r="M113" s="41">
        <f t="shared" si="101"/>
        <v>0</v>
      </c>
      <c r="N113" s="41">
        <f t="shared" si="102"/>
        <v>0</v>
      </c>
      <c r="O113" s="41">
        <f t="shared" si="97"/>
        <v>1</v>
      </c>
      <c r="P113" s="41">
        <f t="shared" si="98"/>
        <v>0</v>
      </c>
      <c r="Q113" s="41">
        <f t="shared" si="79"/>
        <v>0</v>
      </c>
      <c r="R113" s="41">
        <f t="shared" si="80"/>
        <v>0</v>
      </c>
      <c r="S113" s="41">
        <f t="shared" si="99"/>
        <v>0</v>
      </c>
      <c r="T113" s="41" t="b">
        <f t="shared" si="100"/>
        <v>0</v>
      </c>
    </row>
    <row r="114" spans="1:20" ht="16.5">
      <c r="A114" s="159"/>
      <c r="B114" s="147"/>
      <c r="C114" s="60" t="s">
        <v>262</v>
      </c>
      <c r="D114" s="45" t="s">
        <v>263</v>
      </c>
      <c r="E114" s="18" t="s">
        <v>22</v>
      </c>
      <c r="F114" s="18"/>
      <c r="G114" s="18"/>
      <c r="H114" s="123"/>
      <c r="I114" s="123" t="str">
        <f>IF(T114,"👍","👎")</f>
        <v>👎</v>
      </c>
      <c r="J114" s="33"/>
      <c r="L114" s="41">
        <f t="shared" ref="L114:L136" si="124">IF(UPPER(E114)="X",1,0)</f>
        <v>1</v>
      </c>
      <c r="M114" s="41">
        <f t="shared" ref="M114:M136" si="125">IF(UPPER(F114)="X",1,0)</f>
        <v>0</v>
      </c>
      <c r="N114" s="41">
        <f t="shared" ref="N114:N136" si="126">IF(UPPER(G114)="X",1,0)</f>
        <v>0</v>
      </c>
      <c r="O114" s="41">
        <f t="shared" ref="O114:O136" si="127">L114+M114+N114</f>
        <v>1</v>
      </c>
      <c r="P114" s="41">
        <f t="shared" ref="P114:P136" si="128">IF(OR(UPPER(H114)="J",UPPER(H114)="JA"),1,0)</f>
        <v>0</v>
      </c>
      <c r="Q114" s="41">
        <f t="shared" si="79"/>
        <v>0</v>
      </c>
      <c r="R114" s="41">
        <f t="shared" si="80"/>
        <v>0</v>
      </c>
      <c r="S114" s="41">
        <f t="shared" ref="S114:S136" si="129">(N114*3+M114*5)*P114</f>
        <v>0</v>
      </c>
      <c r="T114" s="41" t="b">
        <f t="shared" ref="T114:T136" si="130">OR(L114=0,AND(L114=1,P114=1))</f>
        <v>0</v>
      </c>
    </row>
    <row r="115" spans="1:20" ht="30.75">
      <c r="A115" s="159"/>
      <c r="B115" s="147"/>
      <c r="C115" s="60" t="s">
        <v>264</v>
      </c>
      <c r="D115" s="45" t="s">
        <v>265</v>
      </c>
      <c r="E115" s="18" t="s">
        <v>22</v>
      </c>
      <c r="F115" s="18"/>
      <c r="G115" s="18"/>
      <c r="H115" s="123"/>
      <c r="I115" s="123" t="str">
        <f>IF(T115,"👍","👎")</f>
        <v>👎</v>
      </c>
      <c r="J115" s="33"/>
      <c r="L115" s="41">
        <f t="shared" si="124"/>
        <v>1</v>
      </c>
      <c r="M115" s="41">
        <f t="shared" si="125"/>
        <v>0</v>
      </c>
      <c r="N115" s="41">
        <f t="shared" si="126"/>
        <v>0</v>
      </c>
      <c r="O115" s="41">
        <f t="shared" si="127"/>
        <v>1</v>
      </c>
      <c r="P115" s="41">
        <f t="shared" si="128"/>
        <v>0</v>
      </c>
      <c r="Q115" s="41">
        <f t="shared" si="79"/>
        <v>0</v>
      </c>
      <c r="R115" s="41">
        <f t="shared" si="80"/>
        <v>0</v>
      </c>
      <c r="S115" s="41">
        <f t="shared" si="129"/>
        <v>0</v>
      </c>
      <c r="T115" s="41" t="b">
        <f t="shared" si="130"/>
        <v>0</v>
      </c>
    </row>
    <row r="116" spans="1:20" ht="16.5">
      <c r="A116" s="159"/>
      <c r="B116" s="147"/>
      <c r="C116" s="60" t="s">
        <v>266</v>
      </c>
      <c r="D116" s="45" t="s">
        <v>267</v>
      </c>
      <c r="E116" s="18" t="s">
        <v>22</v>
      </c>
      <c r="F116" s="18"/>
      <c r="G116" s="18"/>
      <c r="H116" s="123"/>
      <c r="I116" s="123" t="str">
        <f>IF(T116,"👍","👎")</f>
        <v>👎</v>
      </c>
      <c r="J116" s="33"/>
      <c r="L116" s="41">
        <f t="shared" si="124"/>
        <v>1</v>
      </c>
      <c r="M116" s="41">
        <f t="shared" si="125"/>
        <v>0</v>
      </c>
      <c r="N116" s="41">
        <f t="shared" si="126"/>
        <v>0</v>
      </c>
      <c r="O116" s="41">
        <f t="shared" si="127"/>
        <v>1</v>
      </c>
      <c r="P116" s="41">
        <f t="shared" si="128"/>
        <v>0</v>
      </c>
      <c r="Q116" s="41">
        <f t="shared" si="79"/>
        <v>0</v>
      </c>
      <c r="R116" s="41">
        <f t="shared" si="80"/>
        <v>0</v>
      </c>
      <c r="S116" s="41">
        <f t="shared" si="129"/>
        <v>0</v>
      </c>
      <c r="T116" s="41" t="b">
        <f t="shared" si="130"/>
        <v>0</v>
      </c>
    </row>
    <row r="117" spans="1:20" ht="30.75">
      <c r="A117" s="159"/>
      <c r="B117" s="147"/>
      <c r="C117" s="61" t="s">
        <v>268</v>
      </c>
      <c r="D117" s="45" t="s">
        <v>269</v>
      </c>
      <c r="E117" s="18" t="s">
        <v>22</v>
      </c>
      <c r="F117" s="18"/>
      <c r="G117" s="18"/>
      <c r="H117" s="123"/>
      <c r="I117" s="123" t="str">
        <f>IF(T117,"👍","👎")</f>
        <v>👎</v>
      </c>
      <c r="J117" s="33"/>
      <c r="L117" s="41">
        <f t="shared" si="124"/>
        <v>1</v>
      </c>
      <c r="M117" s="41">
        <f t="shared" si="125"/>
        <v>0</v>
      </c>
      <c r="N117" s="41">
        <f t="shared" si="126"/>
        <v>0</v>
      </c>
      <c r="O117" s="41">
        <f t="shared" si="127"/>
        <v>1</v>
      </c>
      <c r="P117" s="41">
        <f t="shared" si="128"/>
        <v>0</v>
      </c>
      <c r="Q117" s="41">
        <f t="shared" si="79"/>
        <v>0</v>
      </c>
      <c r="R117" s="41">
        <f t="shared" si="80"/>
        <v>0</v>
      </c>
      <c r="S117" s="41">
        <f t="shared" si="129"/>
        <v>0</v>
      </c>
      <c r="T117" s="41" t="b">
        <f t="shared" si="130"/>
        <v>0</v>
      </c>
    </row>
    <row r="118" spans="1:20" ht="16.5">
      <c r="A118" s="159"/>
      <c r="B118" s="147"/>
      <c r="C118" s="61" t="s">
        <v>270</v>
      </c>
      <c r="D118" s="45" t="s">
        <v>271</v>
      </c>
      <c r="E118" s="79" t="s">
        <v>22</v>
      </c>
      <c r="F118" s="18"/>
      <c r="G118" s="18"/>
      <c r="H118" s="123"/>
      <c r="I118" s="123" t="str">
        <f>IF(T118,"👍","👎")</f>
        <v>👎</v>
      </c>
      <c r="J118" s="33"/>
      <c r="L118" s="41">
        <f t="shared" si="124"/>
        <v>1</v>
      </c>
      <c r="M118" s="41">
        <f t="shared" si="125"/>
        <v>0</v>
      </c>
      <c r="N118" s="41">
        <f t="shared" si="126"/>
        <v>0</v>
      </c>
      <c r="O118" s="41">
        <f t="shared" si="127"/>
        <v>1</v>
      </c>
      <c r="P118" s="41">
        <f t="shared" si="128"/>
        <v>0</v>
      </c>
      <c r="Q118" s="41">
        <f t="shared" si="79"/>
        <v>0</v>
      </c>
      <c r="R118" s="41">
        <f t="shared" si="80"/>
        <v>0</v>
      </c>
      <c r="S118" s="41">
        <f t="shared" si="129"/>
        <v>0</v>
      </c>
      <c r="T118" s="41" t="b">
        <f t="shared" si="130"/>
        <v>0</v>
      </c>
    </row>
    <row r="119" spans="1:20" ht="45.75">
      <c r="A119" s="159"/>
      <c r="B119" s="147"/>
      <c r="C119" s="61" t="s">
        <v>272</v>
      </c>
      <c r="D119" s="45" t="s">
        <v>273</v>
      </c>
      <c r="E119" s="79" t="s">
        <v>22</v>
      </c>
      <c r="F119" s="18"/>
      <c r="G119" s="18"/>
      <c r="H119" s="123"/>
      <c r="I119" s="123" t="str">
        <f>IF(T119,"👍","👎")</f>
        <v>👎</v>
      </c>
      <c r="J119" s="33"/>
      <c r="L119" s="41">
        <f t="shared" si="124"/>
        <v>1</v>
      </c>
      <c r="M119" s="41">
        <f t="shared" si="125"/>
        <v>0</v>
      </c>
      <c r="N119" s="41">
        <f t="shared" si="126"/>
        <v>0</v>
      </c>
      <c r="O119" s="41">
        <f t="shared" si="127"/>
        <v>1</v>
      </c>
      <c r="P119" s="41">
        <f t="shared" si="128"/>
        <v>0</v>
      </c>
      <c r="Q119" s="41">
        <f t="shared" si="79"/>
        <v>0</v>
      </c>
      <c r="R119" s="41">
        <f t="shared" si="80"/>
        <v>0</v>
      </c>
      <c r="S119" s="41">
        <f t="shared" si="129"/>
        <v>0</v>
      </c>
      <c r="T119" s="41" t="b">
        <f t="shared" si="130"/>
        <v>0</v>
      </c>
    </row>
    <row r="120" spans="1:20">
      <c r="A120" s="159"/>
      <c r="B120" s="147"/>
      <c r="C120" s="61" t="s">
        <v>274</v>
      </c>
      <c r="D120" s="45" t="s">
        <v>275</v>
      </c>
      <c r="E120" s="79"/>
      <c r="F120" s="18" t="s">
        <v>22</v>
      </c>
      <c r="G120" s="18"/>
      <c r="H120" s="123"/>
      <c r="I120" s="123"/>
      <c r="J120" s="33"/>
      <c r="L120" s="41">
        <f t="shared" si="124"/>
        <v>0</v>
      </c>
      <c r="M120" s="41">
        <f t="shared" si="125"/>
        <v>1</v>
      </c>
      <c r="N120" s="41">
        <f t="shared" si="126"/>
        <v>0</v>
      </c>
      <c r="O120" s="41">
        <f t="shared" si="127"/>
        <v>1</v>
      </c>
      <c r="P120" s="41">
        <f t="shared" si="128"/>
        <v>0</v>
      </c>
      <c r="Q120" s="41">
        <f t="shared" si="79"/>
        <v>0</v>
      </c>
      <c r="R120" s="41">
        <f t="shared" si="80"/>
        <v>0</v>
      </c>
      <c r="S120" s="41">
        <f t="shared" si="129"/>
        <v>0</v>
      </c>
      <c r="T120" s="41" t="b">
        <f t="shared" si="130"/>
        <v>1</v>
      </c>
    </row>
    <row r="121" spans="1:20" ht="16.5">
      <c r="A121" s="159"/>
      <c r="B121" s="147"/>
      <c r="C121" s="61" t="s">
        <v>276</v>
      </c>
      <c r="D121" s="45" t="s">
        <v>277</v>
      </c>
      <c r="E121" s="79" t="s">
        <v>22</v>
      </c>
      <c r="F121" s="18"/>
      <c r="G121" s="18"/>
      <c r="H121" s="123"/>
      <c r="I121" s="123" t="str">
        <f>IF(T121,"👍","👎")</f>
        <v>👎</v>
      </c>
      <c r="J121" s="33"/>
      <c r="L121" s="41">
        <f t="shared" si="124"/>
        <v>1</v>
      </c>
      <c r="M121" s="41">
        <f t="shared" si="125"/>
        <v>0</v>
      </c>
      <c r="N121" s="41">
        <f t="shared" si="126"/>
        <v>0</v>
      </c>
      <c r="O121" s="41">
        <f t="shared" si="127"/>
        <v>1</v>
      </c>
      <c r="P121" s="41">
        <f t="shared" si="128"/>
        <v>0</v>
      </c>
      <c r="Q121" s="41">
        <f t="shared" si="79"/>
        <v>0</v>
      </c>
      <c r="R121" s="41">
        <f t="shared" si="80"/>
        <v>0</v>
      </c>
      <c r="S121" s="41">
        <f t="shared" si="129"/>
        <v>0</v>
      </c>
      <c r="T121" s="41" t="b">
        <f t="shared" si="130"/>
        <v>0</v>
      </c>
    </row>
    <row r="122" spans="1:20" ht="16.5">
      <c r="A122" s="159"/>
      <c r="B122" s="147"/>
      <c r="C122" s="61" t="s">
        <v>278</v>
      </c>
      <c r="D122" s="45" t="s">
        <v>279</v>
      </c>
      <c r="E122" s="79" t="s">
        <v>22</v>
      </c>
      <c r="F122" s="18"/>
      <c r="G122" s="18"/>
      <c r="H122" s="123"/>
      <c r="I122" s="123" t="str">
        <f>IF(T122,"👍","👎")</f>
        <v>👎</v>
      </c>
      <c r="J122" s="33"/>
      <c r="L122" s="41">
        <f t="shared" si="124"/>
        <v>1</v>
      </c>
      <c r="M122" s="41">
        <f t="shared" si="125"/>
        <v>0</v>
      </c>
      <c r="N122" s="41">
        <f t="shared" si="126"/>
        <v>0</v>
      </c>
      <c r="O122" s="41">
        <f t="shared" si="127"/>
        <v>1</v>
      </c>
      <c r="P122" s="41">
        <f t="shared" si="128"/>
        <v>0</v>
      </c>
      <c r="Q122" s="41">
        <f t="shared" si="79"/>
        <v>0</v>
      </c>
      <c r="R122" s="41">
        <f t="shared" si="80"/>
        <v>0</v>
      </c>
      <c r="S122" s="41">
        <f t="shared" si="129"/>
        <v>0</v>
      </c>
      <c r="T122" s="41" t="b">
        <f t="shared" si="130"/>
        <v>0</v>
      </c>
    </row>
    <row r="123" spans="1:20" ht="16.5">
      <c r="A123" s="159"/>
      <c r="B123" s="147"/>
      <c r="C123" s="61" t="s">
        <v>280</v>
      </c>
      <c r="D123" s="45" t="s">
        <v>281</v>
      </c>
      <c r="E123" s="79" t="s">
        <v>22</v>
      </c>
      <c r="F123" s="18"/>
      <c r="G123" s="18"/>
      <c r="H123" s="123"/>
      <c r="I123" s="123" t="str">
        <f>IF(T123,"👍","👎")</f>
        <v>👎</v>
      </c>
      <c r="J123" s="33"/>
      <c r="L123" s="41">
        <f t="shared" si="124"/>
        <v>1</v>
      </c>
      <c r="M123" s="41">
        <f t="shared" si="125"/>
        <v>0</v>
      </c>
      <c r="N123" s="41">
        <f t="shared" si="126"/>
        <v>0</v>
      </c>
      <c r="O123" s="41">
        <f t="shared" si="127"/>
        <v>1</v>
      </c>
      <c r="P123" s="41">
        <f t="shared" si="128"/>
        <v>0</v>
      </c>
      <c r="Q123" s="41">
        <f t="shared" si="79"/>
        <v>0</v>
      </c>
      <c r="R123" s="41">
        <f t="shared" si="80"/>
        <v>0</v>
      </c>
      <c r="S123" s="41">
        <f t="shared" si="129"/>
        <v>0</v>
      </c>
      <c r="T123" s="41" t="b">
        <f t="shared" si="130"/>
        <v>0</v>
      </c>
    </row>
    <row r="124" spans="1:20" ht="30.75">
      <c r="A124" s="159"/>
      <c r="B124" s="147"/>
      <c r="C124" s="61" t="s">
        <v>282</v>
      </c>
      <c r="D124" s="45" t="s">
        <v>283</v>
      </c>
      <c r="E124" s="79" t="s">
        <v>22</v>
      </c>
      <c r="F124" s="18"/>
      <c r="G124" s="18"/>
      <c r="H124" s="123"/>
      <c r="I124" s="123" t="str">
        <f>IF(T124,"👍","👎")</f>
        <v>👎</v>
      </c>
      <c r="J124" s="33"/>
      <c r="L124" s="41">
        <f t="shared" si="124"/>
        <v>1</v>
      </c>
      <c r="M124" s="41">
        <f t="shared" si="125"/>
        <v>0</v>
      </c>
      <c r="N124" s="41">
        <f t="shared" si="126"/>
        <v>0</v>
      </c>
      <c r="O124" s="41">
        <f t="shared" si="127"/>
        <v>1</v>
      </c>
      <c r="P124" s="41">
        <f t="shared" si="128"/>
        <v>0</v>
      </c>
      <c r="Q124" s="41">
        <f t="shared" si="79"/>
        <v>0</v>
      </c>
      <c r="R124" s="41">
        <f t="shared" si="80"/>
        <v>0</v>
      </c>
      <c r="S124" s="41">
        <f t="shared" si="129"/>
        <v>0</v>
      </c>
      <c r="T124" s="41" t="b">
        <f t="shared" si="130"/>
        <v>0</v>
      </c>
    </row>
    <row r="125" spans="1:20" ht="30.75">
      <c r="A125" s="159"/>
      <c r="B125" s="147"/>
      <c r="C125" s="61" t="s">
        <v>284</v>
      </c>
      <c r="D125" s="45" t="s">
        <v>285</v>
      </c>
      <c r="E125" s="79"/>
      <c r="F125" s="18" t="s">
        <v>22</v>
      </c>
      <c r="G125" s="18"/>
      <c r="H125" s="123"/>
      <c r="I125" s="123"/>
      <c r="J125" s="33"/>
      <c r="L125" s="41">
        <f t="shared" si="124"/>
        <v>0</v>
      </c>
      <c r="M125" s="41">
        <f t="shared" si="125"/>
        <v>1</v>
      </c>
      <c r="N125" s="41">
        <f t="shared" si="126"/>
        <v>0</v>
      </c>
      <c r="O125" s="41">
        <f t="shared" si="127"/>
        <v>1</v>
      </c>
      <c r="P125" s="41">
        <f t="shared" si="128"/>
        <v>0</v>
      </c>
      <c r="Q125" s="41">
        <f t="shared" si="79"/>
        <v>0</v>
      </c>
      <c r="R125" s="41">
        <f t="shared" si="80"/>
        <v>0</v>
      </c>
      <c r="S125" s="41">
        <f t="shared" si="129"/>
        <v>0</v>
      </c>
      <c r="T125" s="41" t="b">
        <f t="shared" si="130"/>
        <v>1</v>
      </c>
    </row>
    <row r="126" spans="1:20" ht="16.5">
      <c r="A126" s="159"/>
      <c r="B126" s="147"/>
      <c r="C126" s="61" t="s">
        <v>286</v>
      </c>
      <c r="D126" s="45" t="s">
        <v>287</v>
      </c>
      <c r="E126" s="79" t="s">
        <v>22</v>
      </c>
      <c r="F126" s="18"/>
      <c r="G126" s="18"/>
      <c r="H126" s="123"/>
      <c r="I126" s="123" t="str">
        <f>IF(T126,"👍","👎")</f>
        <v>👎</v>
      </c>
      <c r="J126" s="33"/>
      <c r="L126" s="41">
        <f t="shared" si="124"/>
        <v>1</v>
      </c>
      <c r="M126" s="41">
        <f t="shared" si="125"/>
        <v>0</v>
      </c>
      <c r="N126" s="41">
        <f t="shared" si="126"/>
        <v>0</v>
      </c>
      <c r="O126" s="41">
        <f t="shared" si="127"/>
        <v>1</v>
      </c>
      <c r="P126" s="41">
        <f t="shared" si="128"/>
        <v>0</v>
      </c>
      <c r="Q126" s="41">
        <f t="shared" si="79"/>
        <v>0</v>
      </c>
      <c r="R126" s="41">
        <f t="shared" si="80"/>
        <v>0</v>
      </c>
      <c r="S126" s="41">
        <f t="shared" si="129"/>
        <v>0</v>
      </c>
      <c r="T126" s="41" t="b">
        <f t="shared" si="130"/>
        <v>0</v>
      </c>
    </row>
    <row r="127" spans="1:20" ht="30.75">
      <c r="A127" s="159"/>
      <c r="B127" s="147"/>
      <c r="C127" s="61" t="s">
        <v>288</v>
      </c>
      <c r="D127" s="45" t="s">
        <v>289</v>
      </c>
      <c r="E127" s="79"/>
      <c r="F127" s="18" t="s">
        <v>22</v>
      </c>
      <c r="G127" s="18"/>
      <c r="H127" s="123"/>
      <c r="I127" s="123"/>
      <c r="J127" s="33"/>
      <c r="L127" s="41">
        <f t="shared" si="124"/>
        <v>0</v>
      </c>
      <c r="M127" s="41">
        <f t="shared" si="125"/>
        <v>1</v>
      </c>
      <c r="N127" s="41">
        <f t="shared" si="126"/>
        <v>0</v>
      </c>
      <c r="O127" s="41">
        <f t="shared" si="127"/>
        <v>1</v>
      </c>
      <c r="P127" s="41">
        <f t="shared" si="128"/>
        <v>0</v>
      </c>
      <c r="Q127" s="41">
        <f t="shared" si="79"/>
        <v>0</v>
      </c>
      <c r="R127" s="41">
        <f t="shared" si="80"/>
        <v>0</v>
      </c>
      <c r="S127" s="41">
        <f t="shared" si="129"/>
        <v>0</v>
      </c>
      <c r="T127" s="41" t="b">
        <f t="shared" si="130"/>
        <v>1</v>
      </c>
    </row>
    <row r="128" spans="1:20" ht="16.5">
      <c r="A128" s="159"/>
      <c r="B128" s="147"/>
      <c r="C128" s="61" t="s">
        <v>290</v>
      </c>
      <c r="D128" s="45" t="s">
        <v>291</v>
      </c>
      <c r="E128" s="79" t="s">
        <v>22</v>
      </c>
      <c r="F128" s="18"/>
      <c r="G128" s="18"/>
      <c r="H128" s="123"/>
      <c r="I128" s="123" t="str">
        <f>IF(T128,"👍","👎")</f>
        <v>👎</v>
      </c>
      <c r="J128" s="33"/>
      <c r="L128" s="41">
        <f t="shared" si="124"/>
        <v>1</v>
      </c>
      <c r="M128" s="41">
        <f t="shared" si="125"/>
        <v>0</v>
      </c>
      <c r="N128" s="41">
        <f t="shared" si="126"/>
        <v>0</v>
      </c>
      <c r="O128" s="41">
        <f t="shared" si="127"/>
        <v>1</v>
      </c>
      <c r="P128" s="41">
        <f t="shared" si="128"/>
        <v>0</v>
      </c>
      <c r="Q128" s="41">
        <f t="shared" si="79"/>
        <v>0</v>
      </c>
      <c r="R128" s="41">
        <f t="shared" si="80"/>
        <v>0</v>
      </c>
      <c r="S128" s="41">
        <f t="shared" si="129"/>
        <v>0</v>
      </c>
      <c r="T128" s="41" t="b">
        <f t="shared" si="130"/>
        <v>0</v>
      </c>
    </row>
    <row r="129" spans="1:20" ht="30.75">
      <c r="A129" s="159"/>
      <c r="B129" s="147"/>
      <c r="C129" s="61" t="s">
        <v>292</v>
      </c>
      <c r="D129" s="45" t="s">
        <v>293</v>
      </c>
      <c r="E129" s="79"/>
      <c r="F129" s="18" t="s">
        <v>22</v>
      </c>
      <c r="G129" s="18"/>
      <c r="H129" s="123"/>
      <c r="I129" s="123"/>
      <c r="J129" s="33"/>
      <c r="L129" s="41">
        <f t="shared" si="124"/>
        <v>0</v>
      </c>
      <c r="M129" s="41">
        <f t="shared" si="125"/>
        <v>1</v>
      </c>
      <c r="N129" s="41">
        <f t="shared" si="126"/>
        <v>0</v>
      </c>
      <c r="O129" s="41">
        <f t="shared" si="127"/>
        <v>1</v>
      </c>
      <c r="P129" s="41">
        <f t="shared" si="128"/>
        <v>0</v>
      </c>
      <c r="Q129" s="41">
        <f t="shared" ref="Q129:R189" si="131">L129*P129</f>
        <v>0</v>
      </c>
      <c r="R129" s="41">
        <f t="shared" ref="R129:R189" si="132">(M129+N129)*P129</f>
        <v>0</v>
      </c>
      <c r="S129" s="41">
        <f t="shared" si="129"/>
        <v>0</v>
      </c>
      <c r="T129" s="41" t="b">
        <f t="shared" si="130"/>
        <v>1</v>
      </c>
    </row>
    <row r="130" spans="1:20" ht="16.5">
      <c r="A130" s="159"/>
      <c r="B130" s="147"/>
      <c r="C130" s="61" t="s">
        <v>294</v>
      </c>
      <c r="D130" s="45" t="s">
        <v>295</v>
      </c>
      <c r="E130" s="79" t="s">
        <v>22</v>
      </c>
      <c r="F130" s="18"/>
      <c r="G130" s="18"/>
      <c r="H130" s="123"/>
      <c r="I130" s="123" t="str">
        <f>IF(T130,"👍","👎")</f>
        <v>👎</v>
      </c>
      <c r="J130" s="33"/>
      <c r="L130" s="41">
        <f t="shared" si="124"/>
        <v>1</v>
      </c>
      <c r="M130" s="41">
        <f t="shared" si="125"/>
        <v>0</v>
      </c>
      <c r="N130" s="41">
        <f t="shared" si="126"/>
        <v>0</v>
      </c>
      <c r="O130" s="41">
        <f t="shared" si="127"/>
        <v>1</v>
      </c>
      <c r="P130" s="41">
        <f t="shared" si="128"/>
        <v>0</v>
      </c>
      <c r="Q130" s="41">
        <f t="shared" si="131"/>
        <v>0</v>
      </c>
      <c r="R130" s="41">
        <f t="shared" si="132"/>
        <v>0</v>
      </c>
      <c r="S130" s="41">
        <f t="shared" si="129"/>
        <v>0</v>
      </c>
      <c r="T130" s="41" t="b">
        <f t="shared" si="130"/>
        <v>0</v>
      </c>
    </row>
    <row r="131" spans="1:20" ht="45.75">
      <c r="A131" s="159"/>
      <c r="B131" s="147"/>
      <c r="C131" s="61" t="s">
        <v>296</v>
      </c>
      <c r="D131" s="45" t="s">
        <v>297</v>
      </c>
      <c r="E131" s="79" t="s">
        <v>22</v>
      </c>
      <c r="F131" s="18"/>
      <c r="G131" s="18"/>
      <c r="H131" s="123"/>
      <c r="I131" s="123" t="str">
        <f>IF(T131,"👍","👎")</f>
        <v>👎</v>
      </c>
      <c r="J131" s="33"/>
      <c r="L131" s="41">
        <f t="shared" si="124"/>
        <v>1</v>
      </c>
      <c r="M131" s="41">
        <f t="shared" si="125"/>
        <v>0</v>
      </c>
      <c r="N131" s="41">
        <f t="shared" si="126"/>
        <v>0</v>
      </c>
      <c r="O131" s="41">
        <f t="shared" si="127"/>
        <v>1</v>
      </c>
      <c r="P131" s="41">
        <f t="shared" si="128"/>
        <v>0</v>
      </c>
      <c r="Q131" s="41">
        <f t="shared" si="131"/>
        <v>0</v>
      </c>
      <c r="R131" s="41">
        <f t="shared" si="132"/>
        <v>0</v>
      </c>
      <c r="S131" s="41">
        <f t="shared" si="129"/>
        <v>0</v>
      </c>
      <c r="T131" s="41" t="b">
        <f t="shared" si="130"/>
        <v>0</v>
      </c>
    </row>
    <row r="132" spans="1:20" ht="60.75">
      <c r="A132" s="159"/>
      <c r="B132" s="147"/>
      <c r="C132" s="61" t="s">
        <v>298</v>
      </c>
      <c r="D132" s="45" t="s">
        <v>299</v>
      </c>
      <c r="E132" s="79" t="s">
        <v>22</v>
      </c>
      <c r="F132" s="18"/>
      <c r="G132" s="18"/>
      <c r="H132" s="123"/>
      <c r="I132" s="123" t="str">
        <f>IF(T132,"👍","👎")</f>
        <v>👎</v>
      </c>
      <c r="J132" s="33"/>
      <c r="L132" s="41">
        <f t="shared" si="124"/>
        <v>1</v>
      </c>
      <c r="M132" s="41">
        <f t="shared" si="125"/>
        <v>0</v>
      </c>
      <c r="N132" s="41">
        <f t="shared" si="126"/>
        <v>0</v>
      </c>
      <c r="O132" s="41">
        <f t="shared" si="127"/>
        <v>1</v>
      </c>
      <c r="P132" s="41">
        <f t="shared" si="128"/>
        <v>0</v>
      </c>
      <c r="Q132" s="41">
        <f t="shared" si="131"/>
        <v>0</v>
      </c>
      <c r="R132" s="41">
        <f t="shared" si="132"/>
        <v>0</v>
      </c>
      <c r="S132" s="41">
        <f t="shared" si="129"/>
        <v>0</v>
      </c>
      <c r="T132" s="41" t="b">
        <f t="shared" si="130"/>
        <v>0</v>
      </c>
    </row>
    <row r="133" spans="1:20" ht="30.75">
      <c r="A133" s="159"/>
      <c r="B133" s="147"/>
      <c r="C133" s="61" t="s">
        <v>300</v>
      </c>
      <c r="D133" s="45" t="s">
        <v>301</v>
      </c>
      <c r="E133" s="79" t="s">
        <v>22</v>
      </c>
      <c r="F133" s="18"/>
      <c r="G133" s="18"/>
      <c r="H133" s="123"/>
      <c r="I133" s="123" t="str">
        <f>IF(T133,"👍","👎")</f>
        <v>👎</v>
      </c>
      <c r="J133" s="33"/>
      <c r="L133" s="41">
        <f t="shared" si="124"/>
        <v>1</v>
      </c>
      <c r="M133" s="41">
        <f t="shared" si="125"/>
        <v>0</v>
      </c>
      <c r="N133" s="41">
        <f t="shared" si="126"/>
        <v>0</v>
      </c>
      <c r="O133" s="41">
        <f t="shared" si="127"/>
        <v>1</v>
      </c>
      <c r="P133" s="41">
        <f t="shared" si="128"/>
        <v>0</v>
      </c>
      <c r="Q133" s="41">
        <f t="shared" si="131"/>
        <v>0</v>
      </c>
      <c r="R133" s="41">
        <f t="shared" si="132"/>
        <v>0</v>
      </c>
      <c r="S133" s="41">
        <f t="shared" si="129"/>
        <v>0</v>
      </c>
      <c r="T133" s="41" t="b">
        <f t="shared" si="130"/>
        <v>0</v>
      </c>
    </row>
    <row r="134" spans="1:20" ht="45.75">
      <c r="A134" s="159"/>
      <c r="B134" s="147"/>
      <c r="C134" s="61" t="s">
        <v>302</v>
      </c>
      <c r="D134" s="45" t="s">
        <v>303</v>
      </c>
      <c r="E134" s="79" t="s">
        <v>22</v>
      </c>
      <c r="F134" s="18"/>
      <c r="G134" s="18"/>
      <c r="H134" s="123"/>
      <c r="I134" s="123" t="str">
        <f>IF(T134,"👍","👎")</f>
        <v>👎</v>
      </c>
      <c r="J134" s="33"/>
      <c r="L134" s="41">
        <f t="shared" si="124"/>
        <v>1</v>
      </c>
      <c r="M134" s="41">
        <f t="shared" si="125"/>
        <v>0</v>
      </c>
      <c r="N134" s="41">
        <f t="shared" si="126"/>
        <v>0</v>
      </c>
      <c r="O134" s="41">
        <f t="shared" si="127"/>
        <v>1</v>
      </c>
      <c r="P134" s="41">
        <f t="shared" si="128"/>
        <v>0</v>
      </c>
      <c r="Q134" s="41">
        <f t="shared" si="131"/>
        <v>0</v>
      </c>
      <c r="R134" s="41">
        <f t="shared" si="132"/>
        <v>0</v>
      </c>
      <c r="S134" s="41">
        <f t="shared" si="129"/>
        <v>0</v>
      </c>
      <c r="T134" s="41" t="b">
        <f t="shared" si="130"/>
        <v>0</v>
      </c>
    </row>
    <row r="135" spans="1:20" ht="30.75">
      <c r="A135" s="159"/>
      <c r="B135" s="147"/>
      <c r="C135" s="61" t="s">
        <v>304</v>
      </c>
      <c r="D135" s="45" t="s">
        <v>305</v>
      </c>
      <c r="E135" s="79" t="s">
        <v>22</v>
      </c>
      <c r="F135" s="18"/>
      <c r="G135" s="18"/>
      <c r="H135" s="123"/>
      <c r="I135" s="123" t="str">
        <f>IF(T135,"👍","👎")</f>
        <v>👎</v>
      </c>
      <c r="J135" s="33"/>
      <c r="L135" s="41">
        <f t="shared" si="124"/>
        <v>1</v>
      </c>
      <c r="M135" s="41">
        <f t="shared" si="125"/>
        <v>0</v>
      </c>
      <c r="N135" s="41">
        <f t="shared" si="126"/>
        <v>0</v>
      </c>
      <c r="O135" s="41">
        <f t="shared" si="127"/>
        <v>1</v>
      </c>
      <c r="P135" s="41">
        <f t="shared" si="128"/>
        <v>0</v>
      </c>
      <c r="Q135" s="41">
        <f t="shared" si="131"/>
        <v>0</v>
      </c>
      <c r="R135" s="41">
        <f t="shared" si="132"/>
        <v>0</v>
      </c>
      <c r="S135" s="41">
        <f t="shared" si="129"/>
        <v>0</v>
      </c>
      <c r="T135" s="41" t="b">
        <f t="shared" si="130"/>
        <v>0</v>
      </c>
    </row>
    <row r="136" spans="1:20" ht="30.75">
      <c r="A136" s="159"/>
      <c r="B136" s="147"/>
      <c r="C136" s="61" t="s">
        <v>306</v>
      </c>
      <c r="D136" s="45" t="s">
        <v>307</v>
      </c>
      <c r="E136" s="79" t="s">
        <v>22</v>
      </c>
      <c r="F136" s="18"/>
      <c r="G136" s="18"/>
      <c r="H136" s="123"/>
      <c r="I136" s="123" t="str">
        <f>IF(T136,"👍","👎")</f>
        <v>👎</v>
      </c>
      <c r="J136" s="33"/>
      <c r="L136" s="41">
        <f t="shared" si="124"/>
        <v>1</v>
      </c>
      <c r="M136" s="41">
        <f t="shared" si="125"/>
        <v>0</v>
      </c>
      <c r="N136" s="41">
        <f t="shared" si="126"/>
        <v>0</v>
      </c>
      <c r="O136" s="41">
        <f t="shared" si="127"/>
        <v>1</v>
      </c>
      <c r="P136" s="41">
        <f t="shared" si="128"/>
        <v>0</v>
      </c>
      <c r="Q136" s="41">
        <f t="shared" si="131"/>
        <v>0</v>
      </c>
      <c r="R136" s="41">
        <f t="shared" si="132"/>
        <v>0</v>
      </c>
      <c r="S136" s="41">
        <f t="shared" si="129"/>
        <v>0</v>
      </c>
      <c r="T136" s="41" t="b">
        <f t="shared" si="130"/>
        <v>0</v>
      </c>
    </row>
    <row r="137" spans="1:20" ht="16.5">
      <c r="A137" s="159"/>
      <c r="B137" s="147"/>
      <c r="C137" s="61" t="s">
        <v>308</v>
      </c>
      <c r="D137" s="45" t="s">
        <v>309</v>
      </c>
      <c r="E137" s="18" t="s">
        <v>22</v>
      </c>
      <c r="F137" s="18"/>
      <c r="G137" s="18"/>
      <c r="H137" s="123"/>
      <c r="I137" s="123" t="str">
        <f>IF(T137,"👍","👎")</f>
        <v>👎</v>
      </c>
      <c r="J137" s="33"/>
      <c r="L137" s="41">
        <f t="shared" si="96"/>
        <v>1</v>
      </c>
      <c r="M137" s="41">
        <f t="shared" si="101"/>
        <v>0</v>
      </c>
      <c r="N137" s="41">
        <f t="shared" si="102"/>
        <v>0</v>
      </c>
      <c r="O137" s="41">
        <f t="shared" si="97"/>
        <v>1</v>
      </c>
      <c r="P137" s="41">
        <f t="shared" si="98"/>
        <v>0</v>
      </c>
      <c r="Q137" s="41">
        <f t="shared" si="131"/>
        <v>0</v>
      </c>
      <c r="R137" s="41">
        <f t="shared" si="132"/>
        <v>0</v>
      </c>
      <c r="S137" s="41">
        <f t="shared" si="99"/>
        <v>0</v>
      </c>
      <c r="T137" s="41" t="b">
        <f t="shared" si="100"/>
        <v>0</v>
      </c>
    </row>
    <row r="138" spans="1:20" ht="16.5">
      <c r="A138" s="159"/>
      <c r="B138" s="147"/>
      <c r="C138" s="61" t="s">
        <v>310</v>
      </c>
      <c r="D138" s="44" t="s">
        <v>311</v>
      </c>
      <c r="E138" s="18" t="s">
        <v>22</v>
      </c>
      <c r="F138" s="18"/>
      <c r="G138" s="18"/>
      <c r="H138" s="123"/>
      <c r="I138" s="123" t="str">
        <f t="shared" ref="I138:I139" si="133">IF(T138,"👍","👎")</f>
        <v>👎</v>
      </c>
      <c r="J138" s="33"/>
      <c r="L138" s="41">
        <f t="shared" ref="L138:L139" si="134">IF(UPPER(E138)="X",1,0)</f>
        <v>1</v>
      </c>
      <c r="M138" s="41">
        <f t="shared" ref="M138:M139" si="135">IF(UPPER(F138)="X",1,0)</f>
        <v>0</v>
      </c>
      <c r="N138" s="41">
        <f t="shared" ref="N138:N139" si="136">IF(UPPER(G138)="X",1,0)</f>
        <v>0</v>
      </c>
      <c r="O138" s="41">
        <f t="shared" ref="O138:O139" si="137">L138+M138+N138</f>
        <v>1</v>
      </c>
      <c r="P138" s="41">
        <f t="shared" ref="P138:P139" si="138">IF(OR(UPPER(H138)="J",UPPER(H138)="JA"),1,0)</f>
        <v>0</v>
      </c>
      <c r="Q138" s="41">
        <f t="shared" ref="Q138:Q139" si="139">L138*P138</f>
        <v>0</v>
      </c>
      <c r="R138" s="41">
        <f t="shared" ref="R138:R139" si="140">(M138+N138)*P138</f>
        <v>0</v>
      </c>
      <c r="S138" s="41">
        <f t="shared" ref="S138:S139" si="141">(N138*3+M138*5)*P138</f>
        <v>0</v>
      </c>
      <c r="T138" s="41" t="b">
        <f t="shared" ref="T138:T139" si="142">OR(L138=0,AND(L138=1,P138=1))</f>
        <v>0</v>
      </c>
    </row>
    <row r="139" spans="1:20" ht="45.75">
      <c r="A139" s="159"/>
      <c r="B139" s="156"/>
      <c r="C139" s="61" t="s">
        <v>312</v>
      </c>
      <c r="D139" s="44" t="s">
        <v>313</v>
      </c>
      <c r="E139" s="18" t="s">
        <v>22</v>
      </c>
      <c r="F139" s="18"/>
      <c r="G139" s="18"/>
      <c r="H139" s="123"/>
      <c r="I139" s="123" t="str">
        <f t="shared" si="133"/>
        <v>👎</v>
      </c>
      <c r="J139" s="33"/>
      <c r="L139" s="41">
        <f t="shared" si="134"/>
        <v>1</v>
      </c>
      <c r="M139" s="41">
        <f t="shared" si="135"/>
        <v>0</v>
      </c>
      <c r="N139" s="41">
        <f t="shared" si="136"/>
        <v>0</v>
      </c>
      <c r="O139" s="41">
        <f t="shared" si="137"/>
        <v>1</v>
      </c>
      <c r="P139" s="41">
        <f t="shared" si="138"/>
        <v>0</v>
      </c>
      <c r="Q139" s="41">
        <f t="shared" si="139"/>
        <v>0</v>
      </c>
      <c r="R139" s="41">
        <f t="shared" si="140"/>
        <v>0</v>
      </c>
      <c r="S139" s="41">
        <f t="shared" si="141"/>
        <v>0</v>
      </c>
      <c r="T139" s="41" t="b">
        <f t="shared" si="142"/>
        <v>0</v>
      </c>
    </row>
    <row r="140" spans="1:20" ht="45.75">
      <c r="A140" s="159"/>
      <c r="B140" s="148" t="s">
        <v>314</v>
      </c>
      <c r="C140" s="60" t="s">
        <v>315</v>
      </c>
      <c r="D140" s="44" t="s">
        <v>316</v>
      </c>
      <c r="E140" s="18" t="s">
        <v>22</v>
      </c>
      <c r="F140" s="18"/>
      <c r="G140" s="18"/>
      <c r="H140" s="123"/>
      <c r="I140" s="123" t="str">
        <f>IF(T140,"👍","👎")</f>
        <v>👎</v>
      </c>
      <c r="J140" s="33"/>
      <c r="L140" s="41">
        <f t="shared" si="96"/>
        <v>1</v>
      </c>
      <c r="M140" s="41">
        <f t="shared" si="101"/>
        <v>0</v>
      </c>
      <c r="N140" s="41">
        <f t="shared" si="102"/>
        <v>0</v>
      </c>
      <c r="O140" s="41">
        <f t="shared" si="97"/>
        <v>1</v>
      </c>
      <c r="P140" s="41">
        <f t="shared" si="98"/>
        <v>0</v>
      </c>
      <c r="Q140" s="41">
        <f t="shared" si="131"/>
        <v>0</v>
      </c>
      <c r="R140" s="41">
        <f t="shared" si="132"/>
        <v>0</v>
      </c>
      <c r="S140" s="41">
        <f t="shared" si="99"/>
        <v>0</v>
      </c>
      <c r="T140" s="41" t="b">
        <f t="shared" si="100"/>
        <v>0</v>
      </c>
    </row>
    <row r="141" spans="1:20" ht="34.5" customHeight="1">
      <c r="A141" s="159"/>
      <c r="B141" s="156"/>
      <c r="C141" s="60" t="s">
        <v>317</v>
      </c>
      <c r="D141" s="44" t="s">
        <v>318</v>
      </c>
      <c r="E141" s="79" t="s">
        <v>22</v>
      </c>
      <c r="F141" s="79"/>
      <c r="G141" s="79"/>
      <c r="H141" s="123"/>
      <c r="I141" s="123" t="str">
        <f>IF(T141,"👍","👎")</f>
        <v>👎</v>
      </c>
      <c r="J141" s="33"/>
      <c r="L141" s="41">
        <f t="shared" si="96"/>
        <v>1</v>
      </c>
      <c r="M141" s="41">
        <f t="shared" si="101"/>
        <v>0</v>
      </c>
      <c r="N141" s="41">
        <f t="shared" si="102"/>
        <v>0</v>
      </c>
      <c r="O141" s="41">
        <f t="shared" si="97"/>
        <v>1</v>
      </c>
      <c r="P141" s="41">
        <f t="shared" si="98"/>
        <v>0</v>
      </c>
      <c r="Q141" s="41">
        <f t="shared" si="131"/>
        <v>0</v>
      </c>
      <c r="R141" s="41">
        <f t="shared" si="132"/>
        <v>0</v>
      </c>
      <c r="S141" s="41">
        <f t="shared" si="99"/>
        <v>0</v>
      </c>
      <c r="T141" s="41" t="b">
        <f t="shared" si="100"/>
        <v>0</v>
      </c>
    </row>
    <row r="142" spans="1:20" ht="16.5">
      <c r="A142" s="159"/>
      <c r="B142" s="132" t="s">
        <v>319</v>
      </c>
      <c r="C142" s="60" t="s">
        <v>320</v>
      </c>
      <c r="D142" s="44" t="s">
        <v>321</v>
      </c>
      <c r="E142" s="18" t="s">
        <v>22</v>
      </c>
      <c r="F142" s="18"/>
      <c r="G142" s="18"/>
      <c r="H142" s="123"/>
      <c r="I142" s="123" t="str">
        <f>IF(T142,"👍","👎")</f>
        <v>👎</v>
      </c>
      <c r="J142" s="33"/>
      <c r="L142" s="41">
        <f t="shared" si="96"/>
        <v>1</v>
      </c>
      <c r="M142" s="41">
        <f t="shared" si="101"/>
        <v>0</v>
      </c>
      <c r="N142" s="41">
        <f t="shared" si="102"/>
        <v>0</v>
      </c>
      <c r="O142" s="41">
        <f t="shared" si="97"/>
        <v>1</v>
      </c>
      <c r="P142" s="41">
        <f t="shared" si="98"/>
        <v>0</v>
      </c>
      <c r="Q142" s="41">
        <f t="shared" si="131"/>
        <v>0</v>
      </c>
      <c r="R142" s="41">
        <f t="shared" si="132"/>
        <v>0</v>
      </c>
      <c r="S142" s="41">
        <f t="shared" si="99"/>
        <v>0</v>
      </c>
      <c r="T142" s="41" t="b">
        <f t="shared" si="100"/>
        <v>0</v>
      </c>
    </row>
    <row r="143" spans="1:20" ht="30.75">
      <c r="A143" s="159"/>
      <c r="B143" s="148" t="s">
        <v>322</v>
      </c>
      <c r="C143" s="62" t="s">
        <v>323</v>
      </c>
      <c r="D143" s="46" t="s">
        <v>324</v>
      </c>
      <c r="E143" s="18" t="s">
        <v>22</v>
      </c>
      <c r="F143" s="18"/>
      <c r="G143" s="18"/>
      <c r="H143" s="123"/>
      <c r="I143" s="123" t="str">
        <f>IF(T143,"👍","👎")</f>
        <v>👎</v>
      </c>
      <c r="J143" s="33"/>
      <c r="L143" s="41">
        <f t="shared" ref="L143:L144" si="143">IF(UPPER(E143)="X",1,0)</f>
        <v>1</v>
      </c>
      <c r="M143" s="41">
        <f t="shared" ref="M143:M144" si="144">IF(UPPER(F143)="X",1,0)</f>
        <v>0</v>
      </c>
      <c r="N143" s="41">
        <f t="shared" ref="N143:N144" si="145">IF(UPPER(G143)="X",1,0)</f>
        <v>0</v>
      </c>
      <c r="O143" s="41">
        <f t="shared" ref="O143:O144" si="146">L143+M143+N143</f>
        <v>1</v>
      </c>
      <c r="P143" s="41">
        <f t="shared" ref="P143:P144" si="147">IF(OR(UPPER(H143)="J",UPPER(H143)="JA"),1,0)</f>
        <v>0</v>
      </c>
      <c r="Q143" s="41">
        <f t="shared" si="131"/>
        <v>0</v>
      </c>
      <c r="R143" s="41">
        <f t="shared" si="132"/>
        <v>0</v>
      </c>
      <c r="S143" s="41">
        <f t="shared" ref="S143:S144" si="148">(N143*3+M143*5)*P143</f>
        <v>0</v>
      </c>
      <c r="T143" s="41" t="b">
        <f t="shared" ref="T143:T144" si="149">OR(L143=0,AND(L143=1,P143=1))</f>
        <v>0</v>
      </c>
    </row>
    <row r="144" spans="1:20" ht="45.75">
      <c r="A144" s="159"/>
      <c r="B144" s="147"/>
      <c r="C144" s="62" t="s">
        <v>325</v>
      </c>
      <c r="D144" s="46" t="s">
        <v>326</v>
      </c>
      <c r="E144" s="18" t="s">
        <v>22</v>
      </c>
      <c r="F144" s="18"/>
      <c r="G144" s="18"/>
      <c r="H144" s="123"/>
      <c r="I144" s="123" t="str">
        <f>IF(T144,"👍","👎")</f>
        <v>👎</v>
      </c>
      <c r="J144" s="33"/>
      <c r="L144" s="41">
        <f t="shared" si="143"/>
        <v>1</v>
      </c>
      <c r="M144" s="41">
        <f t="shared" si="144"/>
        <v>0</v>
      </c>
      <c r="N144" s="41">
        <f t="shared" si="145"/>
        <v>0</v>
      </c>
      <c r="O144" s="41">
        <f t="shared" si="146"/>
        <v>1</v>
      </c>
      <c r="P144" s="41">
        <f t="shared" si="147"/>
        <v>0</v>
      </c>
      <c r="Q144" s="41">
        <f t="shared" si="131"/>
        <v>0</v>
      </c>
      <c r="R144" s="41">
        <f t="shared" si="132"/>
        <v>0</v>
      </c>
      <c r="S144" s="41">
        <f t="shared" si="148"/>
        <v>0</v>
      </c>
      <c r="T144" s="41" t="b">
        <f t="shared" si="149"/>
        <v>0</v>
      </c>
    </row>
    <row r="145" spans="1:20" ht="30.75">
      <c r="A145" s="159"/>
      <c r="B145" s="156"/>
      <c r="C145" s="25" t="s">
        <v>327</v>
      </c>
      <c r="D145" s="45" t="s">
        <v>328</v>
      </c>
      <c r="E145" s="79" t="s">
        <v>22</v>
      </c>
      <c r="F145" s="18"/>
      <c r="G145" s="18"/>
      <c r="H145" s="123"/>
      <c r="I145" s="123" t="str">
        <f>IF(T145,"👍","👎")</f>
        <v>👎</v>
      </c>
      <c r="J145" s="33"/>
      <c r="L145" s="41">
        <f t="shared" ref="L145" si="150">IF(UPPER(E145)="X",1,0)</f>
        <v>1</v>
      </c>
      <c r="M145" s="41">
        <f t="shared" ref="M145" si="151">IF(UPPER(F145)="X",1,0)</f>
        <v>0</v>
      </c>
      <c r="N145" s="41">
        <f t="shared" ref="N145" si="152">IF(UPPER(G145)="X",1,0)</f>
        <v>0</v>
      </c>
      <c r="O145" s="41">
        <f t="shared" ref="O145" si="153">L145+M145+N145</f>
        <v>1</v>
      </c>
      <c r="P145" s="41">
        <f t="shared" ref="P145" si="154">IF(OR(UPPER(H145)="J",UPPER(H145)="JA"),1,0)</f>
        <v>0</v>
      </c>
      <c r="Q145" s="41">
        <f t="shared" si="131"/>
        <v>0</v>
      </c>
      <c r="R145" s="41">
        <f t="shared" si="132"/>
        <v>0</v>
      </c>
      <c r="S145" s="41">
        <f t="shared" ref="S145" si="155">(N145*3+M145*5)*P145</f>
        <v>0</v>
      </c>
      <c r="T145" s="41" t="b">
        <f t="shared" ref="T145" si="156">OR(L145=0,AND(L145=1,P145=1))</f>
        <v>0</v>
      </c>
    </row>
    <row r="146" spans="1:20" ht="30.75">
      <c r="A146" s="159"/>
      <c r="B146" s="148" t="s">
        <v>329</v>
      </c>
      <c r="C146" s="60" t="s">
        <v>330</v>
      </c>
      <c r="D146" s="44" t="s">
        <v>331</v>
      </c>
      <c r="E146" s="19" t="s">
        <v>22</v>
      </c>
      <c r="F146" s="19"/>
      <c r="G146" s="19"/>
      <c r="H146" s="123"/>
      <c r="I146" s="123" t="str">
        <f>IF(T146,"👍","👎")</f>
        <v>👎</v>
      </c>
      <c r="J146" s="70"/>
      <c r="L146" s="41">
        <f t="shared" si="96"/>
        <v>1</v>
      </c>
      <c r="M146" s="41">
        <f t="shared" si="101"/>
        <v>0</v>
      </c>
      <c r="N146" s="41">
        <f t="shared" si="102"/>
        <v>0</v>
      </c>
      <c r="O146" s="41">
        <f t="shared" si="97"/>
        <v>1</v>
      </c>
      <c r="P146" s="41">
        <f t="shared" si="98"/>
        <v>0</v>
      </c>
      <c r="Q146" s="41">
        <f t="shared" si="131"/>
        <v>0</v>
      </c>
      <c r="R146" s="41">
        <f t="shared" si="132"/>
        <v>0</v>
      </c>
      <c r="S146" s="41">
        <f t="shared" si="99"/>
        <v>0</v>
      </c>
      <c r="T146" s="41" t="b">
        <f t="shared" si="100"/>
        <v>0</v>
      </c>
    </row>
    <row r="147" spans="1:20" ht="30.75">
      <c r="A147" s="159"/>
      <c r="B147" s="147"/>
      <c r="C147" s="25" t="s">
        <v>332</v>
      </c>
      <c r="D147" s="45" t="s">
        <v>333</v>
      </c>
      <c r="E147" s="19" t="s">
        <v>22</v>
      </c>
      <c r="F147" s="19"/>
      <c r="G147" s="19"/>
      <c r="H147" s="123"/>
      <c r="I147" s="123" t="str">
        <f>IF(T147,"👍","👎")</f>
        <v>👎</v>
      </c>
      <c r="J147" s="70"/>
      <c r="L147" s="41">
        <f t="shared" si="96"/>
        <v>1</v>
      </c>
      <c r="M147" s="41">
        <f t="shared" si="101"/>
        <v>0</v>
      </c>
      <c r="N147" s="41">
        <f t="shared" si="102"/>
        <v>0</v>
      </c>
      <c r="O147" s="41">
        <f t="shared" si="97"/>
        <v>1</v>
      </c>
      <c r="P147" s="41">
        <f t="shared" si="98"/>
        <v>0</v>
      </c>
      <c r="Q147" s="41">
        <f t="shared" si="131"/>
        <v>0</v>
      </c>
      <c r="R147" s="41">
        <f t="shared" si="132"/>
        <v>0</v>
      </c>
      <c r="S147" s="41">
        <f t="shared" si="99"/>
        <v>0</v>
      </c>
      <c r="T147" s="41" t="b">
        <f t="shared" si="100"/>
        <v>0</v>
      </c>
    </row>
    <row r="148" spans="1:20" ht="45.75">
      <c r="A148" s="159"/>
      <c r="B148" s="147"/>
      <c r="C148" s="25" t="s">
        <v>334</v>
      </c>
      <c r="D148" s="45" t="s">
        <v>335</v>
      </c>
      <c r="E148" s="19" t="s">
        <v>22</v>
      </c>
      <c r="F148" s="19"/>
      <c r="G148" s="19"/>
      <c r="H148" s="123"/>
      <c r="I148" s="123" t="str">
        <f>IF(T148,"👍","👎")</f>
        <v>👎</v>
      </c>
      <c r="J148" s="70"/>
      <c r="L148" s="41">
        <f t="shared" si="96"/>
        <v>1</v>
      </c>
      <c r="M148" s="41">
        <f t="shared" si="101"/>
        <v>0</v>
      </c>
      <c r="N148" s="41">
        <f t="shared" si="102"/>
        <v>0</v>
      </c>
      <c r="O148" s="41">
        <f t="shared" si="97"/>
        <v>1</v>
      </c>
      <c r="P148" s="41">
        <f t="shared" si="98"/>
        <v>0</v>
      </c>
      <c r="Q148" s="41">
        <f t="shared" si="131"/>
        <v>0</v>
      </c>
      <c r="R148" s="41">
        <f t="shared" si="132"/>
        <v>0</v>
      </c>
      <c r="S148" s="41">
        <f t="shared" si="99"/>
        <v>0</v>
      </c>
      <c r="T148" s="41" t="b">
        <f t="shared" si="100"/>
        <v>0</v>
      </c>
    </row>
    <row r="149" spans="1:20" ht="45.75">
      <c r="A149" s="159"/>
      <c r="B149" s="147"/>
      <c r="C149" s="25" t="s">
        <v>336</v>
      </c>
      <c r="D149" s="45" t="s">
        <v>337</v>
      </c>
      <c r="E149" s="19" t="s">
        <v>22</v>
      </c>
      <c r="F149" s="19"/>
      <c r="G149" s="19"/>
      <c r="H149" s="123"/>
      <c r="I149" s="123" t="str">
        <f>IF(T149,"👍","👎")</f>
        <v>👎</v>
      </c>
      <c r="J149" s="70"/>
      <c r="L149" s="41">
        <f t="shared" si="96"/>
        <v>1</v>
      </c>
      <c r="M149" s="41">
        <f t="shared" si="101"/>
        <v>0</v>
      </c>
      <c r="N149" s="41">
        <f t="shared" si="102"/>
        <v>0</v>
      </c>
      <c r="O149" s="41">
        <f t="shared" si="97"/>
        <v>1</v>
      </c>
      <c r="P149" s="41">
        <f t="shared" si="98"/>
        <v>0</v>
      </c>
      <c r="Q149" s="41">
        <f t="shared" si="131"/>
        <v>0</v>
      </c>
      <c r="R149" s="41">
        <f t="shared" si="132"/>
        <v>0</v>
      </c>
      <c r="S149" s="41">
        <f t="shared" si="99"/>
        <v>0</v>
      </c>
      <c r="T149" s="41" t="b">
        <f t="shared" si="100"/>
        <v>0</v>
      </c>
    </row>
    <row r="150" spans="1:20" ht="45.75">
      <c r="A150" s="159"/>
      <c r="B150" s="147"/>
      <c r="C150" s="25" t="s">
        <v>338</v>
      </c>
      <c r="D150" s="45" t="s">
        <v>339</v>
      </c>
      <c r="E150" s="19" t="s">
        <v>22</v>
      </c>
      <c r="F150" s="19"/>
      <c r="G150" s="19"/>
      <c r="H150" s="123"/>
      <c r="I150" s="123" t="str">
        <f>IF(T150,"👍","👎")</f>
        <v>👎</v>
      </c>
      <c r="J150" s="70"/>
      <c r="L150" s="41">
        <f t="shared" si="96"/>
        <v>1</v>
      </c>
      <c r="M150" s="41">
        <f t="shared" si="101"/>
        <v>0</v>
      </c>
      <c r="N150" s="41">
        <f t="shared" si="102"/>
        <v>0</v>
      </c>
      <c r="O150" s="41">
        <f t="shared" si="97"/>
        <v>1</v>
      </c>
      <c r="P150" s="41">
        <f t="shared" si="98"/>
        <v>0</v>
      </c>
      <c r="Q150" s="41">
        <f t="shared" si="131"/>
        <v>0</v>
      </c>
      <c r="R150" s="41">
        <f t="shared" si="132"/>
        <v>0</v>
      </c>
      <c r="S150" s="41">
        <f t="shared" si="99"/>
        <v>0</v>
      </c>
      <c r="T150" s="41" t="b">
        <f t="shared" si="100"/>
        <v>0</v>
      </c>
    </row>
    <row r="151" spans="1:20" ht="30.75">
      <c r="A151" s="159"/>
      <c r="B151" s="147"/>
      <c r="C151" s="25" t="s">
        <v>340</v>
      </c>
      <c r="D151" s="45" t="s">
        <v>341</v>
      </c>
      <c r="E151" s="19" t="s">
        <v>22</v>
      </c>
      <c r="F151" s="19"/>
      <c r="G151" s="19"/>
      <c r="H151" s="123"/>
      <c r="I151" s="123" t="str">
        <f>IF(T151,"👍","👎")</f>
        <v>👎</v>
      </c>
      <c r="J151" s="70"/>
      <c r="L151" s="41">
        <f t="shared" si="96"/>
        <v>1</v>
      </c>
      <c r="M151" s="41">
        <f t="shared" si="101"/>
        <v>0</v>
      </c>
      <c r="N151" s="41">
        <f t="shared" si="102"/>
        <v>0</v>
      </c>
      <c r="O151" s="41">
        <f t="shared" si="97"/>
        <v>1</v>
      </c>
      <c r="P151" s="41">
        <f t="shared" si="98"/>
        <v>0</v>
      </c>
      <c r="Q151" s="41">
        <f t="shared" si="131"/>
        <v>0</v>
      </c>
      <c r="R151" s="41">
        <f t="shared" si="132"/>
        <v>0</v>
      </c>
      <c r="S151" s="41">
        <f t="shared" si="99"/>
        <v>0</v>
      </c>
      <c r="T151" s="41" t="b">
        <f t="shared" si="100"/>
        <v>0</v>
      </c>
    </row>
    <row r="152" spans="1:20" ht="60.75">
      <c r="A152" s="159"/>
      <c r="B152" s="147"/>
      <c r="C152" s="25" t="s">
        <v>342</v>
      </c>
      <c r="D152" s="45" t="s">
        <v>343</v>
      </c>
      <c r="E152" s="19" t="s">
        <v>22</v>
      </c>
      <c r="F152" s="19"/>
      <c r="G152" s="19"/>
      <c r="H152" s="123"/>
      <c r="I152" s="123" t="str">
        <f>IF(T152,"👍","👎")</f>
        <v>👎</v>
      </c>
      <c r="J152" s="70"/>
      <c r="L152" s="41">
        <f t="shared" si="96"/>
        <v>1</v>
      </c>
      <c r="M152" s="41">
        <f t="shared" si="101"/>
        <v>0</v>
      </c>
      <c r="N152" s="41">
        <f t="shared" si="102"/>
        <v>0</v>
      </c>
      <c r="O152" s="41">
        <f t="shared" si="97"/>
        <v>1</v>
      </c>
      <c r="P152" s="41">
        <f t="shared" si="98"/>
        <v>0</v>
      </c>
      <c r="Q152" s="41">
        <f t="shared" si="131"/>
        <v>0</v>
      </c>
      <c r="R152" s="41">
        <f t="shared" si="132"/>
        <v>0</v>
      </c>
      <c r="S152" s="41">
        <f t="shared" si="99"/>
        <v>0</v>
      </c>
      <c r="T152" s="41" t="b">
        <f t="shared" si="100"/>
        <v>0</v>
      </c>
    </row>
    <row r="153" spans="1:20" ht="16.5">
      <c r="A153" s="159"/>
      <c r="B153" s="147"/>
      <c r="C153" s="25" t="s">
        <v>344</v>
      </c>
      <c r="D153" s="45" t="s">
        <v>345</v>
      </c>
      <c r="E153" s="19" t="s">
        <v>22</v>
      </c>
      <c r="F153" s="19"/>
      <c r="G153" s="19"/>
      <c r="H153" s="123"/>
      <c r="I153" s="123" t="str">
        <f>IF(T153,"👍","👎")</f>
        <v>👎</v>
      </c>
      <c r="J153" s="70"/>
      <c r="L153" s="41">
        <f t="shared" si="96"/>
        <v>1</v>
      </c>
      <c r="M153" s="41">
        <f t="shared" si="101"/>
        <v>0</v>
      </c>
      <c r="N153" s="41">
        <f t="shared" si="102"/>
        <v>0</v>
      </c>
      <c r="O153" s="41">
        <f t="shared" si="97"/>
        <v>1</v>
      </c>
      <c r="P153" s="41">
        <f t="shared" si="98"/>
        <v>0</v>
      </c>
      <c r="Q153" s="41">
        <f t="shared" si="131"/>
        <v>0</v>
      </c>
      <c r="R153" s="41">
        <f t="shared" si="132"/>
        <v>0</v>
      </c>
      <c r="S153" s="41">
        <f t="shared" si="99"/>
        <v>0</v>
      </c>
      <c r="T153" s="41" t="b">
        <f t="shared" si="100"/>
        <v>0</v>
      </c>
    </row>
    <row r="154" spans="1:20" ht="30.75">
      <c r="A154" s="159"/>
      <c r="B154" s="147"/>
      <c r="C154" s="25" t="s">
        <v>346</v>
      </c>
      <c r="D154" s="169" t="s">
        <v>347</v>
      </c>
      <c r="E154" s="19" t="s">
        <v>22</v>
      </c>
      <c r="F154" s="19"/>
      <c r="G154" s="19"/>
      <c r="H154" s="123"/>
      <c r="I154" s="123" t="str">
        <f>IF(T154,"👍","👎")</f>
        <v>👎</v>
      </c>
      <c r="J154" s="70"/>
      <c r="L154" s="41">
        <f t="shared" si="96"/>
        <v>1</v>
      </c>
      <c r="M154" s="41">
        <f t="shared" si="101"/>
        <v>0</v>
      </c>
      <c r="N154" s="41">
        <f t="shared" si="102"/>
        <v>0</v>
      </c>
      <c r="O154" s="41">
        <f t="shared" si="97"/>
        <v>1</v>
      </c>
      <c r="P154" s="41">
        <f t="shared" si="98"/>
        <v>0</v>
      </c>
      <c r="Q154" s="41">
        <f t="shared" si="131"/>
        <v>0</v>
      </c>
      <c r="R154" s="41">
        <f t="shared" si="132"/>
        <v>0</v>
      </c>
      <c r="S154" s="41">
        <f t="shared" si="99"/>
        <v>0</v>
      </c>
      <c r="T154" s="41" t="b">
        <f t="shared" si="100"/>
        <v>0</v>
      </c>
    </row>
    <row r="155" spans="1:20" ht="30.75">
      <c r="A155" s="159"/>
      <c r="B155" s="147"/>
      <c r="C155" s="25" t="s">
        <v>348</v>
      </c>
      <c r="D155" s="45" t="s">
        <v>349</v>
      </c>
      <c r="E155" s="19" t="s">
        <v>22</v>
      </c>
      <c r="F155" s="19"/>
      <c r="G155" s="19"/>
      <c r="H155" s="123"/>
      <c r="I155" s="123" t="str">
        <f>IF(T155,"👍","👎")</f>
        <v>👎</v>
      </c>
      <c r="J155" s="70"/>
      <c r="L155" s="41">
        <f t="shared" si="96"/>
        <v>1</v>
      </c>
      <c r="M155" s="41">
        <f t="shared" si="101"/>
        <v>0</v>
      </c>
      <c r="N155" s="41">
        <f t="shared" si="102"/>
        <v>0</v>
      </c>
      <c r="O155" s="41">
        <f t="shared" si="97"/>
        <v>1</v>
      </c>
      <c r="P155" s="41">
        <f t="shared" si="98"/>
        <v>0</v>
      </c>
      <c r="Q155" s="41">
        <f t="shared" si="131"/>
        <v>0</v>
      </c>
      <c r="R155" s="41">
        <f t="shared" si="132"/>
        <v>0</v>
      </c>
      <c r="S155" s="41">
        <f t="shared" si="99"/>
        <v>0</v>
      </c>
      <c r="T155" s="41" t="b">
        <f t="shared" si="100"/>
        <v>0</v>
      </c>
    </row>
    <row r="156" spans="1:20" ht="91.5">
      <c r="A156" s="159"/>
      <c r="B156" s="147"/>
      <c r="C156" s="62" t="s">
        <v>350</v>
      </c>
      <c r="D156" s="50" t="s">
        <v>351</v>
      </c>
      <c r="E156" s="20" t="s">
        <v>22</v>
      </c>
      <c r="F156" s="20"/>
      <c r="G156" s="20"/>
      <c r="H156" s="123"/>
      <c r="I156" s="123" t="str">
        <f>IF(T156,"👍","👎")</f>
        <v>👎</v>
      </c>
      <c r="J156" s="23"/>
      <c r="L156" s="41">
        <f t="shared" si="96"/>
        <v>1</v>
      </c>
      <c r="M156" s="41">
        <f t="shared" si="101"/>
        <v>0</v>
      </c>
      <c r="N156" s="41">
        <f t="shared" si="102"/>
        <v>0</v>
      </c>
      <c r="O156" s="41">
        <f t="shared" si="97"/>
        <v>1</v>
      </c>
      <c r="P156" s="41">
        <f t="shared" si="98"/>
        <v>0</v>
      </c>
      <c r="Q156" s="41">
        <f t="shared" si="131"/>
        <v>0</v>
      </c>
      <c r="R156" s="41">
        <f t="shared" si="132"/>
        <v>0</v>
      </c>
      <c r="S156" s="41">
        <f t="shared" si="99"/>
        <v>0</v>
      </c>
      <c r="T156" s="41" t="b">
        <f t="shared" si="100"/>
        <v>0</v>
      </c>
    </row>
    <row r="157" spans="1:20" ht="106.5">
      <c r="A157" s="159"/>
      <c r="B157" s="156"/>
      <c r="C157" s="62" t="s">
        <v>352</v>
      </c>
      <c r="D157" s="50" t="s">
        <v>353</v>
      </c>
      <c r="E157" s="20" t="s">
        <v>22</v>
      </c>
      <c r="F157" s="20"/>
      <c r="G157" s="20"/>
      <c r="H157" s="123"/>
      <c r="I157" s="123" t="str">
        <f>IF(T157,"👍","👎")</f>
        <v>👎</v>
      </c>
      <c r="J157" s="23"/>
      <c r="L157" s="41">
        <f t="shared" si="96"/>
        <v>1</v>
      </c>
      <c r="M157" s="41">
        <f t="shared" si="101"/>
        <v>0</v>
      </c>
      <c r="N157" s="41">
        <f t="shared" si="102"/>
        <v>0</v>
      </c>
      <c r="O157" s="41">
        <f t="shared" si="97"/>
        <v>1</v>
      </c>
      <c r="P157" s="41">
        <f t="shared" si="98"/>
        <v>0</v>
      </c>
      <c r="Q157" s="41">
        <f t="shared" si="131"/>
        <v>0</v>
      </c>
      <c r="R157" s="41">
        <f t="shared" si="132"/>
        <v>0</v>
      </c>
      <c r="S157" s="41">
        <f t="shared" si="99"/>
        <v>0</v>
      </c>
      <c r="T157" s="41" t="b">
        <f t="shared" si="100"/>
        <v>0</v>
      </c>
    </row>
    <row r="158" spans="1:20" ht="45.75">
      <c r="A158" s="159"/>
      <c r="B158" s="162" t="s">
        <v>354</v>
      </c>
      <c r="C158" s="99" t="s">
        <v>355</v>
      </c>
      <c r="D158" s="45" t="s">
        <v>356</v>
      </c>
      <c r="E158" s="24" t="s">
        <v>22</v>
      </c>
      <c r="F158" s="20"/>
      <c r="G158" s="20"/>
      <c r="H158" s="123"/>
      <c r="I158" s="123" t="str">
        <f>IF(T158,"👍","👎")</f>
        <v>👎</v>
      </c>
      <c r="J158" s="23"/>
      <c r="L158" s="41">
        <f t="shared" ref="L158:N159" si="157">IF(UPPER(E158)="X",1,0)</f>
        <v>1</v>
      </c>
      <c r="M158" s="41">
        <f t="shared" si="157"/>
        <v>0</v>
      </c>
      <c r="N158" s="41">
        <f t="shared" si="157"/>
        <v>0</v>
      </c>
      <c r="O158" s="41">
        <f t="shared" ref="O158:O159" si="158">L158+M158+N158</f>
        <v>1</v>
      </c>
      <c r="P158" s="41">
        <f t="shared" ref="P158:P159" si="159">IF(OR(UPPER(H158)="J",UPPER(H158)="JA"),1,0)</f>
        <v>0</v>
      </c>
      <c r="Q158" s="41">
        <f t="shared" si="131"/>
        <v>0</v>
      </c>
      <c r="R158" s="41">
        <f t="shared" si="132"/>
        <v>0</v>
      </c>
      <c r="S158" s="41">
        <f t="shared" ref="S158:S159" si="160">(N158*3+M158*5)*P158</f>
        <v>0</v>
      </c>
      <c r="T158" s="41" t="b">
        <f t="shared" ref="T158:T159" si="161">OR(L158=0,AND(L158=1,P158=1))</f>
        <v>0</v>
      </c>
    </row>
    <row r="159" spans="1:20" ht="45.75">
      <c r="A159" s="159"/>
      <c r="B159" s="147"/>
      <c r="C159" s="122" t="s">
        <v>357</v>
      </c>
      <c r="D159" s="49" t="s">
        <v>358</v>
      </c>
      <c r="E159" s="20" t="s">
        <v>22</v>
      </c>
      <c r="F159" s="20"/>
      <c r="G159" s="20"/>
      <c r="H159" s="125"/>
      <c r="I159" s="125" t="str">
        <f>IF(T159,"👍","👎")</f>
        <v>👎</v>
      </c>
      <c r="J159" s="23"/>
      <c r="L159" s="41">
        <f t="shared" si="157"/>
        <v>1</v>
      </c>
      <c r="M159" s="41">
        <f t="shared" si="157"/>
        <v>0</v>
      </c>
      <c r="N159" s="41">
        <f t="shared" si="157"/>
        <v>0</v>
      </c>
      <c r="O159" s="41">
        <f t="shared" si="158"/>
        <v>1</v>
      </c>
      <c r="P159" s="41">
        <f t="shared" si="159"/>
        <v>0</v>
      </c>
      <c r="Q159" s="41">
        <f t="shared" si="131"/>
        <v>0</v>
      </c>
      <c r="R159" s="41">
        <f t="shared" si="132"/>
        <v>0</v>
      </c>
      <c r="S159" s="41">
        <f t="shared" si="160"/>
        <v>0</v>
      </c>
      <c r="T159" s="41" t="b">
        <f t="shared" si="161"/>
        <v>0</v>
      </c>
    </row>
    <row r="160" spans="1:20" ht="76.5">
      <c r="A160" s="160" t="s">
        <v>359</v>
      </c>
      <c r="B160" s="165" t="s">
        <v>360</v>
      </c>
      <c r="C160" s="118" t="s">
        <v>361</v>
      </c>
      <c r="D160" s="119" t="s">
        <v>362</v>
      </c>
      <c r="E160" s="120" t="s">
        <v>22</v>
      </c>
      <c r="F160" s="120"/>
      <c r="G160" s="120"/>
      <c r="H160" s="130"/>
      <c r="I160" s="130" t="str">
        <f>IF(T160,"👍","👎")</f>
        <v>👎</v>
      </c>
      <c r="J160" s="121"/>
      <c r="L160" s="41">
        <f t="shared" si="96"/>
        <v>1</v>
      </c>
      <c r="M160" s="41">
        <f t="shared" si="101"/>
        <v>0</v>
      </c>
      <c r="N160" s="41">
        <f t="shared" si="102"/>
        <v>0</v>
      </c>
      <c r="O160" s="41">
        <f t="shared" si="97"/>
        <v>1</v>
      </c>
      <c r="P160" s="41">
        <f t="shared" si="98"/>
        <v>0</v>
      </c>
      <c r="Q160" s="41">
        <f t="shared" si="131"/>
        <v>0</v>
      </c>
      <c r="R160" s="41">
        <f t="shared" si="132"/>
        <v>0</v>
      </c>
      <c r="S160" s="41">
        <f t="shared" si="99"/>
        <v>0</v>
      </c>
      <c r="T160" s="41" t="b">
        <f t="shared" si="100"/>
        <v>0</v>
      </c>
    </row>
    <row r="161" spans="1:20" ht="45.75">
      <c r="A161" s="142"/>
      <c r="B161" s="151"/>
      <c r="C161" s="52" t="s">
        <v>363</v>
      </c>
      <c r="D161" s="100" t="s">
        <v>364</v>
      </c>
      <c r="E161" s="14" t="s">
        <v>22</v>
      </c>
      <c r="F161" s="14"/>
      <c r="G161" s="14"/>
      <c r="H161" s="123"/>
      <c r="I161" s="123" t="str">
        <f>IF(T161,"👍","👎")</f>
        <v>👎</v>
      </c>
      <c r="J161" s="101"/>
      <c r="L161" s="41">
        <f t="shared" ref="L161" si="162">IF(UPPER(E161)="X",1,0)</f>
        <v>1</v>
      </c>
      <c r="M161" s="41">
        <f t="shared" si="101"/>
        <v>0</v>
      </c>
      <c r="N161" s="41">
        <f t="shared" si="102"/>
        <v>0</v>
      </c>
      <c r="O161" s="41">
        <f t="shared" ref="O161" si="163">L161+M161+N161</f>
        <v>1</v>
      </c>
      <c r="P161" s="41">
        <f t="shared" ref="P161" si="164">IF(OR(UPPER(H161)="J",UPPER(H161)="JA"),1,0)</f>
        <v>0</v>
      </c>
      <c r="Q161" s="41">
        <f t="shared" si="131"/>
        <v>0</v>
      </c>
      <c r="R161" s="41">
        <f t="shared" si="132"/>
        <v>0</v>
      </c>
      <c r="S161" s="41">
        <f t="shared" ref="S161" si="165">(N161*3+M161*5)*P161</f>
        <v>0</v>
      </c>
      <c r="T161" s="41" t="b">
        <f t="shared" ref="T161" si="166">OR(L161=0,AND(L161=1,P161=1))</f>
        <v>0</v>
      </c>
    </row>
    <row r="162" spans="1:20" ht="30.75">
      <c r="A162" s="144"/>
      <c r="B162" s="152" t="s">
        <v>365</v>
      </c>
      <c r="C162" s="52" t="s">
        <v>366</v>
      </c>
      <c r="D162" s="42" t="s">
        <v>367</v>
      </c>
      <c r="E162" s="16" t="s">
        <v>22</v>
      </c>
      <c r="F162" s="42"/>
      <c r="G162" s="42"/>
      <c r="H162" s="123"/>
      <c r="I162" s="123" t="str">
        <f>IF(T162,"👍","👎")</f>
        <v>👎</v>
      </c>
      <c r="J162" s="80"/>
      <c r="L162" s="41">
        <f t="shared" ref="L162:L189" si="167">IF(UPPER(E162)="X",1,0)</f>
        <v>1</v>
      </c>
      <c r="M162" s="41">
        <f t="shared" si="101"/>
        <v>0</v>
      </c>
      <c r="N162" s="41">
        <f t="shared" si="102"/>
        <v>0</v>
      </c>
      <c r="O162" s="41">
        <f t="shared" ref="O162:O190" si="168">L162+M162+N162</f>
        <v>1</v>
      </c>
      <c r="P162" s="41">
        <f t="shared" ref="P162:P189" si="169">IF(OR(UPPER(H162)="J",UPPER(H162)="JA"),1,0)</f>
        <v>0</v>
      </c>
      <c r="Q162" s="41">
        <f t="shared" si="131"/>
        <v>0</v>
      </c>
      <c r="R162" s="41">
        <f t="shared" si="132"/>
        <v>0</v>
      </c>
      <c r="S162" s="41">
        <f t="shared" ref="S162:S189" si="170">(N162*3+M162*5)*P162</f>
        <v>0</v>
      </c>
      <c r="T162" s="41" t="b">
        <f t="shared" ref="T162:T189" si="171">OR(L162=0,AND(L162=1,P162=1))</f>
        <v>0</v>
      </c>
    </row>
    <row r="163" spans="1:20" ht="30.75">
      <c r="A163" s="145"/>
      <c r="B163" s="150"/>
      <c r="C163" s="52" t="s">
        <v>368</v>
      </c>
      <c r="D163" s="43" t="s">
        <v>369</v>
      </c>
      <c r="E163" s="16" t="s">
        <v>22</v>
      </c>
      <c r="F163" s="42"/>
      <c r="G163" s="42"/>
      <c r="H163" s="123"/>
      <c r="I163" s="123" t="str">
        <f>IF(T163,"👍","👎")</f>
        <v>👎</v>
      </c>
      <c r="J163" s="80"/>
      <c r="L163" s="41">
        <f t="shared" si="167"/>
        <v>1</v>
      </c>
      <c r="M163" s="41">
        <f t="shared" ref="M163:M169" si="172">IF(UPPER(F163)="X",1,0)</f>
        <v>0</v>
      </c>
      <c r="N163" s="41">
        <f t="shared" ref="N163:N169" si="173">IF(UPPER(G163)="X",1,0)</f>
        <v>0</v>
      </c>
      <c r="O163" s="41">
        <f t="shared" si="168"/>
        <v>1</v>
      </c>
      <c r="P163" s="41">
        <f t="shared" si="169"/>
        <v>0</v>
      </c>
      <c r="Q163" s="41">
        <f t="shared" si="131"/>
        <v>0</v>
      </c>
      <c r="R163" s="41">
        <f t="shared" si="132"/>
        <v>0</v>
      </c>
      <c r="S163" s="41">
        <f t="shared" si="170"/>
        <v>0</v>
      </c>
      <c r="T163" s="41" t="b">
        <f t="shared" si="171"/>
        <v>0</v>
      </c>
    </row>
    <row r="164" spans="1:20" ht="45.75">
      <c r="A164" s="145"/>
      <c r="B164" s="150"/>
      <c r="C164" s="52" t="s">
        <v>370</v>
      </c>
      <c r="D164" s="43" t="s">
        <v>371</v>
      </c>
      <c r="E164" s="16" t="s">
        <v>22</v>
      </c>
      <c r="F164" s="42"/>
      <c r="G164" s="42"/>
      <c r="H164" s="123"/>
      <c r="I164" s="123" t="str">
        <f>IF(T164,"👍","👎")</f>
        <v>👎</v>
      </c>
      <c r="J164" s="80"/>
      <c r="L164" s="41">
        <f t="shared" si="167"/>
        <v>1</v>
      </c>
      <c r="M164" s="41">
        <f t="shared" si="172"/>
        <v>0</v>
      </c>
      <c r="N164" s="41">
        <f t="shared" si="173"/>
        <v>0</v>
      </c>
      <c r="O164" s="41">
        <f t="shared" si="168"/>
        <v>1</v>
      </c>
      <c r="P164" s="41">
        <f t="shared" si="169"/>
        <v>0</v>
      </c>
      <c r="Q164" s="41">
        <f t="shared" si="131"/>
        <v>0</v>
      </c>
      <c r="R164" s="41">
        <f t="shared" si="132"/>
        <v>0</v>
      </c>
      <c r="S164" s="41">
        <f t="shared" si="170"/>
        <v>0</v>
      </c>
      <c r="T164" s="41" t="b">
        <f t="shared" si="171"/>
        <v>0</v>
      </c>
    </row>
    <row r="165" spans="1:20" ht="30.75">
      <c r="A165" s="145"/>
      <c r="B165" s="150"/>
      <c r="C165" s="52" t="s">
        <v>372</v>
      </c>
      <c r="D165" s="43" t="s">
        <v>373</v>
      </c>
      <c r="E165" s="16" t="s">
        <v>22</v>
      </c>
      <c r="F165" s="42"/>
      <c r="G165" s="42"/>
      <c r="H165" s="123"/>
      <c r="I165" s="123" t="str">
        <f>IF(T165,"👍","👎")</f>
        <v>👎</v>
      </c>
      <c r="J165" s="80"/>
      <c r="L165" s="41">
        <f t="shared" si="167"/>
        <v>1</v>
      </c>
      <c r="M165" s="41">
        <f t="shared" si="172"/>
        <v>0</v>
      </c>
      <c r="N165" s="41">
        <f t="shared" si="173"/>
        <v>0</v>
      </c>
      <c r="O165" s="41">
        <f t="shared" si="168"/>
        <v>1</v>
      </c>
      <c r="P165" s="41">
        <f t="shared" si="169"/>
        <v>0</v>
      </c>
      <c r="Q165" s="41">
        <f t="shared" si="131"/>
        <v>0</v>
      </c>
      <c r="R165" s="41">
        <f t="shared" si="132"/>
        <v>0</v>
      </c>
      <c r="S165" s="41">
        <f t="shared" si="170"/>
        <v>0</v>
      </c>
      <c r="T165" s="41" t="b">
        <f t="shared" si="171"/>
        <v>0</v>
      </c>
    </row>
    <row r="166" spans="1:20" ht="30.75">
      <c r="A166" s="145"/>
      <c r="B166" s="150"/>
      <c r="C166" s="52" t="s">
        <v>374</v>
      </c>
      <c r="D166" s="43" t="s">
        <v>375</v>
      </c>
      <c r="E166" s="16" t="s">
        <v>22</v>
      </c>
      <c r="F166" s="42"/>
      <c r="G166" s="42"/>
      <c r="H166" s="123"/>
      <c r="I166" s="123" t="str">
        <f>IF(T166,"👍","👎")</f>
        <v>👎</v>
      </c>
      <c r="J166" s="80"/>
      <c r="L166" s="41">
        <f t="shared" si="167"/>
        <v>1</v>
      </c>
      <c r="M166" s="41">
        <f t="shared" si="172"/>
        <v>0</v>
      </c>
      <c r="N166" s="41">
        <f t="shared" si="173"/>
        <v>0</v>
      </c>
      <c r="O166" s="41">
        <f t="shared" si="168"/>
        <v>1</v>
      </c>
      <c r="P166" s="41">
        <f t="shared" si="169"/>
        <v>0</v>
      </c>
      <c r="Q166" s="41">
        <f t="shared" si="131"/>
        <v>0</v>
      </c>
      <c r="R166" s="41">
        <f t="shared" si="132"/>
        <v>0</v>
      </c>
      <c r="S166" s="41">
        <f t="shared" si="170"/>
        <v>0</v>
      </c>
      <c r="T166" s="41" t="b">
        <f t="shared" si="171"/>
        <v>0</v>
      </c>
    </row>
    <row r="167" spans="1:20" ht="30.75">
      <c r="A167" s="145"/>
      <c r="B167" s="150"/>
      <c r="C167" s="52" t="s">
        <v>376</v>
      </c>
      <c r="D167" s="43" t="s">
        <v>377</v>
      </c>
      <c r="E167" s="16" t="s">
        <v>22</v>
      </c>
      <c r="F167" s="42"/>
      <c r="G167" s="42"/>
      <c r="H167" s="123"/>
      <c r="I167" s="123" t="str">
        <f>IF(T167,"👍","👎")</f>
        <v>👎</v>
      </c>
      <c r="J167" s="80"/>
      <c r="L167" s="41">
        <f t="shared" si="167"/>
        <v>1</v>
      </c>
      <c r="M167" s="41">
        <f t="shared" si="172"/>
        <v>0</v>
      </c>
      <c r="N167" s="41">
        <f t="shared" si="173"/>
        <v>0</v>
      </c>
      <c r="O167" s="41">
        <f t="shared" si="168"/>
        <v>1</v>
      </c>
      <c r="P167" s="41">
        <f t="shared" si="169"/>
        <v>0</v>
      </c>
      <c r="Q167" s="41">
        <f t="shared" si="131"/>
        <v>0</v>
      </c>
      <c r="R167" s="41">
        <f t="shared" si="132"/>
        <v>0</v>
      </c>
      <c r="S167" s="41">
        <f t="shared" si="170"/>
        <v>0</v>
      </c>
      <c r="T167" s="41" t="b">
        <f t="shared" si="171"/>
        <v>0</v>
      </c>
    </row>
    <row r="168" spans="1:20" ht="30.75">
      <c r="A168" s="145"/>
      <c r="B168" s="150"/>
      <c r="C168" s="52" t="s">
        <v>378</v>
      </c>
      <c r="D168" s="43" t="s">
        <v>379</v>
      </c>
      <c r="E168" s="16" t="s">
        <v>22</v>
      </c>
      <c r="F168" s="42"/>
      <c r="G168" s="42"/>
      <c r="H168" s="123"/>
      <c r="I168" s="123" t="str">
        <f>IF(T168,"👍","👎")</f>
        <v>👎</v>
      </c>
      <c r="J168" s="80"/>
      <c r="L168" s="41">
        <f t="shared" si="167"/>
        <v>1</v>
      </c>
      <c r="M168" s="41">
        <f t="shared" si="172"/>
        <v>0</v>
      </c>
      <c r="N168" s="41">
        <f t="shared" si="173"/>
        <v>0</v>
      </c>
      <c r="O168" s="41">
        <f t="shared" si="168"/>
        <v>1</v>
      </c>
      <c r="P168" s="41">
        <f t="shared" si="169"/>
        <v>0</v>
      </c>
      <c r="Q168" s="41">
        <f t="shared" si="131"/>
        <v>0</v>
      </c>
      <c r="R168" s="41">
        <f t="shared" si="132"/>
        <v>0</v>
      </c>
      <c r="S168" s="41">
        <f t="shared" si="170"/>
        <v>0</v>
      </c>
      <c r="T168" s="41" t="b">
        <f t="shared" si="171"/>
        <v>0</v>
      </c>
    </row>
    <row r="169" spans="1:20" ht="45.75">
      <c r="A169" s="145"/>
      <c r="B169" s="151"/>
      <c r="C169" s="52" t="s">
        <v>380</v>
      </c>
      <c r="D169" s="43" t="s">
        <v>381</v>
      </c>
      <c r="E169" s="16" t="s">
        <v>22</v>
      </c>
      <c r="F169" s="42"/>
      <c r="G169" s="42"/>
      <c r="H169" s="123"/>
      <c r="I169" s="123" t="str">
        <f>IF(T169,"👍","👎")</f>
        <v>👎</v>
      </c>
      <c r="J169" s="80"/>
      <c r="L169" s="41">
        <f t="shared" si="167"/>
        <v>1</v>
      </c>
      <c r="M169" s="41">
        <f t="shared" si="172"/>
        <v>0</v>
      </c>
      <c r="N169" s="41">
        <f t="shared" si="173"/>
        <v>0</v>
      </c>
      <c r="O169" s="41">
        <f t="shared" si="168"/>
        <v>1</v>
      </c>
      <c r="P169" s="41">
        <f t="shared" si="169"/>
        <v>0</v>
      </c>
      <c r="Q169" s="41">
        <f t="shared" si="131"/>
        <v>0</v>
      </c>
      <c r="R169" s="41">
        <f t="shared" si="132"/>
        <v>0</v>
      </c>
      <c r="S169" s="41">
        <f t="shared" si="170"/>
        <v>0</v>
      </c>
      <c r="T169" s="41" t="b">
        <f t="shared" si="171"/>
        <v>0</v>
      </c>
    </row>
    <row r="170" spans="1:20" ht="60.75">
      <c r="A170" s="145"/>
      <c r="B170" s="152" t="s">
        <v>382</v>
      </c>
      <c r="C170" s="54" t="s">
        <v>383</v>
      </c>
      <c r="D170" s="43" t="s">
        <v>384</v>
      </c>
      <c r="E170" s="16" t="s">
        <v>22</v>
      </c>
      <c r="F170" s="42"/>
      <c r="G170" s="42"/>
      <c r="H170" s="123"/>
      <c r="I170" s="123" t="str">
        <f>IF(T170,"👍","👎")</f>
        <v>👎</v>
      </c>
      <c r="J170" s="80"/>
      <c r="L170" s="41">
        <f t="shared" si="167"/>
        <v>1</v>
      </c>
      <c r="M170" s="41">
        <f t="shared" ref="M170:M189" si="174">IF(UPPER(F170)="X",1,0)</f>
        <v>0</v>
      </c>
      <c r="N170" s="41">
        <f t="shared" ref="N170:N189" si="175">IF(UPPER(G170)="X",1,0)</f>
        <v>0</v>
      </c>
      <c r="O170" s="41">
        <f t="shared" si="168"/>
        <v>1</v>
      </c>
      <c r="P170" s="41">
        <f t="shared" si="169"/>
        <v>0</v>
      </c>
      <c r="Q170" s="41">
        <f t="shared" si="131"/>
        <v>0</v>
      </c>
      <c r="R170" s="41">
        <f t="shared" si="132"/>
        <v>0</v>
      </c>
      <c r="S170" s="41">
        <f t="shared" si="170"/>
        <v>0</v>
      </c>
      <c r="T170" s="41" t="b">
        <f t="shared" si="171"/>
        <v>0</v>
      </c>
    </row>
    <row r="171" spans="1:20" ht="16.5">
      <c r="A171" s="145"/>
      <c r="B171" s="150"/>
      <c r="C171" s="54" t="s">
        <v>385</v>
      </c>
      <c r="D171" s="43" t="s">
        <v>386</v>
      </c>
      <c r="E171" s="16" t="s">
        <v>22</v>
      </c>
      <c r="F171" s="42"/>
      <c r="G171" s="42"/>
      <c r="H171" s="123"/>
      <c r="I171" s="123" t="str">
        <f>IF(T171,"👍","👎")</f>
        <v>👎</v>
      </c>
      <c r="J171" s="80"/>
      <c r="L171" s="41">
        <f t="shared" si="167"/>
        <v>1</v>
      </c>
      <c r="M171" s="41">
        <f t="shared" si="174"/>
        <v>0</v>
      </c>
      <c r="N171" s="41">
        <f t="shared" si="175"/>
        <v>0</v>
      </c>
      <c r="O171" s="41">
        <f t="shared" si="168"/>
        <v>1</v>
      </c>
      <c r="P171" s="41">
        <f t="shared" si="169"/>
        <v>0</v>
      </c>
      <c r="Q171" s="41">
        <f t="shared" si="131"/>
        <v>0</v>
      </c>
      <c r="R171" s="41">
        <f t="shared" si="132"/>
        <v>0</v>
      </c>
      <c r="S171" s="41">
        <f t="shared" si="170"/>
        <v>0</v>
      </c>
      <c r="T171" s="41" t="b">
        <f t="shared" si="171"/>
        <v>0</v>
      </c>
    </row>
    <row r="172" spans="1:20" ht="16.5">
      <c r="A172" s="145"/>
      <c r="B172" s="150"/>
      <c r="C172" s="54" t="s">
        <v>387</v>
      </c>
      <c r="D172" s="43" t="s">
        <v>388</v>
      </c>
      <c r="E172" s="16" t="s">
        <v>22</v>
      </c>
      <c r="F172" s="42"/>
      <c r="G172" s="42"/>
      <c r="H172" s="123"/>
      <c r="I172" s="123" t="str">
        <f>IF(T172,"👍","👎")</f>
        <v>👎</v>
      </c>
      <c r="J172" s="80"/>
      <c r="L172" s="41">
        <f t="shared" ref="L172:L174" si="176">IF(UPPER(E172)="X",1,0)</f>
        <v>1</v>
      </c>
      <c r="M172" s="41">
        <f t="shared" ref="M172:M174" si="177">IF(UPPER(F172)="X",1,0)</f>
        <v>0</v>
      </c>
      <c r="N172" s="41">
        <f t="shared" ref="N172:N174" si="178">IF(UPPER(G172)="X",1,0)</f>
        <v>0</v>
      </c>
      <c r="O172" s="41">
        <f t="shared" ref="O172:O174" si="179">L172+M172+N172</f>
        <v>1</v>
      </c>
      <c r="P172" s="41">
        <f t="shared" ref="P172:P174" si="180">IF(OR(UPPER(H172)="J",UPPER(H172)="JA"),1,0)</f>
        <v>0</v>
      </c>
      <c r="Q172" s="41">
        <f t="shared" si="131"/>
        <v>0</v>
      </c>
      <c r="R172" s="41">
        <f t="shared" si="132"/>
        <v>0</v>
      </c>
      <c r="S172" s="41">
        <f t="shared" ref="S172:S174" si="181">(N172*3+M172*5)*P172</f>
        <v>0</v>
      </c>
      <c r="T172" s="41" t="b">
        <f t="shared" ref="T172:T174" si="182">OR(L172=0,AND(L172=1,P172=1))</f>
        <v>0</v>
      </c>
    </row>
    <row r="173" spans="1:20" ht="16.5">
      <c r="A173" s="145"/>
      <c r="B173" s="150"/>
      <c r="C173" s="54" t="s">
        <v>389</v>
      </c>
      <c r="D173" s="43" t="s">
        <v>390</v>
      </c>
      <c r="E173" s="16" t="s">
        <v>22</v>
      </c>
      <c r="F173" s="42"/>
      <c r="G173" s="42"/>
      <c r="H173" s="123"/>
      <c r="I173" s="123" t="str">
        <f>IF(T173,"👍","👎")</f>
        <v>👎</v>
      </c>
      <c r="J173" s="80"/>
      <c r="L173" s="41">
        <f t="shared" ref="L173" si="183">IF(UPPER(E173)="X",1,0)</f>
        <v>1</v>
      </c>
      <c r="M173" s="41">
        <f t="shared" ref="M173" si="184">IF(UPPER(F173)="X",1,0)</f>
        <v>0</v>
      </c>
      <c r="N173" s="41">
        <f t="shared" ref="N173" si="185">IF(UPPER(G173)="X",1,0)</f>
        <v>0</v>
      </c>
      <c r="O173" s="41">
        <f t="shared" ref="O173" si="186">L173+M173+N173</f>
        <v>1</v>
      </c>
      <c r="P173" s="41">
        <f t="shared" ref="P173" si="187">IF(OR(UPPER(H173)="J",UPPER(H173)="JA"),1,0)</f>
        <v>0</v>
      </c>
      <c r="Q173" s="41">
        <f t="shared" si="131"/>
        <v>0</v>
      </c>
      <c r="R173" s="41">
        <f t="shared" si="132"/>
        <v>0</v>
      </c>
      <c r="S173" s="41">
        <f t="shared" ref="S173" si="188">(N173*3+M173*5)*P173</f>
        <v>0</v>
      </c>
      <c r="T173" s="41" t="b">
        <f t="shared" ref="T173" si="189">OR(L173=0,AND(L173=1,P173=1))</f>
        <v>0</v>
      </c>
    </row>
    <row r="174" spans="1:20" ht="30.75">
      <c r="A174" s="145"/>
      <c r="B174" s="150"/>
      <c r="C174" s="85" t="s">
        <v>391</v>
      </c>
      <c r="D174" s="43" t="s">
        <v>392</v>
      </c>
      <c r="E174" s="16" t="s">
        <v>22</v>
      </c>
      <c r="F174" s="42"/>
      <c r="G174" s="42"/>
      <c r="H174" s="123"/>
      <c r="I174" s="123" t="str">
        <f>IF(T174,"👍","👎")</f>
        <v>👎</v>
      </c>
      <c r="J174" s="80"/>
      <c r="L174" s="41">
        <f t="shared" si="176"/>
        <v>1</v>
      </c>
      <c r="M174" s="41">
        <f t="shared" si="177"/>
        <v>0</v>
      </c>
      <c r="N174" s="41">
        <f t="shared" si="178"/>
        <v>0</v>
      </c>
      <c r="O174" s="41">
        <f t="shared" si="179"/>
        <v>1</v>
      </c>
      <c r="P174" s="41">
        <f t="shared" si="180"/>
        <v>0</v>
      </c>
      <c r="Q174" s="41">
        <f t="shared" si="131"/>
        <v>0</v>
      </c>
      <c r="R174" s="41">
        <f t="shared" si="132"/>
        <v>0</v>
      </c>
      <c r="S174" s="41">
        <f t="shared" si="181"/>
        <v>0</v>
      </c>
      <c r="T174" s="41" t="b">
        <f t="shared" si="182"/>
        <v>0</v>
      </c>
    </row>
    <row r="175" spans="1:20" ht="76.5">
      <c r="A175" s="145"/>
      <c r="B175" s="151"/>
      <c r="C175" s="85" t="s">
        <v>393</v>
      </c>
      <c r="D175" s="42" t="s">
        <v>394</v>
      </c>
      <c r="E175" s="16" t="s">
        <v>22</v>
      </c>
      <c r="F175" s="42"/>
      <c r="G175" s="42"/>
      <c r="H175" s="123"/>
      <c r="I175" s="123" t="str">
        <f>IF(T175,"👍","👎")</f>
        <v>👎</v>
      </c>
      <c r="J175" s="80"/>
      <c r="L175" s="41">
        <f t="shared" si="167"/>
        <v>1</v>
      </c>
      <c r="M175" s="41">
        <f t="shared" si="174"/>
        <v>0</v>
      </c>
      <c r="N175" s="41">
        <f t="shared" si="175"/>
        <v>0</v>
      </c>
      <c r="O175" s="41">
        <f t="shared" si="168"/>
        <v>1</v>
      </c>
      <c r="P175" s="41">
        <f t="shared" si="169"/>
        <v>0</v>
      </c>
      <c r="Q175" s="41">
        <f t="shared" si="131"/>
        <v>0</v>
      </c>
      <c r="R175" s="41">
        <f t="shared" si="132"/>
        <v>0</v>
      </c>
      <c r="S175" s="41">
        <f t="shared" si="170"/>
        <v>0</v>
      </c>
      <c r="T175" s="41" t="b">
        <f t="shared" si="171"/>
        <v>0</v>
      </c>
    </row>
    <row r="176" spans="1:20" ht="30.75">
      <c r="A176" s="146"/>
      <c r="B176" s="133" t="s">
        <v>395</v>
      </c>
      <c r="C176" s="59" t="s">
        <v>396</v>
      </c>
      <c r="D176" s="86" t="s">
        <v>397</v>
      </c>
      <c r="E176" s="29" t="s">
        <v>22</v>
      </c>
      <c r="F176" s="47"/>
      <c r="G176" s="47"/>
      <c r="H176" s="131"/>
      <c r="I176" s="128" t="str">
        <f>IF(T176,"👍","👎")</f>
        <v>👎</v>
      </c>
      <c r="J176" s="78"/>
      <c r="L176" s="41">
        <f t="shared" si="167"/>
        <v>1</v>
      </c>
      <c r="M176" s="41">
        <f t="shared" si="174"/>
        <v>0</v>
      </c>
      <c r="N176" s="41">
        <f t="shared" si="175"/>
        <v>0</v>
      </c>
      <c r="O176" s="41">
        <f t="shared" si="168"/>
        <v>1</v>
      </c>
      <c r="P176" s="41">
        <f t="shared" si="169"/>
        <v>0</v>
      </c>
      <c r="Q176" s="41">
        <f t="shared" si="131"/>
        <v>0</v>
      </c>
      <c r="R176" s="41">
        <f t="shared" si="132"/>
        <v>0</v>
      </c>
      <c r="S176" s="41">
        <f t="shared" si="170"/>
        <v>0</v>
      </c>
      <c r="T176" s="41" t="b">
        <f t="shared" si="171"/>
        <v>0</v>
      </c>
    </row>
    <row r="177" spans="1:20" ht="76.5">
      <c r="A177" s="135" t="s">
        <v>398</v>
      </c>
      <c r="B177" s="147" t="s">
        <v>399</v>
      </c>
      <c r="C177" s="60" t="s">
        <v>400</v>
      </c>
      <c r="D177" s="44" t="s">
        <v>401</v>
      </c>
      <c r="E177" s="18" t="s">
        <v>22</v>
      </c>
      <c r="F177" s="18"/>
      <c r="G177" s="18"/>
      <c r="H177" s="123"/>
      <c r="I177" s="123" t="str">
        <f>IF(T177,"👍","👎")</f>
        <v>👎</v>
      </c>
      <c r="J177" s="33"/>
      <c r="L177" s="41">
        <f t="shared" si="167"/>
        <v>1</v>
      </c>
      <c r="M177" s="41">
        <f t="shared" si="174"/>
        <v>0</v>
      </c>
      <c r="N177" s="41">
        <f t="shared" si="175"/>
        <v>0</v>
      </c>
      <c r="O177" s="41">
        <f t="shared" si="168"/>
        <v>1</v>
      </c>
      <c r="P177" s="41">
        <f t="shared" si="169"/>
        <v>0</v>
      </c>
      <c r="Q177" s="41">
        <f t="shared" si="131"/>
        <v>0</v>
      </c>
      <c r="R177" s="41">
        <f t="shared" si="132"/>
        <v>0</v>
      </c>
      <c r="S177" s="41">
        <f t="shared" si="170"/>
        <v>0</v>
      </c>
      <c r="T177" s="41" t="b">
        <f t="shared" si="171"/>
        <v>0</v>
      </c>
    </row>
    <row r="178" spans="1:20" ht="76.5">
      <c r="A178" s="136"/>
      <c r="B178" s="147"/>
      <c r="C178" s="25" t="s">
        <v>402</v>
      </c>
      <c r="D178" s="45" t="s">
        <v>403</v>
      </c>
      <c r="E178" s="19" t="s">
        <v>22</v>
      </c>
      <c r="F178" s="19"/>
      <c r="G178" s="19"/>
      <c r="H178" s="123"/>
      <c r="I178" s="123" t="str">
        <f>IF(T178,"👍","👎")</f>
        <v>👎</v>
      </c>
      <c r="J178" s="70"/>
      <c r="L178" s="41">
        <f t="shared" ref="L178" si="190">IF(UPPER(E178)="X",1,0)</f>
        <v>1</v>
      </c>
      <c r="M178" s="41">
        <f t="shared" ref="M178" si="191">IF(UPPER(F178)="X",1,0)</f>
        <v>0</v>
      </c>
      <c r="N178" s="41">
        <f t="shared" ref="N178" si="192">IF(UPPER(G178)="X",1,0)</f>
        <v>0</v>
      </c>
      <c r="O178" s="41">
        <f t="shared" ref="O178" si="193">L178+M178+N178</f>
        <v>1</v>
      </c>
      <c r="P178" s="41">
        <f t="shared" ref="P178" si="194">IF(OR(UPPER(H178)="J",UPPER(H178)="JA"),1,0)</f>
        <v>0</v>
      </c>
      <c r="Q178" s="41">
        <f t="shared" si="131"/>
        <v>0</v>
      </c>
      <c r="R178" s="41">
        <f t="shared" si="132"/>
        <v>0</v>
      </c>
      <c r="S178" s="41">
        <f t="shared" ref="S178" si="195">(N178*3+M178*5)*P178</f>
        <v>0</v>
      </c>
      <c r="T178" s="41" t="b">
        <f t="shared" ref="T178" si="196">OR(L178=0,AND(L178=1,P178=1))</f>
        <v>0</v>
      </c>
    </row>
    <row r="179" spans="1:20" ht="45.75">
      <c r="A179" s="136"/>
      <c r="B179" s="147"/>
      <c r="C179" s="25" t="s">
        <v>404</v>
      </c>
      <c r="D179" s="45" t="s">
        <v>405</v>
      </c>
      <c r="E179" s="19" t="s">
        <v>22</v>
      </c>
      <c r="F179" s="19"/>
      <c r="G179" s="19"/>
      <c r="H179" s="123"/>
      <c r="I179" s="123" t="str">
        <f>IF(T179,"👍","👎")</f>
        <v>👎</v>
      </c>
      <c r="J179" s="70"/>
      <c r="L179" s="41">
        <f t="shared" si="167"/>
        <v>1</v>
      </c>
      <c r="M179" s="41">
        <f t="shared" si="174"/>
        <v>0</v>
      </c>
      <c r="N179" s="41">
        <f t="shared" si="175"/>
        <v>0</v>
      </c>
      <c r="O179" s="41">
        <f t="shared" si="168"/>
        <v>1</v>
      </c>
      <c r="P179" s="41">
        <f t="shared" si="169"/>
        <v>0</v>
      </c>
      <c r="Q179" s="41">
        <f t="shared" si="131"/>
        <v>0</v>
      </c>
      <c r="R179" s="41">
        <f t="shared" si="132"/>
        <v>0</v>
      </c>
      <c r="S179" s="41">
        <f t="shared" si="170"/>
        <v>0</v>
      </c>
      <c r="T179" s="41" t="b">
        <f t="shared" si="171"/>
        <v>0</v>
      </c>
    </row>
    <row r="180" spans="1:20" ht="45.75">
      <c r="A180" s="137"/>
      <c r="B180" s="148" t="s">
        <v>406</v>
      </c>
      <c r="C180" s="62" t="s">
        <v>407</v>
      </c>
      <c r="D180" s="176" t="s">
        <v>408</v>
      </c>
      <c r="E180" s="20" t="s">
        <v>22</v>
      </c>
      <c r="F180" s="20"/>
      <c r="G180" s="20"/>
      <c r="H180" s="123"/>
      <c r="I180" s="123" t="str">
        <f>IF(T180,"👍","👎")</f>
        <v>👎</v>
      </c>
      <c r="J180" s="23"/>
      <c r="L180" s="41">
        <f t="shared" ref="L180" si="197">IF(UPPER(E180)="X",1,0)</f>
        <v>1</v>
      </c>
      <c r="M180" s="41">
        <f t="shared" ref="M180" si="198">IF(UPPER(F180)="X",1,0)</f>
        <v>0</v>
      </c>
      <c r="N180" s="41">
        <f t="shared" ref="N180" si="199">IF(UPPER(G180)="X",1,0)</f>
        <v>0</v>
      </c>
      <c r="O180" s="41">
        <f t="shared" ref="O180" si="200">L180+M180+N180</f>
        <v>1</v>
      </c>
      <c r="P180" s="41">
        <f t="shared" ref="P180" si="201">IF(OR(UPPER(H180)="J",UPPER(H180)="JA"),1,0)</f>
        <v>0</v>
      </c>
      <c r="Q180" s="41">
        <f t="shared" si="131"/>
        <v>0</v>
      </c>
      <c r="R180" s="41">
        <f t="shared" si="132"/>
        <v>0</v>
      </c>
      <c r="S180" s="41">
        <f t="shared" ref="S180" si="202">(N180*3+M180*5)*P180</f>
        <v>0</v>
      </c>
      <c r="T180" s="41" t="b">
        <f t="shared" ref="T180" si="203">OR(L180=0,AND(L180=1,P180=1))</f>
        <v>0</v>
      </c>
    </row>
    <row r="181" spans="1:20" ht="45.75">
      <c r="A181" s="138"/>
      <c r="B181" s="149"/>
      <c r="C181" s="102" t="s">
        <v>409</v>
      </c>
      <c r="D181" s="103" t="s">
        <v>410</v>
      </c>
      <c r="E181" s="104" t="s">
        <v>22</v>
      </c>
      <c r="F181" s="104"/>
      <c r="G181" s="104"/>
      <c r="H181" s="128"/>
      <c r="I181" s="128" t="str">
        <f>IF(T181,"👍","👎")</f>
        <v>👎</v>
      </c>
      <c r="J181" s="105"/>
      <c r="L181" s="41">
        <f t="shared" si="167"/>
        <v>1</v>
      </c>
      <c r="M181" s="41">
        <f t="shared" si="174"/>
        <v>0</v>
      </c>
      <c r="N181" s="41">
        <f t="shared" si="175"/>
        <v>0</v>
      </c>
      <c r="O181" s="41">
        <f t="shared" si="168"/>
        <v>1</v>
      </c>
      <c r="P181" s="41">
        <f t="shared" si="169"/>
        <v>0</v>
      </c>
      <c r="Q181" s="41">
        <f t="shared" si="131"/>
        <v>0</v>
      </c>
      <c r="R181" s="41">
        <f t="shared" si="132"/>
        <v>0</v>
      </c>
      <c r="S181" s="41">
        <f t="shared" si="170"/>
        <v>0</v>
      </c>
      <c r="T181" s="41" t="b">
        <f t="shared" si="171"/>
        <v>0</v>
      </c>
    </row>
    <row r="182" spans="1:20" ht="30.75">
      <c r="A182" s="142" t="s">
        <v>411</v>
      </c>
      <c r="B182" s="134" t="s">
        <v>412</v>
      </c>
      <c r="C182" s="106" t="s">
        <v>413</v>
      </c>
      <c r="D182" s="107" t="s">
        <v>414</v>
      </c>
      <c r="E182" s="14" t="s">
        <v>22</v>
      </c>
      <c r="F182" s="14"/>
      <c r="G182" s="14"/>
      <c r="H182" s="123"/>
      <c r="I182" s="123" t="str">
        <f>IF(T182,"👍","👎")</f>
        <v>👎</v>
      </c>
      <c r="J182" s="67"/>
      <c r="L182" s="41">
        <f t="shared" si="167"/>
        <v>1</v>
      </c>
      <c r="M182" s="41">
        <f t="shared" si="174"/>
        <v>0</v>
      </c>
      <c r="N182" s="41">
        <f t="shared" si="175"/>
        <v>0</v>
      </c>
      <c r="O182" s="41">
        <f t="shared" si="168"/>
        <v>1</v>
      </c>
      <c r="P182" s="41">
        <f t="shared" si="169"/>
        <v>0</v>
      </c>
      <c r="Q182" s="41">
        <f t="shared" si="131"/>
        <v>0</v>
      </c>
      <c r="R182" s="41">
        <f t="shared" si="132"/>
        <v>0</v>
      </c>
      <c r="S182" s="41">
        <f t="shared" si="170"/>
        <v>0</v>
      </c>
      <c r="T182" s="41" t="b">
        <f t="shared" si="171"/>
        <v>0</v>
      </c>
    </row>
    <row r="183" spans="1:20" ht="45.75">
      <c r="A183" s="143"/>
      <c r="B183" s="152" t="s">
        <v>415</v>
      </c>
      <c r="C183" s="53" t="s">
        <v>416</v>
      </c>
      <c r="D183" s="42" t="s">
        <v>417</v>
      </c>
      <c r="E183" s="87"/>
      <c r="F183" s="16" t="s">
        <v>22</v>
      </c>
      <c r="G183" s="16"/>
      <c r="H183" s="123"/>
      <c r="I183" s="123"/>
      <c r="J183" s="68"/>
      <c r="L183" s="41">
        <f t="shared" si="167"/>
        <v>0</v>
      </c>
      <c r="M183" s="41">
        <f t="shared" si="174"/>
        <v>1</v>
      </c>
      <c r="N183" s="41">
        <f t="shared" si="175"/>
        <v>0</v>
      </c>
      <c r="O183" s="41">
        <f t="shared" si="168"/>
        <v>1</v>
      </c>
      <c r="P183" s="41">
        <f t="shared" si="169"/>
        <v>0</v>
      </c>
      <c r="Q183" s="41">
        <f t="shared" si="131"/>
        <v>0</v>
      </c>
      <c r="R183" s="41">
        <f t="shared" si="132"/>
        <v>0</v>
      </c>
      <c r="S183" s="41">
        <f t="shared" si="170"/>
        <v>0</v>
      </c>
      <c r="T183" s="41" t="b">
        <f t="shared" si="171"/>
        <v>1</v>
      </c>
    </row>
    <row r="184" spans="1:20" ht="76.5">
      <c r="A184" s="143"/>
      <c r="B184" s="151"/>
      <c r="C184" s="52" t="s">
        <v>418</v>
      </c>
      <c r="D184" s="40" t="s">
        <v>419</v>
      </c>
      <c r="E184" s="87" t="s">
        <v>22</v>
      </c>
      <c r="F184" s="16"/>
      <c r="G184" s="16"/>
      <c r="H184" s="123"/>
      <c r="I184" s="123" t="str">
        <f>IF(T184,"👍","👎")</f>
        <v>👎</v>
      </c>
      <c r="J184" s="68"/>
      <c r="L184" s="41">
        <f t="shared" ref="L184" si="204">IF(UPPER(E184)="X",1,0)</f>
        <v>1</v>
      </c>
      <c r="M184" s="41">
        <f t="shared" ref="M184" si="205">IF(UPPER(F184)="X",1,0)</f>
        <v>0</v>
      </c>
      <c r="N184" s="41">
        <f t="shared" ref="N184" si="206">IF(UPPER(G184)="X",1,0)</f>
        <v>0</v>
      </c>
      <c r="O184" s="41">
        <f t="shared" ref="O184" si="207">L184+M184+N184</f>
        <v>1</v>
      </c>
      <c r="P184" s="41">
        <f t="shared" ref="P184" si="208">IF(OR(UPPER(H184)="J",UPPER(H184)="JA"),1,0)</f>
        <v>0</v>
      </c>
      <c r="Q184" s="41">
        <f t="shared" si="131"/>
        <v>0</v>
      </c>
      <c r="R184" s="41">
        <f t="shared" si="132"/>
        <v>0</v>
      </c>
      <c r="S184" s="41">
        <f t="shared" ref="S184" si="209">(N184*3+M184*5)*P184</f>
        <v>0</v>
      </c>
      <c r="T184" s="41" t="b">
        <f t="shared" ref="T184" si="210">OR(L184=0,AND(L184=1,P184=1))</f>
        <v>0</v>
      </c>
    </row>
    <row r="185" spans="1:20" ht="30.75">
      <c r="A185" s="144"/>
      <c r="B185" s="150" t="s">
        <v>420</v>
      </c>
      <c r="C185" s="52" t="s">
        <v>421</v>
      </c>
      <c r="D185" s="40" t="s">
        <v>422</v>
      </c>
      <c r="E185" s="16" t="s">
        <v>22</v>
      </c>
      <c r="F185" s="16"/>
      <c r="G185" s="16"/>
      <c r="H185" s="123"/>
      <c r="I185" s="123" t="str">
        <f>IF(T185,"👍","👎")</f>
        <v>👎</v>
      </c>
      <c r="J185" s="68"/>
      <c r="L185" s="41">
        <f t="shared" si="167"/>
        <v>1</v>
      </c>
      <c r="M185" s="41">
        <f t="shared" si="174"/>
        <v>0</v>
      </c>
      <c r="N185" s="41">
        <f t="shared" si="175"/>
        <v>0</v>
      </c>
      <c r="O185" s="41">
        <f t="shared" si="168"/>
        <v>1</v>
      </c>
      <c r="P185" s="41">
        <f t="shared" si="169"/>
        <v>0</v>
      </c>
      <c r="Q185" s="41">
        <f t="shared" si="131"/>
        <v>0</v>
      </c>
      <c r="R185" s="41">
        <f t="shared" si="132"/>
        <v>0</v>
      </c>
      <c r="S185" s="41">
        <f t="shared" si="170"/>
        <v>0</v>
      </c>
      <c r="T185" s="41" t="b">
        <f t="shared" si="171"/>
        <v>0</v>
      </c>
    </row>
    <row r="186" spans="1:20" ht="30.75">
      <c r="A186" s="144"/>
      <c r="B186" s="151"/>
      <c r="C186" s="53" t="s">
        <v>423</v>
      </c>
      <c r="D186" s="42" t="s">
        <v>424</v>
      </c>
      <c r="E186" s="16"/>
      <c r="F186" s="16" t="s">
        <v>22</v>
      </c>
      <c r="G186" s="16"/>
      <c r="H186" s="123"/>
      <c r="I186" s="123"/>
      <c r="J186" s="68"/>
      <c r="L186" s="41">
        <f t="shared" ref="L186" si="211">IF(UPPER(E186)="X",1,0)</f>
        <v>0</v>
      </c>
      <c r="M186" s="41">
        <f t="shared" ref="M186" si="212">IF(UPPER(F186)="X",1,0)</f>
        <v>1</v>
      </c>
      <c r="N186" s="41">
        <f t="shared" ref="N186" si="213">IF(UPPER(G186)="X",1,0)</f>
        <v>0</v>
      </c>
      <c r="O186" s="41">
        <f t="shared" ref="O186" si="214">L186+M186+N186</f>
        <v>1</v>
      </c>
      <c r="P186" s="41">
        <f t="shared" ref="P186" si="215">IF(OR(UPPER(H186)="J",UPPER(H186)="JA"),1,0)</f>
        <v>0</v>
      </c>
      <c r="Q186" s="41">
        <f t="shared" si="131"/>
        <v>0</v>
      </c>
      <c r="R186" s="41">
        <f t="shared" si="132"/>
        <v>0</v>
      </c>
      <c r="S186" s="41">
        <f t="shared" ref="S186" si="216">(N186*3+M186*5)*P186</f>
        <v>0</v>
      </c>
      <c r="T186" s="41" t="b">
        <f t="shared" ref="T186" si="217">OR(L186=0,AND(L186=1,P186=1))</f>
        <v>1</v>
      </c>
    </row>
    <row r="187" spans="1:20" ht="30.75">
      <c r="A187" s="144"/>
      <c r="B187" s="139" t="s">
        <v>425</v>
      </c>
      <c r="C187" s="53" t="s">
        <v>426</v>
      </c>
      <c r="D187" s="42" t="s">
        <v>427</v>
      </c>
      <c r="E187" s="16" t="s">
        <v>22</v>
      </c>
      <c r="F187" s="16"/>
      <c r="G187" s="16"/>
      <c r="H187" s="123"/>
      <c r="I187" s="123" t="str">
        <f>IF(T187,"👍","👎")</f>
        <v>👎</v>
      </c>
      <c r="J187" s="68"/>
      <c r="L187" s="41">
        <f t="shared" si="167"/>
        <v>1</v>
      </c>
      <c r="M187" s="41">
        <f t="shared" si="174"/>
        <v>0</v>
      </c>
      <c r="N187" s="41">
        <f t="shared" si="175"/>
        <v>0</v>
      </c>
      <c r="O187" s="41">
        <f t="shared" si="168"/>
        <v>1</v>
      </c>
      <c r="P187" s="41">
        <f t="shared" si="169"/>
        <v>0</v>
      </c>
      <c r="Q187" s="41">
        <f t="shared" si="131"/>
        <v>0</v>
      </c>
      <c r="R187" s="41">
        <f t="shared" si="132"/>
        <v>0</v>
      </c>
      <c r="S187" s="41">
        <f t="shared" si="170"/>
        <v>0</v>
      </c>
      <c r="T187" s="41" t="b">
        <f t="shared" si="171"/>
        <v>0</v>
      </c>
    </row>
    <row r="188" spans="1:20" ht="16.5">
      <c r="A188" s="145"/>
      <c r="B188" s="140"/>
      <c r="C188" s="54" t="s">
        <v>428</v>
      </c>
      <c r="D188" s="43" t="s">
        <v>429</v>
      </c>
      <c r="E188" s="16" t="s">
        <v>22</v>
      </c>
      <c r="F188" s="16"/>
      <c r="G188" s="16"/>
      <c r="H188" s="123"/>
      <c r="I188" s="125" t="str">
        <f>IF(T188,"👍","👎")</f>
        <v>👎</v>
      </c>
      <c r="J188" s="68"/>
      <c r="L188" s="41">
        <f t="shared" si="167"/>
        <v>1</v>
      </c>
      <c r="M188" s="41">
        <f t="shared" si="174"/>
        <v>0</v>
      </c>
      <c r="N188" s="41">
        <f t="shared" si="175"/>
        <v>0</v>
      </c>
      <c r="O188" s="41">
        <f t="shared" si="168"/>
        <v>1</v>
      </c>
      <c r="P188" s="41">
        <f t="shared" si="169"/>
        <v>0</v>
      </c>
      <c r="Q188" s="41">
        <f t="shared" si="131"/>
        <v>0</v>
      </c>
      <c r="R188" s="41">
        <f t="shared" si="132"/>
        <v>0</v>
      </c>
      <c r="S188" s="41">
        <f t="shared" si="170"/>
        <v>0</v>
      </c>
      <c r="T188" s="41" t="b">
        <f t="shared" si="171"/>
        <v>0</v>
      </c>
    </row>
    <row r="189" spans="1:20" ht="30.75">
      <c r="A189" s="146"/>
      <c r="B189" s="141"/>
      <c r="C189" s="59" t="s">
        <v>430</v>
      </c>
      <c r="D189" s="47" t="s">
        <v>431</v>
      </c>
      <c r="E189" s="29" t="s">
        <v>22</v>
      </c>
      <c r="F189" s="29"/>
      <c r="G189" s="29"/>
      <c r="H189" s="124"/>
      <c r="I189" s="124" t="str">
        <f>IF(T189,"👍","👎")</f>
        <v>👎</v>
      </c>
      <c r="J189" s="74"/>
      <c r="L189" s="76">
        <f t="shared" si="167"/>
        <v>1</v>
      </c>
      <c r="M189" s="76">
        <f t="shared" si="174"/>
        <v>0</v>
      </c>
      <c r="N189" s="76">
        <f t="shared" si="175"/>
        <v>0</v>
      </c>
      <c r="O189" s="76">
        <f t="shared" si="168"/>
        <v>1</v>
      </c>
      <c r="P189" s="76">
        <f t="shared" si="169"/>
        <v>0</v>
      </c>
      <c r="Q189" s="76">
        <f t="shared" si="131"/>
        <v>0</v>
      </c>
      <c r="R189" s="76">
        <f t="shared" si="132"/>
        <v>0</v>
      </c>
      <c r="S189" s="76">
        <f t="shared" si="170"/>
        <v>0</v>
      </c>
      <c r="T189" s="76" t="b">
        <f t="shared" si="171"/>
        <v>0</v>
      </c>
    </row>
    <row r="190" spans="1:20">
      <c r="J190" s="34"/>
      <c r="L190" s="41">
        <f>SUM(L2:L189)</f>
        <v>165</v>
      </c>
      <c r="M190" s="41">
        <f>SUM(M2:M189)</f>
        <v>20</v>
      </c>
      <c r="N190" s="41">
        <f>SUM(N2:N189)</f>
        <v>3</v>
      </c>
      <c r="O190" s="39">
        <f t="shared" si="168"/>
        <v>188</v>
      </c>
      <c r="P190" s="41">
        <f>SUM(P2:P189)</f>
        <v>0</v>
      </c>
      <c r="Q190" s="41">
        <f>SUM(Q2:Q189)</f>
        <v>0</v>
      </c>
      <c r="R190" s="41">
        <f>SUM(R2:R189)</f>
        <v>0</v>
      </c>
      <c r="S190" s="41">
        <f>SUM(S2:S189)</f>
        <v>0</v>
      </c>
    </row>
    <row r="191" spans="1:20" hidden="1">
      <c r="M191" s="39">
        <f>L190+M190+N190</f>
        <v>188</v>
      </c>
    </row>
    <row r="193" spans="12:12">
      <c r="L193" s="41" t="s">
        <v>432</v>
      </c>
    </row>
  </sheetData>
  <sheetProtection algorithmName="SHA-512" hashValue="KjH9edzF+8FqlLkzNNxlimm6vEwVtBK7H0HZ5q8JR76zS5n2dZazYvpZ0iqzkKCmTP8NcDGRd4hSudR7tGKMbQ==" saltValue="t4DmaLcItrKVgDbXhakApQ==" spinCount="100000" sheet="1" objects="1" scenarios="1"/>
  <protectedRanges>
    <protectedRange sqref="H1:H1048576" name="Bereik1"/>
    <protectedRange sqref="J1:J1048576" name="Bereik2"/>
  </protectedRanges>
  <mergeCells count="34">
    <mergeCell ref="A160:A176"/>
    <mergeCell ref="B21:B24"/>
    <mergeCell ref="B62:B70"/>
    <mergeCell ref="A9:A70"/>
    <mergeCell ref="B71:B79"/>
    <mergeCell ref="B170:B175"/>
    <mergeCell ref="B160:B161"/>
    <mergeCell ref="B162:B169"/>
    <mergeCell ref="B158:B159"/>
    <mergeCell ref="B146:B157"/>
    <mergeCell ref="B80:B85"/>
    <mergeCell ref="B96:B139"/>
    <mergeCell ref="A2:A6"/>
    <mergeCell ref="B2:B5"/>
    <mergeCell ref="B6:B8"/>
    <mergeCell ref="A71:A93"/>
    <mergeCell ref="B143:B145"/>
    <mergeCell ref="B9:B14"/>
    <mergeCell ref="B140:B141"/>
    <mergeCell ref="B32:B35"/>
    <mergeCell ref="B15:B20"/>
    <mergeCell ref="B86:B93"/>
    <mergeCell ref="B36:B52"/>
    <mergeCell ref="B53:B61"/>
    <mergeCell ref="B94:B95"/>
    <mergeCell ref="B25:B31"/>
    <mergeCell ref="A94:A159"/>
    <mergeCell ref="A177:A181"/>
    <mergeCell ref="B187:B189"/>
    <mergeCell ref="A182:A189"/>
    <mergeCell ref="B177:B179"/>
    <mergeCell ref="B180:B181"/>
    <mergeCell ref="B185:B186"/>
    <mergeCell ref="B183:B18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1" sqref="D11"/>
    </sheetView>
  </sheetViews>
  <sheetFormatPr defaultColWidth="8.85546875" defaultRowHeight="14.45"/>
  <sheetData>
    <row r="1" spans="1:1">
      <c r="A1" t="s">
        <v>433</v>
      </c>
    </row>
    <row r="2" spans="1:1">
      <c r="A2" t="s">
        <v>434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CA7A3-2D7E-42A2-A0C7-9254F88F4A13}">
  <dimension ref="B1:F38"/>
  <sheetViews>
    <sheetView workbookViewId="0"/>
  </sheetViews>
  <sheetFormatPr defaultRowHeight="15" customHeight="1"/>
  <cols>
    <col min="1" max="1" width="1.42578125" customWidth="1"/>
    <col min="2" max="2" width="8.5703125" style="10" customWidth="1"/>
    <col min="3" max="3" width="35.42578125" customWidth="1"/>
    <col min="4" max="4" width="8.42578125" style="3" customWidth="1"/>
    <col min="5" max="5" width="14.42578125" style="1" bestFit="1" customWidth="1"/>
    <col min="6" max="6" width="20.140625" style="3" customWidth="1"/>
  </cols>
  <sheetData>
    <row r="1" spans="2:6" ht="9" customHeight="1"/>
    <row r="2" spans="2:6" hidden="1">
      <c r="B2" s="11" t="s">
        <v>435</v>
      </c>
      <c r="C2" s="6" t="s">
        <v>436</v>
      </c>
      <c r="D2" s="7" t="s">
        <v>437</v>
      </c>
      <c r="E2" s="8" t="s">
        <v>438</v>
      </c>
      <c r="F2" s="4" t="s">
        <v>439</v>
      </c>
    </row>
    <row r="3" spans="2:6" hidden="1"/>
    <row r="4" spans="2:6" hidden="1">
      <c r="B4" s="166" t="s">
        <v>440</v>
      </c>
      <c r="C4" s="6" t="s">
        <v>441</v>
      </c>
      <c r="D4" s="7" t="e">
        <f>#REF!</f>
        <v>#REF!</v>
      </c>
      <c r="E4" s="8" t="e">
        <f>IF(D4=14,"👍","VOLDOET NIET")</f>
        <v>#REF!</v>
      </c>
    </row>
    <row r="5" spans="2:6" hidden="1">
      <c r="B5" s="167"/>
      <c r="C5" s="6" t="s">
        <v>442</v>
      </c>
      <c r="D5" s="7" t="e">
        <f>#REF!</f>
        <v>#REF!</v>
      </c>
      <c r="E5" s="8"/>
    </row>
    <row r="6" spans="2:6" hidden="1">
      <c r="B6" s="168"/>
      <c r="C6" s="6" t="s">
        <v>443</v>
      </c>
      <c r="D6" s="9"/>
      <c r="E6" s="8"/>
    </row>
    <row r="7" spans="2:6" hidden="1"/>
    <row r="8" spans="2:6" hidden="1">
      <c r="B8" s="166" t="s">
        <v>444</v>
      </c>
      <c r="C8" s="6" t="s">
        <v>445</v>
      </c>
      <c r="D8" s="7" t="e">
        <f>#REF!</f>
        <v>#REF!</v>
      </c>
      <c r="E8" s="8" t="e">
        <f>IF(D8=6,"👍","VOLDOET NIET")</f>
        <v>#REF!</v>
      </c>
    </row>
    <row r="9" spans="2:6" hidden="1">
      <c r="B9" s="167"/>
      <c r="C9" s="6" t="s">
        <v>446</v>
      </c>
      <c r="D9" s="7" t="e">
        <f>#REF!</f>
        <v>#REF!</v>
      </c>
      <c r="E9" s="8"/>
    </row>
    <row r="10" spans="2:6" hidden="1">
      <c r="B10" s="168"/>
      <c r="C10" s="6" t="s">
        <v>443</v>
      </c>
      <c r="D10" s="7"/>
      <c r="E10" s="8"/>
    </row>
    <row r="11" spans="2:6" hidden="1"/>
    <row r="12" spans="2:6" hidden="1">
      <c r="B12" s="166" t="s">
        <v>447</v>
      </c>
      <c r="C12" s="6" t="s">
        <v>448</v>
      </c>
      <c r="D12" s="7" t="e">
        <f>#REF!</f>
        <v>#REF!</v>
      </c>
      <c r="E12" s="8" t="e">
        <f>IF(D12=10,"👍","VOLDOET NIET")</f>
        <v>#REF!</v>
      </c>
    </row>
    <row r="13" spans="2:6" hidden="1">
      <c r="B13" s="167"/>
      <c r="C13" s="6" t="s">
        <v>449</v>
      </c>
      <c r="D13" s="7" t="e">
        <f>#REF!</f>
        <v>#REF!</v>
      </c>
      <c r="E13" s="8"/>
    </row>
    <row r="14" spans="2:6" hidden="1">
      <c r="B14" s="168"/>
      <c r="C14" s="6" t="s">
        <v>450</v>
      </c>
      <c r="D14" s="7"/>
      <c r="E14" s="8"/>
    </row>
    <row r="15" spans="2:6" hidden="1"/>
    <row r="16" spans="2:6" hidden="1">
      <c r="B16" s="166" t="s">
        <v>451</v>
      </c>
      <c r="C16" s="6" t="s">
        <v>452</v>
      </c>
      <c r="D16" s="7" t="e">
        <f>#REF!</f>
        <v>#REF!</v>
      </c>
      <c r="E16" s="8" t="e">
        <f>IF(D16=8,"👍","VOLDOET NIET")</f>
        <v>#REF!</v>
      </c>
    </row>
    <row r="17" spans="2:5" hidden="1">
      <c r="B17" s="167"/>
      <c r="C17" s="6" t="s">
        <v>453</v>
      </c>
      <c r="D17" s="7" t="e">
        <f>#REF!</f>
        <v>#REF!</v>
      </c>
      <c r="E17" s="8"/>
    </row>
    <row r="18" spans="2:5" hidden="1">
      <c r="B18" s="168"/>
      <c r="C18" s="6" t="s">
        <v>454</v>
      </c>
      <c r="D18" s="7"/>
      <c r="E18" s="8"/>
    </row>
    <row r="19" spans="2:5" hidden="1"/>
    <row r="20" spans="2:5" hidden="1">
      <c r="B20" s="166" t="s">
        <v>455</v>
      </c>
      <c r="C20" s="6" t="s">
        <v>456</v>
      </c>
      <c r="D20" s="7" t="e">
        <f>#REF!</f>
        <v>#REF!</v>
      </c>
      <c r="E20" s="8" t="e">
        <f>IF(D20=7,"👍","VOLDOET NIET")</f>
        <v>#REF!</v>
      </c>
    </row>
    <row r="21" spans="2:5" hidden="1">
      <c r="B21" s="167"/>
      <c r="C21" s="6" t="s">
        <v>457</v>
      </c>
      <c r="D21" s="7">
        <v>0</v>
      </c>
      <c r="E21" s="8"/>
    </row>
    <row r="22" spans="2:5" hidden="1">
      <c r="B22" s="168"/>
      <c r="C22" s="6" t="s">
        <v>458</v>
      </c>
      <c r="D22" s="7"/>
      <c r="E22" s="8"/>
    </row>
    <row r="23" spans="2:5" hidden="1"/>
    <row r="24" spans="2:5" hidden="1">
      <c r="B24" s="166" t="s">
        <v>459</v>
      </c>
      <c r="C24" s="6" t="s">
        <v>460</v>
      </c>
      <c r="D24" s="7" t="e">
        <f>#REF!</f>
        <v>#REF!</v>
      </c>
      <c r="E24" s="8" t="e">
        <f>IF(D24=21,"👍","VOLDOET NIET")</f>
        <v>#REF!</v>
      </c>
    </row>
    <row r="25" spans="2:5" hidden="1">
      <c r="B25" s="167"/>
      <c r="C25" s="6" t="s">
        <v>461</v>
      </c>
      <c r="D25" s="7" t="e">
        <f>#REF!</f>
        <v>#REF!</v>
      </c>
      <c r="E25" s="8"/>
    </row>
    <row r="26" spans="2:5" hidden="1">
      <c r="B26" s="168"/>
      <c r="C26" s="6" t="s">
        <v>462</v>
      </c>
      <c r="D26" s="7"/>
      <c r="E26" s="8"/>
    </row>
    <row r="27" spans="2:5" hidden="1"/>
    <row r="28" spans="2:5" hidden="1">
      <c r="B28" s="166" t="s">
        <v>463</v>
      </c>
      <c r="C28" s="6" t="s">
        <v>464</v>
      </c>
      <c r="D28" s="7" t="e">
        <f>#REF!</f>
        <v>#REF!</v>
      </c>
      <c r="E28" s="8" t="e">
        <f>IF(D28=53,"👍","VOLDOET NIET")</f>
        <v>#REF!</v>
      </c>
    </row>
    <row r="29" spans="2:5" hidden="1">
      <c r="B29" s="167"/>
      <c r="C29" s="6" t="s">
        <v>465</v>
      </c>
      <c r="D29" s="7" t="e">
        <f>#REF!</f>
        <v>#REF!</v>
      </c>
      <c r="E29" s="8"/>
    </row>
    <row r="30" spans="2:5" hidden="1">
      <c r="B30" s="168"/>
      <c r="C30" s="6" t="s">
        <v>466</v>
      </c>
      <c r="D30" s="7"/>
      <c r="E30" s="8"/>
    </row>
    <row r="31" spans="2:5" hidden="1"/>
    <row r="32" spans="2:5" hidden="1">
      <c r="B32" s="166" t="s">
        <v>467</v>
      </c>
      <c r="C32" s="6" t="s">
        <v>468</v>
      </c>
      <c r="D32" s="7" t="e">
        <f>#REF!</f>
        <v>#REF!</v>
      </c>
      <c r="E32" s="8" t="e">
        <f>IF(D32=15,"👍","VOLDOET NIET")</f>
        <v>#REF!</v>
      </c>
    </row>
    <row r="33" spans="2:6" hidden="1">
      <c r="B33" s="167"/>
      <c r="C33" s="6" t="s">
        <v>453</v>
      </c>
      <c r="D33" s="7" t="e">
        <f>#REF!</f>
        <v>#REF!</v>
      </c>
      <c r="E33" s="8"/>
    </row>
    <row r="34" spans="2:6" hidden="1">
      <c r="B34" s="168"/>
      <c r="C34" s="6" t="s">
        <v>454</v>
      </c>
      <c r="D34" s="7"/>
      <c r="E34" s="8"/>
    </row>
    <row r="35" spans="2:6" hidden="1"/>
    <row r="36" spans="2:6" s="2" customFormat="1">
      <c r="B36" s="166" t="s">
        <v>469</v>
      </c>
      <c r="C36" s="115" t="s">
        <v>470</v>
      </c>
      <c r="D36" s="95">
        <f>'Eisen en wensen'!$Q$190</f>
        <v>0</v>
      </c>
      <c r="E36" s="116" t="str">
        <f>IF(D36=165,"👍","VOLDOET NIET")</f>
        <v>VOLDOET NIET</v>
      </c>
      <c r="F36" s="5"/>
    </row>
    <row r="37" spans="2:6" s="2" customFormat="1">
      <c r="B37" s="167"/>
      <c r="C37" s="6" t="s">
        <v>471</v>
      </c>
      <c r="D37" s="117">
        <f>'Eisen en wensen'!$R$190</f>
        <v>0</v>
      </c>
      <c r="E37" s="8"/>
      <c r="F37" s="5"/>
    </row>
    <row r="38" spans="2:6" s="2" customFormat="1">
      <c r="B38" s="168"/>
      <c r="C38" s="6" t="s">
        <v>472</v>
      </c>
      <c r="D38" s="7">
        <f>'Eisen en wensen'!$S$190</f>
        <v>0</v>
      </c>
      <c r="E38" s="8"/>
      <c r="F38" s="5"/>
    </row>
  </sheetData>
  <sheetProtection algorithmName="SHA-512" hashValue="MFEA8uNPSFjz0831vJOGHbhh7isWGmmaJ1c0gAdqzsfU4roWULxja8D5Hwo8LklDKOd8xYuPI6sPWOEA7R641Q==" saltValue="Gd5/PMIfnpvYDYXEH9Jc+g==" spinCount="100000" sheet="1" objects="1" scenarios="1"/>
  <mergeCells count="9">
    <mergeCell ref="B28:B30"/>
    <mergeCell ref="B32:B34"/>
    <mergeCell ref="B36:B38"/>
    <mergeCell ref="B4:B6"/>
    <mergeCell ref="B8:B10"/>
    <mergeCell ref="B12:B14"/>
    <mergeCell ref="B16:B18"/>
    <mergeCell ref="B20:B22"/>
    <mergeCell ref="B24:B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089b41e-f605-4120-a44d-b3fec8f06183" xsi:nil="true"/>
    <lcf76f155ced4ddcb4097134ff3c332f xmlns="d3dfd7ba-1554-4d95-9d85-9b98e935804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872745AB18CD429FE8737782C2BBA4" ma:contentTypeVersion="10" ma:contentTypeDescription="Een nieuw document maken." ma:contentTypeScope="" ma:versionID="22fec5aacfe87aaa488ea2b5acfe8f74">
  <xsd:schema xmlns:xsd="http://www.w3.org/2001/XMLSchema" xmlns:xs="http://www.w3.org/2001/XMLSchema" xmlns:p="http://schemas.microsoft.com/office/2006/metadata/properties" xmlns:ns2="d3dfd7ba-1554-4d95-9d85-9b98e935804b" xmlns:ns3="a089b41e-f605-4120-a44d-b3fec8f06183" targetNamespace="http://schemas.microsoft.com/office/2006/metadata/properties" ma:root="true" ma:fieldsID="7108fbaff4a3e9f3a48874f0908e61d9" ns2:_="" ns3:_="">
    <xsd:import namespace="d3dfd7ba-1554-4d95-9d85-9b98e935804b"/>
    <xsd:import namespace="a089b41e-f605-4120-a44d-b3fec8f061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fd7ba-1554-4d95-9d85-9b98e93580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e0c08a-b754-4773-a802-fa10ae15c82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89b41e-f605-4120-a44d-b3fec8f061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d4310df-1aee-4b06-a15d-0d4e68c4f324}" ma:internalName="TaxCatchAll" ma:showField="CatchAllData" ma:web="a089b41e-f605-4120-a44d-b3fec8f061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t l 0 P W Y 1 Q 3 3 6 l A A A A 9 w A A A B I A H A B D b 2 5 m a W c v U G F j a 2 F n Z S 5 4 b W w g o h g A K K A U A A A A A A A A A A A A A A A A A A A A A A A A A A A A h Y 9 B D o I w F E S v Q r q n L d U Y Q z 5 l 4 R a M i Y l x S 2 q F R v g Y W i x 3 c + G R v I I Y R d 2 5 n D d v M X O / 3 i A d m j q 4 6 M 6 a F h M S U U 4 C j a o 9 G C w T 0 r t j u C S p h E 2 h T k W p g 1 F G G w / 2 k J D K u X P M m P e e + h l t u 5 I J z i O 2 z 7 O t q n R T k I 9 s / s u h Q e s K V J p I 2 L 3 G S E E j s a B i z g X l w C Y K u c G v I c b B z / Y H w q q v X d 9 p i X W 4 z o B N E d j 7 h H w A U E s D B B Q A A g A I A L Z d D 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2 X Q 9 Z K I p H u A 4 A A A A R A A A A E w A c A E Z v c m 1 1 b G F z L 1 N l Y 3 R p b 2 4 x L m 0 g o h g A K K A U A A A A A A A A A A A A A A A A A A A A A A A A A A A A K 0 5 N L s n M z 1 M I h t C G 1 g B Q S w E C L Q A U A A I A C A C 2 X Q 9 Z j V D f f q U A A A D 3 A A A A E g A A A A A A A A A A A A A A A A A A A A A A Q 2 9 u Z m l n L 1 B h Y 2 t h Z 2 U u e G 1 s U E s B A i 0 A F A A C A A g A t l 0 P W Q / K 6 a u k A A A A 6 Q A A A B M A A A A A A A A A A A A A A A A A 8 Q A A A F t D b 2 5 0 Z W 5 0 X 1 R 5 c G V z X S 5 4 b W x Q S w E C L Q A U A A I A C A C 2 X Q 9 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3 d 3 c Y P 5 M E m n V T 9 X r w 0 g m Q A A A A A C A A A A A A A D Z g A A w A A A A B A A A A D r E G o m B k J J E S w S 1 S + O G d A c A A A A A A S A A A C g A A A A E A A A A E f A q 5 d E x O r 3 I o p H L R 6 0 V l x Q A A A A P u P a 5 / T w y E J C R r i E Z 1 N / N A w z Y 2 3 g U n f p 8 c F n G 4 h l M L v S E u N f 1 e t e 5 C K D / W M F q 5 j L d E i J Q Y f T v d N M y M Y L v + o j b 8 h A 5 A 9 z k Y + C X Y Q I U + 0 a 7 S o U A A A A G K M w f F 7 l w 9 k I n m W l P g t t h o D j v m s = < / 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criptIds xmlns="http://schemas.microsoft.com/office/extensibility/maker/v1.0" id="script-ids-node-id"/>
</file>

<file path=customXml/itemProps1.xml><?xml version="1.0" encoding="utf-8"?>
<ds:datastoreItem xmlns:ds="http://schemas.openxmlformats.org/officeDocument/2006/customXml" ds:itemID="{113211F4-D8D2-43EA-9DEE-2A903776C22B}"/>
</file>

<file path=customXml/itemProps2.xml><?xml version="1.0" encoding="utf-8"?>
<ds:datastoreItem xmlns:ds="http://schemas.openxmlformats.org/officeDocument/2006/customXml" ds:itemID="{86B90C02-0A0A-4537-ACC2-6B368619ACE8}"/>
</file>

<file path=customXml/itemProps3.xml><?xml version="1.0" encoding="utf-8"?>
<ds:datastoreItem xmlns:ds="http://schemas.openxmlformats.org/officeDocument/2006/customXml" ds:itemID="{4A2A7B40-3555-4744-B14A-13D6E0025AC5}"/>
</file>

<file path=customXml/itemProps4.xml><?xml version="1.0" encoding="utf-8"?>
<ds:datastoreItem xmlns:ds="http://schemas.openxmlformats.org/officeDocument/2006/customXml" ds:itemID="{A7390DE1-4DB7-4190-B76D-96A281E9FD5F}"/>
</file>

<file path=customXml/itemProps5.xml><?xml version="1.0" encoding="utf-8"?>
<ds:datastoreItem xmlns:ds="http://schemas.openxmlformats.org/officeDocument/2006/customXml" ds:itemID="{6E5D3AE0-7B33-4C96-BB1F-97D199FBBA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Mitopics</dc:creator>
  <cp:keywords/>
  <dc:description/>
  <cp:lastModifiedBy>S.Gillisse</cp:lastModifiedBy>
  <cp:revision/>
  <dcterms:created xsi:type="dcterms:W3CDTF">2019-05-27T11:33:31Z</dcterms:created>
  <dcterms:modified xsi:type="dcterms:W3CDTF">2026-04-07T11:30:38Z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47100300</vt:r8>
  </property>
  <property fmtid="{D5CDD505-2E9C-101B-9397-08002B2CF9AE}" pid="3" name="ContentTypeId">
    <vt:lpwstr>0x01010034872745AB18CD429FE8737782C2BBA4</vt:lpwstr>
  </property>
  <property fmtid="{D5CDD505-2E9C-101B-9397-08002B2CF9AE}" pid="4" name="ComplianceAssetId">
    <vt:lpwstr/>
  </property>
  <property fmtid="{D5CDD505-2E9C-101B-9397-08002B2CF9AE}" pid="5" name="MediaServiceImageTags">
    <vt:lpwstr/>
  </property>
</Properties>
</file>