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mc:AlternateContent xmlns:mc="http://schemas.openxmlformats.org/markup-compatibility/2006">
    <mc:Choice Requires="x15">
      <x15ac:absPath xmlns:x15ac="http://schemas.microsoft.com/office/spreadsheetml/2010/11/ac" url="https://sanla.sharepoint.com/sites/project.nieuw.dataplatform.3ro.extern2/Gedeelde documenten/General/02 Aanbesteding/Bijlagen Aanbesteding/"/>
    </mc:Choice>
  </mc:AlternateContent>
  <xr:revisionPtr revIDLastSave="245" documentId="13_ncr:1_{BEBF9559-CB9B-400A-9B99-D01B930CEC1B}" xr6:coauthVersionLast="47" xr6:coauthVersionMax="47" xr10:uidLastSave="{5C5F9BA3-CCF5-4643-B2AE-48E2D166EE7E}"/>
  <bookViews>
    <workbookView xWindow="57480" yWindow="-120" windowWidth="29040" windowHeight="15840" tabRatio="500" xr2:uid="{00000000-000D-0000-FFFF-FFFF00000000}"/>
  </bookViews>
  <sheets>
    <sheet name="Prijzenblad" sheetId="1" r:id="rId1"/>
    <sheet name="Uurtarieven" sheetId="2" r:id="rId2"/>
    <sheet name="Toelichting en Bijlage C-i"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49" i="1" l="1"/>
  <c r="H49" i="1"/>
  <c r="F50" i="1"/>
  <c r="F48" i="1"/>
  <c r="H48" i="1" s="1"/>
  <c r="F47" i="1"/>
  <c r="H47" i="1" s="1"/>
  <c r="F46" i="1"/>
  <c r="H46" i="1" s="1"/>
  <c r="H51" i="1" s="1"/>
  <c r="F45" i="1"/>
  <c r="F32" i="1"/>
  <c r="F30" i="1"/>
  <c r="G30" i="1"/>
  <c r="F31" i="1"/>
  <c r="G31" i="1"/>
  <c r="G29" i="1"/>
  <c r="F29" i="1"/>
  <c r="F23" i="1"/>
  <c r="G23" i="1"/>
  <c r="F24" i="1"/>
  <c r="G24" i="1"/>
  <c r="F25" i="1"/>
  <c r="G25" i="1"/>
  <c r="G22" i="1"/>
  <c r="G26" i="1" s="1"/>
  <c r="F22" i="1"/>
  <c r="F55" i="1"/>
  <c r="H55" i="1" s="1"/>
  <c r="F54" i="1"/>
  <c r="H54" i="1" s="1"/>
  <c r="F53" i="1"/>
  <c r="H53" i="1" s="1"/>
  <c r="F40" i="1"/>
  <c r="H40" i="1" s="1"/>
  <c r="F39" i="1"/>
  <c r="H39" i="1" s="1"/>
  <c r="F38" i="1"/>
  <c r="H38" i="1" s="1"/>
  <c r="F37" i="1"/>
  <c r="H37" i="1" s="1"/>
  <c r="G33" i="1"/>
  <c r="H31" i="1"/>
  <c r="H30" i="1"/>
  <c r="H29" i="1"/>
  <c r="F17" i="1"/>
  <c r="H17" i="1" s="1"/>
  <c r="F16" i="1"/>
  <c r="H16" i="1" s="1"/>
  <c r="F15" i="1"/>
  <c r="H15" i="1" s="1"/>
  <c r="F14" i="1"/>
  <c r="H14" i="1" s="1"/>
  <c r="F13" i="1"/>
  <c r="H13" i="1" s="1"/>
  <c r="F12" i="1"/>
  <c r="H12" i="1" s="1"/>
  <c r="F11" i="1"/>
  <c r="H11" i="1" s="1"/>
  <c r="G7" i="1"/>
  <c r="F7" i="1"/>
  <c r="H7" i="1" s="1"/>
  <c r="H8" i="1" s="1"/>
  <c r="H59" i="1" s="1"/>
  <c r="H18" i="1" l="1"/>
  <c r="H25" i="1"/>
  <c r="H24" i="1"/>
  <c r="H23" i="1"/>
  <c r="F33" i="1"/>
  <c r="H32" i="1"/>
  <c r="H33" i="1"/>
  <c r="F26" i="1"/>
  <c r="H26" i="1" s="1"/>
  <c r="H22" i="1"/>
  <c r="H56" i="1"/>
  <c r="H41" i="1"/>
  <c r="B68" i="1" l="1"/>
  <c r="B69" i="1" s="1"/>
</calcChain>
</file>

<file path=xl/sharedStrings.xml><?xml version="1.0" encoding="utf-8"?>
<sst xmlns="http://schemas.openxmlformats.org/spreadsheetml/2006/main" count="225" uniqueCount="150">
  <si>
    <t>Bijlage 2- PRIJSOPGAVEFORMULIER – DATAPLATFORM 3RO</t>
  </si>
  <si>
    <t>Aanbesteding Dataplatform 3RO 2026  |  Bijlage 2  |  Alleen blauwe cellen invullen  |  Bedragen exclusief btw  |  Negatieve bedragen niet toegestaan</t>
  </si>
  <si>
    <t>Naam inschrijver:</t>
  </si>
  <si>
    <t>Onderdeel / omschrijving</t>
  </si>
  <si>
    <t>Toelichting</t>
  </si>
  <si>
    <t>Eenheid</t>
  </si>
  <si>
    <t>Aantal eenheden</t>
  </si>
  <si>
    <t>Prijs per eenheid
(excl. btw, €)</t>
  </si>
  <si>
    <t>Subtotaal
Jaar 1–5 (€)</t>
  </si>
  <si>
    <t>Subtotaal
Jaar 6–11 (€)</t>
  </si>
  <si>
    <t>TOTAAL
(€)</t>
  </si>
  <si>
    <t>0  |  Opstartkosten project (eenmalig)</t>
  </si>
  <si>
    <t>0.1  Projectvoorbereiding en kick-off</t>
  </si>
  <si>
    <t>Eventuele kosten voor intake, deep-dive sessies, architectuurverkenning en projectopzet vóór aanvang implementatie.</t>
  </si>
  <si>
    <t>vast</t>
  </si>
  <si>
    <t>Subtotaal 0 – Opstartkosten</t>
  </si>
  <si>
    <t>A  |  Implementatiekosten (eenmalig)</t>
  </si>
  <si>
    <t>Vul de vaste bedragen voor de implementatie in. Wat wij verstaan onder de verschillende soorten implementatiekosten A.1 tot A7 hieronder is uitgelegd in paragraaf 6.1.7 van de aanbestedingsleidraad. Het totaal van de implementatiekosten en de kosten onder prijsonderdeel 0 Opstart project tezamen mag niet hoger zijn dan € 1.400.000 exclusief btw, op grond van uitsluiting.</t>
  </si>
  <si>
    <t>A.1  Inrichting en configuratie dataplatform</t>
  </si>
  <si>
    <t>Installatie, inrichting en configuratie van alle platformcomponenten. Inclusief ontwerp, deep-dive, testfasen en releasewerkzaamheden.</t>
  </si>
  <si>
    <t>–</t>
  </si>
  <si>
    <t>A.2  Datamigratie – huidig Reclasseringswarehouse</t>
  </si>
  <si>
    <t>Inladen van alle data uit het bestaande warehouse (±400 GB, ±250 tabellen) inclusief historisch archief (±1.000 GB van fileshares naar tabelvorm).</t>
  </si>
  <si>
    <t>A.3  Aansluiting IRIS (huidig PPS)</t>
  </si>
  <si>
    <t>Dagelijkse brondataverlading vanuit IRIS gedurende de overgangsperiode (verwacht ca. 1 jaar). Inclusief bronaansluiting, ETL-configuratie en testfase.</t>
  </si>
  <si>
    <t>A.4  Aansluiting nieuw PPS</t>
  </si>
  <si>
    <t>Technische inrichting van de koppeling met het nieuwe PPS (koppelvlak conform PPS-specificaties). Inclusief omschakeling van autoritaire bron en bijwerking data lineage.</t>
  </si>
  <si>
    <t>A.5  Heropbouw gegevensmodellen, ETL-processen en kritieke rapportages</t>
  </si>
  <si>
    <t>Samenwerking met 3RO-afdeling Reclassering Data en Statistiek voor heropbouw van feitenmodel, dimensiemodel, datasets en kritieke rapportages. Inclusief continuïteit historische data.</t>
  </si>
  <si>
    <t>A.6  Opleiding, training en kennisoverdracht</t>
  </si>
  <si>
    <t>Gedifferentieerde opleiding voor data engineers, data analisten en eindgebruikers via train-de-trainer aanpak en begeleiding bij go-live.</t>
  </si>
  <si>
    <t>A.7  Aansluiting koppelvlakken individuele RO's</t>
  </si>
  <si>
    <t>Realisatie van koppelvlakken met dataplatforms van de afzonderlijke reclasseringsorganisaties voor het beschikbaar stellen van organisatiespecifieke gegevens.</t>
  </si>
  <si>
    <t>Subtotaal A – Implementatiekosten</t>
  </si>
  <si>
    <t>B  |  Licenties en hosting – structurele kosten (per contractjaar)</t>
  </si>
  <si>
    <t>Opgave per jaar voor de initiële contractperiode (jaar 1–5) en voor elk verlengingsjaar (jaar 6–7, 8–9, 10–11). De kolommen 'Subtotaal jaar 1–5' en 'Subtotaal jaar 6–11' worden automatisch berekend. De inschrijver geeft hieronder de prijs per jaar op.</t>
  </si>
  <si>
    <t>Prijs per jaar
Jaar 1–5 (€)</t>
  </si>
  <si>
    <t>Prijs per jaar
Jaar 6–11 (€)</t>
  </si>
  <si>
    <t>B.1  SaaS-platformlicenties</t>
  </si>
  <si>
    <t>Alle licentiekosten voor de aangeboden SaaS-dataplatformoplossing inclusief alle benodigde modules.</t>
  </si>
  <si>
    <t>per jaar</t>
  </si>
  <si>
    <t>B.2  Cloud hosting en compute</t>
  </si>
  <si>
    <t>Kosten voor cloud-infrastructuur, opslag, compute en netwerk. Inclusief omgevingen voor productie, acceptatie en ontwikkeling. Opslag binnen EER.</t>
  </si>
  <si>
    <t>B.3  Monitoring, security en compliance tooling</t>
  </si>
  <si>
    <t>Kosten voor tooling ten behoeve van monitoring, logging, SIEM-aansluiting en compliance (o.a. BIO, AVG).</t>
  </si>
  <si>
    <t>B.4  Licenties BI/visualisatietooling</t>
  </si>
  <si>
    <r>
      <t>Licentiekosten voor de aangeboden visualisatie- en self-service BI-tooling (inclusief benodigde gebruikerslicenties</t>
    </r>
    <r>
      <rPr>
        <sz val="10"/>
        <rFont val="Arial"/>
        <charset val="1"/>
      </rPr>
      <t>).</t>
    </r>
  </si>
  <si>
    <t>Subtotaal B – Licenties en hosting</t>
  </si>
  <si>
    <t>C  |  Technisch beheer en ondersteuning – structurele kosten (per contractjaar)</t>
  </si>
  <si>
    <t>C.1  Applicatiebeheer en lifecycle management</t>
  </si>
  <si>
    <t>Kosten voor applicatiebeheer, patchmanagement, versie-upgrades en lifecycle management van het dataplatform.</t>
  </si>
  <si>
    <t>C.2  Technische monitoring en incidentbeheer</t>
  </si>
  <si>
    <t>Kosten voor 24/7 monitoring, incidentrespons conform SLA en probleembeheer.</t>
  </si>
  <si>
    <t>C.3  Servicedesk en gebruikersondersteuning (2e/3e lijn)</t>
  </si>
  <si>
    <t>Kosten voor 2e en 3e lijns support ten behoeve van de data-engineers en -analisten van 3RO.</t>
  </si>
  <si>
    <t>C.4  Beheer tijdens implementatiefase (opslag in implementatieperiode)</t>
  </si>
  <si>
    <t>Aanvullende beheerkosten specifiek voor de implementatieperiode (verwacht jaar 1). Vul in als afwijkend van regulier tarief.</t>
  </si>
  <si>
    <t>per jaar, jaar 1</t>
  </si>
  <si>
    <t>Subtotaal C – Technisch beheer</t>
  </si>
  <si>
    <t>D  |  Referentieprijs: realisatie nieuw data-ingestion traject (fictieve referentiespecificatie)</t>
  </si>
  <si>
    <r>
      <rPr>
        <i/>
        <sz val="9"/>
        <color rgb="FF444444"/>
        <rFont val="Arial"/>
      </rPr>
      <t xml:space="preserve">Dit onderdeel betreft een FICTIEVE referentiespecificatie op basis van een representatief use case-scenario. De opgegeven prijs wordt gebruikt als indicatieve vergelijkingsbasis en maakt </t>
    </r>
    <r>
      <rPr>
        <b/>
        <i/>
        <u/>
        <sz val="9"/>
        <color rgb="FF444444"/>
        <rFont val="Arial"/>
      </rPr>
      <t>geen</t>
    </r>
    <r>
      <rPr>
        <i/>
        <sz val="9"/>
        <color rgb="FF444444"/>
        <rFont val="Arial"/>
      </rPr>
      <t xml:space="preserve"> deel uit van de totaalprijs. De fictieve specificatie staat beschreven in Bijlage C-i. In de uitvoering worden concrete specificaties steeds gezamenlijk bepaald door Reclassering Data en Statistiek en Opdrachtnemer. Het totaal aantal uren is hierbij gemaximeerd op 120. Op grond van uitsluiting. </t>
    </r>
  </si>
  <si>
    <t>Uurtarief</t>
  </si>
  <si>
    <t>Subtotaal
(€)</t>
  </si>
  <si>
    <t>D.1  Analyse en ontwerp (bron-analyse, datamodellering, definitiebepaling)</t>
  </si>
  <si>
    <t>Analyse van bronsysteem, afstemming met 3RO data-specialisten, opstellen functioneel en technisch ontwerp van de ingestion-pipeline en doelmodel.</t>
  </si>
  <si>
    <t>uur</t>
  </si>
  <si>
    <t>D.2  Ontwikkeling ingestion-pipeline (ETL/ELT)</t>
  </si>
  <si>
    <t>Ontwikkeling en configuratie van de ingestion-pipeline conform de fictieve spec (zie bijlage C-i): 1 bronsysteem, dagelijkse batch, 3 entiteiten, volledige en delta-lading.</t>
  </si>
  <si>
    <t>D.3  Datamodellering: feit- en dimensietabellen</t>
  </si>
  <si>
    <t>Realisatie van minimaal 1 feitentabel en 2 dimensietabellen conform specificatie, inclusief historisering (SCD2) waar van toepassing.</t>
  </si>
  <si>
    <t>D.4  Testen, documenteren en overdracht</t>
  </si>
  <si>
    <t>Unit-, integratie- en acceptatietests, technische documentatie en kennisoverdracht aan 3RO Data &amp; Statistiek.</t>
  </si>
  <si>
    <t>Subtotaal D – Referentieprijs ingestion traject (fictief)</t>
  </si>
  <si>
    <t>E  |   Referentieprijs exitprocedure</t>
  </si>
  <si>
    <r>
      <t xml:space="preserve">Dit onderdeel betreft een referentieprijs voor de uitvoering van de exitprocedure conform Bijlage </t>
    </r>
    <r>
      <rPr>
        <i/>
        <sz val="9"/>
        <rFont val="Arial"/>
        <family val="2"/>
      </rPr>
      <t>7</t>
    </r>
    <r>
      <rPr>
        <i/>
        <sz val="9"/>
        <color rgb="FF444444"/>
        <rFont val="Arial"/>
      </rPr>
      <t>– Exitregeling van de conceptovereenkomst (bijlage 3). De opgegeven uren en tarieven zijn bindend als grondslag voor de vergoeding van transitiewerkzaamheden bij exit (artikel 7.3 Exitregeling). De inschrijver geeft per activiteit het geschatte aantal uren op; het bijbehorende uurtarief per rol is overgenomen van het tabblad 2  Uurtarieven. Reguliere dienstverlening gedurende de exitperiode valt buiten dit onderdeel en wordt vergoed conform sectie B en C (artikel 7.2 Exitregeling). Sterk afwijkende ureninschattingen worden door de beoordelingscommissie betrokken bij de beoordeling van realisme en uitvoerbaarheid in gunningscriterium G3.</t>
    </r>
  </si>
  <si>
    <t>E.1  Exitplanning, coördinatie en aansturing</t>
  </si>
  <si>
    <t>Opstellen definitief exitplan, aanwijzing exit-manager, opzetten overlegstructuren met opdrachtgever en ontvangende partij, voortgangsrapportages en mijlpaalbewaking gedurende de exitperiode. (Ref: exitregeling art. 2.5 sub a, f, l, m)</t>
  </si>
  <si>
    <t>E.2  Data-extractie en -export</t>
  </si>
  <si>
    <t>Volledige export van alle ruwe data in Apache Parquet én CSV conform exitregeling art. 2.5(o)(1). Partitionering per entiteit en tijdsperiode, validatie op volledigheid en integriteit.</t>
  </si>
  <si>
    <t>E.3  Overdracht datamodel, transformatielogica en metadata</t>
  </si>
  <si>
    <t>Oplevering DDL-scripts (art. 2.5(o)(2)), transformatiescripts SQL/dbt inclusief functionele beschrijvingen (art. 2.5(o)(3)), data dictionary in JSON/YAML (art. 2.5(o)(4)), metadata en lineage-overzicht in OpenLineage-compatibel formaat (art. 2.5(o)(5)).</t>
  </si>
  <si>
    <t>E.4  Proefexport, validatie en acceptatie</t>
  </si>
  <si>
    <t>Uitvoering proefexport van representatieve subset (art. 2.5(o) laatste alinea), ondersteuning bij validatie door onafhankelijke derde, levering gecorrigeerde versie bij afwijkingen, doorlopen acceptatiecriteria (art. 2.5(p)).</t>
  </si>
  <si>
    <t>E.5  Kennisoverdracht aan de ontvangende partij</t>
  </si>
  <si>
    <t>Overdrachtsessies over architectuur, interfaces en ontwerpkeuzes (art. 2.5(h)). 
Q&amp;A-support gedurende transitieperiode. Samenwerking met ontvangende partij conform art. 3.1.</t>
  </si>
  <si>
    <t>E.6  Gegevensverwijdering en afsluiting</t>
  </si>
  <si>
    <t>Verwijdering persoonsgegevens conform verwerkersovereenkomst en verstrekking verklaringen (art. 8.1). Intrekking toegangsrechten en afsluiting omgevingen. NB: exclusief decommissioning leveranciersinfrastructuur (art. 2.6).</t>
  </si>
  <si>
    <t>Subtotaal E – Exitplan</t>
  </si>
  <si>
    <t>F  |  Overige kosten (optioneel – uitsluitend kosten die niet elders zijn opgegeven)</t>
  </si>
  <si>
    <t>F.1  Door inschrijver te specificeren</t>
  </si>
  <si>
    <t>F.2  Door inschrijver te specificeren</t>
  </si>
  <si>
    <t>F.3  Door inschrijver te specificeren</t>
  </si>
  <si>
    <t>Subtotaal F – Overige kosten</t>
  </si>
  <si>
    <t>Inschrijfprijs</t>
  </si>
  <si>
    <t>TOTALE CONTRACTWAARDE (TCO) – basis voor gunning</t>
  </si>
  <si>
    <t>De TCO in cel H59 is inclusief: eenmalige implementatiekosten, licenties en hosting over 11 jaar, technisch beheer over 11 jaar en extiplan. Exclusief: optionele meerwerkopdrachten op uurtarief, zoals referentieprijs ingestion traject.</t>
  </si>
  <si>
    <t xml:space="preserve">Bandbreedte </t>
  </si>
  <si>
    <t>Bandbreedte inschrijfprijs</t>
  </si>
  <si>
    <t>Te behalen punten</t>
  </si>
  <si>
    <t>Ondergrens</t>
  </si>
  <si>
    <t>Bovengrens</t>
  </si>
  <si>
    <t>Score</t>
  </si>
  <si>
    <t>Uw Inschrijfprijs (H59)</t>
  </si>
  <si>
    <t>Behaalde score</t>
  </si>
  <si>
    <t>UURTARIEVEN – Meerwerk en doorontwikkeling (Bijlage C-i voor onderdeel D en E)</t>
  </si>
  <si>
    <t>Uurtarieven zijn van toepassing op: (a) doorontwikkelingsopdrachten op initiatief van de opdrachtgever (onderdeel D), en (b) overig meerwerk. Tarieven zijn in €, exclusief btw, inclusief overhead en reiskosten.
De ingevulde uurtarieven uit dit tabblad gelden als uurtarief voor onderdeel D en onderdeel E van tabblad 1.
Dit tabblad telt niet mee voor uw inschrijfprijs.</t>
  </si>
  <si>
    <t>Rol / functie</t>
  </si>
  <si>
    <t>Niveau</t>
  </si>
  <si>
    <t>Uurtarief (€, excl. btw)</t>
  </si>
  <si>
    <t>Toelichting / CV-verwijzing</t>
  </si>
  <si>
    <t>Data-architect</t>
  </si>
  <si>
    <t>Senior</t>
  </si>
  <si>
    <t>Data-engineer / ETL-specialist</t>
  </si>
  <si>
    <t>Medior</t>
  </si>
  <si>
    <t>Data-analist / BI-specialist</t>
  </si>
  <si>
    <t>Informatieanalist / gegevensmanager</t>
  </si>
  <si>
    <t>Projectmanager</t>
  </si>
  <si>
    <t>Technisch beheerder / DevOps-engineer</t>
  </si>
  <si>
    <t>Opleiding / training (per dagdeel)</t>
  </si>
  <si>
    <t>Door inschrijver te specificeren</t>
  </si>
  <si>
    <t>TOELICHTING PRIJSOPGAVEFORMULIER – DATAPLATFORM 3RO 2026</t>
  </si>
  <si>
    <t>Algemeen</t>
  </si>
  <si>
    <t>Dit prijsopgaveformulier bestaat uit drie tabbladen: (1) Prijzenblad – de te completeren kostenopgave, (2) Uurtarieven – tarieven voor meerwerk en doorontwikkeling, (3) dit tabblad met toelichting en de fictieve referentiespecificatie voor onderdeel D.</t>
  </si>
  <si>
    <t>Invulregels</t>
  </si>
  <si>
    <t>• Vul uitsluitend de blauwe cellen in.
• Wijzig geen formules of opmaak.
• Alle bedragen in euro's, exclusief btw.
• Negatieve bedragen zijn niet toegestaan.
• Een bedrag van €0,- is niet toegestaan voor onderdelen A.1 t/m A.7 en B.1 t/m B.4.
• Verdisconteer alle kosten in de betreffende onderdelen; vergeet geen overhead, reiskosten en projectrisico.</t>
  </si>
  <si>
    <t>Contractduur en prijzen</t>
  </si>
  <si>
    <t>De overeenkomst heeft een initiële looptijd van 5 jaar (jaar 1–5), met mogelijkheid tot verlenging (3×2 jaar = jaar 6–11). Voor de berekening van de TCO wordt uitgegaan van 11 contractjaren (5 + 3×2). Jaar 1–5: initiële periode. Jaar 6–11: verlengingsperiode. Prijzen voor de verlengingsperiode mogen afwijken van de initiële periode; geef beide op.</t>
  </si>
  <si>
    <t>Onderdeel D – Referentieprijs ingestion traject</t>
  </si>
  <si>
    <t>Onderdeel D vraagt om een referentieprijs op basis van een fictieve maar representatieve specificatie (zie hieronder). Het doel is een eerlijke vergelijking van de kosten voor het realiseren van een nieuw data-ingestion traject. In de praktijk worden specificaties altijd in overleg met Reclassering Data en Statistiek vastgesteld. De opgegeven uren en tarieven zijn bindend als basis voor vergelijkbare werkzaamheden tijdens de contractuitvoering.</t>
  </si>
  <si>
    <t>Onderdeel E - Referentieprijs Exitplan</t>
  </si>
  <si>
    <t>Onderdeel E vraagt om een referentieprijs op basis van een fictieve maar representatieve specificatie. Het doel is een eerlijke vergelijking van de kosten voor het Exitplan. De opgegeven uren en tarieven zijn bindend als basis voor vergelijkbare werkzaamheden tijdens de contractuitvoering.</t>
  </si>
  <si>
    <t>Uurtarieven</t>
  </si>
  <si>
    <t>De uurtarieven op het tabblad Uurtarieven zijn van toepassing op alle meerwerkopdrachten die niet vallen onder de vaste contractprijs, waaronder doorontwikkeling op initiatief van één of twee reclasseringsorganisaties, en uitvoering van het exitplan.</t>
  </si>
  <si>
    <t>TCO en gunning</t>
  </si>
  <si>
    <t>De totale contractwaarde (TCO) in cel H59 van het tabblad Prijzenblad is de grondslag voor de prijsscore. Deze cel correspondeert met de toelicthing zoals bedoeld in paragraaf 6.7 van de Aanbestedingsleidraad.</t>
  </si>
  <si>
    <t>BIJLAGE C-i – FICTIEVE REFERENTIESPECIFICATIE VOOR ONDERDEEL D (Data-ingestion traject)</t>
  </si>
  <si>
    <t>Aanleiding</t>
  </si>
  <si>
    <t>3RO ontvangt maandelijks een gestructureerd gegevensbestand (CSV) van een ketenpartner (fictief: CJIB-equivalent) met circa 50.000 records. Dit bestand dient dagelijks beschikbaar te worden gesteld in het dataplatform voor gebruik in managementinformatie.</t>
  </si>
  <si>
    <t>Bron</t>
  </si>
  <si>
    <t>Één extern bronsysteem via beveiligde SFTP-aanlevering. Bestandsformaat: CSV (UTF-8, puntkomma-gescheiden). Schema: vast, wijzigingen worden minimaal 4 weken van tevoren aangekondigd. Omvang: ca. 50.000 records/dag, ca. 25 kolommen.</t>
  </si>
  <si>
    <t>Doelmodel</t>
  </si>
  <si>
    <t>• 1 feitentabel (dagelijkse telling/status per entiteit)
• 2 dimensietabellen (entiteit-stamgegevens, tijdsdimensie)
• Historisering conform SCD type 2 voor de entiteit-dimensie
• Aansluiting op bestaand sterrenschema in het 3RO-datamodel</t>
  </si>
  <si>
    <t>Laadstrategie</t>
  </si>
  <si>
    <t>• Initiële vulling: volledige lading van 24 maanden historisch archief
• Dagelijkse verversing: delta-lading op basis van mutatiedatum
• Verwerking buiten kantooruren (window 00:00–06:00)</t>
  </si>
  <si>
    <t>Kwaliteit en governance</t>
  </si>
  <si>
    <t>• Basisvalidaties op volledigheid en referentiële integriteit
• Logging van laadacties conform BIO-vereisten
• Documentatie van databronnen en transformaties in het data catalog</t>
  </si>
  <si>
    <t>Acceptatiecriteria</t>
  </si>
  <si>
    <t>• Succesvolle initiële lading aantoonbaar correct (steekproef 5%)
• Dagelijkse lading stabiel gedurende 10 werkdagen na oplevering
• Technische documentatie en kennisoverdracht aan Reclassering Data en Statistiek afgerond</t>
  </si>
  <si>
    <t>Uitgangspunten voor prijsstelling</t>
  </si>
  <si>
    <t>• Inschrijver geeft het geschatte aantal uren per activiteit (D.1 t/m D.4) op in het Prijzenblad
• Het bijbehorende uurtarief per rol is overgenomen van het tabblad Uurtarieven
• De fictieve specificatie is representatief voor een gemiddeld nieuw ingestion-traject binnen de 3RO-context
• Sterk afwijkende ureninschattingen worden door de beoordelingscommissie beschouwd als aanwijzing voor abnormale 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</si>
</sst>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quot;(€&quot;#,##0\);\-"/>
    <numFmt numFmtId="165" formatCode="\€#,##0;&quot;(€&quot;#,##0\)"/>
    <numFmt numFmtId="166" formatCode="&quot;€&quot;\ #,##0.00"/>
    <numFmt numFmtId="167" formatCode="&quot;€&quot;\ #,##0"/>
  </numFmts>
  <fonts count="27">
    <font>
      <sz val="11"/>
      <color theme="1"/>
      <name val="Calibri"/>
      <family val="2"/>
      <charset val="1"/>
    </font>
    <font>
      <b/>
      <sz val="14"/>
      <color rgb="FFFFFFFF"/>
      <name val="Arial"/>
      <charset val="1"/>
    </font>
    <font>
      <i/>
      <sz val="9"/>
      <color rgb="FF444444"/>
      <name val="Arial"/>
      <charset val="1"/>
    </font>
    <font>
      <b/>
      <sz val="10"/>
      <name val="Arial"/>
      <charset val="1"/>
    </font>
    <font>
      <sz val="10"/>
      <color rgb="FF00008B"/>
      <name val="Arial"/>
      <charset val="1"/>
    </font>
    <font>
      <b/>
      <sz val="9"/>
      <color rgb="FFFFFFFF"/>
      <name val="Arial"/>
      <charset val="1"/>
    </font>
    <font>
      <b/>
      <sz val="10"/>
      <color rgb="FFFFFFFF"/>
      <name val="Arial"/>
      <charset val="1"/>
    </font>
    <font>
      <sz val="10"/>
      <name val="Arial"/>
      <charset val="1"/>
    </font>
    <font>
      <sz val="10"/>
      <color rgb="FF000000"/>
      <name val="Arial"/>
      <charset val="1"/>
    </font>
    <font>
      <b/>
      <sz val="8"/>
      <color rgb="FF1F4E79"/>
      <name val="Arial"/>
      <charset val="1"/>
    </font>
    <font>
      <b/>
      <sz val="11"/>
      <color rgb="FFFFFFFF"/>
      <name val="Arial"/>
      <charset val="1"/>
    </font>
    <font>
      <i/>
      <sz val="8"/>
      <color rgb="FF444444"/>
      <name val="Arial"/>
      <charset val="1"/>
    </font>
    <font>
      <b/>
      <sz val="12"/>
      <color rgb="FFFFFFFF"/>
      <name val="Arial"/>
      <charset val="1"/>
    </font>
    <font>
      <b/>
      <sz val="10"/>
      <color rgb="FFFFFFFF"/>
      <name val="Arial"/>
      <family val="2"/>
    </font>
    <font>
      <b/>
      <sz val="10"/>
      <color theme="0"/>
      <name val="Arial"/>
      <family val="2"/>
    </font>
    <font>
      <sz val="10"/>
      <color theme="0"/>
      <name val="Arial"/>
      <family val="2"/>
    </font>
    <font>
      <sz val="10"/>
      <color theme="1"/>
      <name val="Arial"/>
      <family val="2"/>
    </font>
    <font>
      <b/>
      <sz val="10"/>
      <color theme="1"/>
      <name val="Arial"/>
      <family val="2"/>
    </font>
    <font>
      <i/>
      <sz val="8"/>
      <color rgb="FF444444"/>
      <name val="Arial"/>
      <family val="2"/>
    </font>
    <font>
      <i/>
      <sz val="9"/>
      <color rgb="FF444444"/>
      <name val="Arial"/>
    </font>
    <font>
      <b/>
      <i/>
      <u/>
      <sz val="9"/>
      <color rgb="FF444444"/>
      <name val="Arial"/>
    </font>
    <font>
      <i/>
      <sz val="10"/>
      <color theme="1"/>
      <name val="Arial"/>
      <charset val="1"/>
    </font>
    <font>
      <sz val="10"/>
      <name val="Arial"/>
      <family val="2"/>
    </font>
    <font>
      <i/>
      <sz val="9"/>
      <name val="Arial"/>
      <family val="2"/>
    </font>
    <font>
      <i/>
      <sz val="9"/>
      <color rgb="FF444444"/>
      <name val="Arial"/>
      <family val="2"/>
    </font>
    <font>
      <i/>
      <sz val="10"/>
      <color theme="1"/>
      <name val="Arial"/>
      <family val="2"/>
    </font>
    <font>
      <b/>
      <sz val="10"/>
      <name val="Arial"/>
      <family val="2"/>
    </font>
  </fonts>
  <fills count="15">
    <fill>
      <patternFill patternType="none"/>
    </fill>
    <fill>
      <patternFill patternType="gray125"/>
    </fill>
    <fill>
      <patternFill patternType="solid">
        <fgColor rgb="FF1F4E79"/>
        <bgColor rgb="FF003366"/>
      </patternFill>
    </fill>
    <fill>
      <patternFill patternType="solid">
        <fgColor rgb="FFBDD7EE"/>
        <bgColor rgb="FFD9E1F2"/>
      </patternFill>
    </fill>
    <fill>
      <patternFill patternType="solid">
        <fgColor rgb="FF2E75B6"/>
        <bgColor rgb="FF0066CC"/>
      </patternFill>
    </fill>
    <fill>
      <patternFill patternType="solid">
        <fgColor rgb="FFFFF2CC"/>
        <bgColor rgb="FFF2F2F2"/>
      </patternFill>
    </fill>
    <fill>
      <patternFill patternType="solid">
        <fgColor rgb="FFF2F2F2"/>
        <bgColor rgb="FFFFFFFF"/>
      </patternFill>
    </fill>
    <fill>
      <patternFill patternType="solid">
        <fgColor rgb="FFD9E1F2"/>
        <bgColor rgb="FFBDD7EE"/>
      </patternFill>
    </fill>
    <fill>
      <patternFill patternType="solid">
        <fgColor rgb="FFFFFF00"/>
        <bgColor indexed="64"/>
      </patternFill>
    </fill>
    <fill>
      <patternFill patternType="solid">
        <fgColor theme="0"/>
        <bgColor rgb="FFF2F2F2"/>
      </patternFill>
    </fill>
    <fill>
      <patternFill patternType="solid">
        <fgColor rgb="FF92D050"/>
        <bgColor indexed="64"/>
      </patternFill>
    </fill>
    <fill>
      <patternFill patternType="solid">
        <fgColor rgb="FF2E75B6"/>
        <bgColor indexed="64"/>
      </patternFill>
    </fill>
    <fill>
      <patternFill patternType="solid">
        <fgColor theme="0"/>
        <bgColor indexed="64"/>
      </patternFill>
    </fill>
    <fill>
      <patternFill patternType="solid">
        <fgColor theme="0" tint="-4.9989318521683403E-2"/>
        <bgColor indexed="64"/>
      </patternFill>
    </fill>
    <fill>
      <patternFill patternType="solid">
        <fgColor theme="0"/>
        <bgColor rgb="FFD9E1F2"/>
      </patternFill>
    </fill>
  </fills>
  <borders count="35">
    <border>
      <left/>
      <right/>
      <top/>
      <bottom/>
      <diagonal/>
    </border>
    <border>
      <left style="thin">
        <color rgb="FFAAAAAA"/>
      </left>
      <right/>
      <top style="thin">
        <color rgb="FFAAAAAA"/>
      </top>
      <bottom style="thin">
        <color rgb="FFAAAAAA"/>
      </bottom>
      <diagonal/>
    </border>
    <border>
      <left style="thin">
        <color rgb="FFAAAAAA"/>
      </left>
      <right style="thin">
        <color rgb="FFAAAAAA"/>
      </right>
      <top style="thin">
        <color rgb="FFAAAAAA"/>
      </top>
      <bottom style="thin">
        <color rgb="FFAAAAAA"/>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thin">
        <color rgb="FFAAAAAA"/>
      </top>
      <bottom style="thin">
        <color rgb="FFAAAAAA"/>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rgb="FFAAAAAA"/>
      </right>
      <top style="thin">
        <color rgb="FFAAAAAA"/>
      </top>
      <bottom style="thin">
        <color rgb="FFAAAAAA"/>
      </bottom>
      <diagonal/>
    </border>
    <border>
      <left style="thin">
        <color rgb="FFAAAAAA"/>
      </left>
      <right style="medium">
        <color indexed="64"/>
      </right>
      <top style="thin">
        <color rgb="FFAAAAAA"/>
      </top>
      <bottom style="thin">
        <color rgb="FFAAAAAA"/>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AAAAAA"/>
      </left>
      <right style="thin">
        <color indexed="64"/>
      </right>
      <top style="thin">
        <color rgb="FFAAAAAA"/>
      </top>
      <bottom style="thin">
        <color rgb="FFAAAAAA"/>
      </bottom>
      <diagonal/>
    </border>
    <border>
      <left/>
      <right style="thin">
        <color indexed="64"/>
      </right>
      <top style="thin">
        <color rgb="FFAAAAAA"/>
      </top>
      <bottom style="thin">
        <color indexed="64"/>
      </bottom>
      <diagonal/>
    </border>
    <border>
      <left/>
      <right/>
      <top style="thin">
        <color rgb="FFAAAAAA"/>
      </top>
      <bottom style="thin">
        <color indexed="64"/>
      </bottom>
      <diagonal/>
    </border>
    <border>
      <left style="thin">
        <color indexed="64"/>
      </left>
      <right style="thin">
        <color rgb="FFAAAAAA"/>
      </right>
      <top style="thin">
        <color rgb="FFAAAAAA"/>
      </top>
      <bottom style="thin">
        <color rgb="FFAAAAAA"/>
      </bottom>
      <diagonal/>
    </border>
    <border>
      <left style="thin">
        <color indexed="64"/>
      </left>
      <right/>
      <top style="thin">
        <color rgb="FFAAAAAA"/>
      </top>
      <bottom style="thin">
        <color rgb="FFAAAAAA"/>
      </bottom>
      <diagonal/>
    </border>
    <border>
      <left style="thin">
        <color indexed="64"/>
      </left>
      <right style="thin">
        <color indexed="64"/>
      </right>
      <top style="thin">
        <color indexed="64"/>
      </top>
      <bottom style="thin">
        <color indexed="64"/>
      </bottom>
      <diagonal/>
    </border>
    <border>
      <left/>
      <right style="thin">
        <color rgb="FFAAAAAA"/>
      </right>
      <top style="thin">
        <color rgb="FFAAAAAA"/>
      </top>
      <bottom style="thin">
        <color rgb="FFAAAAAA"/>
      </bottom>
      <diagonal/>
    </border>
    <border>
      <left style="thin">
        <color rgb="FFAAAAAA"/>
      </left>
      <right style="thin">
        <color rgb="FFAAAAAA"/>
      </right>
      <top style="thin">
        <color rgb="FFAAAAAA"/>
      </top>
      <bottom/>
      <diagonal/>
    </border>
    <border>
      <left style="thin">
        <color indexed="64"/>
      </left>
      <right style="thin">
        <color rgb="FFAAAAAA"/>
      </right>
      <top/>
      <bottom style="thin">
        <color rgb="FFAAAAAA"/>
      </bottom>
      <diagonal/>
    </border>
    <border>
      <left style="thin">
        <color rgb="FFAAAAAA"/>
      </left>
      <right/>
      <top/>
      <bottom style="thin">
        <color rgb="FFAAAAAA"/>
      </bottom>
      <diagonal/>
    </border>
    <border>
      <left style="thin">
        <color indexed="64"/>
      </left>
      <right style="thin">
        <color rgb="FFAAAAAA"/>
      </right>
      <top style="thin">
        <color indexed="64"/>
      </top>
      <bottom style="thin">
        <color indexed="64"/>
      </bottom>
      <diagonal/>
    </border>
    <border>
      <left style="thin">
        <color rgb="FFAAAAAA"/>
      </left>
      <right style="thin">
        <color rgb="FFAAAAAA"/>
      </right>
      <top style="thin">
        <color indexed="64"/>
      </top>
      <bottom style="thin">
        <color indexed="64"/>
      </bottom>
      <diagonal/>
    </border>
    <border>
      <left style="thin">
        <color rgb="FFAAAAAA"/>
      </left>
      <right style="thin">
        <color indexed="64"/>
      </right>
      <top style="thin">
        <color indexed="64"/>
      </top>
      <bottom style="thin">
        <color indexed="64"/>
      </bottom>
      <diagonal/>
    </border>
    <border>
      <left style="thin">
        <color indexed="64"/>
      </left>
      <right style="thin">
        <color rgb="FFAAAAAA"/>
      </right>
      <top style="thin">
        <color rgb="FFAAAAAA"/>
      </top>
      <bottom style="thin">
        <color indexed="64"/>
      </bottom>
      <diagonal/>
    </border>
  </borders>
  <cellStyleXfs count="1">
    <xf numFmtId="0" fontId="0" fillId="0" borderId="0"/>
  </cellStyleXfs>
  <cellXfs count="96">
    <xf numFmtId="0" fontId="0" fillId="0" borderId="0" xfId="0"/>
    <xf numFmtId="0" fontId="5" fillId="2" borderId="2"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horizontal="left" vertical="center" wrapText="1" indent="1"/>
    </xf>
    <xf numFmtId="164" fontId="4" fillId="3" borderId="2" xfId="0" applyNumberFormat="1" applyFont="1" applyFill="1" applyBorder="1" applyAlignment="1">
      <alignment horizontal="center" vertical="center"/>
    </xf>
    <xf numFmtId="164" fontId="8" fillId="0" borderId="2" xfId="0" applyNumberFormat="1" applyFont="1" applyBorder="1" applyAlignment="1">
      <alignment horizontal="right" vertical="center"/>
    </xf>
    <xf numFmtId="164" fontId="3" fillId="5" borderId="2" xfId="0" applyNumberFormat="1" applyFont="1" applyFill="1" applyBorder="1" applyAlignment="1">
      <alignment horizontal="right" vertical="center"/>
    </xf>
    <xf numFmtId="0" fontId="9" fillId="7" borderId="2" xfId="0" applyFont="1" applyFill="1" applyBorder="1" applyAlignment="1">
      <alignment horizontal="center" vertical="center" wrapText="1"/>
    </xf>
    <xf numFmtId="165" fontId="10" fillId="2" borderId="2" xfId="0" applyNumberFormat="1" applyFont="1" applyFill="1" applyBorder="1" applyAlignment="1">
      <alignment horizontal="right" vertical="center"/>
    </xf>
    <xf numFmtId="0" fontId="6" fillId="4" borderId="2" xfId="0" applyFont="1" applyFill="1" applyBorder="1" applyAlignment="1">
      <alignment horizontal="center" vertical="center" wrapText="1"/>
    </xf>
    <xf numFmtId="0" fontId="7" fillId="0" borderId="2" xfId="0" applyFont="1" applyBorder="1" applyAlignment="1">
      <alignment vertical="center"/>
    </xf>
    <xf numFmtId="165" fontId="4" fillId="3" borderId="2" xfId="0" applyNumberFormat="1" applyFont="1" applyFill="1" applyBorder="1" applyAlignment="1">
      <alignment horizontal="center" vertical="center"/>
    </xf>
    <xf numFmtId="0" fontId="3" fillId="7" borderId="2" xfId="0" applyFont="1" applyFill="1" applyBorder="1" applyAlignment="1">
      <alignment vertical="top" wrapText="1"/>
    </xf>
    <xf numFmtId="0" fontId="7" fillId="0" borderId="2" xfId="0" applyFont="1" applyBorder="1" applyAlignment="1">
      <alignment vertical="top" wrapText="1"/>
    </xf>
    <xf numFmtId="0" fontId="3" fillId="5" borderId="2" xfId="0" applyFont="1" applyFill="1" applyBorder="1" applyAlignment="1">
      <alignment vertical="top" wrapText="1"/>
    </xf>
    <xf numFmtId="0" fontId="3" fillId="0" borderId="0" xfId="0" applyFont="1" applyAlignment="1">
      <alignment horizontal="left" vertical="center" wrapText="1"/>
    </xf>
    <xf numFmtId="164" fontId="3" fillId="9" borderId="0" xfId="0" applyNumberFormat="1" applyFont="1" applyFill="1" applyAlignment="1">
      <alignment horizontal="right" vertical="center"/>
    </xf>
    <xf numFmtId="0" fontId="14" fillId="11" borderId="8" xfId="0" applyFont="1" applyFill="1" applyBorder="1"/>
    <xf numFmtId="0" fontId="16" fillId="0" borderId="7" xfId="0" applyFont="1" applyBorder="1"/>
    <xf numFmtId="0" fontId="16" fillId="0" borderId="0" xfId="0" applyFont="1"/>
    <xf numFmtId="0" fontId="16" fillId="0" borderId="9" xfId="0" applyFont="1" applyBorder="1"/>
    <xf numFmtId="2" fontId="16" fillId="8" borderId="10" xfId="0" applyNumberFormat="1" applyFont="1" applyFill="1" applyBorder="1"/>
    <xf numFmtId="166" fontId="16" fillId="12" borderId="4" xfId="0" applyNumberFormat="1" applyFont="1" applyFill="1" applyBorder="1" applyAlignment="1">
      <alignment horizontal="center"/>
    </xf>
    <xf numFmtId="0" fontId="16" fillId="12" borderId="0" xfId="0" applyFont="1" applyFill="1" applyAlignment="1">
      <alignment horizontal="center"/>
    </xf>
    <xf numFmtId="0" fontId="16" fillId="12" borderId="4" xfId="0" applyFont="1" applyFill="1" applyBorder="1" applyAlignment="1">
      <alignment horizontal="center"/>
    </xf>
    <xf numFmtId="0" fontId="16" fillId="0" borderId="11" xfId="0" applyFont="1" applyBorder="1"/>
    <xf numFmtId="165" fontId="17" fillId="10" borderId="10" xfId="0" applyNumberFormat="1" applyFont="1" applyFill="1" applyBorder="1"/>
    <xf numFmtId="167" fontId="16" fillId="10" borderId="5" xfId="0" applyNumberFormat="1" applyFont="1" applyFill="1" applyBorder="1" applyAlignment="1">
      <alignment horizontal="center"/>
    </xf>
    <xf numFmtId="167" fontId="16" fillId="10" borderId="3" xfId="0" applyNumberFormat="1" applyFont="1" applyFill="1" applyBorder="1" applyAlignment="1">
      <alignment horizontal="center"/>
    </xf>
    <xf numFmtId="0" fontId="22" fillId="0" borderId="2" xfId="0" applyFont="1" applyBorder="1" applyAlignment="1">
      <alignment horizontal="left" vertical="center" wrapText="1" indent="1"/>
    </xf>
    <xf numFmtId="0" fontId="22" fillId="0" borderId="2" xfId="0" applyFont="1" applyBorder="1" applyAlignment="1">
      <alignment vertical="top" wrapText="1"/>
    </xf>
    <xf numFmtId="0" fontId="7" fillId="0" borderId="2" xfId="0" applyFont="1" applyBorder="1" applyAlignment="1">
      <alignment vertical="center" wrapText="1"/>
    </xf>
    <xf numFmtId="0" fontId="4" fillId="14" borderId="2" xfId="0" applyFont="1" applyFill="1" applyBorder="1" applyAlignment="1">
      <alignment horizontal="center" vertical="center"/>
    </xf>
    <xf numFmtId="164" fontId="4" fillId="3" borderId="2" xfId="0" applyNumberFormat="1" applyFont="1" applyFill="1" applyBorder="1" applyAlignment="1" applyProtection="1">
      <alignment horizontal="center" vertical="center"/>
      <protection locked="0"/>
    </xf>
    <xf numFmtId="2" fontId="4" fillId="3" borderId="2" xfId="0" applyNumberFormat="1" applyFont="1" applyFill="1" applyBorder="1" applyAlignment="1">
      <alignment horizontal="center" vertical="center"/>
    </xf>
    <xf numFmtId="0" fontId="4" fillId="3" borderId="2" xfId="0" applyFont="1" applyFill="1" applyBorder="1" applyAlignment="1" applyProtection="1">
      <alignment horizontal="center" vertical="center"/>
      <protection locked="0"/>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7" fillId="0" borderId="17" xfId="0" applyFont="1" applyBorder="1" applyAlignment="1">
      <alignment vertical="center"/>
    </xf>
    <xf numFmtId="0" fontId="7" fillId="0" borderId="18" xfId="0" applyFont="1" applyBorder="1" applyAlignment="1">
      <alignment vertical="center"/>
    </xf>
    <xf numFmtId="0" fontId="0" fillId="0" borderId="19" xfId="0" applyBorder="1"/>
    <xf numFmtId="0" fontId="0" fillId="0" borderId="11" xfId="0" applyBorder="1"/>
    <xf numFmtId="0" fontId="0" fillId="0" borderId="20" xfId="0" applyBorder="1"/>
    <xf numFmtId="0" fontId="0" fillId="0" borderId="7" xfId="0" applyBorder="1"/>
    <xf numFmtId="0" fontId="7" fillId="0" borderId="24" xfId="0" applyFont="1" applyBorder="1" applyAlignment="1">
      <alignment horizontal="left" vertical="center" wrapText="1"/>
    </xf>
    <xf numFmtId="0" fontId="7" fillId="0" borderId="27" xfId="0" applyFont="1" applyBorder="1" applyAlignment="1">
      <alignment horizontal="left" vertical="center" wrapText="1" indent="1"/>
    </xf>
    <xf numFmtId="164" fontId="3" fillId="5" borderId="27" xfId="0" applyNumberFormat="1" applyFont="1" applyFill="1" applyBorder="1" applyAlignment="1">
      <alignment horizontal="right" vertical="center"/>
    </xf>
    <xf numFmtId="0" fontId="7" fillId="0" borderId="28" xfId="0" applyFont="1" applyBorder="1" applyAlignment="1">
      <alignment horizontal="left" vertical="center" wrapText="1"/>
    </xf>
    <xf numFmtId="0" fontId="7" fillId="0" borderId="28" xfId="0" applyFont="1" applyBorder="1" applyAlignment="1">
      <alignment horizontal="left" vertical="center" wrapText="1" indent="1"/>
    </xf>
    <xf numFmtId="2" fontId="4" fillId="3" borderId="28" xfId="0" applyNumberFormat="1" applyFont="1" applyFill="1" applyBorder="1" applyAlignment="1">
      <alignment horizontal="center" vertical="center"/>
    </xf>
    <xf numFmtId="164" fontId="4" fillId="3" borderId="28" xfId="0" applyNumberFormat="1" applyFont="1" applyFill="1" applyBorder="1" applyAlignment="1">
      <alignment horizontal="center" vertical="center"/>
    </xf>
    <xf numFmtId="164" fontId="8" fillId="0" borderId="28" xfId="0" applyNumberFormat="1" applyFont="1" applyBorder="1" applyAlignment="1">
      <alignment horizontal="right" vertical="center"/>
    </xf>
    <xf numFmtId="0" fontId="7" fillId="0" borderId="29" xfId="0" applyFont="1" applyBorder="1" applyAlignment="1">
      <alignment horizontal="left" vertical="center" wrapText="1"/>
    </xf>
    <xf numFmtId="0" fontId="7" fillId="0" borderId="26" xfId="0" applyFont="1" applyBorder="1" applyAlignment="1">
      <alignment horizontal="left" vertical="center" wrapText="1"/>
    </xf>
    <xf numFmtId="0" fontId="7" fillId="0" borderId="34" xfId="0" applyFont="1" applyBorder="1" applyAlignment="1">
      <alignment horizontal="left" vertical="center" wrapText="1"/>
    </xf>
    <xf numFmtId="0" fontId="9" fillId="7" borderId="24" xfId="0" applyFont="1" applyFill="1" applyBorder="1" applyAlignment="1">
      <alignment horizontal="center" vertical="center" wrapText="1"/>
    </xf>
    <xf numFmtId="0" fontId="14" fillId="11" borderId="26" xfId="0" applyFont="1" applyFill="1" applyBorder="1"/>
    <xf numFmtId="0" fontId="16" fillId="0" borderId="26" xfId="0" applyFont="1" applyBorder="1"/>
    <xf numFmtId="0" fontId="15" fillId="11" borderId="7" xfId="0" applyFont="1" applyFill="1" applyBorder="1"/>
    <xf numFmtId="0" fontId="16" fillId="0" borderId="6" xfId="0" applyFont="1" applyBorder="1"/>
    <xf numFmtId="0" fontId="25" fillId="13" borderId="1" xfId="0" applyFont="1" applyFill="1" applyBorder="1" applyAlignment="1">
      <alignment vertical="center" wrapText="1"/>
    </xf>
    <xf numFmtId="0" fontId="21" fillId="13" borderId="12" xfId="0" applyFont="1" applyFill="1" applyBorder="1" applyAlignment="1">
      <alignment vertical="center" wrapText="1"/>
    </xf>
    <xf numFmtId="0" fontId="3" fillId="0" borderId="2" xfId="0" applyFont="1" applyBorder="1" applyAlignment="1">
      <alignment horizontal="left" vertical="center" wrapText="1"/>
    </xf>
    <xf numFmtId="0" fontId="6" fillId="4" borderId="1" xfId="0" applyFont="1" applyFill="1" applyBorder="1" applyAlignment="1">
      <alignment horizontal="left" vertical="center" indent="1"/>
    </xf>
    <xf numFmtId="0" fontId="18" fillId="6" borderId="23" xfId="0" applyFont="1" applyFill="1" applyBorder="1" applyAlignment="1">
      <alignment vertical="center" wrapText="1"/>
    </xf>
    <xf numFmtId="0" fontId="11" fillId="6" borderId="23" xfId="0" applyFont="1" applyFill="1" applyBorder="1" applyAlignment="1">
      <alignment vertical="center" wrapText="1"/>
    </xf>
    <xf numFmtId="0" fontId="11" fillId="6" borderId="22" xfId="0" applyFont="1" applyFill="1" applyBorder="1" applyAlignment="1">
      <alignment vertical="center" wrapText="1"/>
    </xf>
    <xf numFmtId="0" fontId="19" fillId="6" borderId="0" xfId="0" applyFont="1" applyFill="1" applyAlignment="1">
      <alignment vertical="center" wrapText="1"/>
    </xf>
    <xf numFmtId="0" fontId="2" fillId="6" borderId="0" xfId="0" applyFont="1" applyFill="1" applyAlignment="1">
      <alignmen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13" fillId="4" borderId="1" xfId="0" applyFont="1" applyFill="1" applyBorder="1" applyAlignment="1">
      <alignment horizontal="left" vertical="center" indent="1"/>
    </xf>
    <xf numFmtId="0" fontId="10" fillId="2" borderId="25" xfId="0" applyFont="1" applyFill="1" applyBorder="1" applyAlignment="1">
      <alignment horizontal="left" vertical="center" indent="1"/>
    </xf>
    <xf numFmtId="0" fontId="10" fillId="2" borderId="1" xfId="0" applyFont="1" applyFill="1" applyBorder="1" applyAlignment="1">
      <alignment horizontal="left" vertical="center" indent="1"/>
    </xf>
    <xf numFmtId="0" fontId="10" fillId="2" borderId="2" xfId="0" applyFont="1" applyFill="1" applyBorder="1" applyAlignment="1">
      <alignment horizontal="left" vertical="center" indent="1"/>
    </xf>
    <xf numFmtId="0" fontId="6" fillId="4" borderId="30" xfId="0" applyFont="1" applyFill="1" applyBorder="1" applyAlignment="1">
      <alignment horizontal="left" vertical="center" indent="1"/>
    </xf>
    <xf numFmtId="0" fontId="6" fillId="4" borderId="21" xfId="0" applyFont="1" applyFill="1" applyBorder="1" applyAlignment="1">
      <alignment horizontal="left" vertical="center" indent="1"/>
    </xf>
    <xf numFmtId="0" fontId="24" fillId="6" borderId="0" xfId="0" applyFont="1" applyFill="1" applyAlignment="1">
      <alignment vertical="center" wrapText="1"/>
    </xf>
    <xf numFmtId="0" fontId="26" fillId="0" borderId="24" xfId="0" applyFont="1" applyBorder="1" applyAlignment="1">
      <alignment horizontal="left" vertical="center" wrapText="1"/>
    </xf>
    <xf numFmtId="0" fontId="16" fillId="8" borderId="6" xfId="0" applyFont="1" applyFill="1" applyBorder="1" applyAlignment="1">
      <alignment horizontal="center"/>
    </xf>
    <xf numFmtId="0" fontId="16" fillId="8" borderId="5" xfId="0" applyFont="1" applyFill="1" applyBorder="1" applyAlignment="1">
      <alignment horizontal="center"/>
    </xf>
    <xf numFmtId="0" fontId="1" fillId="2" borderId="0" xfId="0" applyFont="1" applyFill="1" applyAlignment="1">
      <alignment horizontal="center" vertical="center"/>
    </xf>
    <xf numFmtId="0" fontId="2" fillId="0" borderId="0" xfId="0" applyFont="1" applyAlignment="1">
      <alignment horizontal="center"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2" fillId="6" borderId="9" xfId="0" applyFont="1" applyFill="1" applyBorder="1" applyAlignment="1">
      <alignment vertical="center" wrapText="1"/>
    </xf>
    <xf numFmtId="0" fontId="2" fillId="6" borderId="16" xfId="0" applyFont="1" applyFill="1" applyBorder="1" applyAlignment="1">
      <alignment vertical="center" wrapText="1"/>
    </xf>
    <xf numFmtId="0" fontId="12" fillId="2" borderId="0" xfId="0" applyFont="1" applyFill="1" applyAlignment="1">
      <alignment horizontal="center" vertical="center"/>
    </xf>
    <xf numFmtId="0" fontId="10" fillId="4" borderId="0" xfId="0" applyFont="1" applyFill="1" applyAlignment="1">
      <alignment horizontal="left" vertical="center" indent="1"/>
    </xf>
    <xf numFmtId="0" fontId="0" fillId="0" borderId="0" xfId="0" applyAlignment="1"/>
    <xf numFmtId="0" fontId="3" fillId="0" borderId="0" xfId="0" applyFont="1" applyAlignment="1"/>
    <xf numFmtId="0" fontId="4" fillId="3" borderId="1" xfId="0" applyFont="1" applyFill="1" applyBorder="1" applyAlignment="1"/>
    <xf numFmtId="0" fontId="14" fillId="11" borderId="6" xfId="0" applyFont="1" applyFill="1" applyBorder="1" applyAlignment="1"/>
    <xf numFmtId="0" fontId="15" fillId="11" borderId="3" xfId="0" applyFont="1" applyFill="1" applyBorder="1" applyAlignment="1"/>
  </cellXfs>
  <cellStyles count="1">
    <cellStyle name="Standaard"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B"/>
      <rgbColor rgb="FF808000"/>
      <rgbColor rgb="FF800080"/>
      <rgbColor rgb="FF008080"/>
      <rgbColor rgb="FFC0C0C0"/>
      <rgbColor rgb="FF808080"/>
      <rgbColor rgb="FF9999FF"/>
      <rgbColor rgb="FF993366"/>
      <rgbColor rgb="FFFFF2CC"/>
      <rgbColor rgb="FFF2F2F2"/>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D9E1F2"/>
      <rgbColor rgb="FFCCFFCC"/>
      <rgbColor rgb="FFFFFF99"/>
      <rgbColor rgb="FF99CCFF"/>
      <rgbColor rgb="FFFF99CC"/>
      <rgbColor rgb="FFCC99FF"/>
      <rgbColor rgb="FFFFCC99"/>
      <rgbColor rgb="FF2E75B6"/>
      <rgbColor rgb="FF33CCCC"/>
      <rgbColor rgb="FF99CC00"/>
      <rgbColor rgb="FFFFCC00"/>
      <rgbColor rgb="FFFF9900"/>
      <rgbColor rgb="FFFF6600"/>
      <rgbColor rgb="FF666699"/>
      <rgbColor rgb="FFAAAAAA"/>
      <rgbColor rgb="FF003366"/>
      <rgbColor rgb="FF339966"/>
      <rgbColor rgb="FF003300"/>
      <rgbColor rgb="FF333300"/>
      <rgbColor rgb="FF993300"/>
      <rgbColor rgb="FF993366"/>
      <rgbColor rgb="FF1F4E79"/>
      <rgbColor rgb="FF444444"/>
      <rgbColor rgb="00003366"/>
      <rgbColor rgb="00339966"/>
      <rgbColor rgb="00003300"/>
      <rgbColor rgb="00333300"/>
      <rgbColor rgb="00993300"/>
      <rgbColor rgb="00993366"/>
      <rgbColor rgb="00333399"/>
      <rgbColor rgb="00333333"/>
    </indexedColors>
    <mruColors>
      <color rgb="FF2E75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9"/>
  <sheetViews>
    <sheetView showGridLines="0" tabSelected="1" zoomScaleNormal="100" workbookViewId="0">
      <selection activeCell="E8" sqref="A8:G8"/>
    </sheetView>
  </sheetViews>
  <sheetFormatPr defaultColWidth="8.7109375" defaultRowHeight="14.45"/>
  <cols>
    <col min="1" max="1" width="42" customWidth="1"/>
    <col min="2" max="2" width="30" customWidth="1"/>
    <col min="3" max="3" width="12" customWidth="1"/>
    <col min="4" max="4" width="10" customWidth="1"/>
    <col min="5" max="7" width="14" customWidth="1"/>
    <col min="8" max="8" width="16" customWidth="1"/>
  </cols>
  <sheetData>
    <row r="1" spans="1:8" ht="27.75" customHeight="1">
      <c r="A1" s="82" t="s">
        <v>0</v>
      </c>
      <c r="B1" s="82"/>
      <c r="C1" s="82"/>
      <c r="D1" s="82"/>
      <c r="E1" s="82"/>
      <c r="F1" s="82"/>
      <c r="G1" s="82"/>
      <c r="H1" s="82"/>
    </row>
    <row r="2" spans="1:8" ht="15.75" customHeight="1">
      <c r="A2" s="83" t="s">
        <v>1</v>
      </c>
      <c r="B2" s="83"/>
      <c r="C2" s="83"/>
      <c r="D2" s="83"/>
      <c r="E2" s="83"/>
      <c r="F2" s="83"/>
      <c r="G2" s="83"/>
      <c r="H2" s="83"/>
    </row>
    <row r="3" spans="1:8" ht="6" customHeight="1">
      <c r="A3" s="91"/>
      <c r="B3" s="91"/>
      <c r="C3" s="91"/>
      <c r="D3" s="91"/>
      <c r="E3" s="91"/>
      <c r="F3" s="91"/>
      <c r="G3" s="91"/>
      <c r="H3" s="91"/>
    </row>
    <row r="4" spans="1:8" ht="15.75" customHeight="1">
      <c r="A4" s="92" t="s">
        <v>2</v>
      </c>
      <c r="B4" s="92"/>
      <c r="C4" s="93"/>
      <c r="D4" s="93"/>
      <c r="E4" s="93"/>
      <c r="F4" s="93"/>
      <c r="G4" s="93"/>
      <c r="H4" s="93"/>
    </row>
    <row r="5" spans="1:8" ht="36" customHeight="1">
      <c r="A5" s="1" t="s">
        <v>3</v>
      </c>
      <c r="B5" s="1" t="s">
        <v>4</v>
      </c>
      <c r="C5" s="1" t="s">
        <v>5</v>
      </c>
      <c r="D5" s="1" t="s">
        <v>6</v>
      </c>
      <c r="E5" s="1" t="s">
        <v>7</v>
      </c>
      <c r="F5" s="1" t="s">
        <v>8</v>
      </c>
      <c r="G5" s="1" t="s">
        <v>9</v>
      </c>
      <c r="H5" s="1" t="s">
        <v>10</v>
      </c>
    </row>
    <row r="6" spans="1:8" ht="18" customHeight="1">
      <c r="A6" s="63" t="s">
        <v>11</v>
      </c>
      <c r="B6" s="63"/>
      <c r="C6" s="63"/>
      <c r="D6" s="63"/>
      <c r="E6" s="63"/>
      <c r="F6" s="63"/>
      <c r="G6" s="63"/>
      <c r="H6" s="63"/>
    </row>
    <row r="7" spans="1:8" ht="66">
      <c r="A7" s="2" t="s">
        <v>12</v>
      </c>
      <c r="B7" s="3" t="s">
        <v>13</v>
      </c>
      <c r="C7" s="2" t="s">
        <v>14</v>
      </c>
      <c r="D7" s="32">
        <v>1</v>
      </c>
      <c r="E7" s="33">
        <v>0</v>
      </c>
      <c r="F7" s="5">
        <f>D7*E7</f>
        <v>0</v>
      </c>
      <c r="G7" s="5" t="str">
        <f>"-"</f>
        <v>-</v>
      </c>
      <c r="H7" s="5">
        <f>F7</f>
        <v>0</v>
      </c>
    </row>
    <row r="8" spans="1:8" ht="15" customHeight="1">
      <c r="A8" s="62" t="s">
        <v>15</v>
      </c>
      <c r="B8" s="62"/>
      <c r="C8" s="62"/>
      <c r="D8" s="62"/>
      <c r="E8" s="62"/>
      <c r="F8" s="62"/>
      <c r="G8" s="62"/>
      <c r="H8" s="6">
        <f>H7</f>
        <v>0</v>
      </c>
    </row>
    <row r="9" spans="1:8" ht="18" customHeight="1">
      <c r="A9" s="63" t="s">
        <v>16</v>
      </c>
      <c r="B9" s="63"/>
      <c r="C9" s="63"/>
      <c r="D9" s="63"/>
      <c r="E9" s="63"/>
      <c r="F9" s="63"/>
      <c r="G9" s="63"/>
      <c r="H9" s="63"/>
    </row>
    <row r="10" spans="1:8" ht="49.9" customHeight="1">
      <c r="A10" s="60" t="s">
        <v>17</v>
      </c>
      <c r="B10" s="61"/>
      <c r="C10" s="61"/>
      <c r="D10" s="61"/>
      <c r="E10" s="61"/>
      <c r="F10" s="61"/>
      <c r="G10" s="61"/>
      <c r="H10" s="61"/>
    </row>
    <row r="11" spans="1:8" ht="66">
      <c r="A11" s="2" t="s">
        <v>18</v>
      </c>
      <c r="B11" s="3" t="s">
        <v>19</v>
      </c>
      <c r="C11" s="2" t="s">
        <v>14</v>
      </c>
      <c r="D11" s="32">
        <v>1</v>
      </c>
      <c r="E11" s="33">
        <v>0</v>
      </c>
      <c r="F11" s="5">
        <f t="shared" ref="F11:F17" si="0">D11*E11</f>
        <v>0</v>
      </c>
      <c r="G11" s="2" t="s">
        <v>20</v>
      </c>
      <c r="H11" s="5">
        <f t="shared" ref="H11:H17" si="1">F11</f>
        <v>0</v>
      </c>
    </row>
    <row r="12" spans="1:8" ht="66">
      <c r="A12" s="2" t="s">
        <v>21</v>
      </c>
      <c r="B12" s="3" t="s">
        <v>22</v>
      </c>
      <c r="C12" s="2" t="s">
        <v>14</v>
      </c>
      <c r="D12" s="32">
        <v>1</v>
      </c>
      <c r="E12" s="33">
        <v>0</v>
      </c>
      <c r="F12" s="5">
        <f t="shared" si="0"/>
        <v>0</v>
      </c>
      <c r="G12" s="2" t="s">
        <v>20</v>
      </c>
      <c r="H12" s="5">
        <f t="shared" si="1"/>
        <v>0</v>
      </c>
    </row>
    <row r="13" spans="1:8" ht="66">
      <c r="A13" s="2" t="s">
        <v>23</v>
      </c>
      <c r="B13" s="3" t="s">
        <v>24</v>
      </c>
      <c r="C13" s="2" t="s">
        <v>14</v>
      </c>
      <c r="D13" s="32">
        <v>1</v>
      </c>
      <c r="E13" s="33">
        <v>0</v>
      </c>
      <c r="F13" s="5">
        <f t="shared" si="0"/>
        <v>0</v>
      </c>
      <c r="G13" s="2" t="s">
        <v>20</v>
      </c>
      <c r="H13" s="5">
        <f t="shared" si="1"/>
        <v>0</v>
      </c>
    </row>
    <row r="14" spans="1:8" ht="79.150000000000006">
      <c r="A14" s="2" t="s">
        <v>25</v>
      </c>
      <c r="B14" s="3" t="s">
        <v>26</v>
      </c>
      <c r="C14" s="2" t="s">
        <v>14</v>
      </c>
      <c r="D14" s="32">
        <v>1</v>
      </c>
      <c r="E14" s="33">
        <v>0</v>
      </c>
      <c r="F14" s="5">
        <f t="shared" si="0"/>
        <v>0</v>
      </c>
      <c r="G14" s="2" t="s">
        <v>20</v>
      </c>
      <c r="H14" s="5">
        <f t="shared" si="1"/>
        <v>0</v>
      </c>
    </row>
    <row r="15" spans="1:8" ht="86.25" customHeight="1">
      <c r="A15" s="2" t="s">
        <v>27</v>
      </c>
      <c r="B15" s="3" t="s">
        <v>28</v>
      </c>
      <c r="C15" s="2" t="s">
        <v>14</v>
      </c>
      <c r="D15" s="32">
        <v>1</v>
      </c>
      <c r="E15" s="33">
        <v>0</v>
      </c>
      <c r="F15" s="5">
        <f t="shared" si="0"/>
        <v>0</v>
      </c>
      <c r="G15" s="2" t="s">
        <v>20</v>
      </c>
      <c r="H15" s="5">
        <f t="shared" si="1"/>
        <v>0</v>
      </c>
    </row>
    <row r="16" spans="1:8" ht="65.25" customHeight="1">
      <c r="A16" s="2" t="s">
        <v>29</v>
      </c>
      <c r="B16" s="3" t="s">
        <v>30</v>
      </c>
      <c r="C16" s="2" t="s">
        <v>14</v>
      </c>
      <c r="D16" s="32">
        <v>1</v>
      </c>
      <c r="E16" s="33">
        <v>0</v>
      </c>
      <c r="F16" s="5">
        <f t="shared" si="0"/>
        <v>0</v>
      </c>
      <c r="G16" s="2" t="s">
        <v>20</v>
      </c>
      <c r="H16" s="5">
        <f t="shared" si="1"/>
        <v>0</v>
      </c>
    </row>
    <row r="17" spans="1:8" ht="79.150000000000006">
      <c r="A17" s="2" t="s">
        <v>31</v>
      </c>
      <c r="B17" s="3" t="s">
        <v>32</v>
      </c>
      <c r="C17" s="2" t="s">
        <v>14</v>
      </c>
      <c r="D17" s="32">
        <v>1</v>
      </c>
      <c r="E17" s="33">
        <v>0</v>
      </c>
      <c r="F17" s="5">
        <f t="shared" si="0"/>
        <v>0</v>
      </c>
      <c r="G17" s="2" t="s">
        <v>20</v>
      </c>
      <c r="H17" s="5">
        <f t="shared" si="1"/>
        <v>0</v>
      </c>
    </row>
    <row r="18" spans="1:8" ht="15" customHeight="1">
      <c r="A18" s="62" t="s">
        <v>33</v>
      </c>
      <c r="B18" s="62"/>
      <c r="C18" s="62"/>
      <c r="D18" s="62"/>
      <c r="E18" s="62"/>
      <c r="F18" s="62"/>
      <c r="G18" s="62"/>
      <c r="H18" s="6">
        <f>SUM(H11:H17)</f>
        <v>0</v>
      </c>
    </row>
    <row r="19" spans="1:8" ht="18" customHeight="1">
      <c r="A19" s="63" t="s">
        <v>34</v>
      </c>
      <c r="B19" s="63"/>
      <c r="C19" s="63"/>
      <c r="D19" s="63"/>
      <c r="E19" s="63"/>
      <c r="F19" s="63"/>
      <c r="G19" s="63"/>
      <c r="H19" s="63"/>
    </row>
    <row r="20" spans="1:8" ht="30" customHeight="1">
      <c r="A20" s="68" t="s">
        <v>35</v>
      </c>
      <c r="B20" s="68"/>
      <c r="C20" s="68"/>
      <c r="D20" s="68"/>
      <c r="E20" s="68"/>
      <c r="F20" s="68"/>
      <c r="G20" s="68"/>
      <c r="H20" s="68"/>
    </row>
    <row r="21" spans="1:8" ht="20.45">
      <c r="A21" s="55"/>
      <c r="B21" s="7" t="s">
        <v>4</v>
      </c>
      <c r="C21" s="7" t="s">
        <v>5</v>
      </c>
      <c r="D21" s="7" t="s">
        <v>36</v>
      </c>
      <c r="E21" s="7" t="s">
        <v>37</v>
      </c>
      <c r="F21" s="7" t="s">
        <v>8</v>
      </c>
      <c r="G21" s="7" t="s">
        <v>9</v>
      </c>
      <c r="H21" s="7" t="s">
        <v>10</v>
      </c>
    </row>
    <row r="22" spans="1:8" ht="66" customHeight="1">
      <c r="A22" s="44" t="s">
        <v>38</v>
      </c>
      <c r="B22" s="3" t="s">
        <v>39</v>
      </c>
      <c r="C22" s="2" t="s">
        <v>40</v>
      </c>
      <c r="D22" s="33">
        <v>0</v>
      </c>
      <c r="E22" s="33">
        <v>0</v>
      </c>
      <c r="F22" s="5">
        <f>D22*5</f>
        <v>0</v>
      </c>
      <c r="G22" s="5">
        <f>E22*6</f>
        <v>0</v>
      </c>
      <c r="H22" s="5">
        <f>F22+G22</f>
        <v>0</v>
      </c>
    </row>
    <row r="23" spans="1:8" ht="75.75" customHeight="1">
      <c r="A23" s="44" t="s">
        <v>41</v>
      </c>
      <c r="B23" s="3" t="s">
        <v>42</v>
      </c>
      <c r="C23" s="2" t="s">
        <v>40</v>
      </c>
      <c r="D23" s="33">
        <v>0</v>
      </c>
      <c r="E23" s="33">
        <v>0</v>
      </c>
      <c r="F23" s="5">
        <f t="shared" ref="F23:F25" si="2">D23*5</f>
        <v>0</v>
      </c>
      <c r="G23" s="5">
        <f t="shared" ref="G23:G25" si="3">E23*6</f>
        <v>0</v>
      </c>
      <c r="H23" s="5">
        <f>F23+G23</f>
        <v>0</v>
      </c>
    </row>
    <row r="24" spans="1:8" ht="54.75" customHeight="1">
      <c r="A24" s="44" t="s">
        <v>43</v>
      </c>
      <c r="B24" s="3" t="s">
        <v>44</v>
      </c>
      <c r="C24" s="2" t="s">
        <v>40</v>
      </c>
      <c r="D24" s="33">
        <v>0</v>
      </c>
      <c r="E24" s="33">
        <v>0</v>
      </c>
      <c r="F24" s="5">
        <f t="shared" si="2"/>
        <v>0</v>
      </c>
      <c r="G24" s="5">
        <f t="shared" si="3"/>
        <v>0</v>
      </c>
      <c r="H24" s="5">
        <f>F24+G24</f>
        <v>0</v>
      </c>
    </row>
    <row r="25" spans="1:8" ht="52.9">
      <c r="A25" s="44" t="s">
        <v>45</v>
      </c>
      <c r="B25" s="29" t="s">
        <v>46</v>
      </c>
      <c r="C25" s="2" t="s">
        <v>40</v>
      </c>
      <c r="D25" s="33">
        <v>0</v>
      </c>
      <c r="E25" s="33">
        <v>0</v>
      </c>
      <c r="F25" s="5">
        <f t="shared" si="2"/>
        <v>0</v>
      </c>
      <c r="G25" s="5">
        <f t="shared" si="3"/>
        <v>0</v>
      </c>
      <c r="H25" s="5">
        <f>F25+G25</f>
        <v>0</v>
      </c>
    </row>
    <row r="26" spans="1:8" ht="15" customHeight="1">
      <c r="A26" s="62" t="s">
        <v>47</v>
      </c>
      <c r="B26" s="62"/>
      <c r="C26" s="62"/>
      <c r="D26" s="62"/>
      <c r="E26" s="62"/>
      <c r="F26" s="6">
        <f>SUM(F22:F25)</f>
        <v>0</v>
      </c>
      <c r="G26" s="6">
        <f>SUM(G22:G25)</f>
        <v>0</v>
      </c>
      <c r="H26" s="6">
        <f>F26+G26</f>
        <v>0</v>
      </c>
    </row>
    <row r="27" spans="1:8" ht="18" customHeight="1">
      <c r="A27" s="63" t="s">
        <v>48</v>
      </c>
      <c r="B27" s="63"/>
      <c r="C27" s="63"/>
      <c r="D27" s="63"/>
      <c r="E27" s="63"/>
      <c r="F27" s="63"/>
      <c r="G27" s="63"/>
      <c r="H27" s="63"/>
    </row>
    <row r="28" spans="1:8" ht="20.45">
      <c r="A28" s="55"/>
      <c r="B28" s="7" t="s">
        <v>4</v>
      </c>
      <c r="C28" s="7" t="s">
        <v>5</v>
      </c>
      <c r="D28" s="7" t="s">
        <v>36</v>
      </c>
      <c r="E28" s="7" t="s">
        <v>37</v>
      </c>
      <c r="F28" s="7" t="s">
        <v>8</v>
      </c>
      <c r="G28" s="7" t="s">
        <v>9</v>
      </c>
      <c r="H28" s="7" t="s">
        <v>10</v>
      </c>
    </row>
    <row r="29" spans="1:8" ht="66">
      <c r="A29" s="44" t="s">
        <v>49</v>
      </c>
      <c r="B29" s="3" t="s">
        <v>50</v>
      </c>
      <c r="C29" s="2" t="s">
        <v>40</v>
      </c>
      <c r="D29" s="33">
        <v>0</v>
      </c>
      <c r="E29" s="33">
        <v>0</v>
      </c>
      <c r="F29" s="5">
        <f>D29*5</f>
        <v>0</v>
      </c>
      <c r="G29" s="5">
        <f>E29*6</f>
        <v>0</v>
      </c>
      <c r="H29" s="5">
        <f>F29+G29</f>
        <v>0</v>
      </c>
    </row>
    <row r="30" spans="1:8" ht="39.6">
      <c r="A30" s="44" t="s">
        <v>51</v>
      </c>
      <c r="B30" s="3" t="s">
        <v>52</v>
      </c>
      <c r="C30" s="2" t="s">
        <v>40</v>
      </c>
      <c r="D30" s="33">
        <v>0</v>
      </c>
      <c r="E30" s="33">
        <v>0</v>
      </c>
      <c r="F30" s="5">
        <f t="shared" ref="F30:F31" si="4">D30*5</f>
        <v>0</v>
      </c>
      <c r="G30" s="5">
        <f t="shared" ref="G30:G31" si="5">E30*6</f>
        <v>0</v>
      </c>
      <c r="H30" s="5">
        <f>F30+G30</f>
        <v>0</v>
      </c>
    </row>
    <row r="31" spans="1:8" ht="39.6">
      <c r="A31" s="44" t="s">
        <v>53</v>
      </c>
      <c r="B31" s="3" t="s">
        <v>54</v>
      </c>
      <c r="C31" s="2" t="s">
        <v>40</v>
      </c>
      <c r="D31" s="33">
        <v>0</v>
      </c>
      <c r="E31" s="33">
        <v>0</v>
      </c>
      <c r="F31" s="5">
        <f t="shared" si="4"/>
        <v>0</v>
      </c>
      <c r="G31" s="5">
        <f t="shared" si="5"/>
        <v>0</v>
      </c>
      <c r="H31" s="5">
        <f>F31+G31</f>
        <v>0</v>
      </c>
    </row>
    <row r="32" spans="1:8" ht="66">
      <c r="A32" s="44" t="s">
        <v>55</v>
      </c>
      <c r="B32" s="3" t="s">
        <v>56</v>
      </c>
      <c r="C32" s="2" t="s">
        <v>57</v>
      </c>
      <c r="D32" s="33">
        <v>0</v>
      </c>
      <c r="E32" s="33">
        <v>0</v>
      </c>
      <c r="F32" s="5">
        <f>D32*1</f>
        <v>0</v>
      </c>
      <c r="G32" s="2" t="s">
        <v>20</v>
      </c>
      <c r="H32" s="5">
        <f>F32</f>
        <v>0</v>
      </c>
    </row>
    <row r="33" spans="1:9" ht="15" customHeight="1">
      <c r="A33" s="62" t="s">
        <v>58</v>
      </c>
      <c r="B33" s="62"/>
      <c r="C33" s="62"/>
      <c r="D33" s="62"/>
      <c r="E33" s="62"/>
      <c r="F33" s="6">
        <f>SUM(F29:F32)</f>
        <v>0</v>
      </c>
      <c r="G33" s="6">
        <f>SUM(G29:G32)</f>
        <v>0</v>
      </c>
      <c r="H33" s="6">
        <f>F33+G33</f>
        <v>0</v>
      </c>
    </row>
    <row r="34" spans="1:9" ht="18" customHeight="1">
      <c r="A34" s="63" t="s">
        <v>59</v>
      </c>
      <c r="B34" s="63"/>
      <c r="C34" s="63"/>
      <c r="D34" s="63"/>
      <c r="E34" s="63"/>
      <c r="F34" s="63"/>
      <c r="G34" s="63"/>
      <c r="H34" s="63"/>
    </row>
    <row r="35" spans="1:9" ht="39.75" customHeight="1">
      <c r="A35" s="67" t="s">
        <v>60</v>
      </c>
      <c r="B35" s="68"/>
      <c r="C35" s="68"/>
      <c r="D35" s="68"/>
      <c r="E35" s="68"/>
      <c r="F35" s="68"/>
      <c r="G35" s="68"/>
      <c r="H35" s="68"/>
      <c r="I35" s="43"/>
    </row>
    <row r="36" spans="1:9" ht="20.25">
      <c r="A36" s="55"/>
      <c r="B36" s="7" t="s">
        <v>4</v>
      </c>
      <c r="C36" s="7" t="s">
        <v>5</v>
      </c>
      <c r="D36" s="7" t="s">
        <v>6</v>
      </c>
      <c r="E36" s="7" t="s">
        <v>61</v>
      </c>
      <c r="F36" s="7" t="s">
        <v>62</v>
      </c>
      <c r="G36" s="7"/>
      <c r="H36" s="7" t="s">
        <v>10</v>
      </c>
    </row>
    <row r="37" spans="1:9" ht="81" customHeight="1">
      <c r="A37" s="44" t="s">
        <v>63</v>
      </c>
      <c r="B37" s="3" t="s">
        <v>64</v>
      </c>
      <c r="C37" s="2" t="s">
        <v>65</v>
      </c>
      <c r="D37" s="34">
        <v>0</v>
      </c>
      <c r="E37" s="4">
        <v>0</v>
      </c>
      <c r="F37" s="5">
        <f>D37*E37</f>
        <v>0</v>
      </c>
      <c r="G37" s="2" t="s">
        <v>20</v>
      </c>
      <c r="H37" s="5">
        <f>F37</f>
        <v>0</v>
      </c>
    </row>
    <row r="38" spans="1:9" ht="81" customHeight="1">
      <c r="A38" s="44" t="s">
        <v>66</v>
      </c>
      <c r="B38" s="3" t="s">
        <v>67</v>
      </c>
      <c r="C38" s="2" t="s">
        <v>65</v>
      </c>
      <c r="D38" s="34">
        <v>0</v>
      </c>
      <c r="E38" s="4">
        <v>0</v>
      </c>
      <c r="F38" s="5">
        <f>D38*E38</f>
        <v>0</v>
      </c>
      <c r="G38" s="2" t="s">
        <v>20</v>
      </c>
      <c r="H38" s="5">
        <f>F38</f>
        <v>0</v>
      </c>
    </row>
    <row r="39" spans="1:9" ht="68.25" customHeight="1">
      <c r="A39" s="44" t="s">
        <v>68</v>
      </c>
      <c r="B39" s="3" t="s">
        <v>69</v>
      </c>
      <c r="C39" s="2" t="s">
        <v>65</v>
      </c>
      <c r="D39" s="34">
        <v>0</v>
      </c>
      <c r="E39" s="4">
        <v>0</v>
      </c>
      <c r="F39" s="5">
        <f>D39*E39</f>
        <v>0</v>
      </c>
      <c r="G39" s="2" t="s">
        <v>20</v>
      </c>
      <c r="H39" s="5">
        <f>F39</f>
        <v>0</v>
      </c>
    </row>
    <row r="40" spans="1:9" ht="66">
      <c r="A40" s="54" t="s">
        <v>70</v>
      </c>
      <c r="B40" s="48" t="s">
        <v>71</v>
      </c>
      <c r="C40" s="47" t="s">
        <v>65</v>
      </c>
      <c r="D40" s="49">
        <v>0</v>
      </c>
      <c r="E40" s="50">
        <v>0</v>
      </c>
      <c r="F40" s="51">
        <f>D40*E40</f>
        <v>0</v>
      </c>
      <c r="G40" s="47" t="s">
        <v>20</v>
      </c>
      <c r="H40" s="5">
        <f>F40</f>
        <v>0</v>
      </c>
    </row>
    <row r="41" spans="1:9" ht="15" customHeight="1">
      <c r="A41" s="69" t="s">
        <v>72</v>
      </c>
      <c r="B41" s="70"/>
      <c r="C41" s="70"/>
      <c r="D41" s="70"/>
      <c r="E41" s="70"/>
      <c r="F41" s="70"/>
      <c r="G41" s="71"/>
      <c r="H41" s="46">
        <f>SUM(H37:H40)</f>
        <v>0</v>
      </c>
    </row>
    <row r="42" spans="1:9" ht="18" customHeight="1">
      <c r="A42" s="76" t="s">
        <v>73</v>
      </c>
      <c r="B42" s="76"/>
      <c r="C42" s="76"/>
      <c r="D42" s="76"/>
      <c r="E42" s="76"/>
      <c r="F42" s="76"/>
      <c r="G42" s="76"/>
      <c r="H42" s="77"/>
    </row>
    <row r="43" spans="1:9" ht="59.45" customHeight="1">
      <c r="A43" s="78" t="s">
        <v>74</v>
      </c>
      <c r="B43" s="68"/>
      <c r="C43" s="68"/>
      <c r="D43" s="68"/>
      <c r="E43" s="68"/>
      <c r="F43" s="68"/>
      <c r="G43" s="68"/>
      <c r="H43" s="68"/>
      <c r="I43" s="43"/>
    </row>
    <row r="44" spans="1:9" ht="20.25">
      <c r="A44" s="55"/>
      <c r="B44" s="7" t="s">
        <v>4</v>
      </c>
      <c r="C44" s="7" t="s">
        <v>5</v>
      </c>
      <c r="D44" s="7" t="s">
        <v>6</v>
      </c>
      <c r="E44" s="7" t="s">
        <v>61</v>
      </c>
      <c r="F44" s="7" t="s">
        <v>62</v>
      </c>
      <c r="G44" s="7"/>
      <c r="H44" s="7" t="s">
        <v>10</v>
      </c>
    </row>
    <row r="45" spans="1:9" ht="114" customHeight="1">
      <c r="A45" s="53" t="s">
        <v>75</v>
      </c>
      <c r="B45" s="45" t="s">
        <v>76</v>
      </c>
      <c r="C45" s="2" t="s">
        <v>65</v>
      </c>
      <c r="D45" s="34">
        <v>0</v>
      </c>
      <c r="E45" s="4">
        <v>0</v>
      </c>
      <c r="F45" s="5">
        <f>D45*E45</f>
        <v>0</v>
      </c>
      <c r="G45" s="2" t="s">
        <v>20</v>
      </c>
      <c r="H45" s="5">
        <v>0</v>
      </c>
    </row>
    <row r="46" spans="1:9" ht="79.150000000000006">
      <c r="A46" s="52" t="s">
        <v>77</v>
      </c>
      <c r="B46" s="3" t="s">
        <v>78</v>
      </c>
      <c r="C46" s="2" t="s">
        <v>65</v>
      </c>
      <c r="D46" s="34">
        <v>0</v>
      </c>
      <c r="E46" s="4">
        <v>0</v>
      </c>
      <c r="F46" s="5">
        <f>D46*E46</f>
        <v>0</v>
      </c>
      <c r="G46" s="2" t="s">
        <v>20</v>
      </c>
      <c r="H46" s="5">
        <f>F46</f>
        <v>0</v>
      </c>
    </row>
    <row r="47" spans="1:9" ht="118.9">
      <c r="A47" s="44" t="s">
        <v>79</v>
      </c>
      <c r="B47" s="3" t="s">
        <v>80</v>
      </c>
      <c r="C47" s="2" t="s">
        <v>65</v>
      </c>
      <c r="D47" s="34">
        <v>0</v>
      </c>
      <c r="E47" s="4">
        <v>0</v>
      </c>
      <c r="F47" s="5">
        <f>D47*E47</f>
        <v>0</v>
      </c>
      <c r="G47" s="2" t="s">
        <v>20</v>
      </c>
      <c r="H47" s="5">
        <f>F47</f>
        <v>0</v>
      </c>
    </row>
    <row r="48" spans="1:9" ht="105.6">
      <c r="A48" s="44" t="s">
        <v>81</v>
      </c>
      <c r="B48" s="3" t="s">
        <v>82</v>
      </c>
      <c r="C48" s="2" t="s">
        <v>65</v>
      </c>
      <c r="D48" s="34">
        <v>0</v>
      </c>
      <c r="E48" s="4">
        <v>0</v>
      </c>
      <c r="F48" s="5">
        <f>D48*E48</f>
        <v>0</v>
      </c>
      <c r="G48" s="2" t="s">
        <v>20</v>
      </c>
      <c r="H48" s="5">
        <f>F48</f>
        <v>0</v>
      </c>
    </row>
    <row r="49" spans="1:9" ht="95.45" customHeight="1">
      <c r="A49" s="44" t="s">
        <v>83</v>
      </c>
      <c r="B49" s="29" t="s">
        <v>84</v>
      </c>
      <c r="C49" s="2" t="s">
        <v>65</v>
      </c>
      <c r="D49" s="34">
        <v>0</v>
      </c>
      <c r="E49" s="4">
        <v>0</v>
      </c>
      <c r="F49" s="5">
        <f t="shared" ref="F49:F50" si="6">D49*E49</f>
        <v>0</v>
      </c>
      <c r="G49" s="2" t="s">
        <v>20</v>
      </c>
      <c r="H49" s="5">
        <f t="shared" ref="H49" si="7">F49</f>
        <v>0</v>
      </c>
    </row>
    <row r="50" spans="1:9" ht="118.9">
      <c r="A50" s="44" t="s">
        <v>85</v>
      </c>
      <c r="B50" s="3" t="s">
        <v>86</v>
      </c>
      <c r="C50" s="2" t="s">
        <v>65</v>
      </c>
      <c r="D50" s="34">
        <v>0</v>
      </c>
      <c r="E50" s="4">
        <v>0</v>
      </c>
      <c r="F50" s="5">
        <f t="shared" si="6"/>
        <v>0</v>
      </c>
      <c r="G50" s="2" t="s">
        <v>20</v>
      </c>
      <c r="H50" s="5">
        <v>0</v>
      </c>
    </row>
    <row r="51" spans="1:9" ht="15" customHeight="1">
      <c r="A51" s="79" t="s">
        <v>87</v>
      </c>
      <c r="B51" s="62"/>
      <c r="C51" s="62"/>
      <c r="D51" s="62"/>
      <c r="E51" s="62"/>
      <c r="F51" s="62"/>
      <c r="G51" s="62"/>
      <c r="H51" s="6">
        <f>SUM(H45:H50)</f>
        <v>0</v>
      </c>
    </row>
    <row r="52" spans="1:9" ht="18" customHeight="1">
      <c r="A52" s="72" t="s">
        <v>88</v>
      </c>
      <c r="B52" s="63"/>
      <c r="C52" s="63"/>
      <c r="D52" s="63"/>
      <c r="E52" s="63"/>
      <c r="F52" s="63"/>
      <c r="G52" s="63"/>
      <c r="H52" s="63"/>
    </row>
    <row r="53" spans="1:9" ht="21.75" customHeight="1">
      <c r="A53" s="44" t="s">
        <v>89</v>
      </c>
      <c r="B53" s="35"/>
      <c r="C53" s="35"/>
      <c r="D53" s="35"/>
      <c r="E53" s="33"/>
      <c r="F53" s="5">
        <f>IF(E53&gt;0,D53*E53,0)</f>
        <v>0</v>
      </c>
      <c r="G53" s="2"/>
      <c r="H53" s="5">
        <f>F53</f>
        <v>0</v>
      </c>
    </row>
    <row r="54" spans="1:9" ht="21.75" customHeight="1">
      <c r="A54" s="44" t="s">
        <v>90</v>
      </c>
      <c r="B54" s="35"/>
      <c r="C54" s="35"/>
      <c r="D54" s="35"/>
      <c r="E54" s="33"/>
      <c r="F54" s="5">
        <f>IF(E54&gt;0,D54*E54,0)</f>
        <v>0</v>
      </c>
      <c r="G54" s="2"/>
      <c r="H54" s="5">
        <f>F54</f>
        <v>0</v>
      </c>
    </row>
    <row r="55" spans="1:9" ht="21.75" customHeight="1">
      <c r="A55" s="44" t="s">
        <v>91</v>
      </c>
      <c r="B55" s="35"/>
      <c r="C55" s="35"/>
      <c r="D55" s="35"/>
      <c r="E55" s="33"/>
      <c r="F55" s="5">
        <f>IF(E55&gt;0,D55*E55,0)</f>
        <v>0</v>
      </c>
      <c r="G55" s="2"/>
      <c r="H55" s="5">
        <f>F55</f>
        <v>0</v>
      </c>
    </row>
    <row r="56" spans="1:9" ht="15" customHeight="1">
      <c r="A56" s="62" t="s">
        <v>92</v>
      </c>
      <c r="B56" s="62"/>
      <c r="C56" s="62"/>
      <c r="D56" s="62"/>
      <c r="E56" s="62"/>
      <c r="F56" s="62"/>
      <c r="G56" s="62"/>
      <c r="H56" s="6">
        <f>SUM(H53:H55)</f>
        <v>0</v>
      </c>
    </row>
    <row r="57" spans="1:9" ht="15" customHeight="1">
      <c r="A57" s="15"/>
      <c r="B57" s="15"/>
      <c r="C57" s="15"/>
      <c r="D57" s="15"/>
      <c r="E57" s="15"/>
      <c r="F57" s="15"/>
      <c r="G57" s="15"/>
      <c r="H57" s="16"/>
    </row>
    <row r="58" spans="1:9">
      <c r="H58" s="19" t="s">
        <v>93</v>
      </c>
    </row>
    <row r="59" spans="1:9" ht="24" customHeight="1">
      <c r="A59" s="73" t="s">
        <v>94</v>
      </c>
      <c r="B59" s="74"/>
      <c r="C59" s="74"/>
      <c r="D59" s="74"/>
      <c r="E59" s="74"/>
      <c r="F59" s="74"/>
      <c r="G59" s="75"/>
      <c r="H59" s="8">
        <f>H8+H18+H26+H33+H51+H56</f>
        <v>0</v>
      </c>
    </row>
    <row r="60" spans="1:9" ht="30" customHeight="1">
      <c r="A60" s="64" t="s">
        <v>95</v>
      </c>
      <c r="B60" s="65"/>
      <c r="C60" s="65"/>
      <c r="D60" s="65"/>
      <c r="E60" s="65"/>
      <c r="F60" s="65"/>
      <c r="G60" s="65"/>
      <c r="H60" s="66"/>
      <c r="I60" s="43"/>
    </row>
    <row r="63" spans="1:9" s="19" customFormat="1" ht="13.15">
      <c r="A63" s="56" t="s">
        <v>96</v>
      </c>
      <c r="B63" s="17" t="s">
        <v>97</v>
      </c>
      <c r="C63" s="94" t="s">
        <v>98</v>
      </c>
      <c r="D63" s="95"/>
      <c r="E63" s="18"/>
    </row>
    <row r="64" spans="1:9" s="19" customFormat="1" ht="13.15">
      <c r="A64" s="57" t="s">
        <v>99</v>
      </c>
      <c r="B64" s="27">
        <v>2700000</v>
      </c>
      <c r="C64" s="80">
        <v>200</v>
      </c>
      <c r="D64" s="81"/>
    </row>
    <row r="65" spans="1:5" s="19" customFormat="1" ht="13.15">
      <c r="A65" s="57" t="s">
        <v>100</v>
      </c>
      <c r="B65" s="28">
        <v>4500000</v>
      </c>
      <c r="C65" s="80">
        <v>0</v>
      </c>
      <c r="D65" s="81"/>
      <c r="E65" s="18"/>
    </row>
    <row r="66" spans="1:5" s="19" customFormat="1" ht="13.15">
      <c r="B66" s="22"/>
      <c r="C66" s="23"/>
      <c r="D66" s="24"/>
    </row>
    <row r="67" spans="1:5" s="19" customFormat="1" ht="13.9" thickBot="1">
      <c r="A67" s="58" t="s">
        <v>101</v>
      </c>
      <c r="B67" s="25"/>
    </row>
    <row r="68" spans="1:5" s="19" customFormat="1" ht="13.9" thickBot="1">
      <c r="A68" s="59" t="s">
        <v>102</v>
      </c>
      <c r="B68" s="26">
        <f>H59</f>
        <v>0</v>
      </c>
      <c r="C68" s="20"/>
    </row>
    <row r="69" spans="1:5" s="19" customFormat="1" ht="13.9" thickBot="1">
      <c r="A69" s="59" t="s">
        <v>103</v>
      </c>
      <c r="B69" s="21">
        <f>IF(C$64-(((B68-B64)/(B65-B64)*C64))&lt;0,0,(IF(C64-(((B68-B64)/(B65-B64)*C64))&gt;C64,C64,(C64-(((B68-B64)/(B65-B64)*C64))))))</f>
        <v>200</v>
      </c>
    </row>
  </sheetData>
  <sheetProtection algorithmName="SHA-512" hashValue="FpijSDvD6wQiKgZe2OEfwKEpJDl5yHDHwMU8qaWBX1PYCAmW0rJt0efnkdFf51fk+bqTK5CaL0Rd1TJW69d4Dw==" saltValue="sXGtSgn1UJUMBsRTv0ybKw==" spinCount="100000" sheet="1" objects="1" scenarios="1"/>
  <protectedRanges>
    <protectedRange sqref="E7" name="Bereik1"/>
    <protectedRange sqref="E11:E17" name="Bereik2"/>
    <protectedRange sqref="D22:E25" name="Bereik3"/>
    <protectedRange sqref="D29:E32" name="Bereik4"/>
    <protectedRange sqref="D37:E40" name="Bereik5"/>
    <protectedRange sqref="D45:E50" name="Bereik6"/>
    <protectedRange sqref="B53:E55" name="Bereik7"/>
  </protectedRanges>
  <mergeCells count="28">
    <mergeCell ref="C63:D63"/>
    <mergeCell ref="C64:D64"/>
    <mergeCell ref="C65:D65"/>
    <mergeCell ref="A1:H1"/>
    <mergeCell ref="A2:H2"/>
    <mergeCell ref="A3:H3"/>
    <mergeCell ref="A4:B4"/>
    <mergeCell ref="C4:H4"/>
    <mergeCell ref="A6:H6"/>
    <mergeCell ref="A8:G8"/>
    <mergeCell ref="A9:H9"/>
    <mergeCell ref="A18:G18"/>
    <mergeCell ref="A19:H19"/>
    <mergeCell ref="A20:H20"/>
    <mergeCell ref="A26:E26"/>
    <mergeCell ref="A27:H27"/>
    <mergeCell ref="A10:H10"/>
    <mergeCell ref="A33:E33"/>
    <mergeCell ref="A34:H34"/>
    <mergeCell ref="A60:H60"/>
    <mergeCell ref="A35:H35"/>
    <mergeCell ref="A41:G41"/>
    <mergeCell ref="A52:H52"/>
    <mergeCell ref="A56:G56"/>
    <mergeCell ref="A59:G59"/>
    <mergeCell ref="A42:H42"/>
    <mergeCell ref="A43:H43"/>
    <mergeCell ref="A51:G51"/>
  </mergeCells>
  <conditionalFormatting sqref="B68">
    <cfRule type="cellIs" dxfId="1" priority="2" operator="greaterThan">
      <formula>4700000</formula>
    </cfRule>
  </conditionalFormatting>
  <conditionalFormatting sqref="H18">
    <cfRule type="cellIs" dxfId="0" priority="1" operator="greaterThan">
      <formula>1400000</formula>
    </cfRule>
  </conditionalFormatting>
  <pageMargins left="0.75" right="0.75" top="1" bottom="1" header="0.511811023622047" footer="0.511811023622047"/>
  <pageSetup paperSize="9" scale="54" fitToHeight="0" orientation="portrait" horizontalDpi="300" verticalDpi="300" r:id="rId1"/>
  <ignoredErrors>
    <ignoredError sqref="H3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showGridLines="0" zoomScaleNormal="100" workbookViewId="0">
      <selection sqref="A1:D1"/>
    </sheetView>
  </sheetViews>
  <sheetFormatPr defaultColWidth="8.7109375" defaultRowHeight="14.45"/>
  <cols>
    <col min="1" max="1" width="35" customWidth="1"/>
    <col min="2" max="2" width="20" customWidth="1"/>
    <col min="3" max="3" width="18" customWidth="1"/>
    <col min="4" max="4" width="30" customWidth="1"/>
  </cols>
  <sheetData>
    <row r="1" spans="1:4" ht="24" customHeight="1">
      <c r="A1" s="84" t="s">
        <v>104</v>
      </c>
      <c r="B1" s="85"/>
      <c r="C1" s="85"/>
      <c r="D1" s="86"/>
    </row>
    <row r="2" spans="1:4" ht="82.5" customHeight="1">
      <c r="A2" s="87" t="s">
        <v>105</v>
      </c>
      <c r="B2" s="68"/>
      <c r="C2" s="68"/>
      <c r="D2" s="88"/>
    </row>
    <row r="3" spans="1:4" ht="23.25" customHeight="1">
      <c r="A3" s="36" t="s">
        <v>106</v>
      </c>
      <c r="B3" s="9" t="s">
        <v>107</v>
      </c>
      <c r="C3" s="9" t="s">
        <v>108</v>
      </c>
      <c r="D3" s="37" t="s">
        <v>109</v>
      </c>
    </row>
    <row r="4" spans="1:4" ht="18" customHeight="1">
      <c r="A4" s="38" t="s">
        <v>110</v>
      </c>
      <c r="B4" s="10" t="s">
        <v>111</v>
      </c>
      <c r="C4" s="11">
        <v>0</v>
      </c>
      <c r="D4" s="39"/>
    </row>
    <row r="5" spans="1:4" ht="18" customHeight="1">
      <c r="A5" s="38" t="s">
        <v>112</v>
      </c>
      <c r="B5" s="10" t="s">
        <v>113</v>
      </c>
      <c r="C5" s="11">
        <v>0</v>
      </c>
      <c r="D5" s="39"/>
    </row>
    <row r="6" spans="1:4" ht="18" customHeight="1">
      <c r="A6" s="38" t="s">
        <v>112</v>
      </c>
      <c r="B6" s="10" t="s">
        <v>111</v>
      </c>
      <c r="C6" s="11">
        <v>0</v>
      </c>
      <c r="D6" s="39"/>
    </row>
    <row r="7" spans="1:4" ht="18" customHeight="1">
      <c r="A7" s="38" t="s">
        <v>114</v>
      </c>
      <c r="B7" s="10" t="s">
        <v>113</v>
      </c>
      <c r="C7" s="11">
        <v>0</v>
      </c>
      <c r="D7" s="39"/>
    </row>
    <row r="8" spans="1:4" ht="18" customHeight="1">
      <c r="A8" s="38" t="s">
        <v>114</v>
      </c>
      <c r="B8" s="10" t="s">
        <v>111</v>
      </c>
      <c r="C8" s="11">
        <v>0</v>
      </c>
      <c r="D8" s="39"/>
    </row>
    <row r="9" spans="1:4" ht="18" customHeight="1">
      <c r="A9" s="38" t="s">
        <v>115</v>
      </c>
      <c r="B9" s="10" t="s">
        <v>113</v>
      </c>
      <c r="C9" s="11">
        <v>0</v>
      </c>
      <c r="D9" s="39"/>
    </row>
    <row r="10" spans="1:4" ht="18" customHeight="1">
      <c r="A10" s="38" t="s">
        <v>115</v>
      </c>
      <c r="B10" s="10" t="s">
        <v>111</v>
      </c>
      <c r="C10" s="11">
        <v>0</v>
      </c>
      <c r="D10" s="39"/>
    </row>
    <row r="11" spans="1:4" ht="18" customHeight="1">
      <c r="A11" s="38" t="s">
        <v>116</v>
      </c>
      <c r="B11" s="10" t="s">
        <v>111</v>
      </c>
      <c r="C11" s="11">
        <v>0</v>
      </c>
      <c r="D11" s="39"/>
    </row>
    <row r="12" spans="1:4" ht="18" customHeight="1">
      <c r="A12" s="38" t="s">
        <v>117</v>
      </c>
      <c r="B12" s="10" t="s">
        <v>113</v>
      </c>
      <c r="C12" s="11">
        <v>0</v>
      </c>
      <c r="D12" s="39"/>
    </row>
    <row r="13" spans="1:4" ht="18" customHeight="1">
      <c r="A13" s="38" t="s">
        <v>117</v>
      </c>
      <c r="B13" s="10" t="s">
        <v>111</v>
      </c>
      <c r="C13" s="11">
        <v>0</v>
      </c>
      <c r="D13" s="39"/>
    </row>
    <row r="14" spans="1:4" ht="18" customHeight="1">
      <c r="A14" s="38" t="s">
        <v>118</v>
      </c>
      <c r="B14" s="10" t="s">
        <v>20</v>
      </c>
      <c r="C14" s="11">
        <v>0</v>
      </c>
      <c r="D14" s="39"/>
    </row>
    <row r="15" spans="1:4" ht="18" customHeight="1">
      <c r="A15" s="38" t="s">
        <v>119</v>
      </c>
      <c r="B15" s="10"/>
      <c r="C15" s="11">
        <v>0</v>
      </c>
      <c r="D15" s="39"/>
    </row>
    <row r="16" spans="1:4" ht="18" customHeight="1">
      <c r="A16" s="38" t="s">
        <v>119</v>
      </c>
      <c r="B16" s="10"/>
      <c r="C16" s="11">
        <v>0</v>
      </c>
      <c r="D16" s="39"/>
    </row>
    <row r="17" spans="1:4" ht="15" thickBot="1">
      <c r="A17" s="40"/>
      <c r="B17" s="41"/>
      <c r="C17" s="41"/>
      <c r="D17" s="42"/>
    </row>
  </sheetData>
  <sheetProtection algorithmName="SHA-512" hashValue="3Qgd+URkxKWgZRS3qBG16P8cW9FCWQw107bEix3+9FsrrdSmiV6aSU5l9VuRhj5JDT7JlJr5bzeeo8hSA2GppQ==" saltValue="vYO9uO2rCymlfp84sBDIlQ==" spinCount="100000" sheet="1" objects="1" scenarios="1"/>
  <protectedRanges>
    <protectedRange sqref="C4:D16" name="Bereik1"/>
    <protectedRange sqref="A15:A16" name="Bereik2"/>
  </protectedRanges>
  <mergeCells count="2">
    <mergeCell ref="A1:D1"/>
    <mergeCell ref="A2:D2"/>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8"/>
  <sheetViews>
    <sheetView showGridLines="0" zoomScaleNormal="100" workbookViewId="0">
      <selection activeCell="C4" sqref="C4"/>
    </sheetView>
  </sheetViews>
  <sheetFormatPr defaultColWidth="8.7109375" defaultRowHeight="14.45"/>
  <cols>
    <col min="1" max="1" width="20" customWidth="1"/>
    <col min="2" max="2" width="80" customWidth="1"/>
  </cols>
  <sheetData>
    <row r="1" spans="1:2" ht="24" customHeight="1">
      <c r="A1" s="89" t="s">
        <v>120</v>
      </c>
      <c r="B1" s="89"/>
    </row>
    <row r="3" spans="1:2" ht="39.6">
      <c r="A3" s="12" t="s">
        <v>121</v>
      </c>
      <c r="B3" s="13" t="s">
        <v>122</v>
      </c>
    </row>
    <row r="4" spans="1:2" ht="93" customHeight="1">
      <c r="A4" s="12" t="s">
        <v>123</v>
      </c>
      <c r="B4" s="13" t="s">
        <v>124</v>
      </c>
    </row>
    <row r="5" spans="1:2" ht="68.25" customHeight="1">
      <c r="A5" s="12" t="s">
        <v>125</v>
      </c>
      <c r="B5" s="13" t="s">
        <v>126</v>
      </c>
    </row>
    <row r="6" spans="1:2" ht="72.599999999999994" customHeight="1">
      <c r="A6" s="12" t="s">
        <v>127</v>
      </c>
      <c r="B6" s="13" t="s">
        <v>128</v>
      </c>
    </row>
    <row r="7" spans="1:2" ht="48" customHeight="1">
      <c r="A7" s="12" t="s">
        <v>129</v>
      </c>
      <c r="B7" s="31" t="s">
        <v>130</v>
      </c>
    </row>
    <row r="8" spans="1:2" ht="46.15" customHeight="1">
      <c r="A8" s="12" t="s">
        <v>131</v>
      </c>
      <c r="B8" s="13" t="s">
        <v>132</v>
      </c>
    </row>
    <row r="9" spans="1:2" ht="43.9" customHeight="1">
      <c r="A9" s="12" t="s">
        <v>133</v>
      </c>
      <c r="B9" s="30" t="s">
        <v>134</v>
      </c>
    </row>
    <row r="11" spans="1:2" ht="21.75" customHeight="1">
      <c r="A11" s="90" t="s">
        <v>135</v>
      </c>
      <c r="B11" s="90"/>
    </row>
    <row r="12" spans="1:2" ht="43.15" customHeight="1">
      <c r="A12" s="14" t="s">
        <v>136</v>
      </c>
      <c r="B12" s="13" t="s">
        <v>137</v>
      </c>
    </row>
    <row r="13" spans="1:2" ht="42.6" customHeight="1">
      <c r="A13" s="14" t="s">
        <v>138</v>
      </c>
      <c r="B13" s="13" t="s">
        <v>139</v>
      </c>
    </row>
    <row r="14" spans="1:2" ht="60" customHeight="1">
      <c r="A14" s="14" t="s">
        <v>140</v>
      </c>
      <c r="B14" s="13" t="s">
        <v>141</v>
      </c>
    </row>
    <row r="15" spans="1:2" ht="41.45" customHeight="1">
      <c r="A15" s="14" t="s">
        <v>142</v>
      </c>
      <c r="B15" s="13" t="s">
        <v>143</v>
      </c>
    </row>
    <row r="16" spans="1:2" ht="43.15" customHeight="1">
      <c r="A16" s="14" t="s">
        <v>144</v>
      </c>
      <c r="B16" s="13" t="s">
        <v>145</v>
      </c>
    </row>
    <row r="17" spans="1:2" ht="44.45" customHeight="1">
      <c r="A17" s="14" t="s">
        <v>146</v>
      </c>
      <c r="B17" s="13" t="s">
        <v>147</v>
      </c>
    </row>
    <row r="18" spans="1:2" ht="85.15" customHeight="1">
      <c r="A18" s="14" t="s">
        <v>148</v>
      </c>
      <c r="B18" s="13" t="s">
        <v>149</v>
      </c>
    </row>
  </sheetData>
  <sheetProtection algorithmName="SHA-512" hashValue="JV4kQKeshvWtltJ+kSb59tWKwrj37PWFFv7Suq6ZbwqH/Ipxjovgb3umRBfOI3lov3rJtySEGUg1SaHw9J3FTQ==" saltValue="Cnp7SW5Ph7/2dBhjC2iDLw==" spinCount="100000" sheet="1" objects="1" scenarios="1"/>
  <mergeCells count="2">
    <mergeCell ref="A1:B1"/>
    <mergeCell ref="A11:B11"/>
  </mergeCells>
  <pageMargins left="0.75" right="0.75" top="1" bottom="1"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872745AB18CD429FE8737782C2BBA4" ma:contentTypeVersion="10" ma:contentTypeDescription="Een nieuw document maken." ma:contentTypeScope="" ma:versionID="22fec5aacfe87aaa488ea2b5acfe8f74">
  <xsd:schema xmlns:xsd="http://www.w3.org/2001/XMLSchema" xmlns:xs="http://www.w3.org/2001/XMLSchema" xmlns:p="http://schemas.microsoft.com/office/2006/metadata/properties" xmlns:ns2="d3dfd7ba-1554-4d95-9d85-9b98e935804b" xmlns:ns3="a089b41e-f605-4120-a44d-b3fec8f06183" targetNamespace="http://schemas.microsoft.com/office/2006/metadata/properties" ma:root="true" ma:fieldsID="7108fbaff4a3e9f3a48874f0908e61d9" ns2:_="" ns3:_="">
    <xsd:import namespace="d3dfd7ba-1554-4d95-9d85-9b98e935804b"/>
    <xsd:import namespace="a089b41e-f605-4120-a44d-b3fec8f061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dfd7ba-1554-4d95-9d85-9b98e93580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2e0c08a-b754-4773-a802-fa10ae15c82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89b41e-f605-4120-a44d-b3fec8f0618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d4310df-1aee-4b06-a15d-0d4e68c4f324}" ma:internalName="TaxCatchAll" ma:showField="CatchAllData" ma:web="a089b41e-f605-4120-a44d-b3fec8f061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089b41e-f605-4120-a44d-b3fec8f06183" xsi:nil="true"/>
    <lcf76f155ced4ddcb4097134ff3c332f xmlns="d3dfd7ba-1554-4d95-9d85-9b98e935804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16E5EE5-FDCF-4737-B852-52652225D311}"/>
</file>

<file path=customXml/itemProps2.xml><?xml version="1.0" encoding="utf-8"?>
<ds:datastoreItem xmlns:ds="http://schemas.openxmlformats.org/officeDocument/2006/customXml" ds:itemID="{90188DCB-5D43-49CB-AABC-D0A0C38B6E64}"/>
</file>

<file path=customXml/itemProps3.xml><?xml version="1.0" encoding="utf-8"?>
<ds:datastoreItem xmlns:ds="http://schemas.openxmlformats.org/officeDocument/2006/customXml" ds:itemID="{E719312E-78AD-4DC4-A648-877B13335FA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S.Gillisse</cp:lastModifiedBy>
  <cp:revision>0</cp:revision>
  <dcterms:created xsi:type="dcterms:W3CDTF">2026-03-10T13:45:03Z</dcterms:created>
  <dcterms:modified xsi:type="dcterms:W3CDTF">2026-04-07T11:32:06Z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0x01010034872745AB18CD429FE8737782C2BBA4</vt:lpwstr>
  </property>
  <property fmtid="{D5CDD505-2E9C-101B-9397-08002B2CF9AE}" pid="3" name="MediaServiceImageTags">
    <vt:lpwstr/>
  </property>
</Properties>
</file>