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tichtingfontys.sharepoint.com/sites/Aanbestedingmobiliteitsdiensten/Gedeelde documenten/General/Planning en achterliggende documenten van inkoop/50. Aanbestedingsdocumenten/"/>
    </mc:Choice>
  </mc:AlternateContent>
  <xr:revisionPtr revIDLastSave="736" documentId="8_{92E44F66-24EB-4289-8F7E-DFE22F9B28DE}" xr6:coauthVersionLast="47" xr6:coauthVersionMax="47" xr10:uidLastSave="{1AD7F9DA-1C01-4340-8B63-0F42852426BB}"/>
  <bookViews>
    <workbookView xWindow="-120" yWindow="-120" windowWidth="38640" windowHeight="15720" activeTab="1" xr2:uid="{00000000-000D-0000-FFFF-FFFF00000000}"/>
  </bookViews>
  <sheets>
    <sheet name="Totaalprijs" sheetId="1" r:id="rId1"/>
    <sheet name="Specificati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E18" i="2" s="1"/>
  <c r="D17" i="2"/>
  <c r="E17" i="2" s="1"/>
  <c r="D27" i="2" l="1"/>
  <c r="E27" i="2" s="1"/>
  <c r="D13" i="2"/>
  <c r="B28" i="2"/>
  <c r="B29" i="2" s="1"/>
  <c r="B31" i="2"/>
  <c r="B32" i="2" s="1"/>
  <c r="D9" i="2"/>
  <c r="D10" i="2" s="1"/>
  <c r="D5" i="2"/>
  <c r="E5" i="2" s="1"/>
  <c r="D4" i="2"/>
  <c r="E4" i="2" s="1"/>
  <c r="E19" i="2" l="1"/>
  <c r="D19" i="2"/>
  <c r="D14" i="2"/>
  <c r="E9" i="2"/>
  <c r="E10" i="2" s="1"/>
  <c r="D6" i="2"/>
  <c r="E6" i="2"/>
  <c r="D32" i="2" l="1"/>
  <c r="E32" i="2" s="1"/>
  <c r="D29" i="2"/>
  <c r="E29" i="2" s="1"/>
  <c r="B30" i="1"/>
  <c r="B31" i="1"/>
  <c r="B24" i="1"/>
  <c r="B23" i="1"/>
  <c r="B22" i="1"/>
  <c r="B21" i="1"/>
  <c r="D31" i="2" l="1"/>
  <c r="E31" i="2" s="1"/>
  <c r="D28" i="2"/>
  <c r="D33" i="2" l="1"/>
  <c r="E28" i="2"/>
  <c r="E33" i="2" s="1"/>
  <c r="B25" i="1" s="1"/>
  <c r="B26" i="1" s="1"/>
</calcChain>
</file>

<file path=xl/sharedStrings.xml><?xml version="1.0" encoding="utf-8"?>
<sst xmlns="http://schemas.openxmlformats.org/spreadsheetml/2006/main" count="99" uniqueCount="82">
  <si>
    <t>Bijlage C Prijzenblad aanbesteding Mobiliteitsdiensten (MaaS)</t>
  </si>
  <si>
    <t>= invulveld</t>
  </si>
  <si>
    <t>Gegevens inschrijver</t>
  </si>
  <si>
    <t>Naam onderneming</t>
  </si>
  <si>
    <t>Adres</t>
  </si>
  <si>
    <t>Postcode en plaats</t>
  </si>
  <si>
    <t>KvK-nummer</t>
  </si>
  <si>
    <t>Voorwaarden</t>
  </si>
  <si>
    <t>- Vul de gele invulvelden in de tabbladen 'Totaalprijs' en 'Specificatie'.</t>
  </si>
  <si>
    <t>- Indien een kostenpost niet van toepassing is, kan € 0,00 of 0,00% ingevuld worden.</t>
  </si>
  <si>
    <t>- Alle op te geven prijzen zijn all-in prijzen, vermeld in euro's, exclusief btw en afgerond op twee decimalen.</t>
  </si>
  <si>
    <t>- De genoemde aantallen en berekeningsaantallen zijn indicatief en slechts bedoeld ter vergelijking van de verschillende Inschrijvers. Hieraan kunnen geen rechten worden ontleend. Facturatie geschiedt op basis van daadwerkelijke aantallen en actieve gebruikers.</t>
  </si>
  <si>
    <t>- Aangezien voor de prijsopgave uitgegaan dient te worden van een gelijkblijvend aantal medewerkers/gebruikers en de prijsopgave exclusief indexering is, wordt Inschrijver gevraagd alleen een jaarbedrag in te vullen voor 1 contractjaar en worden de jaarbedragen voor de overige contractjaren automatisch berekend en gelijkgesteld aan het ingevulde contractjaar.</t>
  </si>
  <si>
    <t>- Alleen de eenheidsprijzen en vergoedingen die zijn opgenomen in dit Prijzenblad worden beoordeeld en gelden tijdens de uitvoering Overeenkomst. Prijzen die elders genoemd worden in de Inschrijving, scheppen geen rechten of verplichtingen tussen Fontys Hogeschool en Inschrijver tijdens de uitvoering van de definitieve Overeenkomst.</t>
  </si>
  <si>
    <t>- Manipulatief inschrijven of aanpassen van het Prijzenblad leidt tot uitsluiting.</t>
  </si>
  <si>
    <t>Omschrijving</t>
  </si>
  <si>
    <t>Totaal</t>
  </si>
  <si>
    <t>P1 - Aanschaf mobiliteitskaart</t>
  </si>
  <si>
    <t>P2 - Gebruik portal en app</t>
  </si>
  <si>
    <t>Ten behoeve van dit onderdeel stuurt Inschrijver een open begroting mee bij de inschrijving.</t>
  </si>
  <si>
    <t>P3 - Inrichtingskosten portal en app (implementatie)</t>
  </si>
  <si>
    <t>P4 - Vervoersdiensten</t>
  </si>
  <si>
    <t>P5 - Kosten deelauto's</t>
  </si>
  <si>
    <t xml:space="preserve">Inschrijfprijs </t>
  </si>
  <si>
    <t>Optionele kosten:</t>
  </si>
  <si>
    <t>P6 - Kosten deelfiets (niet zijnde OV-fiets)</t>
  </si>
  <si>
    <t>P7 - Deelscooter</t>
  </si>
  <si>
    <t>Ondertekening</t>
  </si>
  <si>
    <t>Inschrijver verklaart dat deze aanbieding wordt gedaan overeenkomstig het aanbestedingsdocument en haar bijlagen en met inachtneming van de bepalingen en gegevens zoals deze zijn omschreven in genoemd programma van eisen en de eventuele nota('s) van inlichtingen.</t>
  </si>
  <si>
    <t>Plaats</t>
  </si>
  <si>
    <t>Datum</t>
  </si>
  <si>
    <t>Naam</t>
  </si>
  <si>
    <t>Functie</t>
  </si>
  <si>
    <t>Handtekening</t>
  </si>
  <si>
    <t>Contractperiode (excl. implementatieperiode) in jaren</t>
  </si>
  <si>
    <t>P1. Aanschaf mobiliteitskaart</t>
  </si>
  <si>
    <t>Aantal</t>
  </si>
  <si>
    <t>Eenmalige kosten</t>
  </si>
  <si>
    <t>Totale kosten</t>
  </si>
  <si>
    <t>Totaal contractperiode</t>
  </si>
  <si>
    <t>Aanschaf mobiliteitskaart initieel in 2026 (gebruik vanaf 1-1-2027)</t>
  </si>
  <si>
    <t>Aanschaf mobiliteitskaart vanaf 1-1-2027 tot einde initiële contract.</t>
  </si>
  <si>
    <t>Totale kosten mobiliteitskaart</t>
  </si>
  <si>
    <t>P2. Gebruik portal en app</t>
  </si>
  <si>
    <t>Tarief</t>
  </si>
  <si>
    <t>Totaal per jaar</t>
  </si>
  <si>
    <r>
      <t xml:space="preserve">Gebruik mobiliteitstooling (portal </t>
    </r>
    <r>
      <rPr>
        <sz val="10"/>
        <rFont val="Arial"/>
        <family val="2"/>
      </rPr>
      <t>en</t>
    </r>
    <r>
      <rPr>
        <sz val="10"/>
        <color theme="1"/>
        <rFont val="Arial"/>
        <family val="2"/>
      </rPr>
      <t xml:space="preserve"> app) - mobiliteitskaart per medewerker per jaar inclusief beheer</t>
    </r>
  </si>
  <si>
    <t>Totale kosten gebruik mobiliteitstooling</t>
  </si>
  <si>
    <t>P3. Inrichtingskosten portal en app (implementatie)</t>
  </si>
  <si>
    <t>Inrichten mobiliteitstooling (portal en app) en het realiseren van koppelingen (inclusief nazorg)</t>
  </si>
  <si>
    <t>Totaal inrichtingskosten mobiliteitstooling</t>
  </si>
  <si>
    <t>P4. Vervoersdiensten</t>
  </si>
  <si>
    <t>Bedrag per jaar 
(excl. btw)</t>
  </si>
  <si>
    <t>Kortings % op standaard-tarief vervoerder</t>
  </si>
  <si>
    <t>Trein Spits 2e klasse</t>
  </si>
  <si>
    <t>Deur-tot-deurdiensten (bus, tram, metro, OV-water, OV-fiets)</t>
  </si>
  <si>
    <t>Totale kosten vervoersdiensten</t>
  </si>
  <si>
    <t>P5. Kosten deelauto's (incl. laden) - een toelichting voor dit onderdeel is opgenomen in tabblad 'Toelichting onderdeel P5'.</t>
  </si>
  <si>
    <t>Aandeel in kilometers van de exclusieve vloot van het totaal aantal kilometers</t>
  </si>
  <si>
    <t>Aandeel in kilometers van de publieke vloot van het totaal aantal kilometers</t>
  </si>
  <si>
    <t>Tarief per eenheid</t>
  </si>
  <si>
    <t>P5.1. Deelauto's (incl. laden)</t>
  </si>
  <si>
    <t>km/jaar</t>
  </si>
  <si>
    <t>Exclusieve vloot</t>
  </si>
  <si>
    <t xml:space="preserve">a. Kosten per maand per voertuig </t>
  </si>
  <si>
    <t>b. Kosten per kilometer</t>
  </si>
  <si>
    <t>c. Kosten per uur gebaseerd op een gemiddeld gebruik van 9 uur per reservering en 100 km per rit</t>
  </si>
  <si>
    <t>Publieke vloot</t>
  </si>
  <si>
    <t>a. Kosten per kilometer</t>
  </si>
  <si>
    <t>b. Kosten per uur gebaseerd op een gemiddeld gebruik van 9 uur per reservering en 95 km per rit</t>
  </si>
  <si>
    <t>Totaal kosten deelauto's</t>
  </si>
  <si>
    <t>Optionele kosten - worden niet meegenomen in de beoordeling:</t>
  </si>
  <si>
    <t>P6. Kosten deelfiets (niet zijnde OV-fiets)</t>
  </si>
  <si>
    <t>Tarief per uur niet elektrisch</t>
  </si>
  <si>
    <t>Tarief per uur elektrisch</t>
  </si>
  <si>
    <t>Totale kosten deelfiets</t>
  </si>
  <si>
    <t>P7. Deelscooter</t>
  </si>
  <si>
    <t>30 minuten gebruik incl. kilometers</t>
  </si>
  <si>
    <t>60 minuten gebruik incl. kilometers</t>
  </si>
  <si>
    <t>Totale kosten deelscooters</t>
  </si>
  <si>
    <t xml:space="preserve">Totaalbedrag contractperiode na korting </t>
  </si>
  <si>
    <t xml:space="preserve">Totaalbedrag per jaar na korting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</si>
</sst>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quot;€&quot;\ #,##0.00"/>
    <numFmt numFmtId="165" formatCode="#,##0_ ;\-#,##0\ "/>
    <numFmt numFmtId="166" formatCode="_ [$€-2]\ * #,##0.00_ ;_ [$€-2]\ * \-#,##0.00_ ;_ [$€-2]\ * &quot;-&quot;??_ ;_ @_ "/>
    <numFmt numFmtId="167" formatCode="_(* #,##0_);_(* \(#,##0\);_(* &quot;-&quot;??_);_(@_)"/>
  </numFmts>
  <fonts count="11" x14ac:knownFonts="1">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4"/>
      <color theme="0"/>
      <name val="Arial"/>
      <family val="2"/>
    </font>
    <font>
      <sz val="10"/>
      <color theme="1"/>
      <name val="Arial"/>
      <family val="2"/>
    </font>
    <font>
      <sz val="10"/>
      <name val="Arial"/>
      <family val="2"/>
    </font>
    <font>
      <b/>
      <sz val="10"/>
      <name val="Arial"/>
      <family val="2"/>
    </font>
    <font>
      <sz val="11"/>
      <color rgb="FF444444"/>
      <name val="Calibri"/>
      <family val="2"/>
    </font>
    <font>
      <b/>
      <sz val="10"/>
      <color rgb="FFFF0000"/>
      <name val="Arial"/>
      <family val="2"/>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4" tint="0.59999389629810485"/>
      </left>
      <right style="thin">
        <color theme="4" tint="0.59999389629810485"/>
      </right>
      <top style="thin">
        <color theme="4" tint="0.5999938962981048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59999389629810485"/>
      </left>
      <right style="thin">
        <color theme="4" tint="0.59999389629810485"/>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109">
    <xf numFmtId="0" fontId="0" fillId="0" borderId="0" xfId="0"/>
    <xf numFmtId="0" fontId="3" fillId="0" borderId="0" xfId="0" applyFont="1"/>
    <xf numFmtId="0" fontId="0" fillId="0" borderId="0" xfId="0" quotePrefix="1"/>
    <xf numFmtId="0" fontId="1" fillId="2" borderId="0" xfId="0" applyFont="1" applyFill="1"/>
    <xf numFmtId="0" fontId="4" fillId="2" borderId="0" xfId="0" applyFont="1" applyFill="1"/>
    <xf numFmtId="0" fontId="0" fillId="0" borderId="1" xfId="0" applyBorder="1"/>
    <xf numFmtId="0" fontId="0" fillId="3" borderId="1" xfId="0" applyFill="1" applyBorder="1"/>
    <xf numFmtId="0" fontId="0" fillId="0" borderId="1" xfId="0" applyBorder="1" applyAlignment="1">
      <alignment vertical="top"/>
    </xf>
    <xf numFmtId="0" fontId="0" fillId="0" borderId="0" xfId="0" applyAlignment="1">
      <alignment vertical="top"/>
    </xf>
    <xf numFmtId="0" fontId="3" fillId="0" borderId="2" xfId="0" applyFont="1" applyBorder="1"/>
    <xf numFmtId="164" fontId="3" fillId="4" borderId="1" xfId="0" applyNumberFormat="1" applyFont="1" applyFill="1" applyBorder="1" applyAlignment="1">
      <alignment horizontal="left"/>
    </xf>
    <xf numFmtId="164" fontId="0" fillId="5" borderId="1" xfId="0" applyNumberFormat="1" applyFill="1" applyBorder="1" applyAlignment="1">
      <alignment horizontal="left"/>
    </xf>
    <xf numFmtId="0" fontId="10" fillId="0" borderId="0" xfId="0" quotePrefix="1" applyFont="1"/>
    <xf numFmtId="0" fontId="0" fillId="0" borderId="1" xfId="0" applyBorder="1" applyAlignment="1">
      <alignment horizontal="left" vertical="top"/>
    </xf>
    <xf numFmtId="0" fontId="0" fillId="0" borderId="1" xfId="0" applyBorder="1" applyAlignment="1">
      <alignment horizontal="left" vertical="top" wrapText="1"/>
    </xf>
    <xf numFmtId="0" fontId="3" fillId="0" borderId="6" xfId="0" applyFont="1" applyBorder="1" applyAlignment="1">
      <alignment horizontal="left" vertical="top" wrapText="1"/>
    </xf>
    <xf numFmtId="165" fontId="2" fillId="0" borderId="6" xfId="2" applyNumberFormat="1" applyFont="1" applyFill="1" applyBorder="1" applyAlignment="1" applyProtection="1">
      <alignment horizontal="left" vertical="top" wrapText="1"/>
    </xf>
    <xf numFmtId="0" fontId="1" fillId="2" borderId="1" xfId="0" applyFont="1" applyFill="1" applyBorder="1" applyAlignment="1">
      <alignment horizontal="left" vertical="top" wrapText="1"/>
    </xf>
    <xf numFmtId="0" fontId="6" fillId="0" borderId="1" xfId="0" applyFont="1" applyBorder="1" applyAlignment="1">
      <alignment horizontal="left" vertical="top" wrapText="1"/>
    </xf>
    <xf numFmtId="44" fontId="6" fillId="7" borderId="1" xfId="2" applyFont="1" applyFill="1" applyBorder="1" applyAlignment="1" applyProtection="1">
      <alignment horizontal="left" vertical="top" wrapText="1"/>
      <protection hidden="1"/>
    </xf>
    <xf numFmtId="44" fontId="6" fillId="5" borderId="1" xfId="2" applyFont="1" applyFill="1" applyBorder="1" applyAlignment="1" applyProtection="1">
      <alignment horizontal="left" vertical="top" wrapText="1"/>
      <protection hidden="1"/>
    </xf>
    <xf numFmtId="0" fontId="6" fillId="0" borderId="9" xfId="0" applyFont="1" applyBorder="1" applyAlignment="1">
      <alignment horizontal="left" vertical="top" wrapText="1"/>
    </xf>
    <xf numFmtId="44" fontId="6" fillId="0" borderId="9" xfId="2" applyFont="1" applyFill="1" applyBorder="1" applyAlignment="1" applyProtection="1">
      <alignment horizontal="left" vertical="top" wrapText="1"/>
    </xf>
    <xf numFmtId="0" fontId="3" fillId="0" borderId="9" xfId="0" applyFont="1" applyBorder="1" applyAlignment="1">
      <alignment horizontal="left" vertical="top" wrapText="1"/>
    </xf>
    <xf numFmtId="44" fontId="6" fillId="0" borderId="1" xfId="2" applyFont="1" applyFill="1" applyBorder="1" applyAlignment="1" applyProtection="1">
      <alignment horizontal="left" vertical="top" wrapText="1"/>
      <protection hidden="1"/>
    </xf>
    <xf numFmtId="44" fontId="6" fillId="0" borderId="1" xfId="2" applyFont="1" applyBorder="1" applyAlignment="1" applyProtection="1">
      <alignment horizontal="left" vertical="top" wrapText="1"/>
      <protection hidden="1"/>
    </xf>
    <xf numFmtId="0" fontId="1" fillId="2" borderId="6" xfId="0" applyFont="1" applyFill="1" applyBorder="1" applyAlignment="1" applyProtection="1">
      <alignment horizontal="left" vertical="top"/>
      <protection hidden="1"/>
    </xf>
    <xf numFmtId="0" fontId="0" fillId="0" borderId="0" xfId="0" applyAlignment="1">
      <alignment horizontal="left" vertical="top"/>
    </xf>
    <xf numFmtId="43" fontId="3" fillId="0" borderId="6" xfId="1" applyFont="1" applyFill="1" applyBorder="1" applyAlignment="1" applyProtection="1">
      <alignment horizontal="left" vertical="top" wrapText="1"/>
      <protection hidden="1"/>
    </xf>
    <xf numFmtId="43" fontId="3" fillId="0" borderId="6" xfId="1" applyFont="1" applyBorder="1" applyAlignment="1" applyProtection="1">
      <alignment horizontal="left" vertical="top" wrapText="1"/>
      <protection hidden="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pplyProtection="1">
      <alignment horizontal="left" vertical="top" wrapText="1"/>
      <protection hidden="1"/>
    </xf>
    <xf numFmtId="0" fontId="3" fillId="0" borderId="0" xfId="0" applyFont="1" applyAlignment="1">
      <alignment horizontal="left" vertical="top" wrapText="1"/>
    </xf>
    <xf numFmtId="0" fontId="3" fillId="0" borderId="0" xfId="0" applyFont="1" applyAlignment="1" applyProtection="1">
      <alignment horizontal="left" vertical="top" wrapText="1"/>
      <protection hidden="1"/>
    </xf>
    <xf numFmtId="44" fontId="6" fillId="0" borderId="9" xfId="2" applyFont="1" applyFill="1" applyBorder="1" applyAlignment="1" applyProtection="1">
      <alignment horizontal="left" vertical="top" wrapText="1"/>
      <protection hidden="1"/>
    </xf>
    <xf numFmtId="44" fontId="6" fillId="0" borderId="9" xfId="2" applyFont="1" applyBorder="1" applyAlignment="1" applyProtection="1">
      <alignment horizontal="left" vertical="top" wrapText="1"/>
      <protection hidden="1"/>
    </xf>
    <xf numFmtId="44" fontId="9" fillId="0" borderId="0" xfId="2" applyFont="1" applyAlignment="1">
      <alignment horizontal="left" vertical="top"/>
    </xf>
    <xf numFmtId="44" fontId="0" fillId="0" borderId="0" xfId="0" applyNumberFormat="1" applyAlignment="1">
      <alignment horizontal="left" vertical="top"/>
    </xf>
    <xf numFmtId="0" fontId="2" fillId="0" borderId="0" xfId="0" applyFont="1" applyAlignment="1">
      <alignment horizontal="left" vertical="top"/>
    </xf>
    <xf numFmtId="0" fontId="3" fillId="8" borderId="7" xfId="0" applyFont="1" applyFill="1" applyBorder="1" applyAlignment="1">
      <alignment horizontal="left" vertical="top" wrapText="1"/>
    </xf>
    <xf numFmtId="0" fontId="3" fillId="8" borderId="7" xfId="0" applyFont="1" applyFill="1" applyBorder="1" applyAlignment="1" applyProtection="1">
      <alignment horizontal="left" vertical="top" wrapText="1"/>
      <protection hidden="1"/>
    </xf>
    <xf numFmtId="44" fontId="0" fillId="7" borderId="1" xfId="2" applyFont="1" applyFill="1" applyBorder="1" applyAlignment="1">
      <alignment horizontal="left" vertical="top" wrapText="1"/>
    </xf>
    <xf numFmtId="44" fontId="0" fillId="0" borderId="1" xfId="0" applyNumberFormat="1" applyBorder="1" applyAlignment="1">
      <alignment horizontal="left" vertical="top"/>
    </xf>
    <xf numFmtId="44" fontId="10" fillId="0" borderId="0" xfId="2" applyFont="1" applyFill="1" applyBorder="1" applyAlignment="1" applyProtection="1">
      <alignment horizontal="left" vertical="top" wrapText="1"/>
      <protection hidden="1"/>
    </xf>
    <xf numFmtId="0" fontId="1" fillId="2" borderId="10" xfId="0" applyFont="1" applyFill="1" applyBorder="1" applyAlignment="1">
      <alignment horizontal="left" vertical="top" wrapText="1"/>
    </xf>
    <xf numFmtId="0" fontId="8" fillId="9" borderId="5" xfId="0" applyFont="1" applyFill="1" applyBorder="1" applyAlignment="1">
      <alignment horizontal="left" vertical="top"/>
    </xf>
    <xf numFmtId="0" fontId="8" fillId="9" borderId="3" xfId="0" applyFont="1" applyFill="1" applyBorder="1" applyAlignment="1">
      <alignment horizontal="left" vertical="top"/>
    </xf>
    <xf numFmtId="0" fontId="0" fillId="9" borderId="3" xfId="0" applyFill="1" applyBorder="1" applyAlignment="1">
      <alignment horizontal="left" vertical="top"/>
    </xf>
    <xf numFmtId="0" fontId="8" fillId="9" borderId="4" xfId="0" applyFont="1" applyFill="1" applyBorder="1" applyAlignment="1">
      <alignment horizontal="left" vertical="top"/>
    </xf>
    <xf numFmtId="0" fontId="1" fillId="8" borderId="2" xfId="0" applyFont="1" applyFill="1" applyBorder="1" applyAlignment="1">
      <alignment horizontal="left" vertical="top" wrapText="1"/>
    </xf>
    <xf numFmtId="0" fontId="7" fillId="0" borderId="1" xfId="0" applyFont="1" applyBorder="1"/>
    <xf numFmtId="0" fontId="7" fillId="0" borderId="2" xfId="0" applyFont="1" applyBorder="1"/>
    <xf numFmtId="0" fontId="7" fillId="0" borderId="1" xfId="0" applyFont="1" applyBorder="1" applyAlignment="1">
      <alignment horizontal="left" vertical="top"/>
    </xf>
    <xf numFmtId="3" fontId="7" fillId="0" borderId="1" xfId="0" applyNumberFormat="1" applyFont="1" applyBorder="1" applyAlignment="1">
      <alignment horizontal="left" vertical="top" wrapText="1"/>
    </xf>
    <xf numFmtId="0" fontId="8" fillId="0" borderId="0" xfId="0" applyFont="1" applyAlignment="1">
      <alignment horizontal="left" vertical="top" wrapText="1"/>
    </xf>
    <xf numFmtId="9" fontId="8" fillId="0" borderId="0" xfId="0" applyNumberFormat="1" applyFont="1" applyAlignment="1">
      <alignment horizontal="left" vertical="top" wrapText="1"/>
    </xf>
    <xf numFmtId="165" fontId="10" fillId="0" borderId="0" xfId="2" applyNumberFormat="1" applyFont="1" applyFill="1" applyBorder="1" applyAlignment="1" applyProtection="1">
      <alignment horizontal="left" vertical="top" wrapText="1"/>
    </xf>
    <xf numFmtId="3" fontId="2" fillId="0" borderId="0" xfId="0" applyNumberFormat="1" applyFont="1" applyAlignment="1">
      <alignment horizontal="left" vertical="top"/>
    </xf>
    <xf numFmtId="44" fontId="1" fillId="2" borderId="1" xfId="2" applyFont="1" applyFill="1" applyBorder="1" applyAlignment="1" applyProtection="1">
      <alignment horizontal="right" vertical="top" wrapText="1"/>
      <protection hidden="1"/>
    </xf>
    <xf numFmtId="0" fontId="1" fillId="2" borderId="1" xfId="0" applyFont="1" applyFill="1" applyBorder="1" applyAlignment="1">
      <alignment horizontal="right" vertical="top" wrapText="1"/>
    </xf>
    <xf numFmtId="44" fontId="1" fillId="2" borderId="1" xfId="0" applyNumberFormat="1" applyFont="1" applyFill="1" applyBorder="1" applyAlignment="1">
      <alignment horizontal="right" vertical="top" wrapText="1"/>
    </xf>
    <xf numFmtId="0" fontId="1" fillId="2" borderId="10" xfId="0" applyFont="1" applyFill="1" applyBorder="1" applyAlignment="1">
      <alignment horizontal="right" vertical="top" wrapText="1"/>
    </xf>
    <xf numFmtId="44" fontId="1" fillId="2" borderId="10" xfId="2" applyFont="1" applyFill="1" applyBorder="1" applyAlignment="1" applyProtection="1">
      <alignment horizontal="right" vertical="top" wrapText="1"/>
    </xf>
    <xf numFmtId="44" fontId="1" fillId="2" borderId="10" xfId="2" applyFont="1" applyFill="1" applyBorder="1" applyAlignment="1" applyProtection="1">
      <alignment horizontal="right" vertical="top" wrapText="1"/>
      <protection hidden="1"/>
    </xf>
    <xf numFmtId="44" fontId="1" fillId="2" borderId="1" xfId="2" applyFont="1" applyFill="1" applyBorder="1" applyAlignment="1" applyProtection="1">
      <alignment horizontal="right" vertical="top" wrapText="1"/>
    </xf>
    <xf numFmtId="44" fontId="1" fillId="2" borderId="1" xfId="0" applyNumberFormat="1" applyFont="1" applyFill="1" applyBorder="1" applyAlignment="1" applyProtection="1">
      <alignment horizontal="right" vertical="top" wrapText="1"/>
      <protection hidden="1"/>
    </xf>
    <xf numFmtId="0" fontId="1" fillId="2" borderId="6" xfId="2" applyNumberFormat="1" applyFont="1" applyFill="1" applyBorder="1" applyAlignment="1" applyProtection="1">
      <alignment horizontal="center" vertical="center"/>
    </xf>
    <xf numFmtId="167" fontId="8" fillId="9" borderId="3" xfId="1" applyNumberFormat="1" applyFont="1" applyFill="1" applyBorder="1" applyAlignment="1">
      <alignment horizontal="left" vertical="top"/>
    </xf>
    <xf numFmtId="166" fontId="7" fillId="0" borderId="1" xfId="0" applyNumberFormat="1" applyFont="1" applyBorder="1" applyAlignment="1">
      <alignment horizontal="left" vertical="top" wrapText="1"/>
    </xf>
    <xf numFmtId="166" fontId="0" fillId="0" borderId="0" xfId="0" applyNumberFormat="1" applyAlignment="1">
      <alignment horizontal="left" vertical="top"/>
    </xf>
    <xf numFmtId="0" fontId="3" fillId="0" borderId="2" xfId="0" applyFont="1" applyBorder="1" applyAlignment="1">
      <alignment vertical="top" wrapText="1"/>
    </xf>
    <xf numFmtId="0" fontId="3" fillId="0" borderId="7" xfId="0" applyFont="1" applyBorder="1" applyAlignment="1">
      <alignment vertical="top" wrapText="1"/>
    </xf>
    <xf numFmtId="0" fontId="7" fillId="0" borderId="1" xfId="0" quotePrefix="1" applyFont="1" applyBorder="1" applyAlignment="1">
      <alignment horizontal="left" vertical="top" wrapText="1"/>
    </xf>
    <xf numFmtId="0" fontId="7" fillId="0" borderId="1" xfId="0" applyFont="1" applyBorder="1" applyAlignment="1">
      <alignment horizontal="left" vertical="top" wrapText="1"/>
    </xf>
    <xf numFmtId="0" fontId="0" fillId="0" borderId="1" xfId="0" applyBorder="1" applyAlignment="1">
      <alignment vertical="top" wrapText="1"/>
    </xf>
    <xf numFmtId="0" fontId="5" fillId="2" borderId="0" xfId="0" applyFont="1" applyFill="1" applyAlignment="1">
      <alignment wrapText="1"/>
    </xf>
    <xf numFmtId="0" fontId="4" fillId="2" borderId="0" xfId="0" applyFont="1" applyFill="1" applyAlignment="1">
      <alignment wrapText="1"/>
    </xf>
    <xf numFmtId="0" fontId="0" fillId="0" borderId="1" xfId="0" quotePrefix="1" applyBorder="1" applyAlignment="1">
      <alignment horizontal="left" vertical="top"/>
    </xf>
    <xf numFmtId="0" fontId="0" fillId="0" borderId="1" xfId="0" applyBorder="1" applyAlignment="1">
      <alignment horizontal="left" vertical="top"/>
    </xf>
    <xf numFmtId="0" fontId="0" fillId="0" borderId="2" xfId="0" quotePrefix="1" applyBorder="1" applyAlignment="1">
      <alignment horizontal="left" vertical="top" wrapText="1"/>
    </xf>
    <xf numFmtId="0" fontId="0" fillId="0" borderId="7" xfId="0" quotePrefix="1" applyBorder="1" applyAlignment="1">
      <alignment horizontal="left" vertical="top" wrapText="1"/>
    </xf>
    <xf numFmtId="0" fontId="0" fillId="0" borderId="8" xfId="0" quotePrefix="1" applyBorder="1" applyAlignment="1">
      <alignment horizontal="left" vertical="top" wrapText="1"/>
    </xf>
    <xf numFmtId="0" fontId="7" fillId="0" borderId="2"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8" xfId="0" quotePrefix="1" applyFont="1" applyBorder="1" applyAlignment="1">
      <alignment horizontal="left" vertical="top" wrapText="1"/>
    </xf>
    <xf numFmtId="0" fontId="1" fillId="2" borderId="14" xfId="0" applyFont="1" applyFill="1" applyBorder="1" applyAlignment="1">
      <alignment horizontal="right" vertical="top"/>
    </xf>
    <xf numFmtId="0" fontId="1" fillId="2" borderId="15" xfId="0" applyFont="1" applyFill="1" applyBorder="1" applyAlignment="1">
      <alignment horizontal="right" vertical="top"/>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 fillId="2" borderId="12"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3" xfId="0" applyFont="1" applyFill="1" applyBorder="1" applyAlignment="1">
      <alignment horizontal="left" vertical="top" wrapText="1"/>
    </xf>
    <xf numFmtId="0" fontId="8" fillId="6" borderId="1" xfId="0" applyFont="1" applyFill="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44" fontId="1" fillId="2" borderId="2" xfId="2" applyFont="1" applyFill="1" applyBorder="1" applyAlignment="1" applyProtection="1">
      <alignment horizontal="right" vertical="top" wrapText="1"/>
      <protection hidden="1"/>
    </xf>
    <xf numFmtId="44" fontId="1" fillId="2" borderId="8" xfId="2" applyFont="1" applyFill="1" applyBorder="1" applyAlignment="1" applyProtection="1">
      <alignment horizontal="right" vertical="top" wrapText="1"/>
      <protection hidden="1"/>
    </xf>
    <xf numFmtId="44" fontId="6" fillId="7" borderId="2" xfId="2" applyFont="1" applyFill="1" applyBorder="1" applyAlignment="1" applyProtection="1">
      <alignment horizontal="center" vertical="top" wrapText="1"/>
      <protection hidden="1"/>
    </xf>
    <xf numFmtId="44" fontId="6" fillId="7" borderId="8" xfId="2" applyFont="1" applyFill="1" applyBorder="1" applyAlignment="1" applyProtection="1">
      <alignment horizontal="center" vertical="top" wrapText="1"/>
      <protection hidden="1"/>
    </xf>
    <xf numFmtId="44" fontId="6" fillId="5" borderId="2" xfId="2" applyFont="1" applyFill="1" applyBorder="1" applyAlignment="1" applyProtection="1">
      <alignment horizontal="center" vertical="top" wrapText="1"/>
      <protection hidden="1"/>
    </xf>
    <xf numFmtId="44" fontId="6" fillId="5" borderId="8" xfId="2" applyFont="1" applyFill="1" applyBorder="1" applyAlignment="1" applyProtection="1">
      <alignment horizontal="center" vertical="top" wrapText="1"/>
      <protection hidden="1"/>
    </xf>
    <xf numFmtId="0" fontId="0" fillId="3" borderId="1" xfId="0" applyFill="1" applyBorder="1" applyProtection="1">
      <protection locked="0"/>
    </xf>
    <xf numFmtId="0" fontId="0" fillId="3" borderId="1" xfId="0" applyFill="1" applyBorder="1" applyAlignment="1" applyProtection="1">
      <alignment vertical="top"/>
      <protection locked="0"/>
    </xf>
    <xf numFmtId="164" fontId="0" fillId="3" borderId="1" xfId="0" applyNumberFormat="1" applyFill="1" applyBorder="1" applyProtection="1">
      <protection locked="0"/>
    </xf>
    <xf numFmtId="10" fontId="0" fillId="3" borderId="1" xfId="0" applyNumberFormat="1" applyFill="1" applyBorder="1" applyProtection="1">
      <protection locked="0"/>
    </xf>
  </cellXfs>
  <cellStyles count="3">
    <cellStyle name="Komma" xfId="1" builtinId="3"/>
    <cellStyle name="Standaard" xfId="0" builtinId="0"/>
    <cellStyle name="Valuta" xfId="2" builtinId="4"/>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
  <sheetViews>
    <sheetView zoomScale="130" zoomScaleNormal="130" workbookViewId="0">
      <selection activeCell="B6" sqref="B6:D6"/>
    </sheetView>
  </sheetViews>
  <sheetFormatPr defaultColWidth="8.88671875" defaultRowHeight="13.2" x14ac:dyDescent="0.25"/>
  <cols>
    <col min="1" max="1" width="41.33203125" customWidth="1"/>
    <col min="2" max="2" width="31.44140625" customWidth="1"/>
    <col min="3" max="3" width="8.33203125" customWidth="1"/>
    <col min="4" max="4" width="69.33203125" customWidth="1"/>
    <col min="5" max="6" width="28" customWidth="1"/>
  </cols>
  <sheetData>
    <row r="1" spans="1:4" ht="35.4" customHeight="1" x14ac:dyDescent="0.3">
      <c r="A1" s="77" t="s">
        <v>0</v>
      </c>
      <c r="B1" s="78"/>
      <c r="C1" s="78"/>
      <c r="D1" s="78"/>
    </row>
    <row r="3" spans="1:4" x14ac:dyDescent="0.25">
      <c r="A3" s="6"/>
      <c r="B3" s="2" t="s">
        <v>1</v>
      </c>
    </row>
    <row r="4" spans="1:4" x14ac:dyDescent="0.25">
      <c r="B4" s="2"/>
    </row>
    <row r="5" spans="1:4" x14ac:dyDescent="0.25">
      <c r="A5" s="3" t="s">
        <v>2</v>
      </c>
      <c r="B5" s="4"/>
      <c r="C5" s="4"/>
      <c r="D5" s="4"/>
    </row>
    <row r="6" spans="1:4" x14ac:dyDescent="0.25">
      <c r="A6" s="5" t="s">
        <v>3</v>
      </c>
      <c r="B6" s="105"/>
      <c r="C6" s="105"/>
      <c r="D6" s="105"/>
    </row>
    <row r="7" spans="1:4" x14ac:dyDescent="0.25">
      <c r="A7" s="5" t="s">
        <v>4</v>
      </c>
      <c r="B7" s="105"/>
      <c r="C7" s="105"/>
      <c r="D7" s="105"/>
    </row>
    <row r="8" spans="1:4" x14ac:dyDescent="0.25">
      <c r="A8" s="5" t="s">
        <v>5</v>
      </c>
      <c r="B8" s="105"/>
      <c r="C8" s="105"/>
      <c r="D8" s="105"/>
    </row>
    <row r="9" spans="1:4" x14ac:dyDescent="0.25">
      <c r="A9" s="5" t="s">
        <v>6</v>
      </c>
      <c r="B9" s="105"/>
      <c r="C9" s="105"/>
      <c r="D9" s="105"/>
    </row>
    <row r="11" spans="1:4" x14ac:dyDescent="0.25">
      <c r="A11" s="3" t="s">
        <v>7</v>
      </c>
      <c r="B11" s="4"/>
      <c r="C11" s="4"/>
      <c r="D11" s="4"/>
    </row>
    <row r="12" spans="1:4" x14ac:dyDescent="0.25">
      <c r="A12" s="79" t="s">
        <v>8</v>
      </c>
      <c r="B12" s="80"/>
      <c r="C12" s="80"/>
      <c r="D12" s="80"/>
    </row>
    <row r="13" spans="1:4" x14ac:dyDescent="0.25">
      <c r="A13" s="81" t="s">
        <v>9</v>
      </c>
      <c r="B13" s="82"/>
      <c r="C13" s="82"/>
      <c r="D13" s="83"/>
    </row>
    <row r="14" spans="1:4" x14ac:dyDescent="0.25">
      <c r="A14" s="79" t="s">
        <v>10</v>
      </c>
      <c r="B14" s="80"/>
      <c r="C14" s="80"/>
      <c r="D14" s="80"/>
    </row>
    <row r="15" spans="1:4" ht="28.35" customHeight="1" x14ac:dyDescent="0.25">
      <c r="A15" s="74" t="s">
        <v>11</v>
      </c>
      <c r="B15" s="75"/>
      <c r="C15" s="75"/>
      <c r="D15" s="75"/>
    </row>
    <row r="16" spans="1:4" ht="29.1" customHeight="1" x14ac:dyDescent="0.25">
      <c r="A16" s="81" t="s">
        <v>12</v>
      </c>
      <c r="B16" s="82"/>
      <c r="C16" s="82"/>
      <c r="D16" s="83"/>
    </row>
    <row r="17" spans="1:4" ht="29.4" customHeight="1" x14ac:dyDescent="0.25">
      <c r="A17" s="74" t="s">
        <v>13</v>
      </c>
      <c r="B17" s="75"/>
      <c r="C17" s="75"/>
      <c r="D17" s="75"/>
    </row>
    <row r="18" spans="1:4" x14ac:dyDescent="0.25">
      <c r="A18" s="84" t="s">
        <v>14</v>
      </c>
      <c r="B18" s="85"/>
      <c r="C18" s="85"/>
      <c r="D18" s="86"/>
    </row>
    <row r="20" spans="1:4" x14ac:dyDescent="0.25">
      <c r="A20" s="3" t="s">
        <v>15</v>
      </c>
      <c r="B20" s="3" t="s">
        <v>16</v>
      </c>
    </row>
    <row r="21" spans="1:4" x14ac:dyDescent="0.25">
      <c r="A21" s="52" t="s">
        <v>17</v>
      </c>
      <c r="B21" s="11">
        <f>Specificatie!E6</f>
        <v>0</v>
      </c>
    </row>
    <row r="22" spans="1:4" x14ac:dyDescent="0.25">
      <c r="A22" s="52" t="s">
        <v>18</v>
      </c>
      <c r="B22" s="11">
        <f>Specificatie!E10</f>
        <v>0</v>
      </c>
      <c r="C22" t="s">
        <v>19</v>
      </c>
    </row>
    <row r="23" spans="1:4" x14ac:dyDescent="0.25">
      <c r="A23" s="52" t="s">
        <v>20</v>
      </c>
      <c r="B23" s="11">
        <f>Specificatie!D14</f>
        <v>0</v>
      </c>
      <c r="C23" t="s">
        <v>19</v>
      </c>
    </row>
    <row r="24" spans="1:4" x14ac:dyDescent="0.25">
      <c r="A24" s="52" t="s">
        <v>21</v>
      </c>
      <c r="B24" s="11">
        <f>Specificatie!E19</f>
        <v>9633050</v>
      </c>
    </row>
    <row r="25" spans="1:4" x14ac:dyDescent="0.25">
      <c r="A25" s="52" t="s">
        <v>22</v>
      </c>
      <c r="B25" s="11">
        <f>Specificatie!E33</f>
        <v>0</v>
      </c>
    </row>
    <row r="26" spans="1:4" s="1" customFormat="1" x14ac:dyDescent="0.25">
      <c r="A26" s="9" t="s">
        <v>23</v>
      </c>
      <c r="B26" s="10">
        <f>SUM(B21:B25)</f>
        <v>9633050</v>
      </c>
      <c r="C26" s="12"/>
    </row>
    <row r="28" spans="1:4" x14ac:dyDescent="0.25">
      <c r="A28" s="4" t="s">
        <v>24</v>
      </c>
      <c r="B28" s="4"/>
    </row>
    <row r="29" spans="1:4" x14ac:dyDescent="0.25">
      <c r="A29" s="3" t="s">
        <v>15</v>
      </c>
      <c r="B29" s="3" t="s">
        <v>16</v>
      </c>
    </row>
    <row r="30" spans="1:4" x14ac:dyDescent="0.25">
      <c r="A30" s="53" t="s">
        <v>25</v>
      </c>
      <c r="B30" s="11">
        <f>Specificatie!D39</f>
        <v>0</v>
      </c>
    </row>
    <row r="31" spans="1:4" x14ac:dyDescent="0.25">
      <c r="A31" s="52" t="s">
        <v>26</v>
      </c>
      <c r="B31" s="11">
        <f>Specificatie!D44</f>
        <v>0</v>
      </c>
    </row>
    <row r="32" spans="1:4" ht="26.25" customHeight="1" x14ac:dyDescent="0.25"/>
    <row r="33" spans="1:4" x14ac:dyDescent="0.25">
      <c r="A33" s="3" t="s">
        <v>27</v>
      </c>
      <c r="B33" s="4"/>
      <c r="C33" s="4"/>
      <c r="D33" s="4"/>
    </row>
    <row r="34" spans="1:4" ht="28.35" customHeight="1" x14ac:dyDescent="0.25">
      <c r="A34" s="76" t="s">
        <v>28</v>
      </c>
      <c r="B34" s="76"/>
      <c r="C34" s="76"/>
      <c r="D34" s="76"/>
    </row>
    <row r="35" spans="1:4" x14ac:dyDescent="0.25">
      <c r="A35" s="7" t="s">
        <v>29</v>
      </c>
      <c r="B35" s="106"/>
      <c r="C35" s="7" t="s">
        <v>30</v>
      </c>
      <c r="D35" s="106"/>
    </row>
    <row r="36" spans="1:4" x14ac:dyDescent="0.25">
      <c r="A36" s="7" t="s">
        <v>31</v>
      </c>
      <c r="B36" s="106"/>
      <c r="C36" s="7" t="s">
        <v>32</v>
      </c>
      <c r="D36" s="106"/>
    </row>
    <row r="37" spans="1:4" x14ac:dyDescent="0.25">
      <c r="A37" s="7" t="s">
        <v>33</v>
      </c>
      <c r="B37" s="106"/>
      <c r="C37" s="8"/>
      <c r="D37" s="8"/>
    </row>
  </sheetData>
  <sheetProtection algorithmName="SHA-512" hashValue="LKuSr4SmO1ce8DHmPOqmz3YlKyJcuZVgcCb2Y6iU0bGn+R3nYTsrIGX9CNnUFi1OyxR66M+FPZJvtDi9teJgZg==" saltValue="rfNLWKwO7Srh02DZog6EvA==" spinCount="100000" sheet="1" objects="1" scenarios="1"/>
  <mergeCells count="13">
    <mergeCell ref="A17:D17"/>
    <mergeCell ref="A34:D34"/>
    <mergeCell ref="A1:D1"/>
    <mergeCell ref="B6:D6"/>
    <mergeCell ref="B7:D7"/>
    <mergeCell ref="B8:D8"/>
    <mergeCell ref="B9:D9"/>
    <mergeCell ref="A12:D12"/>
    <mergeCell ref="A14:D14"/>
    <mergeCell ref="A15:D15"/>
    <mergeCell ref="A16:D16"/>
    <mergeCell ref="A18:D18"/>
    <mergeCell ref="A13:D13"/>
  </mergeCell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AD52-6B2E-49D1-9284-133BB0D9271D}">
  <dimension ref="A1:H44"/>
  <sheetViews>
    <sheetView tabSelected="1" topLeftCell="A4" zoomScale="130" zoomScaleNormal="130" workbookViewId="0">
      <selection activeCell="F19" sqref="F19"/>
    </sheetView>
  </sheetViews>
  <sheetFormatPr defaultColWidth="8.6640625" defaultRowHeight="13.2" x14ac:dyDescent="0.25"/>
  <cols>
    <col min="1" max="1" width="85.6640625" style="27" customWidth="1"/>
    <col min="2" max="2" width="22.88671875" style="27" bestFit="1" customWidth="1"/>
    <col min="3" max="3" width="18.33203125" style="27" bestFit="1" customWidth="1"/>
    <col min="4" max="4" width="15.109375" style="27" customWidth="1"/>
    <col min="5" max="5" width="21.88671875" style="27" bestFit="1" customWidth="1"/>
    <col min="6" max="6" width="21.44140625" style="27" customWidth="1"/>
    <col min="7" max="7" width="78.6640625" style="27" customWidth="1"/>
    <col min="8" max="8" width="23.109375" style="27" customWidth="1"/>
    <col min="9" max="16383" width="8.6640625" style="27"/>
    <col min="16384" max="16384" width="9.109375" style="27" bestFit="1" customWidth="1"/>
  </cols>
  <sheetData>
    <row r="1" spans="1:5" x14ac:dyDescent="0.25">
      <c r="A1" s="87" t="s">
        <v>34</v>
      </c>
      <c r="B1" s="88"/>
      <c r="C1" s="68">
        <v>3.5</v>
      </c>
      <c r="D1" s="26"/>
      <c r="E1" s="26"/>
    </row>
    <row r="2" spans="1:5" x14ac:dyDescent="0.25">
      <c r="A2" s="15"/>
      <c r="B2" s="15"/>
      <c r="C2" s="16"/>
      <c r="D2" s="28"/>
      <c r="E2" s="29"/>
    </row>
    <row r="3" spans="1:5" x14ac:dyDescent="0.25">
      <c r="A3" s="17" t="s">
        <v>35</v>
      </c>
      <c r="B3" s="61" t="s">
        <v>36</v>
      </c>
      <c r="C3" s="61" t="s">
        <v>37</v>
      </c>
      <c r="D3" s="60" t="s">
        <v>38</v>
      </c>
      <c r="E3" s="60" t="s">
        <v>39</v>
      </c>
    </row>
    <row r="4" spans="1:5" x14ac:dyDescent="0.25">
      <c r="A4" s="18" t="s">
        <v>40</v>
      </c>
      <c r="B4" s="55">
        <v>5000</v>
      </c>
      <c r="C4" s="107"/>
      <c r="D4" s="19">
        <f>B4*C4</f>
        <v>0</v>
      </c>
      <c r="E4" s="19">
        <f>D4*C1</f>
        <v>0</v>
      </c>
    </row>
    <row r="5" spans="1:5" x14ac:dyDescent="0.25">
      <c r="A5" s="14" t="s">
        <v>41</v>
      </c>
      <c r="B5" s="55">
        <v>1000</v>
      </c>
      <c r="C5" s="107"/>
      <c r="D5" s="19">
        <f>B5*C5</f>
        <v>0</v>
      </c>
      <c r="E5" s="19">
        <f>D5*C1</f>
        <v>0</v>
      </c>
    </row>
    <row r="6" spans="1:5" x14ac:dyDescent="0.25">
      <c r="A6" s="89" t="s">
        <v>42</v>
      </c>
      <c r="B6" s="90"/>
      <c r="C6" s="91"/>
      <c r="D6" s="20">
        <f>D4+D5</f>
        <v>0</v>
      </c>
      <c r="E6" s="20">
        <f>E4+E5</f>
        <v>0</v>
      </c>
    </row>
    <row r="7" spans="1:5" x14ac:dyDescent="0.25">
      <c r="A7" s="32"/>
      <c r="B7" s="32"/>
      <c r="C7" s="32"/>
      <c r="D7" s="33"/>
      <c r="E7" s="33"/>
    </row>
    <row r="8" spans="1:5" x14ac:dyDescent="0.25">
      <c r="A8" s="17" t="s">
        <v>43</v>
      </c>
      <c r="B8" s="61" t="s">
        <v>36</v>
      </c>
      <c r="C8" s="62" t="s">
        <v>44</v>
      </c>
      <c r="D8" s="60" t="s">
        <v>45</v>
      </c>
      <c r="E8" s="60" t="s">
        <v>39</v>
      </c>
    </row>
    <row r="9" spans="1:5" ht="14.1" customHeight="1" x14ac:dyDescent="0.25">
      <c r="A9" s="14" t="s">
        <v>46</v>
      </c>
      <c r="B9" s="55">
        <v>4500</v>
      </c>
      <c r="C9" s="107"/>
      <c r="D9" s="19">
        <f>B9*C9</f>
        <v>0</v>
      </c>
      <c r="E9" s="19">
        <f>D9*C1</f>
        <v>0</v>
      </c>
    </row>
    <row r="10" spans="1:5" x14ac:dyDescent="0.25">
      <c r="A10" s="89" t="s">
        <v>47</v>
      </c>
      <c r="B10" s="90"/>
      <c r="C10" s="91"/>
      <c r="D10" s="20">
        <f>D9</f>
        <v>0</v>
      </c>
      <c r="E10" s="20">
        <f>E9</f>
        <v>0</v>
      </c>
    </row>
    <row r="11" spans="1:5" x14ac:dyDescent="0.25">
      <c r="A11" s="34"/>
      <c r="B11" s="34"/>
      <c r="C11" s="34"/>
      <c r="D11" s="35"/>
      <c r="E11" s="35"/>
    </row>
    <row r="12" spans="1:5" x14ac:dyDescent="0.25">
      <c r="A12" s="17" t="s">
        <v>48</v>
      </c>
      <c r="B12" s="61" t="s">
        <v>36</v>
      </c>
      <c r="C12" s="61" t="s">
        <v>37</v>
      </c>
      <c r="D12" s="99" t="s">
        <v>39</v>
      </c>
      <c r="E12" s="100"/>
    </row>
    <row r="13" spans="1:5" x14ac:dyDescent="0.25">
      <c r="A13" s="18" t="s">
        <v>49</v>
      </c>
      <c r="B13" s="18">
        <v>1</v>
      </c>
      <c r="C13" s="107"/>
      <c r="D13" s="101">
        <f>B13*C13</f>
        <v>0</v>
      </c>
      <c r="E13" s="102"/>
    </row>
    <row r="14" spans="1:5" x14ac:dyDescent="0.25">
      <c r="A14" s="89" t="s">
        <v>50</v>
      </c>
      <c r="B14" s="90"/>
      <c r="C14" s="91"/>
      <c r="D14" s="103">
        <f>D13</f>
        <v>0</v>
      </c>
      <c r="E14" s="104"/>
    </row>
    <row r="15" spans="1:5" x14ac:dyDescent="0.25">
      <c r="A15" s="21"/>
      <c r="B15" s="21"/>
      <c r="C15" s="22"/>
      <c r="D15" s="36"/>
      <c r="E15" s="37"/>
    </row>
    <row r="16" spans="1:5" ht="39.6" x14ac:dyDescent="0.25">
      <c r="A16" s="17" t="s">
        <v>51</v>
      </c>
      <c r="B16" s="61" t="s">
        <v>52</v>
      </c>
      <c r="C16" s="62" t="s">
        <v>53</v>
      </c>
      <c r="D16" s="60" t="s">
        <v>81</v>
      </c>
      <c r="E16" s="60" t="s">
        <v>80</v>
      </c>
    </row>
    <row r="17" spans="1:8" ht="14.4" x14ac:dyDescent="0.25">
      <c r="A17" s="18" t="s">
        <v>54</v>
      </c>
      <c r="B17" s="70">
        <v>2621000</v>
      </c>
      <c r="C17" s="108"/>
      <c r="D17" s="19">
        <f>B17*(1-C17)</f>
        <v>2621000</v>
      </c>
      <c r="E17" s="19">
        <f>D17*$C$1</f>
        <v>9173500</v>
      </c>
      <c r="H17" s="38"/>
    </row>
    <row r="18" spans="1:8" x14ac:dyDescent="0.25">
      <c r="A18" s="18" t="s">
        <v>55</v>
      </c>
      <c r="B18" s="70">
        <v>131300</v>
      </c>
      <c r="C18" s="108"/>
      <c r="D18" s="19">
        <f>B18*(1-C18)</f>
        <v>131300</v>
      </c>
      <c r="E18" s="19">
        <f>D18*$C$1</f>
        <v>459550</v>
      </c>
    </row>
    <row r="19" spans="1:8" x14ac:dyDescent="0.25">
      <c r="A19" s="89" t="s">
        <v>56</v>
      </c>
      <c r="B19" s="90"/>
      <c r="C19" s="91"/>
      <c r="D19" s="20">
        <f>SUM(D17:D18)</f>
        <v>2752300</v>
      </c>
      <c r="E19" s="20">
        <f>SUM(E17:E18)</f>
        <v>9633050</v>
      </c>
      <c r="F19" s="39"/>
    </row>
    <row r="20" spans="1:8" x14ac:dyDescent="0.25">
      <c r="A20" s="23"/>
      <c r="B20" s="23"/>
      <c r="C20" s="23"/>
      <c r="D20" s="37"/>
      <c r="E20" s="37"/>
      <c r="F20" s="71"/>
    </row>
    <row r="21" spans="1:8" s="40" customFormat="1" ht="17.100000000000001" customHeight="1" x14ac:dyDescent="0.25">
      <c r="A21" s="92" t="s">
        <v>57</v>
      </c>
      <c r="B21" s="93"/>
      <c r="C21" s="93"/>
      <c r="D21" s="93"/>
      <c r="E21" s="94"/>
    </row>
    <row r="22" spans="1:8" s="40" customFormat="1" x14ac:dyDescent="0.25">
      <c r="A22" s="56" t="s">
        <v>58</v>
      </c>
      <c r="B22" s="57">
        <v>0.8</v>
      </c>
      <c r="C22" s="59"/>
      <c r="D22" s="45"/>
      <c r="E22" s="45"/>
    </row>
    <row r="23" spans="1:8" s="40" customFormat="1" x14ac:dyDescent="0.25">
      <c r="A23" s="56" t="s">
        <v>59</v>
      </c>
      <c r="B23" s="57">
        <v>0.2</v>
      </c>
      <c r="C23" s="58"/>
      <c r="D23" s="45"/>
      <c r="E23" s="45"/>
    </row>
    <row r="24" spans="1:8" s="40" customFormat="1" ht="13.8" thickBot="1" x14ac:dyDescent="0.3">
      <c r="A24" s="46"/>
      <c r="B24" s="63" t="s">
        <v>36</v>
      </c>
      <c r="C24" s="64" t="s">
        <v>60</v>
      </c>
      <c r="D24" s="60" t="s">
        <v>45</v>
      </c>
      <c r="E24" s="65" t="s">
        <v>39</v>
      </c>
    </row>
    <row r="25" spans="1:8" x14ac:dyDescent="0.25">
      <c r="A25" s="47" t="s">
        <v>61</v>
      </c>
      <c r="B25" s="69">
        <v>50000</v>
      </c>
      <c r="C25" s="48" t="s">
        <v>62</v>
      </c>
      <c r="D25" s="49"/>
      <c r="E25" s="50"/>
    </row>
    <row r="26" spans="1:8" x14ac:dyDescent="0.25">
      <c r="A26" s="95" t="s">
        <v>63</v>
      </c>
      <c r="B26" s="95"/>
      <c r="C26" s="95"/>
      <c r="D26" s="95"/>
      <c r="E26" s="95"/>
    </row>
    <row r="27" spans="1:8" x14ac:dyDescent="0.25">
      <c r="A27" s="54" t="s">
        <v>64</v>
      </c>
      <c r="B27" s="55">
        <v>5</v>
      </c>
      <c r="C27" s="107"/>
      <c r="D27" s="43">
        <f>(C27*B27)*12</f>
        <v>0</v>
      </c>
      <c r="E27" s="44">
        <f>D27*$C$1</f>
        <v>0</v>
      </c>
    </row>
    <row r="28" spans="1:8" x14ac:dyDescent="0.25">
      <c r="A28" s="13" t="s">
        <v>65</v>
      </c>
      <c r="B28" s="55">
        <f>B25*B22</f>
        <v>40000</v>
      </c>
      <c r="C28" s="107"/>
      <c r="D28" s="43">
        <f>C28*B28</f>
        <v>0</v>
      </c>
      <c r="E28" s="44">
        <f t="shared" ref="E28:E32" si="0">D28*$C$1</f>
        <v>0</v>
      </c>
    </row>
    <row r="29" spans="1:8" x14ac:dyDescent="0.25">
      <c r="A29" s="54" t="s">
        <v>66</v>
      </c>
      <c r="B29" s="55">
        <f>B28/100*9</f>
        <v>3600</v>
      </c>
      <c r="C29" s="107"/>
      <c r="D29" s="43">
        <f>C29*B29</f>
        <v>0</v>
      </c>
      <c r="E29" s="44">
        <f t="shared" si="0"/>
        <v>0</v>
      </c>
    </row>
    <row r="30" spans="1:8" x14ac:dyDescent="0.25">
      <c r="A30" s="95" t="s">
        <v>67</v>
      </c>
      <c r="B30" s="95"/>
      <c r="C30" s="95"/>
      <c r="D30" s="95"/>
      <c r="E30" s="95"/>
    </row>
    <row r="31" spans="1:8" x14ac:dyDescent="0.25">
      <c r="A31" s="13" t="s">
        <v>68</v>
      </c>
      <c r="B31" s="55">
        <f>B25*B23</f>
        <v>10000</v>
      </c>
      <c r="C31" s="107"/>
      <c r="D31" s="43">
        <f>C31*B31</f>
        <v>0</v>
      </c>
      <c r="E31" s="44">
        <f t="shared" si="0"/>
        <v>0</v>
      </c>
    </row>
    <row r="32" spans="1:8" x14ac:dyDescent="0.25">
      <c r="A32" s="54" t="s">
        <v>69</v>
      </c>
      <c r="B32" s="55">
        <f>B31/95*9</f>
        <v>947.36842105263156</v>
      </c>
      <c r="C32" s="107"/>
      <c r="D32" s="43">
        <f>C32*B32</f>
        <v>0</v>
      </c>
      <c r="E32" s="44">
        <f t="shared" si="0"/>
        <v>0</v>
      </c>
    </row>
    <row r="33" spans="1:5" x14ac:dyDescent="0.25">
      <c r="A33" s="96" t="s">
        <v>70</v>
      </c>
      <c r="B33" s="97"/>
      <c r="C33" s="98"/>
      <c r="D33" s="20">
        <f>SUM(D27:D32)</f>
        <v>0</v>
      </c>
      <c r="E33" s="20">
        <f>SUM(E27:E32)</f>
        <v>0</v>
      </c>
    </row>
    <row r="35" spans="1:5" x14ac:dyDescent="0.25">
      <c r="A35" s="51" t="s">
        <v>71</v>
      </c>
      <c r="B35" s="41"/>
      <c r="C35" s="41"/>
      <c r="D35" s="42"/>
      <c r="E35" s="42"/>
    </row>
    <row r="36" spans="1:5" ht="26.4" x14ac:dyDescent="0.25">
      <c r="A36" s="17" t="s">
        <v>72</v>
      </c>
      <c r="B36" s="66" t="s">
        <v>60</v>
      </c>
      <c r="C36" s="67" t="s">
        <v>16</v>
      </c>
      <c r="D36" s="60" t="s">
        <v>39</v>
      </c>
    </row>
    <row r="37" spans="1:5" x14ac:dyDescent="0.25">
      <c r="A37" s="18" t="s">
        <v>73</v>
      </c>
      <c r="B37" s="107"/>
      <c r="C37" s="24">
        <v>0</v>
      </c>
      <c r="D37" s="25">
        <v>0</v>
      </c>
    </row>
    <row r="38" spans="1:5" x14ac:dyDescent="0.25">
      <c r="A38" s="18" t="s">
        <v>74</v>
      </c>
      <c r="B38" s="107"/>
      <c r="C38" s="24">
        <v>0</v>
      </c>
      <c r="D38" s="25">
        <v>0</v>
      </c>
    </row>
    <row r="39" spans="1:5" x14ac:dyDescent="0.25">
      <c r="A39" s="72" t="s">
        <v>75</v>
      </c>
      <c r="B39" s="73"/>
      <c r="C39" s="20">
        <v>0</v>
      </c>
      <c r="D39" s="20">
        <v>0</v>
      </c>
    </row>
    <row r="40" spans="1:5" x14ac:dyDescent="0.25">
      <c r="A40" s="30"/>
      <c r="B40" s="31"/>
      <c r="C40" s="31"/>
      <c r="D40" s="31"/>
      <c r="E40" s="34"/>
    </row>
    <row r="41" spans="1:5" ht="26.4" x14ac:dyDescent="0.25">
      <c r="A41" s="17" t="s">
        <v>76</v>
      </c>
      <c r="B41" s="66" t="s">
        <v>60</v>
      </c>
      <c r="C41" s="67" t="s">
        <v>16</v>
      </c>
      <c r="D41" s="60" t="s">
        <v>39</v>
      </c>
    </row>
    <row r="42" spans="1:5" x14ac:dyDescent="0.25">
      <c r="A42" s="18" t="s">
        <v>77</v>
      </c>
      <c r="B42" s="107"/>
      <c r="C42" s="24">
        <v>0</v>
      </c>
      <c r="D42" s="25">
        <v>0</v>
      </c>
    </row>
    <row r="43" spans="1:5" x14ac:dyDescent="0.25">
      <c r="A43" s="18" t="s">
        <v>78</v>
      </c>
      <c r="B43" s="107"/>
      <c r="C43" s="24">
        <v>0</v>
      </c>
      <c r="D43" s="25">
        <v>0</v>
      </c>
    </row>
    <row r="44" spans="1:5" x14ac:dyDescent="0.25">
      <c r="A44" s="72" t="s">
        <v>79</v>
      </c>
      <c r="B44" s="73"/>
      <c r="C44" s="20">
        <v>0</v>
      </c>
      <c r="D44" s="20">
        <v>0</v>
      </c>
    </row>
  </sheetData>
  <sheetProtection algorithmName="SHA-512" hashValue="HOPrTrZmF2X6j6uP8ckYSusuQXDHkbzjt5yryGohHY3phBOKjbI0bxwnRIKABLh+udnOQJ2TOqXh1TRxXokPXQ==" saltValue="qnQvf4tk1LjSib17nCAL+Q==" spinCount="100000" sheet="1" objects="1" scenarios="1"/>
  <protectedRanges>
    <protectedRange sqref="D6 D10 C13 C9:D9 C4:D5 C17:D18" name="Bereik1"/>
    <protectedRange sqref="B37:B38 B42:B43" name="Bereik1_1"/>
  </protectedRanges>
  <mergeCells count="12">
    <mergeCell ref="A21:E21"/>
    <mergeCell ref="A26:E26"/>
    <mergeCell ref="A30:E30"/>
    <mergeCell ref="A33:C33"/>
    <mergeCell ref="D12:E12"/>
    <mergeCell ref="D13:E13"/>
    <mergeCell ref="D14:E14"/>
    <mergeCell ref="A1:B1"/>
    <mergeCell ref="A6:C6"/>
    <mergeCell ref="A10:C10"/>
    <mergeCell ref="A14:C14"/>
    <mergeCell ref="A19:C19"/>
  </mergeCells>
  <conditionalFormatting sqref="B35">
    <cfRule type="cellIs" dxfId="0" priority="1" operator="equal">
      <formula>#REF!</formula>
    </cfRule>
  </conditionalFormatting>
  <dataValidations count="3">
    <dataValidation allowBlank="1" promptTitle="Invoer" prompt="- blanco cel indien u de dienst niet levert_x000a_ " sqref="C13 C9:D9 D6 D10" xr:uid="{E8762E52-2BED-442A-A590-54019F3392B3}"/>
    <dataValidation allowBlank="1" sqref="B37:B38 B42:B43" xr:uid="{13616998-446C-4449-8D8B-163283397B89}"/>
    <dataValidation allowBlank="1" promptTitle="Blanco cel" prompt="Blanco cel _x000a_is niet toegestaan." sqref="C4:D5 C17:D18" xr:uid="{8ED8AE3D-D5B8-47C3-A8D1-85CF66C5C1D7}"/>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42A5BA33529846B9520B2DC04D21B7" ma:contentTypeVersion="3" ma:contentTypeDescription="Een nieuw document maken." ma:contentTypeScope="" ma:versionID="44516e769cbb23e493e72c8c1f0353cf">
  <xsd:schema xmlns:xsd="http://www.w3.org/2001/XMLSchema" xmlns:xs="http://www.w3.org/2001/XMLSchema" xmlns:p="http://schemas.microsoft.com/office/2006/metadata/properties" xmlns:ns2="fb572da1-d313-4d4f-9bcb-0c5fa36e8470" targetNamespace="http://schemas.microsoft.com/office/2006/metadata/properties" ma:root="true" ma:fieldsID="550ac3aa72950b272c2e702d3e6414a0" ns2:_="">
    <xsd:import namespace="fb572da1-d313-4d4f-9bcb-0c5fa36e847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572da1-d313-4d4f-9bcb-0c5fa36e8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2.xml><?xml version="1.0" encoding="utf-8"?>
<ds:datastoreItem xmlns:ds="http://schemas.openxmlformats.org/officeDocument/2006/customXml" ds:itemID="{23BC3469-7816-4CF3-A5A3-49C85A67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572da1-d313-4d4f-9bcb-0c5fa36e8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B6469D-4B51-42C9-8B1B-FB60E2C77DA9}">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 ds:uri="fb572da1-d313-4d4f-9bcb-0c5fa36e847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Totaalprijs</vt:lpstr>
      <vt:lpstr>Specificatie</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Hoefmans,Miriam M.J.P.</dc:creator>
  <cp:keywords/>
  <dc:description/>
  <cp:lastModifiedBy>Velden,Marleen M.G.M. van der</cp:lastModifiedBy>
  <cp:revision/>
  <dcterms:created xsi:type="dcterms:W3CDTF">2019-10-08T14:00:25Z</dcterms:created>
  <dcterms:modified xsi:type="dcterms:W3CDTF">2026-04-02T09:19:25Z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0x0101004642A5BA33529846B9520B2DC04D21B7</vt:lpwstr>
  </property>
  <property fmtid="{D5CDD505-2E9C-101B-9397-08002B2CF9AE}" pid="3" name="MediaServiceImageTags">
    <vt:lpwstr/>
  </property>
</Properties>
</file>