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nitedqualitybv.sharepoint.com/klanten/Docs/Almelo/EA verwerking 2025/EA ontvangst en verwerking HRA en GHA (1420)/06. Bestanden voor publicatie/"/>
    </mc:Choice>
  </mc:AlternateContent>
  <xr:revisionPtr revIDLastSave="8" documentId="8_{E6D87BB1-EAD1-4972-BF3B-62CBC17E9BB9}" xr6:coauthVersionLast="47" xr6:coauthVersionMax="47" xr10:uidLastSave="{A8C9F6DC-7921-475C-9302-35295F2C1C3B}"/>
  <bookViews>
    <workbookView xWindow="-120" yWindow="-120" windowWidth="29040" windowHeight="17520" activeTab="1" xr2:uid="{82060E88-1CCB-4F33-98AF-01AE61D745DA}"/>
  </bookViews>
  <sheets>
    <sheet name="Voorblad" sheetId="1" r:id="rId1"/>
    <sheet name="1. Kwaliteit Perceel 3" sheetId="3" r:id="rId2"/>
    <sheet name="2. Prijs Perceel 3" sheetId="2" r:id="rId3"/>
    <sheet name="3. Fictieve inschrijfprijs P3" sheetId="4" r:id="rId4"/>
  </sheets>
  <definedNames>
    <definedName name="_xlnm.Print_Area" localSheetId="1">'1. Kwaliteit Perceel 3'!$A$1:$G$61</definedName>
    <definedName name="_xlnm.Print_Area" localSheetId="2">'2. Prijs Perceel 3'!$A$1:$G$69</definedName>
    <definedName name="_xlnm.Print_Area" localSheetId="3">'3. Fictieve inschrijfprijs P3'!$A$1:$C$8</definedName>
    <definedName name="_xlnm.Print_Area" localSheetId="0">Voorblad!$B$2:$H$11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2" l="1"/>
  <c r="H25" i="2"/>
  <c r="H24" i="2"/>
  <c r="H23" i="2"/>
  <c r="H22" i="2"/>
  <c r="H21" i="2"/>
  <c r="H20" i="2"/>
  <c r="H19" i="2"/>
  <c r="H11" i="2"/>
  <c r="H12" i="2"/>
  <c r="H13" i="2"/>
  <c r="H14" i="2"/>
  <c r="H15" i="2"/>
  <c r="H16" i="2"/>
  <c r="H17" i="2"/>
  <c r="H10" i="2"/>
  <c r="E7" i="3"/>
  <c r="F7" i="3"/>
  <c r="F4" i="3"/>
  <c r="F57" i="3" l="1"/>
  <c r="E4" i="3"/>
  <c r="E23" i="2"/>
  <c r="E24" i="2"/>
  <c r="E25" i="2"/>
  <c r="E26" i="2"/>
  <c r="E12" i="2"/>
  <c r="E13" i="2"/>
  <c r="E14" i="2"/>
  <c r="E15" i="2"/>
  <c r="E16" i="2"/>
  <c r="E17" i="2"/>
  <c r="E18" i="2"/>
  <c r="E19" i="2"/>
  <c r="E20" i="2"/>
  <c r="E21" i="2"/>
  <c r="E22" i="2"/>
  <c r="E11" i="2"/>
  <c r="E10" i="2"/>
  <c r="E31" i="2"/>
  <c r="E9" i="2" s="1"/>
  <c r="F4" i="2"/>
  <c r="F8" i="2" s="1"/>
  <c r="F9" i="2" l="1"/>
  <c r="G8" i="2"/>
  <c r="G26" i="2" l="1"/>
  <c r="G20" i="2"/>
  <c r="G14" i="2"/>
  <c r="G25" i="2"/>
  <c r="G19" i="2"/>
  <c r="G13" i="2"/>
  <c r="G24" i="2"/>
  <c r="G18" i="2"/>
  <c r="G12" i="2"/>
  <c r="G10" i="2"/>
  <c r="G21" i="2"/>
  <c r="G23" i="2"/>
  <c r="G17" i="2"/>
  <c r="G11" i="2"/>
  <c r="G22" i="2"/>
  <c r="G16" i="2"/>
  <c r="G15" i="2"/>
  <c r="G9" i="2"/>
  <c r="E57" i="3" l="1"/>
  <c r="F28" i="3" l="1"/>
  <c r="F16" i="3"/>
  <c r="G50" i="3" l="1"/>
  <c r="F40" i="3" l="1"/>
  <c r="C4" i="4" l="1"/>
  <c r="G4" i="2"/>
  <c r="G49" i="2" l="1"/>
  <c r="C5" i="4" s="1"/>
  <c r="C7" i="4"/>
</calcChain>
</file>

<file path=xl/sharedStrings.xml><?xml version="1.0" encoding="utf-8"?>
<sst xmlns="http://schemas.openxmlformats.org/spreadsheetml/2006/main" count="278" uniqueCount="204">
  <si>
    <t>Inhoud:</t>
  </si>
  <si>
    <t>T1.</t>
  </si>
  <si>
    <t>T2.</t>
  </si>
  <si>
    <t>T3.</t>
  </si>
  <si>
    <t>Ontvangst</t>
  </si>
  <si>
    <t>NR.</t>
  </si>
  <si>
    <t xml:space="preserve">Omschrijving </t>
  </si>
  <si>
    <t>Eenheid</t>
  </si>
  <si>
    <t>Subtotalen (AxB) excl. btw</t>
  </si>
  <si>
    <t>PR-1</t>
  </si>
  <si>
    <t>Ton</t>
  </si>
  <si>
    <t>PR-3</t>
  </si>
  <si>
    <t>PR-5</t>
  </si>
  <si>
    <t>Gegevens ontvangstlocatie (indien afwijkend van verwerkingslocatie)</t>
  </si>
  <si>
    <t>Naam</t>
  </si>
  <si>
    <t>Adres</t>
  </si>
  <si>
    <t>Postcode</t>
  </si>
  <si>
    <t>Plaats</t>
  </si>
  <si>
    <t>Eigenaar</t>
  </si>
  <si>
    <t>PR-7</t>
  </si>
  <si>
    <t>Stroom</t>
  </si>
  <si>
    <t>PR-8</t>
  </si>
  <si>
    <t>PR-9</t>
  </si>
  <si>
    <t>PR-10</t>
  </si>
  <si>
    <t xml:space="preserve">Voorwaarden </t>
  </si>
  <si>
    <t>Voorwaarde</t>
  </si>
  <si>
    <t>ALG</t>
  </si>
  <si>
    <t xml:space="preserve">Inschrijver past, op straffe van uitsluiting, alleen de geel gearceerde cellen aan. Inschrijver moet alle geel gearceerde cellen correct en ondubbelzinnig invullen.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</si>
  <si>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</si>
  <si>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Deze prijs wordt gebruikt voor de beoordeling van het onderdeel prijs en de beoordeling van de fictieve inschrijfprijs.</t>
  </si>
  <si>
    <t>Beoordeling aangeboden ontvangstlocatie</t>
  </si>
  <si>
    <t>Vraag</t>
  </si>
  <si>
    <t>Vraagstelling</t>
  </si>
  <si>
    <t>Antwoord</t>
  </si>
  <si>
    <t>Maximale kwaliteitswaarde</t>
  </si>
  <si>
    <t>Behaalde fictieve korting</t>
  </si>
  <si>
    <t>Toekennen van de score</t>
  </si>
  <si>
    <t>KG-1</t>
  </si>
  <si>
    <t>A</t>
  </si>
  <si>
    <t>Naam:
Adres:
Type:
Eigenaar:</t>
  </si>
  <si>
    <t>B</t>
  </si>
  <si>
    <t>C</t>
  </si>
  <si>
    <t>Minimale reistijd</t>
  </si>
  <si>
    <t>Maximale reistijd</t>
  </si>
  <si>
    <t>CO2 Prestatie ladder</t>
  </si>
  <si>
    <t>Antwoord (meerkeuze)</t>
  </si>
  <si>
    <t>KG-2</t>
  </si>
  <si>
    <t>[Invullen door inschrijver]</t>
  </si>
  <si>
    <t>KG-3</t>
  </si>
  <si>
    <t>[invullen door inschrijver]</t>
  </si>
  <si>
    <t>Ja</t>
  </si>
  <si>
    <t>N.v.t. (antwoord op de vorige vraag was 'Nee')</t>
  </si>
  <si>
    <t>1 tot 10%</t>
  </si>
  <si>
    <t>Nee</t>
  </si>
  <si>
    <t>A) Conform afvalhiërarchie uit LAP3: stap b: voorbereiding voor hergebruik</t>
  </si>
  <si>
    <t>11 tot 15%</t>
  </si>
  <si>
    <t>B) Conform afvalhiërarchie uit LAP3: stap c1: recycling van het oorspronkelijke functionele materiaal in een gelijke of vergelijkbare toepassing</t>
  </si>
  <si>
    <t>16 tot 25%</t>
  </si>
  <si>
    <t>C) Conform afvalhiërarchie uit LAP3: stap c2: recycling van het oorspronkelijke functionele materiaal in een niet gelijke of vergelijkbare toepassing</t>
  </si>
  <si>
    <t>Meer dan 25%</t>
  </si>
  <si>
    <t>Maximaal te behalen fictieve korting</t>
  </si>
  <si>
    <t>Totaal</t>
  </si>
  <si>
    <t>KG</t>
  </si>
  <si>
    <t>PR</t>
  </si>
  <si>
    <t>Totale inschrijfprijs</t>
  </si>
  <si>
    <t>KG-4</t>
  </si>
  <si>
    <t>SROI</t>
  </si>
  <si>
    <t>Antwoord (percentage boven op het geëiste))</t>
  </si>
  <si>
    <t>Antwoordoptie 0%  = Geen fictieve korting
Antwoordoptie 0% tot 2%= 20% van de maximale kwaliteitswaarde
Antwoordoptie 2% tot 4% = 40% van de maximale kwaliteitswaarde
Antwoordoptie 4% tot 6% = 60% van de maximale kwaliteitswaarde
Antwoordoptie 6% tot 8% = 80% van de maximale kwaliteitswaarde
Antwoordoptie meer dan 8% = 100% van de maximale kwaliteitswaarde</t>
  </si>
  <si>
    <t>A) 0%</t>
  </si>
  <si>
    <t>B) 0% tot 2%</t>
  </si>
  <si>
    <t>C) 2% tot 4%</t>
  </si>
  <si>
    <t>D) 4% tot 6%</t>
  </si>
  <si>
    <t>E) 6% tot 8%</t>
  </si>
  <si>
    <t>F) meer dan 8%</t>
  </si>
  <si>
    <t>Antwoordoptie A = Geen fictieve korting
Antwoordoptie B = 20% van de maximale kwaliteitswaarde
Antwoordoptie C = 40% van de maximale kwaliteitswaarde
Antwoordoptie D = 60% van de maximale kwaliteitswaarde
Antwoordoptie E = 80% van de maximale kwaliteitswaarde
Antwoordoptie F = 100% van de maximale kwaliteitswaarde</t>
  </si>
  <si>
    <t>Totale fictieve inschrijfprijs
Deze prijs vermelden in TenderNed</t>
  </si>
  <si>
    <t>Garandeeert inschrijver een hogere SROI inzet dan geëist is in hoofdstuk IV paragraaf H van de aanbestedingsleidraad?
Indien inschrijve reen hogere SROI inzet garandeert, dient hij de jaarlijkse inzet (boven op het geëiste percentage per jaar) in % op te geven.</t>
  </si>
  <si>
    <t>Nascheiding</t>
  </si>
  <si>
    <t>Nr.</t>
  </si>
  <si>
    <t>Onderdeel</t>
  </si>
  <si>
    <t>Prijs per eenheid (1)
excl. btw</t>
  </si>
  <si>
    <t>Aantal (2)</t>
  </si>
  <si>
    <t>Jaarlijkse kosten
Subtotalen (1x2) excl. btw</t>
  </si>
  <si>
    <t>PR-11</t>
  </si>
  <si>
    <t>Per ton</t>
  </si>
  <si>
    <t>Prijs per eenheid</t>
  </si>
  <si>
    <t>Gegevens verwerkingslocatie(s)</t>
  </si>
  <si>
    <t>Kwalitatieve gunningscriteria perceel 3</t>
  </si>
  <si>
    <t>Prijsinvulformulier perceel 3</t>
  </si>
  <si>
    <t>Fictieve inschrijfprijs perceel 3</t>
  </si>
  <si>
    <t>Bijlage 04C
Tab 3: Fictieve inschrijfprijs perceel 3</t>
  </si>
  <si>
    <t>Bijlage 04C
Tab 2: Prijsinvulformulier perceel 3 (GHA)</t>
  </si>
  <si>
    <t>Over welk gegarandeerd percentage van het aangeboden GHA dient WBM te worden betaald (het percentage dat bij een AEC wordt aangeboden, eventueel verminderd met de teruggewonnen grondstoffen na verbranding)</t>
  </si>
  <si>
    <t>A) 100%</t>
  </si>
  <si>
    <t>B) 75% tot 100%</t>
  </si>
  <si>
    <t>C)  50% tot 75%</t>
  </si>
  <si>
    <t>D) minder dan 50%</t>
  </si>
  <si>
    <t>Antwoordoptie A = Geen fictieve korting
Antwoordoptie B = 33% van de maximale kwaliteitswaarde
Antwoordoptie C = 67% van de maximale kwaliteitswaarde
Antwoordoptie D = 100% van de maximale kwaliteitswaarde</t>
  </si>
  <si>
    <t>D</t>
  </si>
  <si>
    <t>E</t>
  </si>
  <si>
    <t>F</t>
  </si>
  <si>
    <t>Bijlage 04C
Tab 1: Kwalitatieve gunningscriteria perceel 3</t>
  </si>
  <si>
    <t>In een PDF document bijvoegen achter onderdeel 05 van de inschrijving.</t>
  </si>
  <si>
    <t>Verwerking GHA</t>
  </si>
  <si>
    <t>Totale inschrijfprijs (3)</t>
  </si>
  <si>
    <t>De eenheidsprijzen zijn conform alle voorwaarden uit het programma van eisen en alle overige aanbestedingsdocumenten.</t>
  </si>
  <si>
    <r>
      <t xml:space="preserve">Prijs per eenheid (A) excl. btw </t>
    </r>
    <r>
      <rPr>
        <b/>
        <sz val="11"/>
        <color theme="1"/>
        <rFont val="Century Gothic"/>
        <family val="2"/>
      </rPr>
      <t>(1)</t>
    </r>
  </si>
  <si>
    <r>
      <t xml:space="preserve">Aantal (B) </t>
    </r>
    <r>
      <rPr>
        <b/>
        <sz val="11"/>
        <color theme="1"/>
        <rFont val="Century Gothic"/>
        <family val="2"/>
      </rPr>
      <t>(2)</t>
    </r>
  </si>
  <si>
    <r>
      <t xml:space="preserve">Wat is de aangeboden ontvangstlocatie voor </t>
    </r>
    <r>
      <rPr>
        <b/>
        <sz val="10"/>
        <color theme="1"/>
        <rFont val="Century Gothic"/>
        <family val="2"/>
      </rPr>
      <t>Almelo</t>
    </r>
    <r>
      <rPr>
        <sz val="10"/>
        <color theme="1"/>
        <rFont val="Century Gothic"/>
        <family val="2"/>
      </rPr>
      <t>? 
Minimaal de volgende gegevens moeten worden verstrekt:
- volledige naam van de ontvangstlocatie;
- volledig adres van de ontvangstlocatie;
- type locatie (verwerkingslocatie of overslaglocatie)
- eigenaar van de ontvangstlocatie.</t>
    </r>
  </si>
  <si>
    <r>
      <t xml:space="preserve">Als de reistijd gelijk is aan de voor dit perceel vastgestelde maximale reistijd (conform tabblad 1) = geen kwaliteitswaarde (zijnde €0,- fictieve korting op de inschrijfprijs). 
Als de reistijd gelijk is aan de minimale reistijd (zijnde 5 minuten) = maximale kwaliteitswaarde (zijnde de maximale fictieve korting op inschrijfprijs). 
Formule voor het berekenen van de behaalde kwaliteitswaarde (zijnde de fictieve korting op de inschrijfprijs):
</t>
    </r>
    <r>
      <rPr>
        <i/>
        <sz val="10"/>
        <color theme="1"/>
        <rFont val="Century Gothic"/>
        <family val="2"/>
      </rPr>
      <t>Formule: (1-(aangeboden reistijd-minimale reistijd)/maximale reistijd-minimale reistijd))*maximale kwaliteitswaarde = fictieve korting op inschrijfprijs</t>
    </r>
  </si>
  <si>
    <r>
      <t xml:space="preserve">Wat is de aangeboden ontvangstlocatie voor </t>
    </r>
    <r>
      <rPr>
        <b/>
        <sz val="10"/>
        <color theme="1"/>
        <rFont val="Century Gothic"/>
        <family val="2"/>
      </rPr>
      <t>Oldenzaal</t>
    </r>
    <r>
      <rPr>
        <sz val="10"/>
        <color theme="1"/>
        <rFont val="Century Gothic"/>
        <family val="2"/>
      </rPr>
      <t>? Minimaal de volgende gegevens moeten worden verstrekt:
- volledige naam van de ontvangstlocatie;
- volledig adres van de ontvangstlocatie;
- type locatie (verwerkingslocatie of overslaglocatie)
- eigenaar van de ontvangstlocatie.</t>
    </r>
  </si>
  <si>
    <t>Wat is de reistijd vanaf het centrale punt in het werkgebied naar de ontvangstlocatie (berekenen conform eis O-10)? Het gaat om een enkele reis. De reistijd moet opgegeven worden in hele minuten.</t>
  </si>
  <si>
    <t>Indienen van bewijsvoering conform de in eis O-10 uitgewerkte methode.</t>
  </si>
  <si>
    <t>Laten vervallen, SROI bij verwerking is al moeilijk</t>
  </si>
  <si>
    <t>Is al onderdeel van prijsinvulformulier</t>
  </si>
  <si>
    <t>Prijs voor ontvangst (incl. eventueel voorverkleining, op-, overslag en transport)</t>
  </si>
  <si>
    <r>
      <t>Verwerkingsprijs voor GHA excl WBM en CO2-heffing (</t>
    </r>
    <r>
      <rPr>
        <b/>
        <sz val="10"/>
        <color theme="1"/>
        <rFont val="Century Gothic"/>
        <family val="2"/>
      </rPr>
      <t>4)</t>
    </r>
  </si>
  <si>
    <t>PR-2</t>
  </si>
  <si>
    <r>
      <t xml:space="preserve">Aandeel waarover WBM moet worden betaald </t>
    </r>
    <r>
      <rPr>
        <b/>
        <i/>
        <sz val="10"/>
        <color theme="1"/>
        <rFont val="Century Gothic"/>
        <family val="2"/>
      </rPr>
      <t>(2027)</t>
    </r>
    <r>
      <rPr>
        <i/>
        <sz val="10"/>
        <color theme="1"/>
        <rFont val="Century Gothic"/>
        <family val="2"/>
      </rPr>
      <t xml:space="preserve"> </t>
    </r>
    <r>
      <rPr>
        <b/>
        <sz val="10"/>
        <color theme="1"/>
        <rFont val="Century Gothic"/>
        <family val="2"/>
      </rPr>
      <t>(5)</t>
    </r>
  </si>
  <si>
    <t>PR-3-2028</t>
  </si>
  <si>
    <r>
      <t xml:space="preserve">Percentage van de WBM die in </t>
    </r>
    <r>
      <rPr>
        <b/>
        <sz val="10"/>
        <color theme="1"/>
        <rFont val="Century Gothic"/>
        <family val="2"/>
      </rPr>
      <t>2028</t>
    </r>
    <r>
      <rPr>
        <sz val="10"/>
        <color theme="1"/>
        <rFont val="Century Gothic"/>
        <family val="2"/>
      </rPr>
      <t xml:space="preserve"> moet worden betaald (dient lager te zijn dan het percentage uit PR-3)</t>
    </r>
  </si>
  <si>
    <t>PR-3-2029</t>
  </si>
  <si>
    <r>
      <t xml:space="preserve">Percentage van de WBM die in </t>
    </r>
    <r>
      <rPr>
        <b/>
        <sz val="10"/>
        <color theme="1"/>
        <rFont val="Century Gothic"/>
        <family val="2"/>
      </rPr>
      <t>2029</t>
    </r>
    <r>
      <rPr>
        <sz val="10"/>
        <color theme="1"/>
        <rFont val="Century Gothic"/>
        <family val="2"/>
      </rPr>
      <t xml:space="preserve"> moet worden betaald (dient lager te zijn dan het percentage uit PR-3)</t>
    </r>
  </si>
  <si>
    <t>PR-3-2030</t>
  </si>
  <si>
    <r>
      <t>Percentage van de WBM die in</t>
    </r>
    <r>
      <rPr>
        <b/>
        <sz val="10"/>
        <color theme="1"/>
        <rFont val="Century Gothic"/>
        <family val="2"/>
      </rPr>
      <t xml:space="preserve"> 2030</t>
    </r>
    <r>
      <rPr>
        <sz val="10"/>
        <color theme="1"/>
        <rFont val="Century Gothic"/>
        <family val="2"/>
      </rPr>
      <t xml:space="preserve"> moet worden betaald (dient lager te zijn dan het percentage uit PR-3)</t>
    </r>
  </si>
  <si>
    <t>PR-3-2031</t>
  </si>
  <si>
    <r>
      <t xml:space="preserve">Percentage van de WBM die in </t>
    </r>
    <r>
      <rPr>
        <b/>
        <sz val="10"/>
        <color theme="1"/>
        <rFont val="Century Gothic"/>
        <family val="2"/>
      </rPr>
      <t>2031</t>
    </r>
    <r>
      <rPr>
        <sz val="10"/>
        <color theme="1"/>
        <rFont val="Century Gothic"/>
        <family val="2"/>
      </rPr>
      <t>moet worden betaald (dient lager te zijn dan het percentage uit PR-3)</t>
    </r>
  </si>
  <si>
    <t>PR-3-2032</t>
  </si>
  <si>
    <r>
      <t xml:space="preserve">Percentage van de WBM die in </t>
    </r>
    <r>
      <rPr>
        <b/>
        <sz val="10"/>
        <color theme="1"/>
        <rFont val="Century Gothic"/>
        <family val="2"/>
      </rPr>
      <t>2032</t>
    </r>
    <r>
      <rPr>
        <sz val="10"/>
        <color theme="1"/>
        <rFont val="Century Gothic"/>
        <family val="2"/>
      </rPr>
      <t xml:space="preserve"> moet worden betaald (dient lager te zijn dan het percentage uit PR-3)</t>
    </r>
  </si>
  <si>
    <t>PR-3-2033</t>
  </si>
  <si>
    <r>
      <t xml:space="preserve">Percentage van de WBM die in </t>
    </r>
    <r>
      <rPr>
        <b/>
        <sz val="10"/>
        <color theme="1"/>
        <rFont val="Century Gothic"/>
        <family val="2"/>
      </rPr>
      <t xml:space="preserve">2033 </t>
    </r>
    <r>
      <rPr>
        <sz val="10"/>
        <color theme="1"/>
        <rFont val="Century Gothic"/>
        <family val="2"/>
      </rPr>
      <t>moet worden betaald (dient lager te zijn dan het percentage uit PR-3)</t>
    </r>
  </si>
  <si>
    <t>PR-3-2034</t>
  </si>
  <si>
    <r>
      <t xml:space="preserve">Percentage van de WBM die in </t>
    </r>
    <r>
      <rPr>
        <b/>
        <sz val="10"/>
        <color theme="1"/>
        <rFont val="Century Gothic"/>
        <family val="2"/>
      </rPr>
      <t>2034</t>
    </r>
    <r>
      <rPr>
        <sz val="10"/>
        <color theme="1"/>
        <rFont val="Century Gothic"/>
        <family val="2"/>
      </rPr>
      <t xml:space="preserve"> moet worden betaald (dient lager te zijn dan het percentage uit PR-3)</t>
    </r>
  </si>
  <si>
    <t>PR-3-2035</t>
  </si>
  <si>
    <r>
      <t xml:space="preserve">Percentage van de WBM die in </t>
    </r>
    <r>
      <rPr>
        <b/>
        <sz val="10"/>
        <color theme="1"/>
        <rFont val="Century Gothic"/>
        <family val="2"/>
      </rPr>
      <t xml:space="preserve">2035 </t>
    </r>
    <r>
      <rPr>
        <sz val="10"/>
        <color theme="1"/>
        <rFont val="Century Gothic"/>
        <family val="2"/>
      </rPr>
      <t>moet worden betaald (dient lager te zijn dan het percentage uit PR-3)</t>
    </r>
  </si>
  <si>
    <t>PR-4-2027</t>
  </si>
  <si>
    <r>
      <t>Percentage van de CO2 heffing te verbranden HRA die in rekening wordt gebracht</t>
    </r>
    <r>
      <rPr>
        <b/>
        <sz val="10"/>
        <color theme="1"/>
        <rFont val="Century Gothic"/>
        <family val="2"/>
      </rPr>
      <t xml:space="preserve"> in 2027 (8)</t>
    </r>
  </si>
  <si>
    <t>PR-4-2028</t>
  </si>
  <si>
    <r>
      <t>Percentage van de CO2 heffing te verbranden HRA die in rekening wordt gebracht</t>
    </r>
    <r>
      <rPr>
        <b/>
        <sz val="10"/>
        <color theme="1"/>
        <rFont val="Century Gothic"/>
        <family val="2"/>
      </rPr>
      <t xml:space="preserve"> in 2028 (8)</t>
    </r>
  </si>
  <si>
    <t>PR-4-2029</t>
  </si>
  <si>
    <r>
      <t>Percentage van de CO2 heffing te verbranden HRA die in rekening wordt gebracht</t>
    </r>
    <r>
      <rPr>
        <b/>
        <sz val="10"/>
        <color theme="1"/>
        <rFont val="Century Gothic"/>
        <family val="2"/>
      </rPr>
      <t xml:space="preserve"> in 2029 (8)</t>
    </r>
  </si>
  <si>
    <t>PR-4-2030</t>
  </si>
  <si>
    <r>
      <t>Percentage van de CO2 heffing te verbranden HRA die in rekening wordt gebracht</t>
    </r>
    <r>
      <rPr>
        <b/>
        <sz val="10"/>
        <color theme="1"/>
        <rFont val="Century Gothic"/>
        <family val="2"/>
      </rPr>
      <t xml:space="preserve"> in 2030 (8)</t>
    </r>
  </si>
  <si>
    <t>PR-4-2031</t>
  </si>
  <si>
    <r>
      <t>Percentage van de CO2 heffing te verbranden HRA die in rekening wordt gebracht</t>
    </r>
    <r>
      <rPr>
        <b/>
        <sz val="10"/>
        <color theme="1"/>
        <rFont val="Century Gothic"/>
        <family val="2"/>
      </rPr>
      <t xml:space="preserve"> in 2031 (8)</t>
    </r>
  </si>
  <si>
    <t>PR-4-2032</t>
  </si>
  <si>
    <r>
      <t>Percentage van de CO2 heffing te verbranden HRA die in rekening wordt gebracht</t>
    </r>
    <r>
      <rPr>
        <b/>
        <sz val="10"/>
        <color theme="1"/>
        <rFont val="Century Gothic"/>
        <family val="2"/>
      </rPr>
      <t xml:space="preserve"> in 2032 (8)</t>
    </r>
  </si>
  <si>
    <t>PR-4-2033</t>
  </si>
  <si>
    <r>
      <t>Percentage van de CO2 heffing te verbranden HRA die in rekening wordt gebracht</t>
    </r>
    <r>
      <rPr>
        <b/>
        <sz val="10"/>
        <color theme="1"/>
        <rFont val="Century Gothic"/>
        <family val="2"/>
      </rPr>
      <t xml:space="preserve"> in 2033(8)</t>
    </r>
  </si>
  <si>
    <t>PR-4-2034</t>
  </si>
  <si>
    <r>
      <t>Percentage van de CO2 heffing te verbranden HRA die in rekening wordt gebracht</t>
    </r>
    <r>
      <rPr>
        <b/>
        <sz val="10"/>
        <color theme="1"/>
        <rFont val="Century Gothic"/>
        <family val="2"/>
      </rPr>
      <t xml:space="preserve"> in 2034(8)</t>
    </r>
  </si>
  <si>
    <t>PR-4-2035</t>
  </si>
  <si>
    <r>
      <t>Percentage van de CO2 heffing te verbranden HRA die in rekening wordt gebracht</t>
    </r>
    <r>
      <rPr>
        <b/>
        <sz val="10"/>
        <color theme="1"/>
        <rFont val="Century Gothic"/>
        <family val="2"/>
      </rPr>
      <t xml:space="preserve"> in 2035(8)</t>
    </r>
  </si>
  <si>
    <r>
      <t>WBM d.d. 01-01-2026</t>
    </r>
    <r>
      <rPr>
        <b/>
        <sz val="10"/>
        <color theme="1"/>
        <rFont val="Century Gothic"/>
        <family val="2"/>
      </rPr>
      <t>(5)</t>
    </r>
  </si>
  <si>
    <t>PR-5-2027</t>
  </si>
  <si>
    <r>
      <t xml:space="preserve">WBM d.d. 1-1-2027 </t>
    </r>
    <r>
      <rPr>
        <b/>
        <sz val="10"/>
        <color theme="1"/>
        <rFont val="Century Gothic"/>
        <family val="2"/>
      </rPr>
      <t>(5)</t>
    </r>
  </si>
  <si>
    <t>PR-5-2028</t>
  </si>
  <si>
    <r>
      <t xml:space="preserve">WBM d.d. 1-1-2028 </t>
    </r>
    <r>
      <rPr>
        <b/>
        <sz val="10"/>
        <color theme="1"/>
        <rFont val="Century Gothic"/>
        <family val="2"/>
      </rPr>
      <t>(5)</t>
    </r>
  </si>
  <si>
    <t>PR-5-2029</t>
  </si>
  <si>
    <r>
      <t xml:space="preserve">WBM d.d. 1-1-2029 </t>
    </r>
    <r>
      <rPr>
        <b/>
        <sz val="10"/>
        <color theme="1"/>
        <rFont val="Century Gothic"/>
        <family val="2"/>
      </rPr>
      <t>(5)</t>
    </r>
  </si>
  <si>
    <t>PR-5-2030</t>
  </si>
  <si>
    <r>
      <t xml:space="preserve">WBM d.d. 1-1-2030 </t>
    </r>
    <r>
      <rPr>
        <b/>
        <sz val="10"/>
        <color theme="1"/>
        <rFont val="Century Gothic"/>
        <family val="2"/>
      </rPr>
      <t>(5)</t>
    </r>
  </si>
  <si>
    <t>PR-5-2031</t>
  </si>
  <si>
    <r>
      <t xml:space="preserve">WBM d.d. 1-1-2021 </t>
    </r>
    <r>
      <rPr>
        <b/>
        <sz val="10"/>
        <color theme="1"/>
        <rFont val="Century Gothic"/>
        <family val="2"/>
      </rPr>
      <t>(5)</t>
    </r>
  </si>
  <si>
    <t>PR-5-2032</t>
  </si>
  <si>
    <r>
      <t xml:space="preserve">WBM d.d. 1-1-2032 </t>
    </r>
    <r>
      <rPr>
        <b/>
        <sz val="10"/>
        <color theme="1"/>
        <rFont val="Century Gothic"/>
        <family val="2"/>
      </rPr>
      <t>(5)</t>
    </r>
  </si>
  <si>
    <t>PR-5-2033</t>
  </si>
  <si>
    <r>
      <t xml:space="preserve">WBM d.d. 1-1-2033 </t>
    </r>
    <r>
      <rPr>
        <b/>
        <sz val="10"/>
        <color theme="1"/>
        <rFont val="Century Gothic"/>
        <family val="2"/>
      </rPr>
      <t>(5)</t>
    </r>
  </si>
  <si>
    <t xml:space="preserve"> </t>
  </si>
  <si>
    <t>PR-5-2034</t>
  </si>
  <si>
    <r>
      <t xml:space="preserve">WBM d.d. 1-1-2034 </t>
    </r>
    <r>
      <rPr>
        <b/>
        <sz val="10"/>
        <color theme="1"/>
        <rFont val="Century Gothic"/>
        <family val="2"/>
      </rPr>
      <t>(5)</t>
    </r>
  </si>
  <si>
    <t>PR-5-2035</t>
  </si>
  <si>
    <r>
      <t xml:space="preserve">WBM d.d. 1-1-2035 </t>
    </r>
    <r>
      <rPr>
        <b/>
        <sz val="10"/>
        <color theme="1"/>
        <rFont val="Century Gothic"/>
        <family val="2"/>
      </rPr>
      <t>(5)</t>
    </r>
  </si>
  <si>
    <t>PR-6-2027</t>
  </si>
  <si>
    <r>
      <t>CO2-heffing 2027</t>
    </r>
    <r>
      <rPr>
        <b/>
        <sz val="10"/>
        <color theme="1"/>
        <rFont val="Century Gothic"/>
        <family val="2"/>
      </rPr>
      <t>(8)</t>
    </r>
  </si>
  <si>
    <t>PR-6-2028</t>
  </si>
  <si>
    <r>
      <t>CO2-heffing 2028</t>
    </r>
    <r>
      <rPr>
        <b/>
        <sz val="10"/>
        <color theme="1"/>
        <rFont val="Century Gothic"/>
        <family val="2"/>
      </rPr>
      <t>(8)</t>
    </r>
  </si>
  <si>
    <t>PR-6-2029</t>
  </si>
  <si>
    <r>
      <t>CO2-heffing 2029</t>
    </r>
    <r>
      <rPr>
        <b/>
        <sz val="10"/>
        <color theme="1"/>
        <rFont val="Century Gothic"/>
        <family val="2"/>
      </rPr>
      <t>(8)</t>
    </r>
  </si>
  <si>
    <t>PR-6-2030</t>
  </si>
  <si>
    <r>
      <t>CO2-heffing 2030</t>
    </r>
    <r>
      <rPr>
        <b/>
        <sz val="10"/>
        <color theme="1"/>
        <rFont val="Century Gothic"/>
        <family val="2"/>
      </rPr>
      <t>(8)</t>
    </r>
  </si>
  <si>
    <t>PR-6-2031</t>
  </si>
  <si>
    <r>
      <t>CO2-heffing 2031</t>
    </r>
    <r>
      <rPr>
        <b/>
        <sz val="10"/>
        <color theme="1"/>
        <rFont val="Century Gothic"/>
        <family val="2"/>
      </rPr>
      <t>(8)</t>
    </r>
  </si>
  <si>
    <t>PR-6-2032</t>
  </si>
  <si>
    <r>
      <t>CO2-heffing 2032</t>
    </r>
    <r>
      <rPr>
        <b/>
        <sz val="10"/>
        <color theme="1"/>
        <rFont val="Century Gothic"/>
        <family val="2"/>
      </rPr>
      <t>(8)</t>
    </r>
  </si>
  <si>
    <t>PR-6-2033</t>
  </si>
  <si>
    <r>
      <t>CO2-heffing 2033</t>
    </r>
    <r>
      <rPr>
        <b/>
        <sz val="10"/>
        <color theme="1"/>
        <rFont val="Century Gothic"/>
        <family val="2"/>
      </rPr>
      <t>(8)</t>
    </r>
  </si>
  <si>
    <t>PR-6-2034</t>
  </si>
  <si>
    <r>
      <t>CO2-heffing 2034</t>
    </r>
    <r>
      <rPr>
        <b/>
        <sz val="10"/>
        <color theme="1"/>
        <rFont val="Century Gothic"/>
        <family val="2"/>
      </rPr>
      <t>(8)</t>
    </r>
  </si>
  <si>
    <t>PR-6-2035</t>
  </si>
  <si>
    <r>
      <t>CO2-heffing 2035</t>
    </r>
    <r>
      <rPr>
        <b/>
        <sz val="10"/>
        <color theme="1"/>
        <rFont val="Century Gothic"/>
        <family val="2"/>
      </rPr>
      <t>(8)</t>
    </r>
  </si>
  <si>
    <t>Afvalstoffenbelasting, zijnde wet belastingen op milieugrondslag (WBM) en CO2-heffing op grof restafval (GHA) in Nederland</t>
  </si>
  <si>
    <t>Ton GHA</t>
  </si>
  <si>
    <t>Beschikt inschrijver over een CO2- Prestatieladder certificering op basis van het Handboek 3.1 (of Handboek 4.0) CO2-Prestatieladder? 
Afhankelijk van de beantwoording, verklaart inschrijver dat hij de onderhavige opdracht uitvoert conform de certificering waar hij over verklaart te beschikken. Hiermee wordt het toepassen van de CO2-Prestatieladder een (contractuele) uitvoeringsvoorwaarde in de zin van art. 2.80 Aw 2012. 
Indien inschrijver niet beschikt over het CO2-Prestatieladder-certificaat, toont de inschrijver specifiek op projectniveau met een projectverklaring aan (binnen 3 maanden na de ingangsdatum van de overeenkomst en vervolgens jaarlijks) dat hij (projectspecifiek) voldoet aan het opgegeven ambitieniveau (en onderliggende niveaus) waarmee hij heeft ingeschreven (ambitieniveau 1 / 2 / 3 / 4 / 5 conform Handboek 3.1 CO2-Prestatieladder of trede 1, 2 of 3 van Handboek 4.0 CO2-Prestatieladder). Als inschrijver gebruik maakt van een projectverklaring, moet de inschrijver dit in een aanvullende verklaring bij inschrijving indienen, naast het in cel C2 op te geven antwoord.
Inschrijver kan ook inschrijven met geen CO2-Prestatieladder-certificaat (geen ambitieniveau).</t>
  </si>
  <si>
    <t>A) Nee, inschrijver heeft geen CO2-Prestatieladder-certificaat</t>
  </si>
  <si>
    <t>B) Ja, inschrijver is gecertificeerd op niveau 1 Handboek 3.1 CO2-Prestatieladder (of trede 1 Handboek 4.0 CO2-Prestatieladder certificaat)</t>
  </si>
  <si>
    <r>
      <t>C) Ja, inschrijver is gecertificeerd op niveau 2 Handboek 3.1 CO</t>
    </r>
    <r>
      <rPr>
        <vertAlign val="subscript"/>
        <sz val="11"/>
        <color theme="1"/>
        <rFont val="Century Gothic"/>
        <family val="2"/>
      </rPr>
      <t>2</t>
    </r>
    <r>
      <rPr>
        <sz val="11"/>
        <color theme="1"/>
        <rFont val="Century Gothic"/>
        <family val="2"/>
      </rPr>
      <t>-Prestatieladder (of trede 1 Handboek 4.0 CO</t>
    </r>
    <r>
      <rPr>
        <vertAlign val="subscript"/>
        <sz val="11"/>
        <color theme="1"/>
        <rFont val="Century Gothic"/>
        <family val="2"/>
      </rPr>
      <t>2</t>
    </r>
    <r>
      <rPr>
        <sz val="11"/>
        <color theme="1"/>
        <rFont val="Century Gothic"/>
        <family val="2"/>
      </rPr>
      <t>-Prestatieladder certificaat)</t>
    </r>
  </si>
  <si>
    <r>
      <t>D) Ja, inschrijver is gecertificeerd op niveau 3 Handboek 3.1 CO</t>
    </r>
    <r>
      <rPr>
        <vertAlign val="subscript"/>
        <sz val="11"/>
        <color theme="1"/>
        <rFont val="Century Gothic"/>
        <family val="2"/>
      </rPr>
      <t>2</t>
    </r>
    <r>
      <rPr>
        <sz val="11"/>
        <color theme="1"/>
        <rFont val="Century Gothic"/>
        <family val="2"/>
      </rPr>
      <t>-Prestatieladder (of trede 1 Handboek 4.0 CO</t>
    </r>
    <r>
      <rPr>
        <vertAlign val="subscript"/>
        <sz val="11"/>
        <color theme="1"/>
        <rFont val="Century Gothic"/>
        <family val="2"/>
      </rPr>
      <t>2</t>
    </r>
    <r>
      <rPr>
        <sz val="11"/>
        <color theme="1"/>
        <rFont val="Century Gothic"/>
        <family val="2"/>
      </rPr>
      <t>-Prestatieladder certificaat)</t>
    </r>
  </si>
  <si>
    <r>
      <t>E) Ja, inschrijver is gecertificeerd op niveau 4 Handboek 3.1 CO</t>
    </r>
    <r>
      <rPr>
        <vertAlign val="subscript"/>
        <sz val="11"/>
        <color theme="1"/>
        <rFont val="Century Gothic"/>
        <family val="2"/>
      </rPr>
      <t>2</t>
    </r>
    <r>
      <rPr>
        <sz val="11"/>
        <color theme="1"/>
        <rFont val="Century Gothic"/>
        <family val="2"/>
      </rPr>
      <t>-Prestatieladder</t>
    </r>
  </si>
  <si>
    <r>
      <t>F) Ja, inschrijver is gecertificeerd op niveau 5 Handboek 3.1 CO</t>
    </r>
    <r>
      <rPr>
        <vertAlign val="subscript"/>
        <sz val="11"/>
        <color theme="1"/>
        <rFont val="Century Gothic"/>
        <family val="2"/>
      </rPr>
      <t>2</t>
    </r>
    <r>
      <rPr>
        <sz val="11"/>
        <color theme="1"/>
        <rFont val="Century Gothic"/>
        <family val="2"/>
      </rPr>
      <t>-Prestatieladder (of trede 2 of trede 3 Handboek 4.0 CO</t>
    </r>
    <r>
      <rPr>
        <vertAlign val="subscript"/>
        <sz val="11"/>
        <color theme="1"/>
        <rFont val="Century Gothic"/>
        <family val="2"/>
      </rPr>
      <t>2</t>
    </r>
    <r>
      <rPr>
        <sz val="11"/>
        <color theme="1"/>
        <rFont val="Century Gothic"/>
        <family val="2"/>
      </rPr>
      <t>-Prestatielader certificaat)</t>
    </r>
  </si>
  <si>
    <t>Bijlage 04C - Invulformulier gunningscriteria perceel 3 
(GHA)
Behorende bij de Europese openbare aanbesteding 
"Ontvangst en Verwerking HRA, GHA &amp; GFT' van gemeenten Almelo  en Oldenzaal"</t>
  </si>
  <si>
    <t xml:space="preserve">Inschrijver moet in PR-3-20## en PR-4-20## het maximale (gewichts)percentage invullen dat per aangeleverde ton GHA wordt verwerkt in een AEC. Voor het resterende percentage wordt verondersteld dat dit deel van het GHA middels een vorm van (na)scheiding uitgesorteerd wordt en dus niet voor verbranding in aanmerking komt. Opdrachtgever betaalt geen WBM en CO2 heffing over de uitgesorteerde (niet in een AEC verwerkte) deelstromen. </t>
  </si>
  <si>
    <t>Het minimale percentage van het aangeleverd GHA waarover WBM wordt betaald is 80% en voor de CO2-heffing 100%. Inschrijver kan voor de jaren na 2027 eventueel een WBM percentage en CO2-heffingspercentage opgeven dat lager is. PR-3-20XX wordt door het formulier berekend a.d.h.v. de door inschrijver in PR-4 en PR-5 ingevulde waarden.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</si>
</sst>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_ ;\-#,##0\ "/>
    <numFmt numFmtId="165" formatCode="&quot;€&quot;\ #,##0.00"/>
  </numFmts>
  <fonts count="28" x14ac:knownFonts="1">
    <font>
      <sz val="11"/>
      <color theme="1"/>
      <name val="Calibri"/>
      <family val="2"/>
      <scheme val="minor"/>
    </font>
    <font>
      <sz val="11"/>
      <color theme="1"/>
      <name val="Calibri"/>
      <family val="2"/>
      <scheme val="minor"/>
    </font>
    <font>
      <sz val="10"/>
      <name val="Arial"/>
      <family val="2"/>
    </font>
    <font>
      <sz val="9"/>
      <color theme="1"/>
      <name val="Century Gothic"/>
      <family val="2"/>
    </font>
    <font>
      <sz val="8"/>
      <name val="Calibri"/>
      <family val="2"/>
      <scheme val="minor"/>
    </font>
    <font>
      <b/>
      <sz val="10"/>
      <color theme="1"/>
      <name val="Century Gothic"/>
      <family val="2"/>
    </font>
    <font>
      <sz val="10"/>
      <color theme="1"/>
      <name val="Century Gothic"/>
      <family val="2"/>
    </font>
    <font>
      <sz val="11"/>
      <color theme="1"/>
      <name val="Century Gothic"/>
      <family val="2"/>
    </font>
    <font>
      <b/>
      <sz val="14"/>
      <color theme="0"/>
      <name val="Century Gothic"/>
      <family val="2"/>
    </font>
    <font>
      <b/>
      <sz val="11"/>
      <color theme="0"/>
      <name val="Century Gothic"/>
      <family val="2"/>
    </font>
    <font>
      <b/>
      <sz val="11"/>
      <color theme="1"/>
      <name val="Century Gothic"/>
      <family val="2"/>
    </font>
    <font>
      <b/>
      <sz val="11"/>
      <color indexed="9"/>
      <name val="Century Gothic"/>
      <family val="2"/>
    </font>
    <font>
      <sz val="9"/>
      <name val="Century Gothic"/>
      <family val="2"/>
    </font>
    <font>
      <b/>
      <sz val="9"/>
      <name val="Century Gothic"/>
      <family val="2"/>
    </font>
    <font>
      <sz val="11"/>
      <name val="Century Gothic"/>
      <family val="2"/>
    </font>
    <font>
      <b/>
      <sz val="12"/>
      <name val="Century Gothic"/>
      <family val="2"/>
    </font>
    <font>
      <u/>
      <sz val="11"/>
      <name val="Century Gothic"/>
      <family val="2"/>
    </font>
    <font>
      <sz val="10"/>
      <name val="Century Gothic"/>
      <family val="2"/>
    </font>
    <font>
      <i/>
      <sz val="10"/>
      <color theme="1"/>
      <name val="Century Gothic"/>
      <family val="2"/>
    </font>
    <font>
      <sz val="10"/>
      <color rgb="FFFF0000"/>
      <name val="Century Gothic"/>
      <family val="2"/>
    </font>
    <font>
      <b/>
      <i/>
      <sz val="10"/>
      <color theme="1"/>
      <name val="Century Gothic"/>
      <family val="2"/>
    </font>
    <font>
      <b/>
      <sz val="11"/>
      <color rgb="FF0070C0"/>
      <name val="Century Gothic"/>
      <family val="2"/>
    </font>
    <font>
      <b/>
      <sz val="10"/>
      <color rgb="FF0070C0"/>
      <name val="Century Gothic"/>
      <family val="2"/>
    </font>
    <font>
      <vertAlign val="subscript"/>
      <sz val="11"/>
      <color theme="1"/>
      <name val="Century Gothic"/>
      <family val="2"/>
    </font>
    <font>
      <sz val="11"/>
      <color theme="0"/>
      <name val="Century Gothic"/>
      <family val="2"/>
    </font>
    <font>
      <sz val="10"/>
      <color theme="0"/>
      <name val="Century Gothic"/>
      <family val="2"/>
    </font>
    <font>
      <sz val="9"/>
      <color theme="0"/>
      <name val="Century Gothic"/>
      <family val="2"/>
    </font>
    <font>
      <b/>
      <sz val="10"/>
      <color theme="0"/>
      <name val="Century Gothic"/>
      <family val="2"/>
    </font>
  </fonts>
  <fills count="9">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rgb="FF3366FF"/>
        <bgColor indexed="64"/>
      </patternFill>
    </fill>
    <fill>
      <patternFill patternType="solid">
        <fgColor rgb="FF99CCFF"/>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0">
    <xf numFmtId="0" fontId="0" fillId="0" borderId="0"/>
    <xf numFmtId="0" fontId="2" fillId="0" borderId="0"/>
    <xf numFmtId="0" fontId="3" fillId="0" borderId="0"/>
    <xf numFmtId="0" fontId="2" fillId="0" borderId="0"/>
    <xf numFmtId="44"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70">
    <xf numFmtId="0" fontId="0" fillId="0" borderId="0" xfId="0"/>
    <xf numFmtId="0" fontId="3" fillId="0" borderId="0" xfId="0" applyFont="1" applyAlignment="1" applyProtection="1">
      <alignment vertical="center" wrapText="1"/>
      <protection hidden="1"/>
    </xf>
    <xf numFmtId="0" fontId="5" fillId="3" borderId="11" xfId="3" applyFont="1" applyFill="1" applyBorder="1" applyAlignment="1" applyProtection="1">
      <alignment horizontal="center" vertical="center" wrapText="1"/>
      <protection hidden="1"/>
    </xf>
    <xf numFmtId="0" fontId="5" fillId="3" borderId="11" xfId="3" applyFont="1" applyFill="1" applyBorder="1" applyAlignment="1" applyProtection="1">
      <alignment horizontal="left" vertical="center" wrapText="1"/>
      <protection hidden="1"/>
    </xf>
    <xf numFmtId="0" fontId="6" fillId="0" borderId="0" xfId="0" applyFont="1" applyAlignment="1" applyProtection="1">
      <alignment vertical="center" wrapText="1"/>
      <protection hidden="1"/>
    </xf>
    <xf numFmtId="0" fontId="7" fillId="0" borderId="0" xfId="2" applyFont="1" applyAlignment="1" applyProtection="1">
      <alignment vertical="center"/>
      <protection hidden="1"/>
    </xf>
    <xf numFmtId="0" fontId="9" fillId="2" borderId="9" xfId="1" applyFont="1" applyFill="1" applyBorder="1" applyAlignment="1" applyProtection="1">
      <alignment horizontal="left" vertical="center" wrapText="1"/>
      <protection hidden="1"/>
    </xf>
    <xf numFmtId="0" fontId="9" fillId="2" borderId="0" xfId="1" applyFont="1" applyFill="1" applyAlignment="1" applyProtection="1">
      <alignment horizontal="center" vertical="center" wrapText="1"/>
      <protection hidden="1"/>
    </xf>
    <xf numFmtId="0" fontId="9" fillId="2" borderId="10" xfId="1" applyFont="1" applyFill="1" applyBorder="1" applyAlignment="1" applyProtection="1">
      <alignment horizontal="center" vertical="center" wrapText="1"/>
      <protection hidden="1"/>
    </xf>
    <xf numFmtId="0" fontId="9" fillId="0" borderId="0" xfId="2" applyFont="1" applyAlignment="1" applyProtection="1">
      <alignment vertical="center"/>
      <protection hidden="1"/>
    </xf>
    <xf numFmtId="0" fontId="7" fillId="3" borderId="9" xfId="3" applyFont="1" applyFill="1" applyBorder="1" applyAlignment="1" applyProtection="1">
      <alignment horizontal="center" vertical="center" wrapText="1"/>
      <protection hidden="1"/>
    </xf>
    <xf numFmtId="0" fontId="7" fillId="3" borderId="0" xfId="3" applyFont="1" applyFill="1" applyAlignment="1" applyProtection="1">
      <alignment vertical="center" wrapText="1"/>
      <protection hidden="1"/>
    </xf>
    <xf numFmtId="0" fontId="7" fillId="3" borderId="0" xfId="3" applyFont="1" applyFill="1" applyAlignment="1" applyProtection="1">
      <alignment horizontal="center" vertical="center" wrapText="1"/>
      <protection hidden="1"/>
    </xf>
    <xf numFmtId="0" fontId="7" fillId="3" borderId="10" xfId="3" applyFont="1" applyFill="1" applyBorder="1" applyAlignment="1" applyProtection="1">
      <alignment horizontal="center" vertical="center" wrapText="1"/>
      <protection hidden="1"/>
    </xf>
    <xf numFmtId="0" fontId="7" fillId="0" borderId="11" xfId="2" applyFont="1" applyBorder="1" applyAlignment="1" applyProtection="1">
      <alignment horizontal="center" vertical="center"/>
      <protection hidden="1"/>
    </xf>
    <xf numFmtId="0" fontId="7" fillId="0" borderId="0" xfId="2" applyFont="1" applyAlignment="1" applyProtection="1">
      <alignment horizontal="center" vertical="center"/>
      <protection hidden="1"/>
    </xf>
    <xf numFmtId="0" fontId="7" fillId="6" borderId="11" xfId="3" applyFont="1" applyFill="1" applyBorder="1" applyAlignment="1" applyProtection="1">
      <alignment horizontal="center" vertical="center" wrapText="1"/>
      <protection hidden="1"/>
    </xf>
    <xf numFmtId="0" fontId="7" fillId="0" borderId="0" xfId="5" applyFont="1" applyAlignment="1" applyProtection="1">
      <alignment horizontal="left" vertical="center"/>
      <protection hidden="1"/>
    </xf>
    <xf numFmtId="44" fontId="7" fillId="0" borderId="0" xfId="5" applyNumberFormat="1" applyFont="1" applyAlignment="1" applyProtection="1">
      <alignment horizontal="center" vertical="center"/>
      <protection hidden="1"/>
    </xf>
    <xf numFmtId="0" fontId="7" fillId="0" borderId="0" xfId="5" applyFont="1" applyAlignment="1" applyProtection="1">
      <alignment horizontal="center" vertical="center" wrapText="1"/>
      <protection hidden="1"/>
    </xf>
    <xf numFmtId="0" fontId="12" fillId="0" borderId="0" xfId="2" applyFont="1" applyAlignment="1" applyProtection="1">
      <alignment vertical="center"/>
      <protection hidden="1"/>
    </xf>
    <xf numFmtId="0" fontId="13" fillId="3" borderId="18" xfId="3" applyFont="1" applyFill="1" applyBorder="1" applyAlignment="1" applyProtection="1">
      <alignment vertical="center" wrapText="1"/>
      <protection hidden="1"/>
    </xf>
    <xf numFmtId="0" fontId="13" fillId="3" borderId="18" xfId="3" applyFont="1" applyFill="1" applyBorder="1" applyAlignment="1" applyProtection="1">
      <alignment horizontal="center" vertical="center" wrapText="1"/>
      <protection hidden="1"/>
    </xf>
    <xf numFmtId="165" fontId="10" fillId="5" borderId="0" xfId="5" applyNumberFormat="1" applyFont="1" applyFill="1" applyAlignment="1" applyProtection="1">
      <alignment horizontal="center" vertical="center" wrapText="1"/>
      <protection hidden="1"/>
    </xf>
    <xf numFmtId="0" fontId="7" fillId="0" borderId="0" xfId="1" applyFont="1" applyAlignment="1" applyProtection="1">
      <alignment horizontal="center" vertical="center" wrapText="1"/>
      <protection hidden="1"/>
    </xf>
    <xf numFmtId="165" fontId="7" fillId="0" borderId="0" xfId="5" applyNumberFormat="1" applyFont="1" applyAlignment="1" applyProtection="1">
      <alignment horizontal="center" vertical="center" wrapText="1"/>
      <protection hidden="1"/>
    </xf>
    <xf numFmtId="0" fontId="7" fillId="2" borderId="7" xfId="1" applyFont="1" applyFill="1" applyBorder="1" applyAlignment="1" applyProtection="1">
      <alignment horizontal="center" vertical="center" wrapText="1"/>
      <protection hidden="1"/>
    </xf>
    <xf numFmtId="0" fontId="7" fillId="2" borderId="8" xfId="1" applyFont="1" applyFill="1" applyBorder="1" applyAlignment="1" applyProtection="1">
      <alignment horizontal="center" vertical="center" wrapText="1"/>
      <protection hidden="1"/>
    </xf>
    <xf numFmtId="0" fontId="7" fillId="0" borderId="0" xfId="1" applyFont="1" applyAlignment="1" applyProtection="1">
      <alignment vertical="center"/>
      <protection hidden="1"/>
    </xf>
    <xf numFmtId="0" fontId="7" fillId="6" borderId="0" xfId="1" applyFont="1" applyFill="1" applyAlignment="1" applyProtection="1">
      <alignment horizontal="center" vertical="center"/>
      <protection hidden="1"/>
    </xf>
    <xf numFmtId="0" fontId="7" fillId="6" borderId="0" xfId="6" applyFont="1" applyFill="1" applyAlignment="1" applyProtection="1">
      <alignment horizontal="left" vertical="center"/>
      <protection locked="0" hidden="1"/>
    </xf>
    <xf numFmtId="0" fontId="7" fillId="6" borderId="0" xfId="6" applyFont="1" applyFill="1" applyAlignment="1" applyProtection="1">
      <alignment horizontal="center" vertical="center"/>
      <protection locked="0" hidden="1"/>
    </xf>
    <xf numFmtId="0" fontId="7" fillId="6" borderId="0" xfId="6" applyFont="1" applyFill="1" applyAlignment="1" applyProtection="1">
      <alignment horizontal="center" vertical="center" wrapText="1"/>
      <protection locked="0" hidden="1"/>
    </xf>
    <xf numFmtId="0" fontId="7" fillId="6" borderId="0" xfId="1" applyFont="1" applyFill="1" applyAlignment="1" applyProtection="1">
      <alignment vertical="center"/>
      <protection hidden="1"/>
    </xf>
    <xf numFmtId="0" fontId="7" fillId="2" borderId="0" xfId="1" applyFont="1" applyFill="1" applyAlignment="1" applyProtection="1">
      <alignment horizontal="center" vertical="center" wrapText="1"/>
      <protection hidden="1"/>
    </xf>
    <xf numFmtId="0" fontId="7" fillId="0" borderId="0" xfId="2" applyFont="1" applyAlignment="1">
      <alignment vertical="center"/>
    </xf>
    <xf numFmtId="0" fontId="9" fillId="0" borderId="0" xfId="2" applyFont="1" applyAlignment="1">
      <alignment vertical="center"/>
    </xf>
    <xf numFmtId="0" fontId="7" fillId="0" borderId="11" xfId="5" applyFont="1" applyBorder="1" applyAlignment="1" applyProtection="1">
      <alignment horizontal="left" vertical="center" wrapText="1"/>
      <protection hidden="1"/>
    </xf>
    <xf numFmtId="44" fontId="7" fillId="0" borderId="11" xfId="4" applyFont="1" applyFill="1" applyBorder="1" applyAlignment="1" applyProtection="1">
      <alignment horizontal="center" vertical="center" wrapText="1"/>
      <protection hidden="1"/>
    </xf>
    <xf numFmtId="9" fontId="7" fillId="0" borderId="0" xfId="2" applyNumberFormat="1" applyFont="1" applyAlignment="1">
      <alignment vertical="center"/>
    </xf>
    <xf numFmtId="0" fontId="7" fillId="0" borderId="0" xfId="5" applyFont="1" applyAlignment="1" applyProtection="1">
      <alignment horizontal="left" vertical="center" wrapText="1"/>
      <protection hidden="1"/>
    </xf>
    <xf numFmtId="44" fontId="7" fillId="6" borderId="0" xfId="4" applyFont="1" applyFill="1" applyBorder="1" applyAlignment="1" applyProtection="1">
      <alignment horizontal="center" vertical="center" wrapText="1"/>
      <protection hidden="1"/>
    </xf>
    <xf numFmtId="0" fontId="9" fillId="2" borderId="0" xfId="1" applyFont="1" applyFill="1" applyAlignment="1" applyProtection="1">
      <alignment horizontal="right" vertical="center" wrapText="1"/>
      <protection hidden="1"/>
    </xf>
    <xf numFmtId="0" fontId="7" fillId="0" borderId="0" xfId="2" applyFont="1" applyAlignment="1">
      <alignment horizontal="center" vertical="center"/>
    </xf>
    <xf numFmtId="0" fontId="14" fillId="0" borderId="0" xfId="1" applyFont="1" applyAlignment="1">
      <alignment horizontal="center" vertical="center"/>
    </xf>
    <xf numFmtId="0" fontId="14" fillId="0" borderId="0" xfId="1" applyFont="1" applyAlignment="1">
      <alignment vertical="center"/>
    </xf>
    <xf numFmtId="0" fontId="14" fillId="0" borderId="1" xfId="1" applyFont="1" applyBorder="1" applyAlignment="1">
      <alignment horizontal="center" vertical="center"/>
    </xf>
    <xf numFmtId="0" fontId="14" fillId="0" borderId="2" xfId="1" applyFont="1" applyBorder="1" applyAlignment="1">
      <alignment vertical="center"/>
    </xf>
    <xf numFmtId="0" fontId="14" fillId="0" borderId="3" xfId="1" applyFont="1" applyBorder="1" applyAlignment="1">
      <alignment vertical="center"/>
    </xf>
    <xf numFmtId="0" fontId="14" fillId="0" borderId="4" xfId="1" applyFont="1" applyBorder="1" applyAlignment="1">
      <alignment horizontal="center" vertical="center"/>
    </xf>
    <xf numFmtId="0" fontId="14" fillId="0" borderId="5" xfId="1" applyFont="1" applyBorder="1" applyAlignment="1">
      <alignment vertical="center"/>
    </xf>
    <xf numFmtId="0" fontId="16" fillId="0" borderId="4" xfId="1" applyFont="1" applyBorder="1" applyAlignment="1">
      <alignment horizontal="right" vertical="center"/>
    </xf>
    <xf numFmtId="0" fontId="7" fillId="3" borderId="15" xfId="3" applyFont="1" applyFill="1" applyBorder="1" applyAlignment="1" applyProtection="1">
      <alignment horizontal="center" vertical="center" wrapText="1"/>
      <protection hidden="1"/>
    </xf>
    <xf numFmtId="0" fontId="7" fillId="3" borderId="16" xfId="3" applyFont="1" applyFill="1" applyBorder="1" applyAlignment="1" applyProtection="1">
      <alignment horizontal="center" vertical="center" wrapText="1"/>
      <protection hidden="1"/>
    </xf>
    <xf numFmtId="0" fontId="7" fillId="3" borderId="16" xfId="3" applyFont="1" applyFill="1" applyBorder="1" applyAlignment="1" applyProtection="1">
      <alignment vertical="center" wrapText="1"/>
      <protection hidden="1"/>
    </xf>
    <xf numFmtId="0" fontId="7" fillId="3" borderId="17" xfId="3" applyFont="1" applyFill="1" applyBorder="1" applyAlignment="1" applyProtection="1">
      <alignment horizontal="left" vertical="center" wrapText="1"/>
      <protection hidden="1"/>
    </xf>
    <xf numFmtId="0" fontId="9" fillId="2" borderId="7" xfId="1" applyFont="1" applyFill="1" applyBorder="1" applyAlignment="1" applyProtection="1">
      <alignment horizontal="center" vertical="center" wrapText="1"/>
      <protection hidden="1"/>
    </xf>
    <xf numFmtId="0" fontId="9" fillId="2" borderId="8" xfId="1" applyFont="1" applyFill="1" applyBorder="1" applyAlignment="1" applyProtection="1">
      <alignment horizontal="center" vertical="center" wrapText="1"/>
      <protection hidden="1"/>
    </xf>
    <xf numFmtId="44" fontId="7" fillId="0" borderId="0" xfId="5" applyNumberFormat="1" applyFont="1" applyAlignment="1" applyProtection="1">
      <alignment horizontal="left" vertical="center"/>
      <protection hidden="1"/>
    </xf>
    <xf numFmtId="44" fontId="7" fillId="0" borderId="0" xfId="5" applyNumberFormat="1" applyFont="1" applyAlignment="1" applyProtection="1">
      <alignment horizontal="left" vertical="center" wrapText="1"/>
      <protection hidden="1"/>
    </xf>
    <xf numFmtId="44" fontId="7" fillId="0" borderId="0" xfId="1" applyNumberFormat="1" applyFont="1" applyAlignment="1" applyProtection="1">
      <alignment horizontal="center" vertical="center" wrapText="1"/>
      <protection hidden="1"/>
    </xf>
    <xf numFmtId="0" fontId="7" fillId="0" borderId="0" xfId="5" applyFont="1" applyAlignment="1" applyProtection="1">
      <alignment horizontal="center" vertical="center"/>
      <protection hidden="1"/>
    </xf>
    <xf numFmtId="9" fontId="7" fillId="0" borderId="0" xfId="7" applyFont="1" applyAlignment="1" applyProtection="1">
      <alignment horizontal="center" vertical="center"/>
      <protection hidden="1"/>
    </xf>
    <xf numFmtId="0" fontId="9" fillId="2" borderId="11" xfId="1" applyFont="1" applyFill="1" applyBorder="1" applyAlignment="1" applyProtection="1">
      <alignment horizontal="center" vertical="center" wrapText="1"/>
      <protection hidden="1"/>
    </xf>
    <xf numFmtId="44" fontId="10" fillId="0" borderId="17" xfId="5" applyNumberFormat="1" applyFont="1" applyBorder="1" applyAlignment="1" applyProtection="1">
      <alignment horizontal="center" vertical="center" wrapText="1"/>
      <protection hidden="1"/>
    </xf>
    <xf numFmtId="0" fontId="6" fillId="6" borderId="11" xfId="3" applyFont="1" applyFill="1" applyBorder="1" applyAlignment="1" applyProtection="1">
      <alignment horizontal="center" vertical="center" wrapText="1"/>
      <protection hidden="1"/>
    </xf>
    <xf numFmtId="0" fontId="6" fillId="0" borderId="11" xfId="5" applyFont="1" applyBorder="1" applyAlignment="1" applyProtection="1">
      <alignment horizontal="left" vertical="center" wrapText="1"/>
      <protection hidden="1"/>
    </xf>
    <xf numFmtId="0" fontId="6" fillId="0" borderId="0" xfId="2" applyFont="1" applyAlignment="1" applyProtection="1">
      <alignment vertical="center"/>
      <protection hidden="1"/>
    </xf>
    <xf numFmtId="0" fontId="6" fillId="0" borderId="11" xfId="2" applyFont="1" applyBorder="1" applyAlignment="1" applyProtection="1">
      <alignment horizontal="center" vertical="center"/>
      <protection hidden="1"/>
    </xf>
    <xf numFmtId="0" fontId="6" fillId="0" borderId="11" xfId="1" applyFont="1" applyBorder="1" applyAlignment="1" applyProtection="1">
      <alignment horizontal="center" vertical="center"/>
      <protection hidden="1"/>
    </xf>
    <xf numFmtId="0" fontId="6" fillId="4" borderId="11" xfId="6" applyFont="1" applyFill="1" applyBorder="1" applyAlignment="1" applyProtection="1">
      <alignment horizontal="left" vertical="center"/>
      <protection locked="0"/>
    </xf>
    <xf numFmtId="0" fontId="6" fillId="4" borderId="11" xfId="6" applyFont="1" applyFill="1" applyBorder="1" applyAlignment="1" applyProtection="1">
      <alignment horizontal="center" vertical="center"/>
      <protection locked="0"/>
    </xf>
    <xf numFmtId="0" fontId="6" fillId="4" borderId="11" xfId="6" applyFont="1" applyFill="1" applyBorder="1" applyAlignment="1" applyProtection="1">
      <alignment horizontal="center" vertical="center" wrapText="1"/>
      <protection locked="0"/>
    </xf>
    <xf numFmtId="0" fontId="6" fillId="0" borderId="0" xfId="1" applyFont="1" applyAlignment="1" applyProtection="1">
      <alignment vertical="center"/>
      <protection hidden="1"/>
    </xf>
    <xf numFmtId="0" fontId="17" fillId="0" borderId="11" xfId="6" applyFont="1" applyBorder="1" applyAlignment="1" applyProtection="1">
      <alignment horizontal="center" vertical="center"/>
      <protection hidden="1"/>
    </xf>
    <xf numFmtId="0" fontId="6" fillId="0" borderId="11" xfId="6" applyFont="1" applyBorder="1" applyAlignment="1" applyProtection="1">
      <alignment horizontal="center" vertical="center" wrapText="1"/>
      <protection hidden="1"/>
    </xf>
    <xf numFmtId="165" fontId="18" fillId="0" borderId="11" xfId="6" applyNumberFormat="1" applyFont="1" applyBorder="1" applyAlignment="1" applyProtection="1">
      <alignment horizontal="center" vertical="center" wrapText="1"/>
      <protection hidden="1"/>
    </xf>
    <xf numFmtId="0" fontId="17" fillId="0" borderId="0" xfId="2" applyFont="1" applyAlignment="1" applyProtection="1">
      <alignment vertical="center"/>
      <protection hidden="1"/>
    </xf>
    <xf numFmtId="0" fontId="6" fillId="0" borderId="11" xfId="6" applyFont="1" applyBorder="1" applyAlignment="1" applyProtection="1">
      <alignment horizontal="left" vertical="center" wrapText="1"/>
      <protection hidden="1"/>
    </xf>
    <xf numFmtId="165" fontId="6" fillId="6" borderId="11" xfId="3" applyNumberFormat="1" applyFont="1" applyFill="1" applyBorder="1" applyAlignment="1" applyProtection="1">
      <alignment horizontal="center" vertical="center" wrapText="1"/>
      <protection hidden="1"/>
    </xf>
    <xf numFmtId="3" fontId="6" fillId="0" borderId="11" xfId="2" applyNumberFormat="1" applyFont="1" applyBorder="1" applyAlignment="1" applyProtection="1">
      <alignment horizontal="center" vertical="center"/>
      <protection hidden="1"/>
    </xf>
    <xf numFmtId="0" fontId="18" fillId="0" borderId="11" xfId="6" applyFont="1" applyBorder="1" applyAlignment="1" applyProtection="1">
      <alignment horizontal="left" vertical="center"/>
      <protection hidden="1"/>
    </xf>
    <xf numFmtId="9" fontId="6" fillId="4" borderId="11" xfId="9" applyFont="1" applyFill="1" applyBorder="1" applyAlignment="1" applyProtection="1">
      <alignment horizontal="center" vertical="center"/>
      <protection locked="0"/>
    </xf>
    <xf numFmtId="0" fontId="6" fillId="0" borderId="11" xfId="2" applyFont="1" applyBorder="1" applyAlignment="1" applyProtection="1">
      <alignment vertical="center"/>
      <protection hidden="1"/>
    </xf>
    <xf numFmtId="44" fontId="6" fillId="4" borderId="11" xfId="4" applyFont="1" applyFill="1" applyBorder="1" applyAlignment="1" applyProtection="1">
      <alignment horizontal="center" vertical="center"/>
      <protection locked="0"/>
    </xf>
    <xf numFmtId="44" fontId="6" fillId="0" borderId="11" xfId="2" applyNumberFormat="1" applyFont="1" applyBorder="1" applyAlignment="1" applyProtection="1">
      <alignment horizontal="center" vertical="center"/>
      <protection hidden="1"/>
    </xf>
    <xf numFmtId="0" fontId="6" fillId="3" borderId="15" xfId="3" applyFont="1" applyFill="1" applyBorder="1" applyAlignment="1" applyProtection="1">
      <alignment horizontal="center" vertical="center" wrapText="1"/>
      <protection hidden="1"/>
    </xf>
    <xf numFmtId="0" fontId="6" fillId="3" borderId="16" xfId="3" applyFont="1" applyFill="1" applyBorder="1" applyAlignment="1" applyProtection="1">
      <alignment horizontal="center" vertical="center" wrapText="1"/>
      <protection hidden="1"/>
    </xf>
    <xf numFmtId="0" fontId="6" fillId="3" borderId="16" xfId="3" applyFont="1" applyFill="1" applyBorder="1" applyAlignment="1" applyProtection="1">
      <alignment vertical="center" wrapText="1"/>
      <protection hidden="1"/>
    </xf>
    <xf numFmtId="0" fontId="6" fillId="3" borderId="17" xfId="3" applyFont="1" applyFill="1" applyBorder="1" applyAlignment="1" applyProtection="1">
      <alignment horizontal="left" vertical="center" wrapText="1"/>
      <protection hidden="1"/>
    </xf>
    <xf numFmtId="0" fontId="6" fillId="0" borderId="11" xfId="2" applyFont="1" applyBorder="1" applyAlignment="1" applyProtection="1">
      <alignment vertical="center" wrapText="1"/>
      <protection hidden="1"/>
    </xf>
    <xf numFmtId="0" fontId="17" fillId="4" borderId="11" xfId="1" applyFont="1" applyFill="1" applyBorder="1" applyAlignment="1" applyProtection="1">
      <alignment vertical="center" wrapText="1"/>
      <protection locked="0"/>
    </xf>
    <xf numFmtId="44" fontId="19" fillId="0" borderId="0" xfId="2" applyNumberFormat="1" applyFont="1" applyAlignment="1" applyProtection="1">
      <alignment vertical="center"/>
      <protection hidden="1"/>
    </xf>
    <xf numFmtId="0" fontId="17" fillId="4" borderId="11" xfId="1" applyFont="1" applyFill="1" applyBorder="1" applyAlignment="1" applyProtection="1">
      <alignment horizontal="center" vertical="center" wrapText="1"/>
      <protection locked="0"/>
    </xf>
    <xf numFmtId="0" fontId="17" fillId="0" borderId="11" xfId="1" applyFont="1" applyBorder="1" applyAlignment="1" applyProtection="1">
      <alignment vertical="center" wrapText="1"/>
      <protection hidden="1"/>
    </xf>
    <xf numFmtId="164" fontId="6" fillId="4" borderId="11" xfId="5" applyNumberFormat="1" applyFont="1" applyFill="1" applyBorder="1" applyAlignment="1" applyProtection="1">
      <alignment horizontal="center" vertical="center"/>
      <protection locked="0"/>
    </xf>
    <xf numFmtId="44" fontId="6" fillId="0" borderId="11" xfId="4" applyFont="1" applyFill="1" applyBorder="1" applyAlignment="1" applyProtection="1">
      <alignment horizontal="center" vertical="center" wrapText="1"/>
      <protection locked="0" hidden="1"/>
    </xf>
    <xf numFmtId="3" fontId="6" fillId="0" borderId="11" xfId="5" applyNumberFormat="1" applyFont="1" applyBorder="1" applyAlignment="1" applyProtection="1">
      <alignment horizontal="left" vertical="center" wrapText="1"/>
      <protection hidden="1"/>
    </xf>
    <xf numFmtId="164" fontId="6" fillId="4" borderId="11" xfId="5" applyNumberFormat="1" applyFont="1" applyFill="1" applyBorder="1" applyAlignment="1" applyProtection="1">
      <alignment horizontal="center" vertical="center" wrapText="1"/>
      <protection locked="0"/>
    </xf>
    <xf numFmtId="44" fontId="19" fillId="0" borderId="0" xfId="2" applyNumberFormat="1" applyFont="1" applyAlignment="1" applyProtection="1">
      <alignment vertical="top" wrapText="1"/>
      <protection hidden="1"/>
    </xf>
    <xf numFmtId="44" fontId="6" fillId="0" borderId="11" xfId="0" applyNumberFormat="1" applyFont="1" applyBorder="1" applyAlignment="1" applyProtection="1">
      <alignment vertical="center" wrapText="1"/>
      <protection hidden="1"/>
    </xf>
    <xf numFmtId="9" fontId="6" fillId="0" borderId="11" xfId="9" applyFont="1" applyFill="1" applyBorder="1" applyAlignment="1" applyProtection="1">
      <alignment horizontal="center" vertical="center"/>
      <protection locked="0"/>
    </xf>
    <xf numFmtId="3" fontId="6" fillId="6" borderId="11" xfId="3" applyNumberFormat="1" applyFont="1" applyFill="1" applyBorder="1" applyAlignment="1" applyProtection="1">
      <alignment horizontal="center" vertical="center" wrapText="1"/>
      <protection hidden="1"/>
    </xf>
    <xf numFmtId="0" fontId="6" fillId="0" borderId="11" xfId="6" applyFont="1" applyBorder="1" applyAlignment="1" applyProtection="1">
      <alignment vertical="center" wrapText="1"/>
      <protection hidden="1"/>
    </xf>
    <xf numFmtId="3" fontId="17" fillId="0" borderId="11" xfId="5" applyNumberFormat="1" applyFont="1" applyBorder="1" applyAlignment="1" applyProtection="1">
      <alignment horizontal="center" vertical="center" wrapText="1"/>
      <protection hidden="1"/>
    </xf>
    <xf numFmtId="0" fontId="18" fillId="0" borderId="11" xfId="6" applyFont="1" applyBorder="1" applyAlignment="1">
      <alignment horizontal="left" vertical="center" wrapText="1"/>
    </xf>
    <xf numFmtId="0" fontId="6" fillId="6" borderId="11" xfId="3" applyFont="1" applyFill="1" applyBorder="1" applyAlignment="1">
      <alignment horizontal="center" vertical="center" wrapText="1"/>
    </xf>
    <xf numFmtId="0" fontId="13" fillId="8" borderId="6" xfId="3" applyFont="1" applyFill="1" applyBorder="1" applyAlignment="1" applyProtection="1">
      <alignment horizontal="center" vertical="center" wrapText="1"/>
      <protection hidden="1"/>
    </xf>
    <xf numFmtId="0" fontId="13" fillId="8" borderId="8" xfId="3" applyFont="1" applyFill="1" applyBorder="1" applyAlignment="1" applyProtection="1">
      <alignment horizontal="center" vertical="center" wrapText="1"/>
      <protection hidden="1"/>
    </xf>
    <xf numFmtId="0" fontId="6" fillId="0" borderId="9" xfId="6" applyFont="1" applyBorder="1" applyAlignment="1" applyProtection="1">
      <alignment horizontal="center" vertical="center" wrapText="1"/>
      <protection hidden="1"/>
    </xf>
    <xf numFmtId="0" fontId="6" fillId="0" borderId="0" xfId="6" applyFont="1" applyAlignment="1" applyProtection="1">
      <alignment horizontal="center" vertical="center" wrapText="1"/>
      <protection hidden="1"/>
    </xf>
    <xf numFmtId="0" fontId="6" fillId="0" borderId="11" xfId="6" applyFont="1" applyBorder="1" applyAlignment="1">
      <alignment horizontal="center" vertical="center" wrapText="1"/>
    </xf>
    <xf numFmtId="165" fontId="18" fillId="0" borderId="11" xfId="6" applyNumberFormat="1" applyFont="1" applyBorder="1" applyAlignment="1">
      <alignment horizontal="center" vertical="center" wrapText="1"/>
    </xf>
    <xf numFmtId="165" fontId="10" fillId="5" borderId="8" xfId="5" applyNumberFormat="1" applyFont="1" applyFill="1" applyBorder="1" applyAlignment="1" applyProtection="1">
      <alignment horizontal="center" vertical="center" wrapText="1"/>
      <protection hidden="1"/>
    </xf>
    <xf numFmtId="44" fontId="7" fillId="0" borderId="0" xfId="8" applyNumberFormat="1" applyFont="1" applyAlignment="1">
      <alignment vertical="center"/>
    </xf>
    <xf numFmtId="0" fontId="21" fillId="0" borderId="0" xfId="1" applyFont="1" applyAlignment="1">
      <alignment vertical="center"/>
    </xf>
    <xf numFmtId="0" fontId="22" fillId="0" borderId="0" xfId="2" applyFont="1" applyAlignment="1" applyProtection="1">
      <alignment vertical="center" wrapText="1"/>
      <protection hidden="1"/>
    </xf>
    <xf numFmtId="0" fontId="21" fillId="0" borderId="0" xfId="2" applyFont="1" applyAlignment="1" applyProtection="1">
      <alignment vertical="center" wrapText="1"/>
      <protection hidden="1"/>
    </xf>
    <xf numFmtId="0" fontId="24" fillId="0" borderId="0" xfId="2" applyFont="1" applyAlignment="1" applyProtection="1">
      <alignment vertical="center"/>
      <protection hidden="1"/>
    </xf>
    <xf numFmtId="0" fontId="25" fillId="0" borderId="0" xfId="2" applyFont="1" applyAlignment="1" applyProtection="1">
      <alignment vertical="center"/>
      <protection hidden="1"/>
    </xf>
    <xf numFmtId="0" fontId="26" fillId="0" borderId="0" xfId="0" applyFont="1" applyAlignment="1" applyProtection="1">
      <alignment vertical="center" wrapText="1"/>
      <protection hidden="1"/>
    </xf>
    <xf numFmtId="0" fontId="25" fillId="0" borderId="0" xfId="0" applyFont="1" applyAlignment="1" applyProtection="1">
      <alignment vertical="center" wrapText="1"/>
      <protection hidden="1"/>
    </xf>
    <xf numFmtId="0" fontId="27" fillId="0" borderId="0" xfId="0" applyFont="1" applyAlignment="1" applyProtection="1">
      <alignment vertical="center" wrapText="1"/>
      <protection hidden="1"/>
    </xf>
    <xf numFmtId="0" fontId="27" fillId="0" borderId="0" xfId="2" applyFont="1" applyAlignment="1" applyProtection="1">
      <alignment vertical="center" wrapText="1"/>
      <protection hidden="1"/>
    </xf>
    <xf numFmtId="0" fontId="26" fillId="0" borderId="0" xfId="2" applyFont="1" applyAlignment="1" applyProtection="1">
      <alignment vertical="center"/>
      <protection hidden="1"/>
    </xf>
    <xf numFmtId="0" fontId="24" fillId="0" borderId="0" xfId="1" applyFont="1" applyAlignment="1" applyProtection="1">
      <alignment vertical="center"/>
      <protection hidden="1"/>
    </xf>
    <xf numFmtId="0" fontId="25" fillId="0" borderId="0" xfId="1" applyFont="1" applyAlignment="1" applyProtection="1">
      <alignment vertical="center"/>
      <protection hidden="1"/>
    </xf>
    <xf numFmtId="0" fontId="24" fillId="6" borderId="0" xfId="1" applyFont="1" applyFill="1" applyAlignment="1" applyProtection="1">
      <alignment vertical="center"/>
      <protection hidden="1"/>
    </xf>
    <xf numFmtId="0" fontId="27" fillId="0" borderId="0" xfId="2" applyFont="1" applyAlignment="1" applyProtection="1">
      <alignment vertical="center"/>
      <protection hidden="1"/>
    </xf>
    <xf numFmtId="0" fontId="8" fillId="2" borderId="6" xfId="1" applyFont="1" applyFill="1" applyBorder="1" applyAlignment="1" applyProtection="1">
      <alignment horizontal="left" vertical="center" wrapText="1"/>
      <protection hidden="1"/>
    </xf>
    <xf numFmtId="0" fontId="8" fillId="2" borderId="7" xfId="1" applyFont="1" applyFill="1" applyBorder="1" applyAlignment="1" applyProtection="1">
      <alignment horizontal="left" vertical="center" wrapText="1"/>
      <protection hidden="1"/>
    </xf>
    <xf numFmtId="0" fontId="9" fillId="2" borderId="9" xfId="1" applyFont="1" applyFill="1" applyBorder="1" applyAlignment="1" applyProtection="1">
      <alignment horizontal="left" vertical="center" wrapText="1"/>
      <protection hidden="1"/>
    </xf>
    <xf numFmtId="0" fontId="9" fillId="2" borderId="0" xfId="1" applyFont="1" applyFill="1" applyAlignment="1" applyProtection="1">
      <alignment horizontal="left" vertical="center" wrapText="1"/>
      <protection hidden="1"/>
    </xf>
    <xf numFmtId="0" fontId="14" fillId="0" borderId="0" xfId="1" applyFont="1" applyAlignment="1">
      <alignment horizontal="left" vertical="center" wrapText="1"/>
    </xf>
    <xf numFmtId="0" fontId="14" fillId="0" borderId="5" xfId="1" applyFont="1" applyBorder="1" applyAlignment="1">
      <alignment horizontal="left" vertical="center" wrapText="1"/>
    </xf>
    <xf numFmtId="0" fontId="15" fillId="0" borderId="4" xfId="1" applyFont="1" applyBorder="1" applyAlignment="1">
      <alignment horizontal="center" vertical="center" wrapText="1"/>
    </xf>
    <xf numFmtId="0" fontId="15" fillId="0" borderId="0" xfId="1" applyFont="1" applyAlignment="1">
      <alignment horizontal="center" vertical="center" wrapText="1"/>
    </xf>
    <xf numFmtId="0" fontId="15" fillId="0" borderId="5" xfId="1" applyFont="1" applyBorder="1" applyAlignment="1">
      <alignment horizontal="center" vertical="center" wrapText="1"/>
    </xf>
    <xf numFmtId="44" fontId="6" fillId="0" borderId="11" xfId="4" applyFont="1" applyBorder="1" applyAlignment="1" applyProtection="1">
      <alignment horizontal="center" vertical="center"/>
      <protection hidden="1"/>
    </xf>
    <xf numFmtId="44" fontId="6" fillId="0" borderId="11" xfId="4" applyFont="1" applyFill="1" applyBorder="1" applyAlignment="1" applyProtection="1">
      <alignment horizontal="center" vertical="center"/>
      <protection hidden="1"/>
    </xf>
    <xf numFmtId="3" fontId="6" fillId="0" borderId="11" xfId="2" applyNumberFormat="1" applyFont="1" applyBorder="1" applyAlignment="1" applyProtection="1">
      <alignment horizontal="left" vertical="center" wrapText="1"/>
      <protection hidden="1"/>
    </xf>
    <xf numFmtId="3" fontId="6" fillId="0" borderId="11" xfId="2" applyNumberFormat="1" applyFont="1" applyBorder="1" applyAlignment="1" applyProtection="1">
      <alignment horizontal="left" vertical="center"/>
      <protection hidden="1"/>
    </xf>
    <xf numFmtId="0" fontId="6" fillId="0" borderId="19" xfId="2" applyFont="1" applyBorder="1" applyAlignment="1" applyProtection="1">
      <alignment horizontal="center" vertical="center"/>
      <protection hidden="1"/>
    </xf>
    <xf numFmtId="0" fontId="6" fillId="0" borderId="20" xfId="2" applyFont="1" applyBorder="1" applyAlignment="1" applyProtection="1">
      <alignment horizontal="center" vertical="center"/>
      <protection hidden="1"/>
    </xf>
    <xf numFmtId="0" fontId="6" fillId="0" borderId="18" xfId="2" applyFont="1" applyBorder="1" applyAlignment="1" applyProtection="1">
      <alignment horizontal="center" vertical="center"/>
      <protection hidden="1"/>
    </xf>
    <xf numFmtId="0" fontId="9" fillId="2" borderId="6" xfId="1" applyFont="1" applyFill="1" applyBorder="1" applyAlignment="1" applyProtection="1">
      <alignment horizontal="left" vertical="center" wrapText="1"/>
      <protection hidden="1"/>
    </xf>
    <xf numFmtId="0" fontId="9" fillId="2" borderId="7" xfId="1" applyFont="1" applyFill="1" applyBorder="1" applyAlignment="1" applyProtection="1">
      <alignment horizontal="left" vertical="center" wrapText="1"/>
      <protection hidden="1"/>
    </xf>
    <xf numFmtId="0" fontId="7" fillId="3" borderId="16" xfId="3" applyFont="1" applyFill="1" applyBorder="1" applyAlignment="1" applyProtection="1">
      <alignment horizontal="left" vertical="center" wrapText="1"/>
      <protection hidden="1"/>
    </xf>
    <xf numFmtId="0" fontId="7" fillId="3" borderId="17" xfId="3" applyFont="1" applyFill="1" applyBorder="1" applyAlignment="1" applyProtection="1">
      <alignment horizontal="left" vertical="center" wrapText="1"/>
      <protection hidden="1"/>
    </xf>
    <xf numFmtId="0" fontId="7" fillId="0" borderId="12" xfId="5" applyFont="1" applyBorder="1" applyAlignment="1" applyProtection="1">
      <alignment horizontal="left" vertical="center"/>
      <protection hidden="1"/>
    </xf>
    <xf numFmtId="0" fontId="7" fillId="0" borderId="13" xfId="5" applyFont="1" applyBorder="1" applyAlignment="1" applyProtection="1">
      <alignment horizontal="left" vertical="center"/>
      <protection hidden="1"/>
    </xf>
    <xf numFmtId="0" fontId="7" fillId="0" borderId="14" xfId="5" applyFont="1" applyBorder="1" applyAlignment="1" applyProtection="1">
      <alignment horizontal="left" vertical="center"/>
      <protection hidden="1"/>
    </xf>
    <xf numFmtId="0" fontId="8" fillId="2" borderId="8" xfId="1" applyFont="1" applyFill="1" applyBorder="1" applyAlignment="1" applyProtection="1">
      <alignment horizontal="left" vertical="center" wrapText="1"/>
      <protection hidden="1"/>
    </xf>
    <xf numFmtId="0" fontId="6" fillId="4" borderId="12" xfId="6" applyFont="1" applyFill="1" applyBorder="1" applyAlignment="1" applyProtection="1">
      <alignment horizontal="center" vertical="center"/>
      <protection locked="0"/>
    </xf>
    <xf numFmtId="0" fontId="6" fillId="4" borderId="14" xfId="6" applyFont="1" applyFill="1" applyBorder="1" applyAlignment="1" applyProtection="1">
      <alignment horizontal="center" vertical="center"/>
      <protection locked="0"/>
    </xf>
    <xf numFmtId="0" fontId="5" fillId="3" borderId="12" xfId="3" applyFont="1" applyFill="1" applyBorder="1" applyAlignment="1" applyProtection="1">
      <alignment horizontal="center" vertical="center" wrapText="1"/>
      <protection hidden="1"/>
    </xf>
    <xf numFmtId="0" fontId="5" fillId="3" borderId="14" xfId="3" applyFont="1" applyFill="1" applyBorder="1" applyAlignment="1" applyProtection="1">
      <alignment horizontal="center" vertical="center" wrapText="1"/>
      <protection hidden="1"/>
    </xf>
    <xf numFmtId="0" fontId="6" fillId="6" borderId="11" xfId="3" applyFont="1" applyFill="1" applyBorder="1" applyAlignment="1" applyProtection="1">
      <alignment horizontal="center" vertical="center" wrapText="1"/>
      <protection hidden="1"/>
    </xf>
    <xf numFmtId="0" fontId="6" fillId="4" borderId="12" xfId="3" applyFont="1" applyFill="1" applyBorder="1" applyAlignment="1" applyProtection="1">
      <alignment horizontal="center" vertical="center" wrapText="1"/>
      <protection locked="0"/>
    </xf>
    <xf numFmtId="0" fontId="6" fillId="4" borderId="14" xfId="3" applyFont="1" applyFill="1" applyBorder="1" applyAlignment="1" applyProtection="1">
      <alignment horizontal="center" vertical="center" wrapText="1"/>
      <protection locked="0"/>
    </xf>
    <xf numFmtId="0" fontId="11" fillId="7" borderId="12" xfId="1" applyFont="1" applyFill="1" applyBorder="1" applyAlignment="1" applyProtection="1">
      <alignment horizontal="left" vertical="center" wrapText="1"/>
      <protection hidden="1"/>
    </xf>
    <xf numFmtId="0" fontId="11" fillId="7" borderId="13" xfId="1" applyFont="1" applyFill="1" applyBorder="1" applyAlignment="1" applyProtection="1">
      <alignment horizontal="left" vertical="center" wrapText="1"/>
      <protection hidden="1"/>
    </xf>
    <xf numFmtId="0" fontId="11" fillId="7" borderId="14" xfId="1" applyFont="1" applyFill="1" applyBorder="1" applyAlignment="1" applyProtection="1">
      <alignment horizontal="left" vertical="center" wrapText="1"/>
      <protection hidden="1"/>
    </xf>
    <xf numFmtId="0" fontId="13" fillId="3" borderId="18" xfId="3" applyFont="1" applyFill="1" applyBorder="1" applyAlignment="1" applyProtection="1">
      <alignment horizontal="center" vertical="center" wrapText="1"/>
      <protection hidden="1"/>
    </xf>
    <xf numFmtId="44" fontId="6" fillId="0" borderId="11" xfId="6" applyNumberFormat="1" applyFont="1" applyBorder="1" applyAlignment="1" applyProtection="1">
      <alignment horizontal="center" vertical="center"/>
      <protection hidden="1"/>
    </xf>
    <xf numFmtId="0" fontId="6" fillId="0" borderId="9" xfId="6" applyFont="1" applyBorder="1" applyAlignment="1" applyProtection="1">
      <alignment horizontal="center" vertical="center" wrapText="1"/>
      <protection hidden="1"/>
    </xf>
    <xf numFmtId="0" fontId="6" fillId="0" borderId="0" xfId="6" applyFont="1" applyAlignment="1" applyProtection="1">
      <alignment horizontal="center" vertical="center" wrapText="1"/>
      <protection hidden="1"/>
    </xf>
    <xf numFmtId="0" fontId="6" fillId="0" borderId="11" xfId="5" applyFont="1" applyBorder="1" applyAlignment="1" applyProtection="1">
      <alignment horizontal="left" vertical="center" wrapText="1"/>
      <protection hidden="1"/>
    </xf>
    <xf numFmtId="0" fontId="7" fillId="3" borderId="0" xfId="3" applyFont="1" applyFill="1" applyAlignment="1" applyProtection="1">
      <alignment horizontal="left" vertical="center" wrapText="1"/>
      <protection hidden="1"/>
    </xf>
    <xf numFmtId="44" fontId="6" fillId="0" borderId="11" xfId="6" applyNumberFormat="1" applyFont="1" applyBorder="1" applyAlignment="1">
      <alignment horizontal="center" vertical="center"/>
    </xf>
  </cellXfs>
  <cellStyles count="10">
    <cellStyle name="Procent" xfId="8" builtinId="5"/>
    <cellStyle name="Procent 2" xfId="7" xr:uid="{B82A014D-E8CC-4F27-BE84-94CB0FED93D5}"/>
    <cellStyle name="Procent 3" xfId="9" xr:uid="{5F508BEB-2870-4094-BF50-C7C6CFA78D7F}"/>
    <cellStyle name="Standaard" xfId="0" builtinId="0"/>
    <cellStyle name="Standaard 10" xfId="1" xr:uid="{0C74B83F-1281-4FAF-9298-80D1534A6C09}"/>
    <cellStyle name="Standaard 11" xfId="3" xr:uid="{B6CA6E39-1876-4AFB-A2B0-FD9877F0FC87}"/>
    <cellStyle name="Standaard 2" xfId="2" xr:uid="{311B2D1B-AB42-476F-B90A-3E42AFA33F9C}"/>
    <cellStyle name="Standaard 27 2 2 2" xfId="6" xr:uid="{3B2A15D4-7B57-40CC-B251-0B3F5C4E3697}"/>
    <cellStyle name="Standaard 27 3 2" xfId="5" xr:uid="{A22A9785-6DB9-4528-B009-87BF063C6B4D}"/>
    <cellStyle name="Valuta 2" xfId="4" xr:uid="{2608EA12-10B7-4DCF-B6CC-33AA22DB6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AutoShape 3" descr="Logo Gemeente Katwijk">
          <a:extLst>
            <a:ext uri="{FF2B5EF4-FFF2-40B4-BE49-F238E27FC236}">
              <a16:creationId xmlns:a16="http://schemas.microsoft.com/office/drawing/2014/main" id="{22BF6FF7-5F54-4F55-B391-9A48DFDA0413}"/>
            </a:ext>
          </a:extLst>
        </xdr:cNvPr>
        <xdr:cNvSpPr>
          <a:spLocks noChangeAspect="1" noChangeArrowheads="1"/>
        </xdr:cNvSpPr>
      </xdr:nvSpPr>
      <xdr:spPr bwMode="auto">
        <a:xfrm>
          <a:off x="1609725" y="11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228601</xdr:colOff>
      <xdr:row>1</xdr:row>
      <xdr:rowOff>714375</xdr:rowOff>
    </xdr:from>
    <xdr:to>
      <xdr:col>7</xdr:col>
      <xdr:colOff>129439</xdr:colOff>
      <xdr:row>2</xdr:row>
      <xdr:rowOff>440577</xdr:rowOff>
    </xdr:to>
    <xdr:pic>
      <xdr:nvPicPr>
        <xdr:cNvPr id="3" name="Afbeelding 2">
          <a:extLst>
            <a:ext uri="{FF2B5EF4-FFF2-40B4-BE49-F238E27FC236}">
              <a16:creationId xmlns:a16="http://schemas.microsoft.com/office/drawing/2014/main" id="{12CB9475-1952-4571-A373-878951660A74}"/>
            </a:ext>
          </a:extLst>
        </xdr:cNvPr>
        <xdr:cNvPicPr>
          <a:picLocks noChangeAspect="1"/>
        </xdr:cNvPicPr>
      </xdr:nvPicPr>
      <xdr:blipFill>
        <a:blip xmlns:r="http://schemas.openxmlformats.org/officeDocument/2006/relationships" r:embed="rId1"/>
        <a:stretch>
          <a:fillRect/>
        </a:stretch>
      </xdr:blipFill>
      <xdr:spPr>
        <a:xfrm>
          <a:off x="352426" y="828675"/>
          <a:ext cx="4358538" cy="1107327"/>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EE5A-8EB0-468F-8C28-9263A40E6246}">
  <sheetPr>
    <tabColor theme="0"/>
    <pageSetUpPr fitToPage="1"/>
  </sheetPr>
  <dimension ref="B1:I27"/>
  <sheetViews>
    <sheetView showGridLines="0" view="pageBreakPreview" zoomScaleNormal="100" zoomScaleSheetLayoutView="100" workbookViewId="0">
      <selection activeCell="B4" sqref="B4:H4"/>
    </sheetView>
  </sheetViews>
  <sheetFormatPr defaultColWidth="9.140625" defaultRowHeight="16.5" x14ac:dyDescent="0.25"/>
  <cols>
    <col min="1" max="1" width="1.85546875" style="45" customWidth="1"/>
    <col min="2" max="2" width="11.140625" style="44" customWidth="1"/>
    <col min="3" max="8" width="11.140625" style="45" customWidth="1"/>
    <col min="9" max="9" width="102.140625" style="45" customWidth="1"/>
    <col min="10" max="16384" width="9.140625" style="45"/>
  </cols>
  <sheetData>
    <row r="1" spans="2:9" ht="9" customHeight="1" thickBot="1" x14ac:dyDescent="0.3"/>
    <row r="2" spans="2:9" ht="108.75" customHeight="1" x14ac:dyDescent="0.25">
      <c r="B2" s="46"/>
      <c r="C2" s="47"/>
      <c r="D2" s="47"/>
      <c r="E2" s="47"/>
      <c r="F2" s="47"/>
      <c r="G2" s="47"/>
      <c r="H2" s="48"/>
    </row>
    <row r="3" spans="2:9" ht="40.5" customHeight="1" x14ac:dyDescent="0.25">
      <c r="B3" s="49"/>
      <c r="H3" s="50"/>
    </row>
    <row r="4" spans="2:9" ht="117" customHeight="1" x14ac:dyDescent="0.25">
      <c r="B4" s="135" t="s">
        <v>201</v>
      </c>
      <c r="C4" s="136"/>
      <c r="D4" s="136"/>
      <c r="E4" s="136"/>
      <c r="F4" s="136"/>
      <c r="G4" s="136"/>
      <c r="H4" s="137"/>
      <c r="I4" s="115"/>
    </row>
    <row r="5" spans="2:9" ht="33.6" customHeight="1" x14ac:dyDescent="0.25">
      <c r="B5" s="51" t="s">
        <v>0</v>
      </c>
      <c r="H5" s="50"/>
    </row>
    <row r="6" spans="2:9" ht="39.75" customHeight="1" x14ac:dyDescent="0.25">
      <c r="B6" s="49" t="s">
        <v>1</v>
      </c>
      <c r="C6" s="133" t="s">
        <v>88</v>
      </c>
      <c r="D6" s="133"/>
      <c r="E6" s="133"/>
      <c r="F6" s="133"/>
      <c r="G6" s="133"/>
      <c r="H6" s="134"/>
    </row>
    <row r="7" spans="2:9" ht="39.75" customHeight="1" x14ac:dyDescent="0.25">
      <c r="B7" s="49" t="s">
        <v>2</v>
      </c>
      <c r="C7" s="133" t="s">
        <v>89</v>
      </c>
      <c r="D7" s="133"/>
      <c r="E7" s="133"/>
      <c r="F7" s="133"/>
      <c r="G7" s="133"/>
      <c r="H7" s="134"/>
    </row>
    <row r="8" spans="2:9" ht="39.75" customHeight="1" x14ac:dyDescent="0.25">
      <c r="B8" s="49" t="s">
        <v>3</v>
      </c>
      <c r="C8" s="133" t="s">
        <v>90</v>
      </c>
      <c r="D8" s="133"/>
      <c r="E8" s="133"/>
      <c r="F8" s="133"/>
      <c r="G8" s="133"/>
      <c r="H8" s="134"/>
    </row>
    <row r="9" spans="2:9" ht="39.75" customHeight="1" x14ac:dyDescent="0.25">
      <c r="B9" s="49"/>
      <c r="C9" s="133"/>
      <c r="D9" s="133"/>
      <c r="E9" s="133"/>
      <c r="F9" s="133"/>
      <c r="G9" s="133"/>
      <c r="H9" s="134"/>
    </row>
    <row r="10" spans="2:9" ht="39.75" customHeight="1" x14ac:dyDescent="0.25">
      <c r="B10" s="49"/>
      <c r="C10" s="133"/>
      <c r="D10" s="133"/>
      <c r="E10" s="133"/>
      <c r="F10" s="133"/>
      <c r="G10" s="133"/>
      <c r="H10" s="134"/>
    </row>
    <row r="11" spans="2:9" ht="39.75" customHeight="1" x14ac:dyDescent="0.25">
      <c r="B11" s="49"/>
      <c r="C11" s="133"/>
      <c r="D11" s="133"/>
      <c r="E11" s="133"/>
      <c r="F11" s="133"/>
      <c r="G11" s="133"/>
      <c r="H11" s="134"/>
    </row>
    <row r="12" spans="2:9" ht="14.45" customHeight="1" x14ac:dyDescent="0.25"/>
    <row r="13" spans="2:9" ht="16.5" customHeight="1" x14ac:dyDescent="0.25"/>
    <row r="14" spans="2:9" ht="16.5" customHeight="1" x14ac:dyDescent="0.25"/>
    <row r="15" spans="2:9" ht="16.5" customHeight="1" x14ac:dyDescent="0.25"/>
    <row r="16" spans="2:9"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sheetData>
  <sheetProtection algorithmName="SHA-512" hashValue="lGcZSvqgTL+d1jWwpUsEo1CbylNLblbs8y0wGJbbA5ZLfYFAepcDiIP95jR1h9FwdEkzLKrcCxWDF9oqiDji7w==" saltValue="Ja63BJ05+90kPDAWU7OzgA==" spinCount="100000" sheet="1" objects="1" scenarios="1"/>
  <mergeCells count="7">
    <mergeCell ref="C11:H11"/>
    <mergeCell ref="B4:H4"/>
    <mergeCell ref="C6:H6"/>
    <mergeCell ref="C7:H7"/>
    <mergeCell ref="C8:H8"/>
    <mergeCell ref="C9:H9"/>
    <mergeCell ref="C10:H10"/>
  </mergeCells>
  <printOptions horizont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C0C3-D188-43FC-B753-239D4C303313}">
  <sheetPr>
    <pageSetUpPr fitToPage="1"/>
  </sheetPr>
  <dimension ref="A1:H61"/>
  <sheetViews>
    <sheetView showGridLines="0" tabSelected="1" topLeftCell="B1" zoomScaleNormal="100" zoomScaleSheetLayoutView="100" workbookViewId="0">
      <selection activeCell="H16" sqref="H16"/>
    </sheetView>
  </sheetViews>
  <sheetFormatPr defaultColWidth="9.140625" defaultRowHeight="16.5" x14ac:dyDescent="0.25"/>
  <cols>
    <col min="1" max="1" width="6.7109375" style="5" customWidth="1"/>
    <col min="2" max="2" width="8.28515625" style="5" customWidth="1"/>
    <col min="3" max="3" width="57.28515625" style="5" customWidth="1"/>
    <col min="4" max="4" width="44.42578125" style="15" customWidth="1"/>
    <col min="5" max="6" width="25.5703125" style="15" customWidth="1"/>
    <col min="7" max="7" width="83.28515625" style="15" customWidth="1"/>
    <col min="8" max="8" width="23.140625" style="5" customWidth="1"/>
    <col min="9" max="16384" width="9.140625" style="5"/>
  </cols>
  <sheetData>
    <row r="1" spans="1:8" ht="36" customHeight="1" x14ac:dyDescent="0.25">
      <c r="A1" s="129" t="s">
        <v>102</v>
      </c>
      <c r="B1" s="130"/>
      <c r="C1" s="130"/>
      <c r="D1" s="130"/>
      <c r="E1" s="130"/>
      <c r="F1" s="130"/>
      <c r="G1" s="152"/>
    </row>
    <row r="2" spans="1:8" s="9" customFormat="1" ht="14.25" x14ac:dyDescent="0.25">
      <c r="A2" s="131" t="s">
        <v>30</v>
      </c>
      <c r="B2" s="132"/>
      <c r="C2" s="132"/>
      <c r="D2" s="7"/>
      <c r="E2" s="7"/>
      <c r="F2" s="7"/>
      <c r="G2" s="8"/>
    </row>
    <row r="3" spans="1:8" s="67" customFormat="1" ht="27" x14ac:dyDescent="0.25">
      <c r="A3" s="86" t="s">
        <v>5</v>
      </c>
      <c r="B3" s="87" t="s">
        <v>31</v>
      </c>
      <c r="C3" s="88" t="s">
        <v>32</v>
      </c>
      <c r="D3" s="87" t="s">
        <v>33</v>
      </c>
      <c r="E3" s="87" t="s">
        <v>34</v>
      </c>
      <c r="F3" s="87" t="s">
        <v>35</v>
      </c>
      <c r="G3" s="89" t="s">
        <v>36</v>
      </c>
    </row>
    <row r="4" spans="1:8" s="67" customFormat="1" ht="89.25" customHeight="1" x14ac:dyDescent="0.25">
      <c r="A4" s="142" t="s">
        <v>37</v>
      </c>
      <c r="B4" s="68" t="s">
        <v>38</v>
      </c>
      <c r="C4" s="90" t="s">
        <v>109</v>
      </c>
      <c r="D4" s="91" t="s">
        <v>39</v>
      </c>
      <c r="E4" s="138">
        <f>-ROUND(35*2*2.25*(1415)/7, -3)</f>
        <v>-32000</v>
      </c>
      <c r="F4" s="139" t="str">
        <f>IF(D5="","",IF(D5&lt;=D11,E4,(1-(D5-D11)/(D12-D11))*E4))</f>
        <v/>
      </c>
      <c r="G4" s="140" t="s">
        <v>110</v>
      </c>
      <c r="H4" s="99"/>
    </row>
    <row r="5" spans="1:8" s="67" customFormat="1" ht="57.75" customHeight="1" x14ac:dyDescent="0.25">
      <c r="A5" s="143"/>
      <c r="B5" s="68" t="s">
        <v>40</v>
      </c>
      <c r="C5" s="90" t="s">
        <v>112</v>
      </c>
      <c r="D5" s="93"/>
      <c r="E5" s="138"/>
      <c r="F5" s="139"/>
      <c r="G5" s="141"/>
      <c r="H5" s="116"/>
    </row>
    <row r="6" spans="1:8" s="67" customFormat="1" ht="32.25" customHeight="1" x14ac:dyDescent="0.25">
      <c r="A6" s="143"/>
      <c r="B6" s="68" t="s">
        <v>41</v>
      </c>
      <c r="C6" s="90" t="s">
        <v>113</v>
      </c>
      <c r="D6" s="94" t="s">
        <v>103</v>
      </c>
      <c r="E6" s="138"/>
      <c r="F6" s="139"/>
      <c r="G6" s="141"/>
    </row>
    <row r="7" spans="1:8" s="67" customFormat="1" ht="128.25" customHeight="1" x14ac:dyDescent="0.25">
      <c r="A7" s="143"/>
      <c r="B7" s="68" t="s">
        <v>99</v>
      </c>
      <c r="C7" s="90" t="s">
        <v>111</v>
      </c>
      <c r="D7" s="91" t="s">
        <v>39</v>
      </c>
      <c r="E7" s="138">
        <f>-ROUND(35*2*2.25*(899)/7, -3)</f>
        <v>-20000</v>
      </c>
      <c r="F7" s="139" t="str">
        <f>IF(D8="","",IF(D8&lt;=D11,E7,(1-(D8-D11)/(D12-D11))*E7))</f>
        <v/>
      </c>
      <c r="G7" s="140" t="s">
        <v>110</v>
      </c>
      <c r="H7" s="92"/>
    </row>
    <row r="8" spans="1:8" s="67" customFormat="1" ht="74.25" customHeight="1" x14ac:dyDescent="0.25">
      <c r="A8" s="143"/>
      <c r="B8" s="68" t="s">
        <v>100</v>
      </c>
      <c r="C8" s="90" t="s">
        <v>112</v>
      </c>
      <c r="D8" s="93"/>
      <c r="E8" s="138"/>
      <c r="F8" s="139"/>
      <c r="G8" s="141"/>
      <c r="H8" s="116"/>
    </row>
    <row r="9" spans="1:8" s="67" customFormat="1" ht="32.25" customHeight="1" x14ac:dyDescent="0.25">
      <c r="A9" s="144"/>
      <c r="B9" s="68" t="s">
        <v>101</v>
      </c>
      <c r="C9" s="90" t="s">
        <v>113</v>
      </c>
      <c r="D9" s="94" t="s">
        <v>103</v>
      </c>
      <c r="E9" s="138"/>
      <c r="F9" s="139"/>
      <c r="G9" s="141"/>
    </row>
    <row r="10" spans="1:8" hidden="1" x14ac:dyDescent="0.25"/>
    <row r="11" spans="1:8" hidden="1" x14ac:dyDescent="0.25">
      <c r="C11" s="5" t="s">
        <v>42</v>
      </c>
      <c r="D11" s="15">
        <v>5</v>
      </c>
    </row>
    <row r="12" spans="1:8" hidden="1" x14ac:dyDescent="0.25">
      <c r="C12" s="5" t="s">
        <v>43</v>
      </c>
      <c r="D12" s="15">
        <v>35</v>
      </c>
    </row>
    <row r="13" spans="1:8" ht="3" customHeight="1" x14ac:dyDescent="0.25"/>
    <row r="14" spans="1:8" s="9" customFormat="1" ht="14.25" x14ac:dyDescent="0.25">
      <c r="A14" s="145" t="s">
        <v>44</v>
      </c>
      <c r="B14" s="146"/>
      <c r="C14" s="146"/>
      <c r="D14" s="56"/>
      <c r="E14" s="56"/>
      <c r="F14" s="56"/>
      <c r="G14" s="57"/>
    </row>
    <row r="15" spans="1:8" ht="33" x14ac:dyDescent="0.25">
      <c r="A15" s="52" t="s">
        <v>5</v>
      </c>
      <c r="B15" s="53" t="s">
        <v>31</v>
      </c>
      <c r="C15" s="54" t="s">
        <v>32</v>
      </c>
      <c r="D15" s="53" t="s">
        <v>45</v>
      </c>
      <c r="E15" s="53" t="s">
        <v>34</v>
      </c>
      <c r="F15" s="53" t="s">
        <v>35</v>
      </c>
      <c r="G15" s="55" t="s">
        <v>36</v>
      </c>
    </row>
    <row r="16" spans="1:8" s="67" customFormat="1" ht="364.5" x14ac:dyDescent="0.25">
      <c r="A16" s="68" t="s">
        <v>46</v>
      </c>
      <c r="B16" s="68" t="s">
        <v>38</v>
      </c>
      <c r="C16" s="66" t="s">
        <v>194</v>
      </c>
      <c r="D16" s="95" t="s">
        <v>47</v>
      </c>
      <c r="E16" s="96">
        <v>-50000</v>
      </c>
      <c r="F16" s="96">
        <f>E16*(VLOOKUP(D16,D18:E24,2,FALSE))</f>
        <v>0</v>
      </c>
      <c r="G16" s="97" t="s">
        <v>75</v>
      </c>
      <c r="H16" s="116"/>
    </row>
    <row r="17" spans="1:8" ht="2.25" customHeight="1" x14ac:dyDescent="0.25">
      <c r="C17" s="17"/>
      <c r="D17" s="18"/>
      <c r="E17" s="19"/>
      <c r="F17" s="19"/>
      <c r="G17" s="19"/>
    </row>
    <row r="18" spans="1:8" hidden="1" x14ac:dyDescent="0.25">
      <c r="C18" s="17"/>
      <c r="D18" s="58" t="s">
        <v>47</v>
      </c>
      <c r="E18" s="19">
        <v>0</v>
      </c>
      <c r="F18" s="19"/>
      <c r="G18" s="19"/>
    </row>
    <row r="19" spans="1:8" ht="33" hidden="1" x14ac:dyDescent="0.25">
      <c r="C19" s="17"/>
      <c r="D19" s="59" t="s">
        <v>195</v>
      </c>
      <c r="E19" s="19">
        <v>0</v>
      </c>
      <c r="F19" s="19"/>
      <c r="G19" s="19"/>
    </row>
    <row r="20" spans="1:8" hidden="1" x14ac:dyDescent="0.25">
      <c r="C20" s="17"/>
      <c r="D20" s="58" t="s">
        <v>196</v>
      </c>
      <c r="E20" s="19">
        <v>0.2</v>
      </c>
      <c r="F20" s="19"/>
      <c r="G20" s="19"/>
    </row>
    <row r="21" spans="1:8" ht="66" hidden="1" x14ac:dyDescent="0.25">
      <c r="C21" s="17"/>
      <c r="D21" s="59" t="s">
        <v>197</v>
      </c>
      <c r="E21" s="19">
        <v>0.4</v>
      </c>
      <c r="F21" s="19"/>
      <c r="G21" s="19"/>
    </row>
    <row r="22" spans="1:8" ht="66" hidden="1" x14ac:dyDescent="0.25">
      <c r="C22" s="17"/>
      <c r="D22" s="59" t="s">
        <v>198</v>
      </c>
      <c r="E22" s="19">
        <v>0.6</v>
      </c>
      <c r="F22" s="19"/>
      <c r="G22" s="19"/>
    </row>
    <row r="23" spans="1:8" ht="49.5" hidden="1" x14ac:dyDescent="0.25">
      <c r="C23" s="17"/>
      <c r="D23" s="59" t="s">
        <v>199</v>
      </c>
      <c r="E23" s="19">
        <v>0.8</v>
      </c>
      <c r="F23" s="19"/>
      <c r="G23" s="19"/>
    </row>
    <row r="24" spans="1:8" ht="82.5" hidden="1" x14ac:dyDescent="0.25">
      <c r="C24" s="17"/>
      <c r="D24" s="59" t="s">
        <v>200</v>
      </c>
      <c r="E24" s="19">
        <v>1</v>
      </c>
      <c r="F24" s="19"/>
      <c r="G24" s="19"/>
    </row>
    <row r="25" spans="1:8" hidden="1" x14ac:dyDescent="0.25">
      <c r="C25" s="17"/>
      <c r="D25" s="18"/>
      <c r="E25" s="19"/>
      <c r="F25" s="19"/>
      <c r="G25" s="19"/>
    </row>
    <row r="26" spans="1:8" s="9" customFormat="1" ht="14.25" hidden="1" x14ac:dyDescent="0.25">
      <c r="A26" s="145" t="s">
        <v>78</v>
      </c>
      <c r="B26" s="146"/>
      <c r="C26" s="146"/>
      <c r="D26" s="56"/>
      <c r="E26" s="56"/>
      <c r="F26" s="56"/>
      <c r="G26" s="57"/>
    </row>
    <row r="27" spans="1:8" ht="33" hidden="1" x14ac:dyDescent="0.25">
      <c r="A27" s="52" t="s">
        <v>5</v>
      </c>
      <c r="B27" s="53" t="s">
        <v>31</v>
      </c>
      <c r="C27" s="54" t="s">
        <v>32</v>
      </c>
      <c r="D27" s="53" t="s">
        <v>45</v>
      </c>
      <c r="E27" s="53" t="s">
        <v>34</v>
      </c>
      <c r="F27" s="53" t="s">
        <v>35</v>
      </c>
      <c r="G27" s="55" t="s">
        <v>36</v>
      </c>
    </row>
    <row r="28" spans="1:8" s="67" customFormat="1" ht="67.5" hidden="1" x14ac:dyDescent="0.25">
      <c r="A28" s="68" t="s">
        <v>48</v>
      </c>
      <c r="B28" s="68" t="s">
        <v>38</v>
      </c>
      <c r="C28" s="66" t="s">
        <v>93</v>
      </c>
      <c r="D28" s="98" t="s">
        <v>47</v>
      </c>
      <c r="E28" s="96">
        <v>0</v>
      </c>
      <c r="F28" s="96">
        <f>E28*(VLOOKUP(D28,D30:E34,2,FALSE))</f>
        <v>0</v>
      </c>
      <c r="G28" s="97" t="s">
        <v>98</v>
      </c>
      <c r="H28" s="67" t="s">
        <v>115</v>
      </c>
    </row>
    <row r="29" spans="1:8" ht="2.25" hidden="1" customHeight="1" x14ac:dyDescent="0.25">
      <c r="C29" s="17"/>
      <c r="D29" s="18"/>
      <c r="E29" s="19"/>
      <c r="F29" s="19"/>
      <c r="G29" s="19"/>
    </row>
    <row r="30" spans="1:8" hidden="1" x14ac:dyDescent="0.25">
      <c r="C30" s="17"/>
      <c r="D30" s="58" t="s">
        <v>47</v>
      </c>
      <c r="E30" s="19">
        <v>0</v>
      </c>
      <c r="F30" s="19"/>
      <c r="G30" s="19"/>
    </row>
    <row r="31" spans="1:8" hidden="1" x14ac:dyDescent="0.25">
      <c r="C31" s="17"/>
      <c r="D31" s="59" t="s">
        <v>94</v>
      </c>
      <c r="E31" s="19">
        <v>0</v>
      </c>
      <c r="F31" s="19"/>
      <c r="G31" s="19"/>
    </row>
    <row r="32" spans="1:8" hidden="1" x14ac:dyDescent="0.25">
      <c r="C32" s="17"/>
      <c r="D32" s="58" t="s">
        <v>95</v>
      </c>
      <c r="E32" s="19">
        <v>0.33</v>
      </c>
      <c r="F32" s="19"/>
      <c r="G32" s="19"/>
    </row>
    <row r="33" spans="1:8" hidden="1" x14ac:dyDescent="0.25">
      <c r="C33" s="17"/>
      <c r="D33" s="58" t="s">
        <v>96</v>
      </c>
      <c r="E33" s="19">
        <v>0.67</v>
      </c>
      <c r="F33" s="19"/>
      <c r="G33" s="19"/>
    </row>
    <row r="34" spans="1:8" hidden="1" x14ac:dyDescent="0.25">
      <c r="C34" s="17"/>
      <c r="D34" s="58" t="s">
        <v>97</v>
      </c>
      <c r="E34" s="19">
        <v>1</v>
      </c>
      <c r="F34" s="19"/>
      <c r="G34" s="19"/>
    </row>
    <row r="35" spans="1:8" hidden="1" x14ac:dyDescent="0.25">
      <c r="C35" s="17"/>
      <c r="D35" s="58"/>
      <c r="E35" s="19"/>
      <c r="F35" s="19"/>
      <c r="G35" s="19"/>
    </row>
    <row r="36" spans="1:8" hidden="1" x14ac:dyDescent="0.25">
      <c r="C36" s="17"/>
      <c r="D36" s="58"/>
      <c r="E36" s="19"/>
      <c r="F36" s="19"/>
      <c r="G36" s="19"/>
    </row>
    <row r="37" spans="1:8" hidden="1" x14ac:dyDescent="0.25">
      <c r="C37" s="17"/>
      <c r="D37" s="18"/>
      <c r="E37" s="19"/>
      <c r="F37" s="19"/>
      <c r="G37" s="19"/>
    </row>
    <row r="38" spans="1:8" s="9" customFormat="1" ht="14.25" hidden="1" x14ac:dyDescent="0.25">
      <c r="A38" s="145" t="s">
        <v>66</v>
      </c>
      <c r="B38" s="146"/>
      <c r="C38" s="146"/>
      <c r="D38" s="56"/>
      <c r="E38" s="56"/>
      <c r="F38" s="56"/>
      <c r="G38" s="57"/>
    </row>
    <row r="39" spans="1:8" ht="33" hidden="1" x14ac:dyDescent="0.25">
      <c r="A39" s="52" t="s">
        <v>5</v>
      </c>
      <c r="B39" s="53" t="s">
        <v>31</v>
      </c>
      <c r="C39" s="54" t="s">
        <v>32</v>
      </c>
      <c r="D39" s="53" t="s">
        <v>67</v>
      </c>
      <c r="E39" s="53" t="s">
        <v>34</v>
      </c>
      <c r="F39" s="53" t="s">
        <v>35</v>
      </c>
      <c r="G39" s="55" t="s">
        <v>36</v>
      </c>
    </row>
    <row r="40" spans="1:8" s="67" customFormat="1" ht="81" hidden="1" x14ac:dyDescent="0.25">
      <c r="A40" s="68" t="s">
        <v>65</v>
      </c>
      <c r="B40" s="68" t="s">
        <v>38</v>
      </c>
      <c r="C40" s="66" t="s">
        <v>77</v>
      </c>
      <c r="D40" s="98" t="s">
        <v>47</v>
      </c>
      <c r="E40" s="96">
        <v>0</v>
      </c>
      <c r="F40" s="96">
        <f>E40*(VLOOKUP(D40,D42:E48,2,FALSE))</f>
        <v>0</v>
      </c>
      <c r="G40" s="97" t="s">
        <v>68</v>
      </c>
      <c r="H40" s="67" t="s">
        <v>114</v>
      </c>
    </row>
    <row r="41" spans="1:8" ht="2.25" hidden="1" customHeight="1" x14ac:dyDescent="0.25">
      <c r="C41" s="17"/>
      <c r="D41" s="18"/>
      <c r="E41" s="19"/>
      <c r="F41" s="19"/>
      <c r="G41" s="19"/>
    </row>
    <row r="42" spans="1:8" hidden="1" x14ac:dyDescent="0.25">
      <c r="C42" s="17"/>
      <c r="D42" s="58" t="s">
        <v>47</v>
      </c>
      <c r="E42" s="19">
        <v>0</v>
      </c>
      <c r="F42" s="19"/>
      <c r="G42" s="19"/>
    </row>
    <row r="43" spans="1:8" hidden="1" x14ac:dyDescent="0.25">
      <c r="C43" s="17"/>
      <c r="D43" s="59" t="s">
        <v>69</v>
      </c>
      <c r="E43" s="19">
        <v>0</v>
      </c>
      <c r="F43" s="19"/>
      <c r="G43" s="19"/>
    </row>
    <row r="44" spans="1:8" hidden="1" x14ac:dyDescent="0.25">
      <c r="C44" s="17"/>
      <c r="D44" s="58" t="s">
        <v>70</v>
      </c>
      <c r="E44" s="19">
        <v>0.2</v>
      </c>
      <c r="F44" s="19"/>
      <c r="G44" s="19"/>
    </row>
    <row r="45" spans="1:8" hidden="1" x14ac:dyDescent="0.25">
      <c r="C45" s="17"/>
      <c r="D45" s="58" t="s">
        <v>71</v>
      </c>
      <c r="E45" s="19">
        <v>0.4</v>
      </c>
      <c r="F45" s="19"/>
      <c r="G45" s="19"/>
    </row>
    <row r="46" spans="1:8" hidden="1" x14ac:dyDescent="0.25">
      <c r="C46" s="17"/>
      <c r="D46" s="58" t="s">
        <v>72</v>
      </c>
      <c r="E46" s="19">
        <v>0.6</v>
      </c>
      <c r="F46" s="19"/>
      <c r="G46" s="19"/>
    </row>
    <row r="47" spans="1:8" hidden="1" x14ac:dyDescent="0.25">
      <c r="C47" s="17"/>
      <c r="D47" s="58" t="s">
        <v>73</v>
      </c>
      <c r="E47" s="19">
        <v>0.8</v>
      </c>
      <c r="F47" s="19"/>
      <c r="G47" s="19"/>
    </row>
    <row r="48" spans="1:8" hidden="1" x14ac:dyDescent="0.25">
      <c r="C48" s="17"/>
      <c r="D48" s="58" t="s">
        <v>74</v>
      </c>
      <c r="E48" s="19">
        <v>1</v>
      </c>
      <c r="F48" s="19"/>
      <c r="G48" s="19"/>
    </row>
    <row r="49" spans="1:8" ht="2.25" hidden="1" customHeight="1" x14ac:dyDescent="0.25">
      <c r="C49" s="17"/>
      <c r="D49" s="18"/>
      <c r="E49" s="19"/>
      <c r="F49" s="19"/>
      <c r="G49" s="24"/>
    </row>
    <row r="50" spans="1:8" ht="33" hidden="1" x14ac:dyDescent="0.25">
      <c r="C50" s="17"/>
      <c r="D50" s="18" t="s">
        <v>47</v>
      </c>
      <c r="E50" s="19" t="s">
        <v>49</v>
      </c>
      <c r="F50" s="19">
        <v>0</v>
      </c>
      <c r="G50" s="60" t="e">
        <f>#REF!*((1+0.25)/2)</f>
        <v>#REF!</v>
      </c>
    </row>
    <row r="51" spans="1:8" ht="49.5" hidden="1" x14ac:dyDescent="0.25">
      <c r="B51" s="18" t="s">
        <v>47</v>
      </c>
      <c r="C51" s="5">
        <v>0</v>
      </c>
      <c r="D51" s="18" t="s">
        <v>50</v>
      </c>
      <c r="E51" s="19" t="s">
        <v>51</v>
      </c>
      <c r="F51" s="19">
        <v>0</v>
      </c>
      <c r="G51" s="24"/>
    </row>
    <row r="52" spans="1:8" ht="82.5" hidden="1" x14ac:dyDescent="0.25">
      <c r="B52" s="61" t="s">
        <v>52</v>
      </c>
      <c r="C52" s="5">
        <v>0.25</v>
      </c>
      <c r="D52" s="18" t="s">
        <v>53</v>
      </c>
      <c r="E52" s="19" t="s">
        <v>54</v>
      </c>
      <c r="F52" s="19">
        <v>1</v>
      </c>
      <c r="G52" s="24"/>
    </row>
    <row r="53" spans="1:8" ht="148.5" hidden="1" x14ac:dyDescent="0.25">
      <c r="B53" s="61" t="s">
        <v>55</v>
      </c>
      <c r="C53" s="5">
        <v>0.5</v>
      </c>
      <c r="D53" s="62"/>
      <c r="E53" s="19" t="s">
        <v>56</v>
      </c>
      <c r="F53" s="19">
        <v>0.75</v>
      </c>
      <c r="G53" s="24"/>
    </row>
    <row r="54" spans="1:8" ht="148.5" hidden="1" x14ac:dyDescent="0.25">
      <c r="B54" s="61" t="s">
        <v>57</v>
      </c>
      <c r="C54" s="5">
        <v>0.75</v>
      </c>
      <c r="D54" s="62"/>
      <c r="E54" s="19" t="s">
        <v>58</v>
      </c>
      <c r="F54" s="19">
        <v>0.5</v>
      </c>
      <c r="G54" s="24"/>
    </row>
    <row r="55" spans="1:8" hidden="1" x14ac:dyDescent="0.25">
      <c r="B55" s="61" t="s">
        <v>59</v>
      </c>
      <c r="C55" s="5">
        <v>1</v>
      </c>
      <c r="D55" s="18"/>
      <c r="E55" s="19"/>
      <c r="F55" s="19"/>
      <c r="G55" s="24"/>
    </row>
    <row r="56" spans="1:8" ht="28.5" x14ac:dyDescent="0.25">
      <c r="B56" s="61"/>
      <c r="D56" s="18"/>
      <c r="E56" s="63" t="s">
        <v>60</v>
      </c>
      <c r="F56" s="63" t="s">
        <v>35</v>
      </c>
      <c r="G56" s="24"/>
    </row>
    <row r="57" spans="1:8" x14ac:dyDescent="0.25">
      <c r="C57" s="17"/>
      <c r="D57" s="63" t="s">
        <v>61</v>
      </c>
      <c r="E57" s="64">
        <f>SUM(E4+E7+E16+E28+E40)</f>
        <v>-102000</v>
      </c>
      <c r="F57" s="64" t="e">
        <f>SUM(F4+F7+F16)</f>
        <v>#VALUE!</v>
      </c>
      <c r="G57" s="24"/>
      <c r="H57" s="117"/>
    </row>
    <row r="58" spans="1:8" ht="2.25" customHeight="1" x14ac:dyDescent="0.25">
      <c r="C58" s="17"/>
      <c r="D58" s="18"/>
      <c r="E58" s="19"/>
      <c r="F58" s="19"/>
      <c r="G58" s="24"/>
    </row>
    <row r="59" spans="1:8" x14ac:dyDescent="0.25">
      <c r="A59" s="145" t="s">
        <v>24</v>
      </c>
      <c r="B59" s="146"/>
      <c r="C59" s="146"/>
      <c r="D59" s="26"/>
      <c r="E59" s="26"/>
      <c r="F59" s="26"/>
      <c r="G59" s="27"/>
    </row>
    <row r="60" spans="1:8" x14ac:dyDescent="0.25">
      <c r="A60" s="52" t="s">
        <v>5</v>
      </c>
      <c r="B60" s="53"/>
      <c r="C60" s="147" t="s">
        <v>25</v>
      </c>
      <c r="D60" s="147"/>
      <c r="E60" s="147"/>
      <c r="F60" s="147"/>
      <c r="G60" s="148"/>
    </row>
    <row r="61" spans="1:8" x14ac:dyDescent="0.25">
      <c r="A61" s="16" t="s">
        <v>26</v>
      </c>
      <c r="B61" s="149" t="s">
        <v>27</v>
      </c>
      <c r="C61" s="150"/>
      <c r="D61" s="150"/>
      <c r="E61" s="150"/>
      <c r="F61" s="150"/>
      <c r="G61" s="151"/>
    </row>
  </sheetData>
  <sheetProtection algorithmName="SHA-512" hashValue="SISEuYOhM4X+LzLTlJvn0HMjhvLUI/+WkntTDLBvvanpOFLLqCWTxcbG+Ju0IR9gHf25mrJ6tbMnbFd6t64aow==" saltValue="rhiiG61/2iSdRUIbaAmxpA==" spinCount="100000" sheet="1" objects="1" scenarios="1"/>
  <mergeCells count="15">
    <mergeCell ref="A1:G1"/>
    <mergeCell ref="A2:C2"/>
    <mergeCell ref="E4:E6"/>
    <mergeCell ref="F4:F6"/>
    <mergeCell ref="G4:G6"/>
    <mergeCell ref="A59:C59"/>
    <mergeCell ref="C60:G60"/>
    <mergeCell ref="B61:G61"/>
    <mergeCell ref="A14:C14"/>
    <mergeCell ref="A26:C26"/>
    <mergeCell ref="E7:E9"/>
    <mergeCell ref="F7:F9"/>
    <mergeCell ref="G7:G9"/>
    <mergeCell ref="A4:A9"/>
    <mergeCell ref="A38:C38"/>
  </mergeCells>
  <dataValidations count="4">
    <dataValidation type="list" operator="lessThanOrEqual" allowBlank="1" showInputMessage="1" showErrorMessage="1" sqref="D16" xr:uid="{08C2A8FC-A117-4E1E-9046-6C1A0C0F6160}">
      <formula1>$D$18:$D$24</formula1>
    </dataValidation>
    <dataValidation operator="lessThanOrEqual" allowBlank="1" showInputMessage="1" showErrorMessage="1" sqref="C3:G3 E39:G58 C60 D15 B51:B56 C57:C58 B61 C15:C25 D27 D29:D37 E27:G37 C27:C37 D39 D41:D58 C39:C50 D17:D25 E15:G25" xr:uid="{1C09DE1C-5477-467F-BE3D-81439B1EF33C}"/>
    <dataValidation type="list" operator="lessThanOrEqual" allowBlank="1" showInputMessage="1" showErrorMessage="1" sqref="D28" xr:uid="{6E658FA3-4A2D-47A6-B72D-93E6A5A7E861}">
      <formula1>$D$30:$D$36</formula1>
    </dataValidation>
    <dataValidation type="list" operator="lessThanOrEqual" allowBlank="1" showInputMessage="1" showErrorMessage="1" sqref="D40" xr:uid="{15940FEA-CC12-41AF-B0CC-65C717233A23}">
      <formula1>$D$42:$D$48</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4BC1-EFD4-463A-B142-1F90188B456B}">
  <dimension ref="A1:K69"/>
  <sheetViews>
    <sheetView showGridLines="0" view="pageBreakPreview" zoomScaleNormal="100" zoomScaleSheetLayoutView="100" workbookViewId="0">
      <selection activeCell="B66" sqref="B66:G66"/>
    </sheetView>
  </sheetViews>
  <sheetFormatPr defaultColWidth="9.140625" defaultRowHeight="16.5" x14ac:dyDescent="0.25"/>
  <cols>
    <col min="1" max="1" width="9.5703125" style="5" customWidth="1"/>
    <col min="2" max="2" width="57.28515625" style="5" customWidth="1"/>
    <col min="3" max="3" width="10.85546875" style="15" bestFit="1" customWidth="1"/>
    <col min="4" max="4" width="33.5703125" style="15" customWidth="1"/>
    <col min="5" max="5" width="29.5703125" style="15" customWidth="1"/>
    <col min="6" max="7" width="33.5703125" style="15" customWidth="1"/>
    <col min="8" max="8" width="19.28515625" style="118" customWidth="1"/>
    <col min="9" max="16384" width="9.140625" style="5"/>
  </cols>
  <sheetData>
    <row r="1" spans="1:8" ht="36" customHeight="1" x14ac:dyDescent="0.25">
      <c r="A1" s="129" t="s">
        <v>92</v>
      </c>
      <c r="B1" s="130"/>
      <c r="C1" s="130"/>
      <c r="D1" s="130"/>
      <c r="E1" s="130"/>
      <c r="F1" s="130"/>
      <c r="G1" s="152"/>
    </row>
    <row r="2" spans="1:8" s="9" customFormat="1" ht="18" customHeight="1" x14ac:dyDescent="0.25">
      <c r="A2" s="131" t="s">
        <v>4</v>
      </c>
      <c r="B2" s="132"/>
      <c r="C2" s="7"/>
      <c r="D2" s="7"/>
      <c r="E2" s="7"/>
      <c r="F2" s="7"/>
      <c r="G2" s="8"/>
    </row>
    <row r="3" spans="1:8" ht="33" x14ac:dyDescent="0.25">
      <c r="A3" s="10" t="s">
        <v>5</v>
      </c>
      <c r="B3" s="11" t="s">
        <v>6</v>
      </c>
      <c r="C3" s="12" t="s">
        <v>7</v>
      </c>
      <c r="D3" s="12"/>
      <c r="E3" s="12" t="s">
        <v>107</v>
      </c>
      <c r="F3" s="12" t="s">
        <v>108</v>
      </c>
      <c r="G3" s="13" t="s">
        <v>8</v>
      </c>
    </row>
    <row r="4" spans="1:8" s="67" customFormat="1" ht="27" x14ac:dyDescent="0.25">
      <c r="A4" s="68" t="s">
        <v>9</v>
      </c>
      <c r="B4" s="90" t="s">
        <v>116</v>
      </c>
      <c r="C4" s="68" t="s">
        <v>10</v>
      </c>
      <c r="D4" s="83"/>
      <c r="E4" s="84"/>
      <c r="F4" s="80">
        <f>1415+899</f>
        <v>2314</v>
      </c>
      <c r="G4" s="85">
        <f>F4*E4</f>
        <v>0</v>
      </c>
      <c r="H4" s="119"/>
    </row>
    <row r="6" spans="1:8" s="1" customFormat="1" ht="18" customHeight="1" x14ac:dyDescent="0.25">
      <c r="A6" s="131" t="s">
        <v>104</v>
      </c>
      <c r="B6" s="132"/>
      <c r="C6" s="131"/>
      <c r="D6" s="132"/>
      <c r="E6" s="131"/>
      <c r="F6" s="132"/>
      <c r="G6" s="6"/>
      <c r="H6" s="120"/>
    </row>
    <row r="7" spans="1:8" s="4" customFormat="1" ht="38.450000000000003" customHeight="1" x14ac:dyDescent="0.25">
      <c r="A7" s="2" t="s">
        <v>79</v>
      </c>
      <c r="B7" s="3" t="s">
        <v>80</v>
      </c>
      <c r="C7" s="2" t="s">
        <v>7</v>
      </c>
      <c r="D7" s="155" t="s">
        <v>81</v>
      </c>
      <c r="E7" s="156"/>
      <c r="F7" s="2" t="s">
        <v>82</v>
      </c>
      <c r="G7" s="2" t="s">
        <v>83</v>
      </c>
      <c r="H7" s="121"/>
    </row>
    <row r="8" spans="1:8" s="4" customFormat="1" ht="13.5" x14ac:dyDescent="0.25">
      <c r="A8" s="68" t="s">
        <v>118</v>
      </c>
      <c r="B8" s="78" t="s">
        <v>117</v>
      </c>
      <c r="C8" s="157" t="s">
        <v>85</v>
      </c>
      <c r="D8" s="158"/>
      <c r="E8" s="159"/>
      <c r="F8" s="80">
        <f>F4</f>
        <v>2314</v>
      </c>
      <c r="G8" s="100">
        <f>F8*D8</f>
        <v>0</v>
      </c>
      <c r="H8" s="121"/>
    </row>
    <row r="9" spans="1:8" s="4" customFormat="1" ht="13.5" x14ac:dyDescent="0.25">
      <c r="A9" s="68" t="s">
        <v>11</v>
      </c>
      <c r="B9" s="81" t="s">
        <v>119</v>
      </c>
      <c r="C9" s="157"/>
      <c r="D9" s="101">
        <v>0.8</v>
      </c>
      <c r="E9" s="79">
        <f>D9*E31</f>
        <v>33.660400000000003</v>
      </c>
      <c r="F9" s="102">
        <f>F8</f>
        <v>2314</v>
      </c>
      <c r="G9" s="100">
        <f>F9*E9*50%</f>
        <v>38945.082800000004</v>
      </c>
      <c r="H9" s="122"/>
    </row>
    <row r="10" spans="1:8" s="67" customFormat="1" ht="27" x14ac:dyDescent="0.25">
      <c r="A10" s="68" t="s">
        <v>120</v>
      </c>
      <c r="B10" s="103" t="s">
        <v>121</v>
      </c>
      <c r="C10" s="157"/>
      <c r="D10" s="82"/>
      <c r="E10" s="79">
        <f>D10*E32</f>
        <v>0</v>
      </c>
      <c r="F10" s="104"/>
      <c r="G10" s="100">
        <f>$F$9*E10</f>
        <v>0</v>
      </c>
      <c r="H10" s="123">
        <f>D9</f>
        <v>0.8</v>
      </c>
    </row>
    <row r="11" spans="1:8" s="67" customFormat="1" ht="27" x14ac:dyDescent="0.25">
      <c r="A11" s="68" t="s">
        <v>122</v>
      </c>
      <c r="B11" s="103" t="s">
        <v>123</v>
      </c>
      <c r="C11" s="157"/>
      <c r="D11" s="82"/>
      <c r="E11" s="79">
        <f>D11*E33</f>
        <v>0</v>
      </c>
      <c r="F11" s="104"/>
      <c r="G11" s="100">
        <f t="shared" ref="G11:G16" si="0">$F$9*E11</f>
        <v>0</v>
      </c>
      <c r="H11" s="123">
        <f t="shared" ref="H11:H26" si="1">D10</f>
        <v>0</v>
      </c>
    </row>
    <row r="12" spans="1:8" s="67" customFormat="1" ht="27" x14ac:dyDescent="0.25">
      <c r="A12" s="68" t="s">
        <v>124</v>
      </c>
      <c r="B12" s="103" t="s">
        <v>125</v>
      </c>
      <c r="C12" s="157"/>
      <c r="D12" s="82"/>
      <c r="E12" s="79">
        <f t="shared" ref="E12:E26" si="2">D12*E34</f>
        <v>0</v>
      </c>
      <c r="F12" s="104"/>
      <c r="G12" s="100">
        <f t="shared" si="0"/>
        <v>0</v>
      </c>
      <c r="H12" s="123">
        <f t="shared" si="1"/>
        <v>0</v>
      </c>
    </row>
    <row r="13" spans="1:8" s="67" customFormat="1" ht="27" x14ac:dyDescent="0.25">
      <c r="A13" s="68" t="s">
        <v>126</v>
      </c>
      <c r="B13" s="103" t="s">
        <v>127</v>
      </c>
      <c r="C13" s="157"/>
      <c r="D13" s="82"/>
      <c r="E13" s="79">
        <f t="shared" si="2"/>
        <v>0</v>
      </c>
      <c r="F13" s="104"/>
      <c r="G13" s="100">
        <f t="shared" si="0"/>
        <v>0</v>
      </c>
      <c r="H13" s="123">
        <f t="shared" si="1"/>
        <v>0</v>
      </c>
    </row>
    <row r="14" spans="1:8" s="67" customFormat="1" ht="27" x14ac:dyDescent="0.25">
      <c r="A14" s="68" t="s">
        <v>128</v>
      </c>
      <c r="B14" s="103" t="s">
        <v>129</v>
      </c>
      <c r="C14" s="157"/>
      <c r="D14" s="82"/>
      <c r="E14" s="79">
        <f t="shared" si="2"/>
        <v>0</v>
      </c>
      <c r="F14" s="104"/>
      <c r="G14" s="100">
        <f t="shared" si="0"/>
        <v>0</v>
      </c>
      <c r="H14" s="123">
        <f t="shared" si="1"/>
        <v>0</v>
      </c>
    </row>
    <row r="15" spans="1:8" s="67" customFormat="1" ht="27" x14ac:dyDescent="0.25">
      <c r="A15" s="68" t="s">
        <v>130</v>
      </c>
      <c r="B15" s="103" t="s">
        <v>131</v>
      </c>
      <c r="C15" s="157"/>
      <c r="D15" s="82"/>
      <c r="E15" s="79">
        <f t="shared" si="2"/>
        <v>0</v>
      </c>
      <c r="F15" s="104"/>
      <c r="G15" s="100">
        <f t="shared" si="0"/>
        <v>0</v>
      </c>
      <c r="H15" s="123">
        <f t="shared" si="1"/>
        <v>0</v>
      </c>
    </row>
    <row r="16" spans="1:8" s="67" customFormat="1" ht="27" x14ac:dyDescent="0.25">
      <c r="A16" s="68" t="s">
        <v>132</v>
      </c>
      <c r="B16" s="103" t="s">
        <v>133</v>
      </c>
      <c r="C16" s="157"/>
      <c r="D16" s="82"/>
      <c r="E16" s="79">
        <f t="shared" si="2"/>
        <v>0</v>
      </c>
      <c r="F16" s="104"/>
      <c r="G16" s="100">
        <f t="shared" si="0"/>
        <v>0</v>
      </c>
      <c r="H16" s="123">
        <f t="shared" si="1"/>
        <v>0</v>
      </c>
    </row>
    <row r="17" spans="1:8" s="67" customFormat="1" ht="27" x14ac:dyDescent="0.25">
      <c r="A17" s="68" t="s">
        <v>134</v>
      </c>
      <c r="B17" s="103" t="s">
        <v>135</v>
      </c>
      <c r="C17" s="157"/>
      <c r="D17" s="82"/>
      <c r="E17" s="79">
        <f t="shared" si="2"/>
        <v>0</v>
      </c>
      <c r="F17" s="104"/>
      <c r="G17" s="100">
        <f>$F$9*E17*50%</f>
        <v>0</v>
      </c>
      <c r="H17" s="123">
        <f t="shared" si="1"/>
        <v>0</v>
      </c>
    </row>
    <row r="18" spans="1:8" s="67" customFormat="1" ht="25.5" x14ac:dyDescent="0.25">
      <c r="A18" s="68" t="s">
        <v>136</v>
      </c>
      <c r="B18" s="105" t="s">
        <v>137</v>
      </c>
      <c r="C18" s="157"/>
      <c r="D18" s="82"/>
      <c r="E18" s="79">
        <f t="shared" si="2"/>
        <v>0</v>
      </c>
      <c r="F18" s="104"/>
      <c r="G18" s="100">
        <f>$F$9*E18*50%</f>
        <v>0</v>
      </c>
      <c r="H18" s="123"/>
    </row>
    <row r="19" spans="1:8" s="67" customFormat="1" ht="25.5" x14ac:dyDescent="0.25">
      <c r="A19" s="68" t="s">
        <v>138</v>
      </c>
      <c r="B19" s="105" t="s">
        <v>139</v>
      </c>
      <c r="C19" s="157"/>
      <c r="D19" s="82"/>
      <c r="E19" s="79">
        <f t="shared" si="2"/>
        <v>0</v>
      </c>
      <c r="F19" s="106"/>
      <c r="G19" s="100">
        <f t="shared" ref="G19:G25" si="3">$F$9*E19</f>
        <v>0</v>
      </c>
      <c r="H19" s="123">
        <f t="shared" si="1"/>
        <v>0</v>
      </c>
    </row>
    <row r="20" spans="1:8" s="67" customFormat="1" ht="25.5" x14ac:dyDescent="0.25">
      <c r="A20" s="68" t="s">
        <v>140</v>
      </c>
      <c r="B20" s="105" t="s">
        <v>141</v>
      </c>
      <c r="C20" s="157"/>
      <c r="D20" s="82"/>
      <c r="E20" s="79">
        <f t="shared" si="2"/>
        <v>0</v>
      </c>
      <c r="F20" s="106"/>
      <c r="G20" s="100">
        <f t="shared" si="3"/>
        <v>0</v>
      </c>
      <c r="H20" s="123">
        <f t="shared" si="1"/>
        <v>0</v>
      </c>
    </row>
    <row r="21" spans="1:8" s="67" customFormat="1" ht="25.5" x14ac:dyDescent="0.25">
      <c r="A21" s="68" t="s">
        <v>142</v>
      </c>
      <c r="B21" s="105" t="s">
        <v>143</v>
      </c>
      <c r="C21" s="157"/>
      <c r="D21" s="82"/>
      <c r="E21" s="79">
        <f t="shared" si="2"/>
        <v>0</v>
      </c>
      <c r="F21" s="106"/>
      <c r="G21" s="100">
        <f t="shared" si="3"/>
        <v>0</v>
      </c>
      <c r="H21" s="123">
        <f t="shared" si="1"/>
        <v>0</v>
      </c>
    </row>
    <row r="22" spans="1:8" s="67" customFormat="1" ht="25.5" x14ac:dyDescent="0.25">
      <c r="A22" s="68" t="s">
        <v>144</v>
      </c>
      <c r="B22" s="105" t="s">
        <v>145</v>
      </c>
      <c r="C22" s="157"/>
      <c r="D22" s="82"/>
      <c r="E22" s="79">
        <f t="shared" si="2"/>
        <v>0</v>
      </c>
      <c r="F22" s="106"/>
      <c r="G22" s="100">
        <f t="shared" si="3"/>
        <v>0</v>
      </c>
      <c r="H22" s="123">
        <f t="shared" si="1"/>
        <v>0</v>
      </c>
    </row>
    <row r="23" spans="1:8" s="67" customFormat="1" ht="25.5" x14ac:dyDescent="0.25">
      <c r="A23" s="68" t="s">
        <v>146</v>
      </c>
      <c r="B23" s="105" t="s">
        <v>147</v>
      </c>
      <c r="C23" s="157"/>
      <c r="D23" s="82"/>
      <c r="E23" s="79">
        <f t="shared" si="2"/>
        <v>0</v>
      </c>
      <c r="F23" s="106"/>
      <c r="G23" s="100">
        <f t="shared" si="3"/>
        <v>0</v>
      </c>
      <c r="H23" s="123">
        <f t="shared" si="1"/>
        <v>0</v>
      </c>
    </row>
    <row r="24" spans="1:8" s="67" customFormat="1" ht="25.5" x14ac:dyDescent="0.25">
      <c r="A24" s="68" t="s">
        <v>148</v>
      </c>
      <c r="B24" s="105" t="s">
        <v>149</v>
      </c>
      <c r="C24" s="157"/>
      <c r="D24" s="82"/>
      <c r="E24" s="79">
        <f t="shared" si="2"/>
        <v>0</v>
      </c>
      <c r="F24" s="106"/>
      <c r="G24" s="100">
        <f t="shared" si="3"/>
        <v>0</v>
      </c>
      <c r="H24" s="123">
        <f t="shared" si="1"/>
        <v>0</v>
      </c>
    </row>
    <row r="25" spans="1:8" s="67" customFormat="1" ht="25.5" x14ac:dyDescent="0.25">
      <c r="A25" s="68" t="s">
        <v>150</v>
      </c>
      <c r="B25" s="105" t="s">
        <v>151</v>
      </c>
      <c r="C25" s="157"/>
      <c r="D25" s="82"/>
      <c r="E25" s="79">
        <f t="shared" si="2"/>
        <v>0</v>
      </c>
      <c r="F25" s="106"/>
      <c r="G25" s="100">
        <f t="shared" si="3"/>
        <v>0</v>
      </c>
      <c r="H25" s="123">
        <f t="shared" si="1"/>
        <v>0</v>
      </c>
    </row>
    <row r="26" spans="1:8" s="67" customFormat="1" ht="25.5" x14ac:dyDescent="0.25">
      <c r="A26" s="68" t="s">
        <v>152</v>
      </c>
      <c r="B26" s="105" t="s">
        <v>153</v>
      </c>
      <c r="C26" s="157"/>
      <c r="D26" s="82"/>
      <c r="E26" s="79">
        <f t="shared" si="2"/>
        <v>0</v>
      </c>
      <c r="F26" s="106"/>
      <c r="G26" s="100">
        <f>$F$9*E26*50%</f>
        <v>0</v>
      </c>
      <c r="H26" s="123">
        <f t="shared" si="1"/>
        <v>0</v>
      </c>
    </row>
    <row r="27" spans="1:8" x14ac:dyDescent="0.25">
      <c r="B27" s="17"/>
      <c r="C27" s="18"/>
      <c r="D27" s="19"/>
      <c r="E27" s="19"/>
      <c r="F27" s="19"/>
      <c r="G27" s="19"/>
    </row>
    <row r="28" spans="1:8" s="20" customFormat="1" ht="18" customHeight="1" x14ac:dyDescent="0.25">
      <c r="A28" s="160" t="s">
        <v>192</v>
      </c>
      <c r="B28" s="161"/>
      <c r="C28" s="161"/>
      <c r="D28" s="161"/>
      <c r="E28" s="161"/>
      <c r="F28" s="161"/>
      <c r="G28" s="162"/>
      <c r="H28" s="124"/>
    </row>
    <row r="29" spans="1:8" s="20" customFormat="1" ht="14.25" x14ac:dyDescent="0.25">
      <c r="A29" s="21" t="s">
        <v>79</v>
      </c>
      <c r="B29" s="21" t="s">
        <v>6</v>
      </c>
      <c r="C29" s="163" t="s">
        <v>7</v>
      </c>
      <c r="D29" s="163"/>
      <c r="E29" s="22" t="s">
        <v>86</v>
      </c>
      <c r="F29" s="107"/>
      <c r="G29" s="108"/>
      <c r="H29" s="124"/>
    </row>
    <row r="30" spans="1:8" s="77" customFormat="1" ht="13.5" x14ac:dyDescent="0.25">
      <c r="A30" s="74" t="s">
        <v>12</v>
      </c>
      <c r="B30" s="75" t="s">
        <v>154</v>
      </c>
      <c r="C30" s="164" t="s">
        <v>10</v>
      </c>
      <c r="D30" s="164"/>
      <c r="E30" s="76">
        <v>40.85</v>
      </c>
      <c r="F30" s="165"/>
      <c r="G30" s="166"/>
      <c r="H30" s="119"/>
    </row>
    <row r="31" spans="1:8" s="77" customFormat="1" ht="13.5" x14ac:dyDescent="0.25">
      <c r="A31" s="74" t="s">
        <v>155</v>
      </c>
      <c r="B31" s="111" t="s">
        <v>156</v>
      </c>
      <c r="C31" s="164" t="s">
        <v>10</v>
      </c>
      <c r="D31" s="164"/>
      <c r="E31" s="76">
        <f>E30*1.03</f>
        <v>42.075500000000005</v>
      </c>
      <c r="F31" s="109"/>
      <c r="G31" s="110"/>
      <c r="H31" s="119"/>
    </row>
    <row r="32" spans="1:8" s="77" customFormat="1" ht="13.5" x14ac:dyDescent="0.25">
      <c r="A32" s="74" t="s">
        <v>157</v>
      </c>
      <c r="B32" s="111" t="s">
        <v>158</v>
      </c>
      <c r="C32" s="164" t="s">
        <v>10</v>
      </c>
      <c r="D32" s="164"/>
      <c r="E32" s="112">
        <v>90.21</v>
      </c>
      <c r="F32" s="109"/>
      <c r="G32" s="110"/>
      <c r="H32" s="119"/>
    </row>
    <row r="33" spans="1:11" s="77" customFormat="1" ht="13.5" x14ac:dyDescent="0.25">
      <c r="A33" s="74" t="s">
        <v>159</v>
      </c>
      <c r="B33" s="111" t="s">
        <v>160</v>
      </c>
      <c r="C33" s="164" t="s">
        <v>10</v>
      </c>
      <c r="D33" s="164"/>
      <c r="E33" s="112">
        <v>92.61</v>
      </c>
      <c r="F33" s="109"/>
      <c r="G33" s="110"/>
      <c r="H33" s="119"/>
    </row>
    <row r="34" spans="1:11" s="77" customFormat="1" ht="13.5" x14ac:dyDescent="0.25">
      <c r="A34" s="74" t="s">
        <v>161</v>
      </c>
      <c r="B34" s="111" t="s">
        <v>162</v>
      </c>
      <c r="C34" s="164" t="s">
        <v>10</v>
      </c>
      <c r="D34" s="164"/>
      <c r="E34" s="112">
        <v>120.71</v>
      </c>
      <c r="F34" s="109"/>
      <c r="G34" s="110"/>
      <c r="H34" s="119"/>
    </row>
    <row r="35" spans="1:11" s="77" customFormat="1" ht="13.5" x14ac:dyDescent="0.25">
      <c r="A35" s="74" t="s">
        <v>163</v>
      </c>
      <c r="B35" s="111" t="s">
        <v>164</v>
      </c>
      <c r="C35" s="164" t="s">
        <v>10</v>
      </c>
      <c r="D35" s="164"/>
      <c r="E35" s="112">
        <v>109.81</v>
      </c>
      <c r="F35" s="109"/>
      <c r="G35" s="110"/>
      <c r="H35" s="119"/>
    </row>
    <row r="36" spans="1:11" s="77" customFormat="1" ht="13.5" x14ac:dyDescent="0.25">
      <c r="A36" s="74" t="s">
        <v>165</v>
      </c>
      <c r="B36" s="111" t="s">
        <v>166</v>
      </c>
      <c r="C36" s="164" t="s">
        <v>10</v>
      </c>
      <c r="D36" s="164"/>
      <c r="E36" s="112">
        <v>102.71</v>
      </c>
      <c r="F36" s="109"/>
      <c r="G36" s="110"/>
      <c r="H36" s="119"/>
    </row>
    <row r="37" spans="1:11" s="77" customFormat="1" ht="13.5" x14ac:dyDescent="0.25">
      <c r="A37" s="74" t="s">
        <v>167</v>
      </c>
      <c r="B37" s="111" t="s">
        <v>168</v>
      </c>
      <c r="C37" s="164" t="s">
        <v>10</v>
      </c>
      <c r="D37" s="164"/>
      <c r="E37" s="112">
        <v>98.71</v>
      </c>
      <c r="F37" s="109"/>
      <c r="G37" s="110"/>
      <c r="H37" s="119"/>
      <c r="K37" s="77" t="s">
        <v>169</v>
      </c>
    </row>
    <row r="38" spans="1:11" s="77" customFormat="1" ht="13.5" x14ac:dyDescent="0.25">
      <c r="A38" s="74" t="s">
        <v>170</v>
      </c>
      <c r="B38" s="111" t="s">
        <v>171</v>
      </c>
      <c r="C38" s="164" t="s">
        <v>10</v>
      </c>
      <c r="D38" s="164"/>
      <c r="E38" s="112">
        <v>106.21</v>
      </c>
      <c r="F38" s="109"/>
      <c r="G38" s="110"/>
      <c r="H38" s="119"/>
    </row>
    <row r="39" spans="1:11" s="77" customFormat="1" ht="13.5" x14ac:dyDescent="0.25">
      <c r="A39" s="74" t="s">
        <v>172</v>
      </c>
      <c r="B39" s="111" t="s">
        <v>173</v>
      </c>
      <c r="C39" s="164" t="s">
        <v>10</v>
      </c>
      <c r="D39" s="164"/>
      <c r="E39" s="112">
        <v>113.81</v>
      </c>
      <c r="F39" s="109"/>
      <c r="G39" s="110"/>
      <c r="H39" s="119"/>
    </row>
    <row r="40" spans="1:11" s="77" customFormat="1" ht="13.5" x14ac:dyDescent="0.25">
      <c r="A40" s="74" t="s">
        <v>174</v>
      </c>
      <c r="B40" s="111" t="s">
        <v>175</v>
      </c>
      <c r="C40" s="169" t="s">
        <v>193</v>
      </c>
      <c r="D40" s="169"/>
      <c r="E40" s="112">
        <v>17.239999999999998</v>
      </c>
      <c r="F40" s="109"/>
      <c r="G40" s="110"/>
      <c r="H40" s="119"/>
    </row>
    <row r="41" spans="1:11" s="77" customFormat="1" ht="13.5" x14ac:dyDescent="0.25">
      <c r="A41" s="74" t="s">
        <v>176</v>
      </c>
      <c r="B41" s="111" t="s">
        <v>177</v>
      </c>
      <c r="C41" s="169" t="s">
        <v>193</v>
      </c>
      <c r="D41" s="169"/>
      <c r="E41" s="112">
        <v>36.1</v>
      </c>
      <c r="F41" s="109"/>
      <c r="G41" s="110"/>
      <c r="H41" s="119"/>
    </row>
    <row r="42" spans="1:11" s="77" customFormat="1" ht="13.5" x14ac:dyDescent="0.25">
      <c r="A42" s="74" t="s">
        <v>178</v>
      </c>
      <c r="B42" s="111" t="s">
        <v>179</v>
      </c>
      <c r="C42" s="169" t="s">
        <v>193</v>
      </c>
      <c r="D42" s="169"/>
      <c r="E42" s="112">
        <v>60.73</v>
      </c>
      <c r="F42" s="109"/>
      <c r="G42" s="110"/>
      <c r="H42" s="119"/>
    </row>
    <row r="43" spans="1:11" s="77" customFormat="1" ht="13.5" x14ac:dyDescent="0.25">
      <c r="A43" s="74" t="s">
        <v>180</v>
      </c>
      <c r="B43" s="111" t="s">
        <v>181</v>
      </c>
      <c r="C43" s="169" t="s">
        <v>193</v>
      </c>
      <c r="D43" s="169"/>
      <c r="E43" s="112">
        <v>79.680000000000007</v>
      </c>
      <c r="F43" s="109"/>
      <c r="G43" s="110"/>
      <c r="H43" s="119"/>
    </row>
    <row r="44" spans="1:11" s="77" customFormat="1" ht="13.5" x14ac:dyDescent="0.25">
      <c r="A44" s="74" t="s">
        <v>182</v>
      </c>
      <c r="B44" s="111" t="s">
        <v>183</v>
      </c>
      <c r="C44" s="169" t="s">
        <v>193</v>
      </c>
      <c r="D44" s="169"/>
      <c r="E44" s="112">
        <v>86.14</v>
      </c>
      <c r="F44" s="109"/>
      <c r="G44" s="110"/>
      <c r="H44" s="119"/>
    </row>
    <row r="45" spans="1:11" s="77" customFormat="1" ht="13.5" x14ac:dyDescent="0.25">
      <c r="A45" s="74" t="s">
        <v>184</v>
      </c>
      <c r="B45" s="111" t="s">
        <v>185</v>
      </c>
      <c r="C45" s="169" t="s">
        <v>193</v>
      </c>
      <c r="D45" s="169"/>
      <c r="E45" s="112">
        <v>90.88</v>
      </c>
      <c r="F45" s="109"/>
      <c r="G45" s="110"/>
      <c r="H45" s="119"/>
    </row>
    <row r="46" spans="1:11" s="77" customFormat="1" ht="13.5" x14ac:dyDescent="0.25">
      <c r="A46" s="74" t="s">
        <v>186</v>
      </c>
      <c r="B46" s="111" t="s">
        <v>187</v>
      </c>
      <c r="C46" s="169" t="s">
        <v>193</v>
      </c>
      <c r="D46" s="169"/>
      <c r="E46" s="112">
        <v>95.06</v>
      </c>
      <c r="F46" s="110"/>
      <c r="G46" s="110"/>
      <c r="H46" s="119"/>
    </row>
    <row r="47" spans="1:11" s="77" customFormat="1" ht="13.5" x14ac:dyDescent="0.25">
      <c r="A47" s="74" t="s">
        <v>188</v>
      </c>
      <c r="B47" s="111" t="s">
        <v>189</v>
      </c>
      <c r="C47" s="169" t="s">
        <v>193</v>
      </c>
      <c r="D47" s="169"/>
      <c r="E47" s="112">
        <v>95.06</v>
      </c>
      <c r="F47" s="110"/>
      <c r="G47" s="110"/>
      <c r="H47" s="119"/>
    </row>
    <row r="48" spans="1:11" s="77" customFormat="1" ht="13.5" x14ac:dyDescent="0.25">
      <c r="A48" s="74" t="s">
        <v>190</v>
      </c>
      <c r="B48" s="111" t="s">
        <v>191</v>
      </c>
      <c r="C48" s="169" t="s">
        <v>193</v>
      </c>
      <c r="D48" s="169"/>
      <c r="E48" s="112">
        <v>95.06</v>
      </c>
      <c r="F48" s="110"/>
      <c r="G48" s="110"/>
      <c r="H48" s="119"/>
    </row>
    <row r="49" spans="1:8" ht="26.25" customHeight="1" x14ac:dyDescent="0.25">
      <c r="B49" s="17"/>
      <c r="C49" s="18"/>
      <c r="D49" s="19"/>
      <c r="E49" s="19"/>
      <c r="F49" s="7" t="s">
        <v>105</v>
      </c>
      <c r="G49" s="113">
        <f>G4*8+G8*8+SUM(G9:G26)</f>
        <v>38945.082800000004</v>
      </c>
    </row>
    <row r="50" spans="1:8" x14ac:dyDescent="0.25">
      <c r="B50" s="17"/>
      <c r="C50" s="18"/>
      <c r="D50" s="19"/>
      <c r="E50" s="19"/>
      <c r="F50" s="24"/>
      <c r="G50" s="25"/>
    </row>
    <row r="51" spans="1:8" s="28" customFormat="1" ht="18" customHeight="1" x14ac:dyDescent="0.25">
      <c r="A51" s="145" t="s">
        <v>13</v>
      </c>
      <c r="B51" s="146"/>
      <c r="C51" s="146"/>
      <c r="D51" s="26"/>
      <c r="E51" s="26"/>
      <c r="F51" s="26"/>
      <c r="G51" s="27"/>
      <c r="H51" s="125"/>
    </row>
    <row r="52" spans="1:8" s="28" customFormat="1" x14ac:dyDescent="0.25">
      <c r="A52" s="10" t="s">
        <v>5</v>
      </c>
      <c r="B52" s="11" t="s">
        <v>14</v>
      </c>
      <c r="C52" s="12"/>
      <c r="D52" s="12" t="s">
        <v>15</v>
      </c>
      <c r="E52" s="12" t="s">
        <v>16</v>
      </c>
      <c r="F52" s="12" t="s">
        <v>17</v>
      </c>
      <c r="G52" s="13" t="s">
        <v>18</v>
      </c>
      <c r="H52" s="125"/>
    </row>
    <row r="53" spans="1:8" s="73" customFormat="1" ht="13.5" x14ac:dyDescent="0.25">
      <c r="A53" s="69" t="s">
        <v>19</v>
      </c>
      <c r="B53" s="153"/>
      <c r="C53" s="154"/>
      <c r="D53" s="72"/>
      <c r="E53" s="72"/>
      <c r="F53" s="72"/>
      <c r="G53" s="72"/>
      <c r="H53" s="126"/>
    </row>
    <row r="54" spans="1:8" s="73" customFormat="1" ht="13.5" x14ac:dyDescent="0.25">
      <c r="A54" s="69" t="s">
        <v>21</v>
      </c>
      <c r="B54" s="153"/>
      <c r="C54" s="154"/>
      <c r="D54" s="72"/>
      <c r="E54" s="72"/>
      <c r="F54" s="72"/>
      <c r="G54" s="72"/>
      <c r="H54" s="126"/>
    </row>
    <row r="55" spans="1:8" s="33" customFormat="1" ht="15.6" customHeight="1" x14ac:dyDescent="0.25">
      <c r="A55" s="29"/>
      <c r="B55" s="30"/>
      <c r="C55" s="31"/>
      <c r="D55" s="32"/>
      <c r="E55" s="32"/>
      <c r="F55" s="32"/>
      <c r="G55" s="32"/>
      <c r="H55" s="127"/>
    </row>
    <row r="56" spans="1:8" s="28" customFormat="1" ht="18" customHeight="1" x14ac:dyDescent="0.25">
      <c r="A56" s="145" t="s">
        <v>87</v>
      </c>
      <c r="B56" s="146"/>
      <c r="C56" s="26"/>
      <c r="D56" s="26"/>
      <c r="E56" s="26"/>
      <c r="F56" s="26"/>
      <c r="G56" s="27"/>
      <c r="H56" s="125"/>
    </row>
    <row r="57" spans="1:8" s="28" customFormat="1" ht="20.45" customHeight="1" x14ac:dyDescent="0.25">
      <c r="A57" s="10" t="s">
        <v>5</v>
      </c>
      <c r="B57" s="11" t="s">
        <v>14</v>
      </c>
      <c r="C57" s="12" t="s">
        <v>20</v>
      </c>
      <c r="D57" s="12" t="s">
        <v>15</v>
      </c>
      <c r="E57" s="12" t="s">
        <v>16</v>
      </c>
      <c r="F57" s="12" t="s">
        <v>17</v>
      </c>
      <c r="G57" s="13" t="s">
        <v>18</v>
      </c>
      <c r="H57" s="125"/>
    </row>
    <row r="58" spans="1:8" s="73" customFormat="1" ht="13.5" x14ac:dyDescent="0.25">
      <c r="A58" s="69" t="s">
        <v>22</v>
      </c>
      <c r="B58" s="70"/>
      <c r="C58" s="71"/>
      <c r="D58" s="72"/>
      <c r="E58" s="72"/>
      <c r="F58" s="72"/>
      <c r="G58" s="72"/>
      <c r="H58" s="126"/>
    </row>
    <row r="59" spans="1:8" s="73" customFormat="1" ht="13.5" x14ac:dyDescent="0.25">
      <c r="A59" s="69" t="s">
        <v>23</v>
      </c>
      <c r="B59" s="70"/>
      <c r="C59" s="71"/>
      <c r="D59" s="72"/>
      <c r="E59" s="72"/>
      <c r="F59" s="72"/>
      <c r="G59" s="72"/>
      <c r="H59" s="126"/>
    </row>
    <row r="60" spans="1:8" s="73" customFormat="1" ht="13.5" x14ac:dyDescent="0.25">
      <c r="A60" s="69" t="s">
        <v>84</v>
      </c>
      <c r="B60" s="70"/>
      <c r="C60" s="71"/>
      <c r="D60" s="72"/>
      <c r="E60" s="72"/>
      <c r="F60" s="72"/>
      <c r="G60" s="72"/>
      <c r="H60" s="126"/>
    </row>
    <row r="61" spans="1:8" x14ac:dyDescent="0.25">
      <c r="B61" s="17"/>
      <c r="C61" s="18"/>
      <c r="D61" s="19"/>
      <c r="E61" s="19"/>
      <c r="F61" s="24"/>
      <c r="G61" s="25"/>
    </row>
    <row r="62" spans="1:8" ht="18" customHeight="1" x14ac:dyDescent="0.25">
      <c r="A62" s="132" t="s">
        <v>24</v>
      </c>
      <c r="B62" s="132"/>
      <c r="C62" s="34"/>
      <c r="D62" s="34"/>
      <c r="E62" s="34"/>
      <c r="F62" s="34"/>
      <c r="G62" s="34"/>
    </row>
    <row r="63" spans="1:8" x14ac:dyDescent="0.25">
      <c r="A63" s="12" t="s">
        <v>5</v>
      </c>
      <c r="B63" s="168" t="s">
        <v>25</v>
      </c>
      <c r="C63" s="168"/>
      <c r="D63" s="168"/>
      <c r="E63" s="168"/>
      <c r="F63" s="168"/>
      <c r="G63" s="168"/>
    </row>
    <row r="64" spans="1:8" s="67" customFormat="1" ht="21.75" customHeight="1" x14ac:dyDescent="0.25">
      <c r="A64" s="65" t="s">
        <v>26</v>
      </c>
      <c r="B64" s="167" t="s">
        <v>27</v>
      </c>
      <c r="C64" s="167"/>
      <c r="D64" s="167"/>
      <c r="E64" s="167"/>
      <c r="F64" s="167"/>
      <c r="G64" s="167"/>
      <c r="H64" s="119"/>
    </row>
    <row r="65" spans="1:8" s="67" customFormat="1" ht="20.25" customHeight="1" x14ac:dyDescent="0.25">
      <c r="A65" s="68">
        <v>1</v>
      </c>
      <c r="B65" s="167" t="s">
        <v>106</v>
      </c>
      <c r="C65" s="167"/>
      <c r="D65" s="167"/>
      <c r="E65" s="167"/>
      <c r="F65" s="167"/>
      <c r="G65" s="167"/>
      <c r="H65" s="119"/>
    </row>
    <row r="66" spans="1:8" s="67" customFormat="1" ht="31.5" customHeight="1" x14ac:dyDescent="0.25">
      <c r="A66" s="68">
        <v>2</v>
      </c>
      <c r="B66" s="167" t="s">
        <v>28</v>
      </c>
      <c r="C66" s="167"/>
      <c r="D66" s="167"/>
      <c r="E66" s="167"/>
      <c r="F66" s="167"/>
      <c r="G66" s="167"/>
      <c r="H66" s="119"/>
    </row>
    <row r="67" spans="1:8" s="67" customFormat="1" ht="18.75" customHeight="1" x14ac:dyDescent="0.25">
      <c r="A67" s="68">
        <v>3</v>
      </c>
      <c r="B67" s="167" t="s">
        <v>29</v>
      </c>
      <c r="C67" s="167"/>
      <c r="D67" s="167"/>
      <c r="E67" s="167"/>
      <c r="F67" s="167"/>
      <c r="G67" s="167"/>
      <c r="H67" s="119"/>
    </row>
    <row r="68" spans="1:8" s="67" customFormat="1" ht="40.5" customHeight="1" x14ac:dyDescent="0.25">
      <c r="A68" s="68">
        <v>4</v>
      </c>
      <c r="B68" s="167" t="s">
        <v>203</v>
      </c>
      <c r="C68" s="167"/>
      <c r="D68" s="167"/>
      <c r="E68" s="167"/>
      <c r="F68" s="167"/>
      <c r="G68" s="167"/>
      <c r="H68" s="128"/>
    </row>
    <row r="69" spans="1:8" s="67" customFormat="1" ht="55.5" customHeight="1" x14ac:dyDescent="0.25">
      <c r="A69" s="68">
        <v>5</v>
      </c>
      <c r="B69" s="167" t="s">
        <v>202</v>
      </c>
      <c r="C69" s="167"/>
      <c r="D69" s="167"/>
      <c r="E69" s="167"/>
      <c r="F69" s="167"/>
      <c r="G69" s="167"/>
      <c r="H69" s="123"/>
    </row>
  </sheetData>
  <sheetProtection algorithmName="SHA-512" hashValue="y0JnML7cojGVSw9Ex4uO1GcDj6DvwZNZTIbacbI71ZXcoGKDkGaTCTolf2Cd7wLAjpn3RVBIfmE4XV7WEUux6w==" saltValue="mljVRngZY86/VY38kZw6lQ==" spinCount="100000" sheet="1" objects="1" scenarios="1"/>
  <mergeCells count="42">
    <mergeCell ref="C47:D47"/>
    <mergeCell ref="C48:D48"/>
    <mergeCell ref="C42:D42"/>
    <mergeCell ref="C43:D43"/>
    <mergeCell ref="C44:D44"/>
    <mergeCell ref="C45:D45"/>
    <mergeCell ref="C46:D46"/>
    <mergeCell ref="C37:D37"/>
    <mergeCell ref="C38:D38"/>
    <mergeCell ref="C39:D39"/>
    <mergeCell ref="C40:D40"/>
    <mergeCell ref="C41:D41"/>
    <mergeCell ref="C32:D32"/>
    <mergeCell ref="C33:D33"/>
    <mergeCell ref="C34:D34"/>
    <mergeCell ref="C35:D35"/>
    <mergeCell ref="C36:D36"/>
    <mergeCell ref="B68:G68"/>
    <mergeCell ref="B69:G69"/>
    <mergeCell ref="A56:B56"/>
    <mergeCell ref="B67:G67"/>
    <mergeCell ref="A62:B62"/>
    <mergeCell ref="B63:G63"/>
    <mergeCell ref="B64:G64"/>
    <mergeCell ref="B65:G65"/>
    <mergeCell ref="B66:G66"/>
    <mergeCell ref="B53:C53"/>
    <mergeCell ref="A1:G1"/>
    <mergeCell ref="A2:B2"/>
    <mergeCell ref="A6:B6"/>
    <mergeCell ref="B54:C54"/>
    <mergeCell ref="D7:E7"/>
    <mergeCell ref="C8:C26"/>
    <mergeCell ref="C6:D6"/>
    <mergeCell ref="E6:F6"/>
    <mergeCell ref="A51:C51"/>
    <mergeCell ref="D8:E8"/>
    <mergeCell ref="A28:G28"/>
    <mergeCell ref="C29:D29"/>
    <mergeCell ref="C30:D30"/>
    <mergeCell ref="F30:G30"/>
    <mergeCell ref="C31:D31"/>
  </mergeCells>
  <phoneticPr fontId="4" type="noConversion"/>
  <dataValidations count="3">
    <dataValidation operator="lessThanOrEqual" allowBlank="1" showInputMessage="1" showErrorMessage="1" sqref="B57:G61 B3:G3 D53:G55 C55 D49:G50 B63:B69 C52:G52 B52:B55 F8:G26 D27:G27 G29 F29:F48 E29:E31 E37:E48 B8:C27 B29:C50 D8:D9 D18" xr:uid="{A489833A-DE15-4585-8DCD-5A7B4E20ED15}"/>
    <dataValidation type="decimal" operator="lessThanOrEqual" allowBlank="1" showInputMessage="1" showErrorMessage="1" sqref="D19:D26" xr:uid="{0FB6F90F-9C9F-486E-9E22-168458216A67}">
      <formula1>D18</formula1>
    </dataValidation>
    <dataValidation type="custom" operator="lessThanOrEqual" allowBlank="1" showInputMessage="1" showErrorMessage="1" sqref="D10:D17" xr:uid="{2CE8C758-CB2D-491E-9461-BDEF31B20DF4}">
      <formula1>AND(D10&gt;=0,D10&lt;=H10)</formula1>
    </dataValidation>
  </dataValidations>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3A19-1C7B-4678-95F0-4467ED676B03}">
  <dimension ref="A1:D8"/>
  <sheetViews>
    <sheetView showGridLines="0" view="pageBreakPreview" zoomScaleNormal="100" zoomScaleSheetLayoutView="100" workbookViewId="0">
      <selection sqref="A1:C1"/>
    </sheetView>
  </sheetViews>
  <sheetFormatPr defaultColWidth="9.140625" defaultRowHeight="16.5" x14ac:dyDescent="0.25"/>
  <cols>
    <col min="1" max="1" width="9.5703125" style="35" customWidth="1"/>
    <col min="2" max="2" width="57.28515625" style="35" customWidth="1"/>
    <col min="3" max="3" width="33.5703125" style="43" customWidth="1"/>
    <col min="4" max="4" width="22" style="35" bestFit="1" customWidth="1"/>
    <col min="5" max="16384" width="9.140625" style="35"/>
  </cols>
  <sheetData>
    <row r="1" spans="1:4" ht="36" customHeight="1" x14ac:dyDescent="0.25">
      <c r="A1" s="129" t="s">
        <v>91</v>
      </c>
      <c r="B1" s="130"/>
      <c r="C1" s="130"/>
    </row>
    <row r="2" spans="1:4" s="36" customFormat="1" ht="14.25" x14ac:dyDescent="0.25">
      <c r="A2" s="131"/>
      <c r="B2" s="132"/>
      <c r="C2" s="7"/>
    </row>
    <row r="3" spans="1:4" x14ac:dyDescent="0.25">
      <c r="A3" s="10" t="s">
        <v>5</v>
      </c>
      <c r="B3" s="11" t="s">
        <v>6</v>
      </c>
      <c r="C3" s="12"/>
    </row>
    <row r="4" spans="1:4" x14ac:dyDescent="0.25">
      <c r="A4" s="14" t="s">
        <v>62</v>
      </c>
      <c r="B4" s="37" t="s">
        <v>35</v>
      </c>
      <c r="C4" s="38" t="e">
        <f>'1. Kwaliteit Perceel 3'!F57*8</f>
        <v>#VALUE!</v>
      </c>
      <c r="D4" s="39"/>
    </row>
    <row r="5" spans="1:4" x14ac:dyDescent="0.25">
      <c r="A5" s="14" t="s">
        <v>63</v>
      </c>
      <c r="B5" s="37" t="s">
        <v>64</v>
      </c>
      <c r="C5" s="38">
        <f>'2. Prijs Perceel 3'!G49</f>
        <v>38945.082800000004</v>
      </c>
      <c r="D5" s="114"/>
    </row>
    <row r="6" spans="1:4" x14ac:dyDescent="0.25">
      <c r="A6" s="15"/>
      <c r="B6" s="40"/>
      <c r="C6" s="41"/>
    </row>
    <row r="7" spans="1:4" ht="28.5" x14ac:dyDescent="0.25">
      <c r="A7" s="5"/>
      <c r="B7" s="42" t="s">
        <v>76</v>
      </c>
      <c r="C7" s="23" t="e">
        <f>SUM(C4:C5)</f>
        <v>#VALUE!</v>
      </c>
    </row>
    <row r="8" spans="1:4" x14ac:dyDescent="0.25">
      <c r="A8" s="5"/>
      <c r="B8" s="17"/>
      <c r="C8" s="19"/>
    </row>
  </sheetData>
  <sheetProtection algorithmName="SHA-512" hashValue="53uKZfZ4Enrs571+CfqMM/EJS307AmDY9KhNxEHppTTJ3Gg+mZ7UMw8cYvygnVCyoRp+Hf+Hfu/zsT8K3QD2rw==" saltValue="EYu8EyTWfsHwAFmfYAnEzw==" spinCount="100000" sheet="1" objects="1" scenarios="1"/>
  <mergeCells count="2">
    <mergeCell ref="A1:C1"/>
    <mergeCell ref="A2:B2"/>
  </mergeCells>
  <dataValidations count="1">
    <dataValidation operator="lessThanOrEqual" allowBlank="1" showInputMessage="1" showErrorMessage="1" sqref="B3:C8" xr:uid="{BC0333D7-B4A4-44F9-A712-11D777960C39}"/>
  </dataValidations>
  <pageMargins left="0.7" right="0.7" top="0.75" bottom="0.75" header="0.3" footer="0.3"/>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
        <AccountId xsi:nil="true"/>
        <AccountType/>
      </UserInfo>
    </SharedWithUsers>
    <lcf76f155ced4ddcb4097134ff3c332f xmlns="962d65e8-ec2e-4f08-b510-02888a857b6e">
      <Terms xmlns="http://schemas.microsoft.com/office/infopath/2007/PartnerControls"/>
    </lcf76f155ced4ddcb4097134ff3c332f>
    <MediaLengthInSeconds xmlns="962d65e8-ec2e-4f08-b510-02888a857b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2D6AFA-7533-4EB1-B3B3-C4EC72BB7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93B002-6512-4797-AA32-7C080E29F4F0}">
  <ds:schemaRefs>
    <ds:schemaRef ds:uri="http://schemas.microsoft.com/office/2006/metadata/properties"/>
    <ds:schemaRef ds:uri="http://schemas.microsoft.com/office/infopath/2007/PartnerControls"/>
    <ds:schemaRef ds:uri="40faa72d-7604-4f4d-a488-93cffb7df14f"/>
    <ds:schemaRef ds:uri="962d65e8-ec2e-4f08-b510-02888a857b6e"/>
    <ds:schemaRef ds:uri="57fb7290-b59d-4e32-9476-5a47a4cb54bb"/>
    <ds:schemaRef ds:uri="b77e2b43-37d4-4532-953b-53983e0992e2"/>
  </ds:schemaRefs>
</ds:datastoreItem>
</file>

<file path=customXml/itemProps3.xml><?xml version="1.0" encoding="utf-8"?>
<ds:datastoreItem xmlns:ds="http://schemas.openxmlformats.org/officeDocument/2006/customXml" ds:itemID="{79371479-C754-48B4-ABCB-005452F745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1. Kwaliteit Perceel 3</vt:lpstr>
      <vt:lpstr>2. Prijs Perceel 3</vt:lpstr>
      <vt:lpstr>3. Fictieve inschrijfprijs P3</vt:lpstr>
      <vt:lpstr>'1. Kwaliteit Perceel 3'!Afdrukbereik</vt:lpstr>
      <vt:lpstr>'2. Prijs Perceel 3'!Afdrukbereik</vt:lpstr>
      <vt:lpstr>'3. Fictieve inschrijfprijs P3'!Afdrukbereik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Freya Busink</cp:lastModifiedBy>
  <cp:lastPrinted>2021-05-06T12:32:45Z</cp:lastPrinted>
  <dcterms:created xsi:type="dcterms:W3CDTF">2021-05-06T12:21:12Z</dcterms:created>
  <dcterms:modified xsi:type="dcterms:W3CDTF">2026-03-31T11:54:23Z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y fmtid="{D5CDD505-2E9C-101B-9397-08002B2CF9AE}" pid="4" name="Order">
    <vt:r8>156743700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