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sgvo.sharepoint.com/sites/SB-Inkoop-AanbestedingprintersenMFP/Gedeelde documenten/te publiceren in bewerking/"/>
    </mc:Choice>
  </mc:AlternateContent>
  <xr:revisionPtr revIDLastSave="71" documentId="8_{F12E0B69-559E-418D-848D-BEB8E76FA535}" xr6:coauthVersionLast="47" xr6:coauthVersionMax="47" xr10:uidLastSave="{6B3A9C44-A028-4F3B-9287-88A91CC59629}"/>
  <bookViews>
    <workbookView xWindow="28680" yWindow="-120" windowWidth="29040" windowHeight="15720" xr2:uid="{DD630729-767F-4DCC-BC09-205DED6A63B2}"/>
  </bookViews>
  <sheets>
    <sheet name="Waardes" sheetId="3" r:id="rId1"/>
    <sheet name="uitwerking voorbeeld"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3" l="1"/>
  <c r="F14" i="3" s="1"/>
  <c r="F12" i="3"/>
  <c r="F15" i="3"/>
  <c r="B26" i="3"/>
  <c r="F13" i="3" s="1"/>
  <c r="L3" i="5"/>
  <c r="L7" i="5"/>
  <c r="L9" i="5"/>
  <c r="L8" i="5"/>
  <c r="K8" i="5"/>
  <c r="K7" i="5"/>
  <c r="L4" i="5"/>
  <c r="L2" i="5"/>
  <c r="K2" i="5"/>
  <c r="K3" i="5"/>
  <c r="H8" i="5"/>
  <c r="H9" i="5"/>
  <c r="H7" i="5"/>
  <c r="H2" i="5"/>
  <c r="H4" i="5"/>
  <c r="C16" i="3" l="1"/>
  <c r="D16" i="3"/>
  <c r="E16" i="3"/>
  <c r="D13" i="3"/>
  <c r="D14" i="3" s="1"/>
  <c r="E13" i="3"/>
  <c r="E14" i="3" s="1"/>
  <c r="B13" i="3"/>
  <c r="B14" i="3" s="1"/>
  <c r="C13" i="3"/>
  <c r="C14" i="3" s="1"/>
  <c r="E7" i="3"/>
  <c r="B16" i="3"/>
  <c r="D4" i="3"/>
  <c r="E4" i="3" l="1"/>
  <c r="E5" i="3" s="1"/>
  <c r="C7" i="3"/>
  <c r="B4" i="3"/>
  <c r="B5" i="3" s="1"/>
  <c r="D7" i="3"/>
  <c r="C4" i="3"/>
  <c r="C5" i="3" s="1"/>
  <c r="B7" i="3"/>
  <c r="D5" i="3"/>
  <c r="J7" i="5" l="1"/>
  <c r="J2" i="5"/>
  <c r="J4" i="5"/>
  <c r="J9" i="5"/>
  <c r="J3" i="5"/>
  <c r="J8" i="5"/>
</calcChain>
</file>

<file path=xl/sharedStrings.xml><?xml version="1.0" encoding="utf-8"?>
<sst xmlns="http://schemas.openxmlformats.org/spreadsheetml/2006/main" count="90" uniqueCount="42">
  <si>
    <t>SCORE</t>
  </si>
  <si>
    <t>Totaal:</t>
  </si>
  <si>
    <t>Percentage</t>
  </si>
  <si>
    <t>Uitmuntend</t>
  </si>
  <si>
    <t>Goed</t>
  </si>
  <si>
    <t>Voldoende</t>
  </si>
  <si>
    <t>Matig</t>
  </si>
  <si>
    <t>Onvoldoende</t>
  </si>
  <si>
    <t>KO</t>
  </si>
  <si>
    <t>Score</t>
  </si>
  <si>
    <t>Geraamde omvang (exclusief BTW):</t>
  </si>
  <si>
    <t>% voor waardering kwaliteit</t>
  </si>
  <si>
    <t>Totaal kwaliteit:</t>
  </si>
  <si>
    <t>Stel:</t>
  </si>
  <si>
    <t xml:space="preserve">prijs </t>
  </si>
  <si>
    <t>ficiteve prijs GOW</t>
  </si>
  <si>
    <t>Punten bij eertse 2 inschrijvers</t>
  </si>
  <si>
    <t>Punten bij 3 inschrijvers</t>
  </si>
  <si>
    <t>Inschrijver 1</t>
  </si>
  <si>
    <t>uitmuntend</t>
  </si>
  <si>
    <t>goed</t>
  </si>
  <si>
    <t>Inschrijver 2</t>
  </si>
  <si>
    <t>Inschrijver 3</t>
  </si>
  <si>
    <t xml:space="preserve">goed </t>
  </si>
  <si>
    <t>voldoende</t>
  </si>
  <si>
    <t>In het eerste voorbeeld wint de goedkoopste inschrijver bij beide systemen, omdat de kwaliteit gelijk is aan de 2e iets duurdere  inschrijver</t>
  </si>
  <si>
    <t xml:space="preserve">In het tweede voorbeeld zou in het punten systeem nog steeds de goedkoopste winnen. 
</t>
  </si>
  <si>
    <t>Maar bij gunnen op waarde komt eruit dat zij een voldoende scoren op iets wat wij heel belangrijk vinden en daar gaat de score uit elkaar lopen en wint de 2e</t>
  </si>
  <si>
    <t>Bij punten toekenning wordt vaak een rapportcijfer gegeven:</t>
  </si>
  <si>
    <t>Konck out</t>
  </si>
  <si>
    <t>Dit betekent dat je bij een slechte score nog steeds pinten krijgt.</t>
  </si>
  <si>
    <t>Bij gunnen op waarde ben je niet bereid extra te betalen voor een voldoende kwaliteit.</t>
  </si>
  <si>
    <t>Daarnaast levert een matige kwaliteit fictief hogere kosten op</t>
  </si>
  <si>
    <t>En als de kwaliteit op enig punt onvoldoende is, dan ligt die partij eruit.</t>
  </si>
  <si>
    <t>1. implementatie</t>
  </si>
  <si>
    <t>2. AI en Security</t>
  </si>
  <si>
    <t>3. Leveren toner</t>
  </si>
  <si>
    <t>4. continuïteit in veranderende markt</t>
  </si>
  <si>
    <t>5. Op- en afschalen in PPM</t>
  </si>
  <si>
    <t>6. Logistiek proces storingen</t>
  </si>
  <si>
    <t>7. Extra opties</t>
  </si>
  <si>
    <t>8. Kwaliteit afdrukken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</si>
</sst>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quot;\ #,##0.00"/>
    <numFmt numFmtId="165" formatCode="&quot;€&quot;\ #,##0"/>
    <numFmt numFmtId="166" formatCode="_ * #,##0.0_ ;_ * \-#,##0.0_ ;_ * &quot;-&quot;??_ ;_ @_ "/>
    <numFmt numFmtId="167" formatCode="0.0%"/>
  </numFmts>
  <fonts count="9" x14ac:knownFonts="1">
    <font>
      <sz val="11"/>
      <color theme="1"/>
      <name val="Aptos Narrow"/>
      <family val="2"/>
      <scheme val="minor"/>
    </font>
    <font>
      <sz val="11"/>
      <color theme="1"/>
      <name val="Aptos Narrow"/>
      <family val="2"/>
      <scheme val="minor"/>
    </font>
    <font>
      <b/>
      <sz val="8"/>
      <color rgb="FF000000"/>
      <name val="Verdana"/>
      <family val="2"/>
    </font>
    <font>
      <b/>
      <sz val="8"/>
      <color theme="1"/>
      <name val="Aptos Narrow"/>
      <family val="2"/>
      <scheme val="minor"/>
    </font>
    <font>
      <sz val="8"/>
      <color theme="1"/>
      <name val="Aptos Narrow"/>
      <family val="2"/>
      <scheme val="minor"/>
    </font>
    <font>
      <sz val="8"/>
      <color theme="1"/>
      <name val="Verdana"/>
      <family val="2"/>
    </font>
    <font>
      <sz val="8"/>
      <color rgb="FF000000"/>
      <name val="Verdana"/>
      <family val="2"/>
    </font>
    <font>
      <b/>
      <sz val="8"/>
      <color rgb="FFFF0000"/>
      <name val="Verdana"/>
      <family val="2"/>
    </font>
    <font>
      <sz val="8"/>
      <color theme="0"/>
      <name val="Aptos Narrow"/>
      <family val="2"/>
      <scheme val="minor"/>
    </font>
  </fonts>
  <fills count="7">
    <fill>
      <patternFill patternType="none"/>
    </fill>
    <fill>
      <patternFill patternType="gray125"/>
    </fill>
    <fill>
      <patternFill patternType="solid">
        <fgColor rgb="FFBFBFB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9" tint="0.599993896298104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2" fillId="2" borderId="1" xfId="0" applyFont="1" applyFill="1" applyBorder="1" applyAlignment="1">
      <alignment horizontal="center" vertical="center" wrapText="1"/>
    </xf>
    <xf numFmtId="0" fontId="3" fillId="0" borderId="0" xfId="0" applyFont="1"/>
    <xf numFmtId="0" fontId="4" fillId="0" borderId="0" xfId="0" applyFont="1"/>
    <xf numFmtId="0" fontId="2" fillId="2" borderId="1" xfId="0" applyFont="1" applyFill="1" applyBorder="1" applyAlignment="1">
      <alignment horizontal="justify" vertical="center" wrapText="1"/>
    </xf>
    <xf numFmtId="0" fontId="2" fillId="3" borderId="1" xfId="0" applyFont="1" applyFill="1" applyBorder="1" applyAlignment="1">
      <alignment horizontal="justify" vertical="center" wrapText="1"/>
    </xf>
    <xf numFmtId="9" fontId="2" fillId="3" borderId="1" xfId="2" applyFont="1" applyFill="1" applyBorder="1" applyAlignment="1">
      <alignment horizontal="center" vertical="center" wrapText="1"/>
    </xf>
    <xf numFmtId="9" fontId="5" fillId="4" borderId="1" xfId="0" applyNumberFormat="1" applyFont="1" applyFill="1" applyBorder="1" applyAlignment="1">
      <alignment horizontal="center" vertical="center"/>
    </xf>
    <xf numFmtId="165" fontId="6" fillId="5" borderId="3" xfId="1" applyNumberFormat="1" applyFont="1" applyFill="1" applyBorder="1" applyAlignment="1">
      <alignment horizontal="center" vertical="center" wrapText="1"/>
    </xf>
    <xf numFmtId="165" fontId="5" fillId="6" borderId="1" xfId="1" applyNumberFormat="1" applyFont="1" applyFill="1" applyBorder="1" applyAlignment="1">
      <alignment horizontal="center" vertical="center"/>
    </xf>
    <xf numFmtId="165" fontId="5" fillId="4" borderId="1" xfId="1" applyNumberFormat="1" applyFont="1" applyFill="1" applyBorder="1" applyAlignment="1">
      <alignment horizontal="center" vertical="center"/>
    </xf>
    <xf numFmtId="165" fontId="7" fillId="5" borderId="3" xfId="1"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165" fontId="4" fillId="6" borderId="1" xfId="0" applyNumberFormat="1" applyFont="1" applyFill="1" applyBorder="1" applyAlignment="1">
      <alignment vertical="center"/>
    </xf>
    <xf numFmtId="164" fontId="4" fillId="0" borderId="0" xfId="0" applyNumberFormat="1" applyFont="1"/>
    <xf numFmtId="165" fontId="4" fillId="0" borderId="1" xfId="0" applyNumberFormat="1" applyFont="1" applyBorder="1" applyAlignment="1">
      <alignment vertical="center"/>
    </xf>
    <xf numFmtId="0" fontId="4" fillId="0" borderId="2" xfId="0" applyFont="1" applyBorder="1"/>
    <xf numFmtId="9" fontId="4" fillId="0" borderId="2" xfId="0" applyNumberFormat="1" applyFont="1" applyBorder="1"/>
    <xf numFmtId="0" fontId="0" fillId="0" borderId="0" xfId="0" applyAlignment="1">
      <alignment wrapText="1"/>
    </xf>
    <xf numFmtId="0" fontId="8" fillId="0" borderId="0" xfId="0" applyFont="1"/>
    <xf numFmtId="43" fontId="0" fillId="0" borderId="0" xfId="1" applyFont="1"/>
    <xf numFmtId="166" fontId="0" fillId="0" borderId="0" xfId="1" applyNumberFormat="1" applyFont="1"/>
    <xf numFmtId="9" fontId="0" fillId="0" borderId="0" xfId="0" applyNumberFormat="1"/>
    <xf numFmtId="43" fontId="4" fillId="0" borderId="0" xfId="1" applyFont="1" applyAlignment="1">
      <alignment horizontal="left" wrapText="1"/>
    </xf>
    <xf numFmtId="167" fontId="2" fillId="3" borderId="1" xfId="2" applyNumberFormat="1" applyFont="1" applyFill="1" applyBorder="1" applyAlignment="1">
      <alignment horizontal="center" vertical="center" wrapText="1"/>
    </xf>
    <xf numFmtId="0" fontId="4" fillId="0" borderId="0" xfId="0" applyFont="1" applyAlignment="1">
      <alignment horizontal="left" wrapText="1"/>
    </xf>
    <xf numFmtId="0" fontId="2" fillId="2" borderId="4" xfId="0" applyFont="1" applyFill="1" applyBorder="1" applyAlignment="1">
      <alignment horizontal="left" vertical="center" wrapText="1"/>
    </xf>
    <xf numFmtId="165" fontId="6" fillId="5" borderId="5" xfId="1" applyNumberFormat="1" applyFont="1" applyFill="1" applyBorder="1" applyAlignment="1">
      <alignment horizontal="center" vertical="center" wrapText="1"/>
    </xf>
    <xf numFmtId="165" fontId="7" fillId="5" borderId="5" xfId="1" applyNumberFormat="1" applyFont="1" applyFill="1" applyBorder="1" applyAlignment="1">
      <alignment horizontal="center" vertical="center" wrapText="1"/>
    </xf>
    <xf numFmtId="0" fontId="7" fillId="5" borderId="5" xfId="0" applyFont="1" applyFill="1" applyBorder="1" applyAlignment="1">
      <alignment horizontal="center" vertical="center" wrapText="1"/>
    </xf>
    <xf numFmtId="165" fontId="8" fillId="0" borderId="0" xfId="0" applyNumberFormat="1" applyFont="1"/>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A0BB-8FF3-42C2-89EF-F80668A9DF23}">
  <dimension ref="A1:J26"/>
  <sheetViews>
    <sheetView tabSelected="1" zoomScale="110" zoomScaleNormal="110" workbookViewId="0">
      <selection activeCell="B28" sqref="B28"/>
    </sheetView>
  </sheetViews>
  <sheetFormatPr defaultColWidth="12.28515625" defaultRowHeight="11.25" x14ac:dyDescent="0.2"/>
  <cols>
    <col min="1" max="1" width="18.7109375" style="3" customWidth="1"/>
    <col min="2" max="2" width="18.5703125" style="3" customWidth="1"/>
    <col min="3" max="3" width="17.140625" style="3" customWidth="1"/>
    <col min="4" max="4" width="16.28515625" style="3" customWidth="1"/>
    <col min="5" max="5" width="24.28515625" style="3" customWidth="1"/>
    <col min="6" max="6" width="22.7109375" style="3" customWidth="1"/>
    <col min="7" max="7" width="26.28515625" style="3" customWidth="1"/>
    <col min="8" max="8" width="22.7109375" style="3" customWidth="1"/>
    <col min="9" max="9" width="26.28515625" style="3" customWidth="1"/>
    <col min="10" max="10" width="24" style="3" customWidth="1"/>
    <col min="11" max="16384" width="12.28515625" style="3"/>
  </cols>
  <sheetData>
    <row r="1" spans="1:10" ht="11.45" customHeight="1" thickBot="1" x14ac:dyDescent="0.25">
      <c r="A1" s="2"/>
      <c r="B1" s="2"/>
      <c r="C1" s="2"/>
    </row>
    <row r="2" spans="1:10" s="2" customFormat="1" ht="21.75" thickBot="1" x14ac:dyDescent="0.25">
      <c r="A2" s="4" t="s">
        <v>0</v>
      </c>
      <c r="B2" s="1" t="s">
        <v>34</v>
      </c>
      <c r="C2" s="1" t="s">
        <v>35</v>
      </c>
      <c r="D2" s="1" t="s">
        <v>36</v>
      </c>
      <c r="E2" s="1" t="s">
        <v>37</v>
      </c>
    </row>
    <row r="3" spans="1:10" ht="12" thickBot="1" x14ac:dyDescent="0.25">
      <c r="A3" s="5" t="s">
        <v>2</v>
      </c>
      <c r="B3" s="6">
        <v>0.1</v>
      </c>
      <c r="C3" s="24">
        <v>0.125</v>
      </c>
      <c r="D3" s="6">
        <v>0.2</v>
      </c>
      <c r="E3" s="24">
        <v>7.4999999999999997E-2</v>
      </c>
    </row>
    <row r="4" spans="1:10" ht="12" thickBot="1" x14ac:dyDescent="0.25">
      <c r="A4" s="4" t="s">
        <v>3</v>
      </c>
      <c r="B4" s="8">
        <f>$F$13*B3</f>
        <v>75000</v>
      </c>
      <c r="C4" s="8">
        <f>$F$13*C3</f>
        <v>93750</v>
      </c>
      <c r="D4" s="8">
        <f>$F$13*D3</f>
        <v>150000</v>
      </c>
      <c r="E4" s="8">
        <f>$F$13*E3</f>
        <v>56250</v>
      </c>
    </row>
    <row r="5" spans="1:10" ht="12" thickBot="1" x14ac:dyDescent="0.25">
      <c r="A5" s="4" t="s">
        <v>4</v>
      </c>
      <c r="B5" s="8">
        <f>B4*0.8</f>
        <v>60000</v>
      </c>
      <c r="C5" s="8">
        <f>C4*0.8</f>
        <v>75000</v>
      </c>
      <c r="D5" s="8">
        <f>D4*0.8</f>
        <v>120000</v>
      </c>
      <c r="E5" s="8">
        <f>E4*0.8</f>
        <v>45000</v>
      </c>
    </row>
    <row r="6" spans="1:10" ht="12" thickBot="1" x14ac:dyDescent="0.25">
      <c r="A6" s="4" t="s">
        <v>5</v>
      </c>
      <c r="B6" s="8">
        <v>0</v>
      </c>
      <c r="C6" s="8">
        <v>0</v>
      </c>
      <c r="D6" s="8">
        <v>0</v>
      </c>
      <c r="E6" s="8">
        <v>0</v>
      </c>
    </row>
    <row r="7" spans="1:10" ht="12" thickBot="1" x14ac:dyDescent="0.25">
      <c r="A7" s="4" t="s">
        <v>6</v>
      </c>
      <c r="B7" s="11">
        <f>-$F$13*B3</f>
        <v>-75000</v>
      </c>
      <c r="C7" s="11">
        <f>-$F$13*C3</f>
        <v>-93750</v>
      </c>
      <c r="D7" s="11">
        <f>-$F$13*D3</f>
        <v>-150000</v>
      </c>
      <c r="E7" s="11">
        <f>-$F$13*E3</f>
        <v>-56250</v>
      </c>
    </row>
    <row r="8" spans="1:10" ht="12" thickBot="1" x14ac:dyDescent="0.25">
      <c r="A8" s="4" t="s">
        <v>7</v>
      </c>
      <c r="B8" s="12" t="s">
        <v>8</v>
      </c>
      <c r="C8" s="12" t="s">
        <v>8</v>
      </c>
      <c r="D8" s="12" t="s">
        <v>8</v>
      </c>
      <c r="E8" s="12" t="s">
        <v>8</v>
      </c>
    </row>
    <row r="9" spans="1:10" x14ac:dyDescent="0.2">
      <c r="A9" s="19" t="s">
        <v>9</v>
      </c>
    </row>
    <row r="10" spans="1:10" ht="12" thickBot="1" x14ac:dyDescent="0.25"/>
    <row r="11" spans="1:10" ht="24.75" customHeight="1" thickBot="1" x14ac:dyDescent="0.25">
      <c r="A11" s="4" t="s">
        <v>0</v>
      </c>
      <c r="B11" s="1" t="s">
        <v>38</v>
      </c>
      <c r="C11" s="1" t="s">
        <v>39</v>
      </c>
      <c r="D11" s="1" t="s">
        <v>40</v>
      </c>
      <c r="E11" s="1" t="s">
        <v>41</v>
      </c>
      <c r="F11" s="1" t="s">
        <v>1</v>
      </c>
      <c r="H11" s="14"/>
      <c r="I11" s="25"/>
      <c r="J11" s="25"/>
    </row>
    <row r="12" spans="1:10" ht="12" customHeight="1" thickBot="1" x14ac:dyDescent="0.25">
      <c r="A12" s="5" t="s">
        <v>2</v>
      </c>
      <c r="B12" s="6">
        <v>0.1</v>
      </c>
      <c r="C12" s="6">
        <v>0.2</v>
      </c>
      <c r="D12" s="6">
        <v>0.1</v>
      </c>
      <c r="E12" s="6">
        <v>0.1</v>
      </c>
      <c r="F12" s="7">
        <f>SUM(B3:I3)</f>
        <v>0.5</v>
      </c>
      <c r="H12" s="14"/>
      <c r="I12" s="23"/>
      <c r="J12" s="23"/>
    </row>
    <row r="13" spans="1:10" ht="18.75" customHeight="1" thickBot="1" x14ac:dyDescent="0.25">
      <c r="A13" s="4" t="s">
        <v>3</v>
      </c>
      <c r="B13" s="8">
        <f>$F$13*B12</f>
        <v>75000</v>
      </c>
      <c r="C13" s="27">
        <f>$F$13*C12</f>
        <v>150000</v>
      </c>
      <c r="D13" s="8">
        <f>$F$13*D12</f>
        <v>75000</v>
      </c>
      <c r="E13" s="8">
        <f>$F$13*E12</f>
        <v>75000</v>
      </c>
      <c r="F13" s="9">
        <f>B26</f>
        <v>750000</v>
      </c>
    </row>
    <row r="14" spans="1:10" ht="21.6" customHeight="1" thickBot="1" x14ac:dyDescent="0.25">
      <c r="A14" s="4" t="s">
        <v>4</v>
      </c>
      <c r="B14" s="8">
        <f>B13*0.8</f>
        <v>60000</v>
      </c>
      <c r="C14" s="27">
        <f>C13*0.8</f>
        <v>120000</v>
      </c>
      <c r="D14" s="8">
        <f>D13*0.8</f>
        <v>60000</v>
      </c>
      <c r="E14" s="8">
        <f>E13*0.8</f>
        <v>60000</v>
      </c>
      <c r="F14" s="9">
        <f>G14</f>
        <v>600000</v>
      </c>
      <c r="G14" s="30">
        <f>B26*0.8</f>
        <v>600000</v>
      </c>
    </row>
    <row r="15" spans="1:10" ht="12" thickBot="1" x14ac:dyDescent="0.25">
      <c r="A15" s="4" t="s">
        <v>5</v>
      </c>
      <c r="B15" s="8">
        <v>0</v>
      </c>
      <c r="C15" s="27">
        <v>0</v>
      </c>
      <c r="D15" s="8">
        <v>0</v>
      </c>
      <c r="E15" s="8">
        <v>0</v>
      </c>
      <c r="F15" s="9">
        <f>G15</f>
        <v>0</v>
      </c>
    </row>
    <row r="16" spans="1:10" ht="12" thickBot="1" x14ac:dyDescent="0.25">
      <c r="A16" s="4" t="s">
        <v>6</v>
      </c>
      <c r="B16" s="11">
        <f>-$F$13*B12</f>
        <v>-75000</v>
      </c>
      <c r="C16" s="28">
        <f>-$F$13*C12</f>
        <v>-150000</v>
      </c>
      <c r="D16" s="11">
        <f>-$F$13*D12</f>
        <v>-75000</v>
      </c>
      <c r="E16" s="11">
        <f>-$F$13*E12</f>
        <v>-75000</v>
      </c>
      <c r="F16" s="10"/>
    </row>
    <row r="17" spans="1:5" ht="12" thickBot="1" x14ac:dyDescent="0.25">
      <c r="A17" s="4" t="s">
        <v>7</v>
      </c>
      <c r="B17" s="12" t="s">
        <v>8</v>
      </c>
      <c r="C17" s="29" t="s">
        <v>8</v>
      </c>
      <c r="D17" s="12" t="s">
        <v>8</v>
      </c>
      <c r="E17" s="12" t="s">
        <v>8</v>
      </c>
    </row>
    <row r="23" spans="1:5" ht="12" thickBot="1" x14ac:dyDescent="0.25"/>
    <row r="24" spans="1:5" ht="21.75" thickBot="1" x14ac:dyDescent="0.25">
      <c r="A24" s="26" t="s">
        <v>10</v>
      </c>
      <c r="B24" s="15">
        <v>1500000</v>
      </c>
    </row>
    <row r="25" spans="1:5" ht="12" thickBot="1" x14ac:dyDescent="0.25">
      <c r="A25" s="16" t="s">
        <v>11</v>
      </c>
      <c r="B25" s="17">
        <v>0.5</v>
      </c>
    </row>
    <row r="26" spans="1:5" ht="12" thickBot="1" x14ac:dyDescent="0.25">
      <c r="A26" s="4" t="s">
        <v>12</v>
      </c>
      <c r="B26" s="13">
        <f>B24*B25</f>
        <v>750000</v>
      </c>
    </row>
  </sheetData>
  <mergeCells count="2">
    <mergeCell ref="I12:J12"/>
    <mergeCell ref="I11:J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4AC7-9879-4B02-BEFA-084BC1CBB0CB}">
  <dimension ref="B1:L26"/>
  <sheetViews>
    <sheetView workbookViewId="0">
      <selection activeCell="J7" sqref="J7"/>
    </sheetView>
  </sheetViews>
  <sheetFormatPr defaultRowHeight="15" x14ac:dyDescent="0.25"/>
  <cols>
    <col min="2" max="2" width="13.140625" customWidth="1"/>
    <col min="3" max="8" width="11.28515625" customWidth="1"/>
    <col min="10" max="10" width="12.42578125" customWidth="1"/>
    <col min="11" max="11" width="14.28515625" customWidth="1"/>
    <col min="12" max="12" width="10.7109375" customWidth="1"/>
  </cols>
  <sheetData>
    <row r="1" spans="2:12" ht="60" x14ac:dyDescent="0.25">
      <c r="B1" t="s">
        <v>13</v>
      </c>
      <c r="C1">
        <v>1</v>
      </c>
      <c r="D1">
        <v>2</v>
      </c>
      <c r="E1">
        <v>3</v>
      </c>
      <c r="F1">
        <v>4</v>
      </c>
      <c r="G1">
        <v>5</v>
      </c>
      <c r="H1" t="s">
        <v>14</v>
      </c>
      <c r="J1" s="18" t="s">
        <v>15</v>
      </c>
      <c r="K1" s="18" t="s">
        <v>16</v>
      </c>
      <c r="L1" s="18" t="s">
        <v>17</v>
      </c>
    </row>
    <row r="2" spans="2:12" x14ac:dyDescent="0.25">
      <c r="B2" t="s">
        <v>18</v>
      </c>
      <c r="C2" t="s">
        <v>19</v>
      </c>
      <c r="D2" t="s">
        <v>20</v>
      </c>
      <c r="E2" t="s">
        <v>20</v>
      </c>
      <c r="F2" t="s">
        <v>19</v>
      </c>
      <c r="G2" t="s">
        <v>19</v>
      </c>
      <c r="H2">
        <f>H3*1.1</f>
        <v>187000.00000000003</v>
      </c>
      <c r="J2" s="20" t="e">
        <f>H2-(Waardes!B4+Waardes!C5+Waardes!D5+Waardes!#REF!+Waardes!#REF!)</f>
        <v>#REF!</v>
      </c>
      <c r="K2" s="21">
        <f>C18+2*C19+3*C19+2*C18+2*C18+H3/H2*100</f>
        <v>180.90909090909088</v>
      </c>
      <c r="L2" s="21">
        <f>C18+2*C19+3*C19+2*C18+2*C18+H4/H2*100</f>
        <v>171.81818181818181</v>
      </c>
    </row>
    <row r="3" spans="2:12" x14ac:dyDescent="0.25">
      <c r="B3" t="s">
        <v>21</v>
      </c>
      <c r="C3" t="s">
        <v>20</v>
      </c>
      <c r="D3" t="s">
        <v>20</v>
      </c>
      <c r="E3" t="s">
        <v>20</v>
      </c>
      <c r="F3" t="s">
        <v>20</v>
      </c>
      <c r="G3" t="s">
        <v>20</v>
      </c>
      <c r="H3">
        <v>170000</v>
      </c>
      <c r="J3" s="20" t="e">
        <f>H3-(Waardes!B5+Waardes!C5+Waardes!D5+Waardes!#REF!+Waardes!#REF!)</f>
        <v>#REF!</v>
      </c>
      <c r="K3" s="21">
        <f>C19+2*C19+3*C19+2*C19+2*C19+H3/H3*100</f>
        <v>180</v>
      </c>
      <c r="L3" s="21">
        <f>C19+2*C19+3*C19+2*C19+2*C19+H4/H3*100</f>
        <v>170</v>
      </c>
    </row>
    <row r="4" spans="2:12" x14ac:dyDescent="0.25">
      <c r="B4" t="s">
        <v>22</v>
      </c>
      <c r="C4" t="s">
        <v>23</v>
      </c>
      <c r="D4" t="s">
        <v>20</v>
      </c>
      <c r="E4" t="s">
        <v>20</v>
      </c>
      <c r="F4" t="s">
        <v>20</v>
      </c>
      <c r="G4" t="s">
        <v>20</v>
      </c>
      <c r="H4">
        <f>H3*0.9</f>
        <v>153000</v>
      </c>
      <c r="J4" s="20" t="e">
        <f>H4-(Waardes!B5+Waardes!C5+Waardes!D5+Waardes!#REF!+Waardes!#REF!)</f>
        <v>#REF!</v>
      </c>
      <c r="K4" s="21"/>
      <c r="L4" s="21">
        <f>C19+2*C19+3*C19+2*C19+2*C19+H4/H4*100</f>
        <v>180</v>
      </c>
    </row>
    <row r="7" spans="2:12" x14ac:dyDescent="0.25">
      <c r="B7" t="s">
        <v>18</v>
      </c>
      <c r="C7" t="s">
        <v>19</v>
      </c>
      <c r="D7" t="s">
        <v>20</v>
      </c>
      <c r="E7" t="s">
        <v>19</v>
      </c>
      <c r="F7" t="s">
        <v>20</v>
      </c>
      <c r="G7" t="s">
        <v>19</v>
      </c>
      <c r="H7">
        <f>H2</f>
        <v>187000.00000000003</v>
      </c>
      <c r="J7" s="20" t="e">
        <f>H7-(Waardes!B4+Waardes!C5+Waardes!D4+Waardes!#REF!+Waardes!#REF!)</f>
        <v>#REF!</v>
      </c>
      <c r="K7" s="21">
        <f>C18+2*C19+3*C18+2*C19+2*C18+H8/H7*100</f>
        <v>182.90909090909088</v>
      </c>
      <c r="L7" s="21">
        <f>C18+2*C19+3*C18+2*C19+2*C18+H9/H7*100</f>
        <v>173.81818181818181</v>
      </c>
    </row>
    <row r="8" spans="2:12" x14ac:dyDescent="0.25">
      <c r="B8" t="s">
        <v>21</v>
      </c>
      <c r="C8" t="s">
        <v>20</v>
      </c>
      <c r="D8" t="s">
        <v>20</v>
      </c>
      <c r="E8" t="s">
        <v>20</v>
      </c>
      <c r="F8" t="s">
        <v>20</v>
      </c>
      <c r="G8" t="s">
        <v>20</v>
      </c>
      <c r="H8">
        <f t="shared" ref="H8:H9" si="0">H3</f>
        <v>170000</v>
      </c>
      <c r="J8" s="20" t="e">
        <f>H8-(Waardes!B5+Waardes!C5+Waardes!D5+Waardes!#REF!+Waardes!#REF!)</f>
        <v>#REF!</v>
      </c>
      <c r="K8" s="21">
        <f>C19+2*C19+3*C19+2*C19+2*C19+H8/H8*100</f>
        <v>180</v>
      </c>
      <c r="L8" s="21">
        <f>C19+2*C19+3*C19+2*C19+2*C19+H9/H8*100</f>
        <v>170</v>
      </c>
    </row>
    <row r="9" spans="2:12" x14ac:dyDescent="0.25">
      <c r="B9" t="s">
        <v>22</v>
      </c>
      <c r="C9" t="s">
        <v>23</v>
      </c>
      <c r="D9" t="s">
        <v>20</v>
      </c>
      <c r="E9" t="s">
        <v>24</v>
      </c>
      <c r="F9" t="s">
        <v>20</v>
      </c>
      <c r="G9" t="s">
        <v>20</v>
      </c>
      <c r="H9">
        <f t="shared" si="0"/>
        <v>153000</v>
      </c>
      <c r="J9" s="20" t="e">
        <f>H9-(Waardes!B5+Waardes!C5+Waardes!D6+Waardes!#REF!+Waardes!#REF!)</f>
        <v>#REF!</v>
      </c>
      <c r="K9" s="21"/>
      <c r="L9" s="21">
        <f>C19+2*C19+3*C20+2*C19+2*C19+H9/H9*100</f>
        <v>174</v>
      </c>
    </row>
    <row r="12" spans="2:12" x14ac:dyDescent="0.25">
      <c r="B12" t="s">
        <v>25</v>
      </c>
    </row>
    <row r="13" spans="2:12" ht="12.6" customHeight="1" x14ac:dyDescent="0.25">
      <c r="B13" t="s">
        <v>26</v>
      </c>
    </row>
    <row r="14" spans="2:12" x14ac:dyDescent="0.25">
      <c r="B14" t="s">
        <v>27</v>
      </c>
    </row>
    <row r="17" spans="2:4" x14ac:dyDescent="0.25">
      <c r="B17" t="s">
        <v>28</v>
      </c>
    </row>
    <row r="18" spans="2:4" x14ac:dyDescent="0.25">
      <c r="B18" t="s">
        <v>3</v>
      </c>
      <c r="C18">
        <v>10</v>
      </c>
      <c r="D18" s="22">
        <v>1</v>
      </c>
    </row>
    <row r="19" spans="2:4" x14ac:dyDescent="0.25">
      <c r="B19" t="s">
        <v>4</v>
      </c>
      <c r="C19">
        <v>8</v>
      </c>
      <c r="D19" s="22">
        <v>0.8</v>
      </c>
    </row>
    <row r="20" spans="2:4" x14ac:dyDescent="0.25">
      <c r="B20" t="s">
        <v>5</v>
      </c>
      <c r="C20">
        <v>6</v>
      </c>
      <c r="D20">
        <v>0</v>
      </c>
    </row>
    <row r="21" spans="2:4" x14ac:dyDescent="0.25">
      <c r="B21" t="s">
        <v>6</v>
      </c>
      <c r="C21">
        <v>4</v>
      </c>
      <c r="D21" s="22">
        <v>-1</v>
      </c>
    </row>
    <row r="22" spans="2:4" x14ac:dyDescent="0.25">
      <c r="B22" t="s">
        <v>7</v>
      </c>
      <c r="C22">
        <v>2</v>
      </c>
      <c r="D22" t="s">
        <v>29</v>
      </c>
    </row>
    <row r="23" spans="2:4" x14ac:dyDescent="0.25">
      <c r="B23" t="s">
        <v>30</v>
      </c>
    </row>
    <row r="24" spans="2:4" x14ac:dyDescent="0.25">
      <c r="B24" t="s">
        <v>31</v>
      </c>
    </row>
    <row r="25" spans="2:4" x14ac:dyDescent="0.25">
      <c r="B25" t="s">
        <v>32</v>
      </c>
    </row>
    <row r="26" spans="2:4" x14ac:dyDescent="0.25">
      <c r="B26"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A77F41F4115246B128EC20F1DFE5CA" ma:contentTypeVersion="3" ma:contentTypeDescription="Een nieuw document maken." ma:contentTypeScope="" ma:versionID="edd97e11945e3d2d398f3747ce15cce9">
  <xsd:schema xmlns:xsd="http://www.w3.org/2001/XMLSchema" xmlns:xs="http://www.w3.org/2001/XMLSchema" xmlns:p="http://schemas.microsoft.com/office/2006/metadata/properties" xmlns:ns2="6b85d3da-4408-4365-8db0-f4f2c52e47d9" targetNamespace="http://schemas.microsoft.com/office/2006/metadata/properties" ma:root="true" ma:fieldsID="c8aaecef5861ab253007ae2dd26673f3" ns2:_="">
    <xsd:import namespace="6b85d3da-4408-4365-8db0-f4f2c52e47d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5d3da-4408-4365-8db0-f4f2c52e4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A1A2F9-0E71-4759-98E8-65CFC5AE7004}">
  <ds:schemaRefs>
    <ds:schemaRef ds:uri="http://schemas.microsoft.com/sharepoint/v3/contenttype/forms"/>
  </ds:schemaRefs>
</ds:datastoreItem>
</file>

<file path=customXml/itemProps2.xml><?xml version="1.0" encoding="utf-8"?>
<ds:datastoreItem xmlns:ds="http://schemas.openxmlformats.org/officeDocument/2006/customXml" ds:itemID="{BA37FF59-3747-454C-AC04-FB82482C09C9}">
  <ds:schemaRefs>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www.w3.org/XML/1998/namespace"/>
    <ds:schemaRef ds:uri="6b85d3da-4408-4365-8db0-f4f2c52e47d9"/>
    <ds:schemaRef ds:uri="http://purl.org/dc/dcmitype/"/>
  </ds:schemaRefs>
</ds:datastoreItem>
</file>

<file path=customXml/itemProps3.xml><?xml version="1.0" encoding="utf-8"?>
<ds:datastoreItem xmlns:ds="http://schemas.openxmlformats.org/officeDocument/2006/customXml" ds:itemID="{8F47A1DB-5A0F-4F2E-A500-082DBFDF6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5d3da-4408-4365-8db0-f4f2c52e47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06c9a79-cd2f-4406-af54-da39c22f38f9}" enabled="0" method="" siteId="{406c9a79-cd2f-4406-af54-da39c22f38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Waardes</vt:lpstr>
      <vt:lpstr>uitwerking voorbeeld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Postma - Theebe</dc:creator>
  <cp:keywords/>
  <dc:description/>
  <cp:lastModifiedBy>Janine Postma - Theebe</cp:lastModifiedBy>
  <cp:revision/>
  <dcterms:created xsi:type="dcterms:W3CDTF">2024-06-23T07:10:51Z</dcterms:created>
  <dcterms:modified xsi:type="dcterms:W3CDTF">2026-04-01T14:59:29Z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0x010100CBA77F41F4115246B128EC20F1DFE5CA</vt:lpwstr>
  </property>
  <property fmtid="{D5CDD505-2E9C-101B-9397-08002B2CF9AE}" pid="3" name="MediaServiceImageTags">
    <vt:lpwstr/>
  </property>
</Properties>
</file>