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sgvo.sharepoint.com/sites/SB-Inkoop-AanbestedingprintersenMFP/Gedeelde documenten/te publiceren in bewerking/"/>
    </mc:Choice>
  </mc:AlternateContent>
  <xr:revisionPtr revIDLastSave="330" documentId="8_{6DA5C7BE-2697-42FB-86AF-56B221E06807}" xr6:coauthVersionLast="47" xr6:coauthVersionMax="47" xr10:uidLastSave="{F9EDE1AE-E14B-49F5-A24A-EF60925CE797}"/>
  <bookViews>
    <workbookView xWindow="57480" yWindow="-120" windowWidth="29040" windowHeight="15720" activeTab="1" xr2:uid="{F72C2665-03A9-4CA8-8E13-B7AA9483EB40}"/>
  </bookViews>
  <sheets>
    <sheet name="machines en aantallen " sheetId="1" r:id="rId1"/>
    <sheet name="prijzen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C67" i="2"/>
  <c r="A67" i="2"/>
  <c r="C9" i="1"/>
  <c r="G103" i="2"/>
  <c r="G71" i="2"/>
  <c r="E101" i="2"/>
  <c r="D101" i="2"/>
  <c r="F120" i="2"/>
  <c r="C122" i="2" s="1"/>
  <c r="F121" i="2"/>
  <c r="F17" i="2"/>
  <c r="G17" i="2"/>
  <c r="E17" i="2"/>
  <c r="G19" i="2"/>
  <c r="G3" i="2"/>
  <c r="G55" i="2" s="1"/>
  <c r="G101" i="2"/>
  <c r="G89" i="2"/>
  <c r="G69" i="2"/>
  <c r="G56" i="2"/>
  <c r="D17" i="2"/>
  <c r="E79" i="2"/>
  <c r="D80" i="2" s="1"/>
  <c r="G106" i="2" l="1"/>
  <c r="G105" i="2"/>
  <c r="G22" i="2"/>
  <c r="G23" i="2" s="1"/>
  <c r="G24" i="2" s="1"/>
  <c r="G107" i="2"/>
  <c r="G74" i="2"/>
  <c r="G75" i="2" s="1"/>
  <c r="G73" i="2"/>
  <c r="G88" i="2"/>
  <c r="G21" i="2"/>
  <c r="F19" i="2"/>
  <c r="F22" i="2" s="1"/>
  <c r="D35" i="2"/>
  <c r="D34" i="2"/>
  <c r="F71" i="2"/>
  <c r="F103" i="2"/>
  <c r="F3" i="2"/>
  <c r="F73" i="2" s="1"/>
  <c r="F101" i="2"/>
  <c r="F89" i="2"/>
  <c r="F69" i="2"/>
  <c r="F56" i="2"/>
  <c r="E3" i="2"/>
  <c r="E88" i="2" s="1"/>
  <c r="D3" i="2"/>
  <c r="D105" i="2" s="1"/>
  <c r="E103" i="2"/>
  <c r="E106" i="2" s="1"/>
  <c r="D103" i="2"/>
  <c r="D106" i="2" s="1"/>
  <c r="E71" i="2"/>
  <c r="D71" i="2"/>
  <c r="E19" i="2"/>
  <c r="E22" i="2" s="1"/>
  <c r="E23" i="2" s="1"/>
  <c r="D19" i="2"/>
  <c r="E111" i="2"/>
  <c r="D112" i="2" s="1"/>
  <c r="C100" i="2"/>
  <c r="A100" i="2"/>
  <c r="C99" i="2"/>
  <c r="A99" i="2"/>
  <c r="C98" i="2"/>
  <c r="A98" i="2"/>
  <c r="C97" i="2"/>
  <c r="A97" i="2"/>
  <c r="C96" i="2"/>
  <c r="A96" i="2"/>
  <c r="C95" i="2"/>
  <c r="A95" i="2"/>
  <c r="C94" i="2"/>
  <c r="A94" i="2"/>
  <c r="A91" i="2"/>
  <c r="A90" i="2"/>
  <c r="E89" i="2"/>
  <c r="D89" i="2"/>
  <c r="A89" i="2"/>
  <c r="C79" i="2"/>
  <c r="C111" i="2" s="1"/>
  <c r="A79" i="2"/>
  <c r="A111" i="2" s="1"/>
  <c r="E69" i="2"/>
  <c r="C68" i="2"/>
  <c r="A68" i="2"/>
  <c r="C66" i="2"/>
  <c r="A66" i="2"/>
  <c r="C65" i="2"/>
  <c r="A65" i="2"/>
  <c r="C64" i="2"/>
  <c r="A64" i="2"/>
  <c r="C63" i="2"/>
  <c r="A63" i="2"/>
  <c r="C62" i="2"/>
  <c r="A62" i="2"/>
  <c r="C61" i="2"/>
  <c r="A61" i="2"/>
  <c r="A58" i="2"/>
  <c r="A57" i="2"/>
  <c r="E56" i="2"/>
  <c r="D56" i="2"/>
  <c r="A56" i="2"/>
  <c r="D31" i="2"/>
  <c r="E38" i="2" s="1"/>
  <c r="E28" i="2"/>
  <c r="F28" i="2" s="1"/>
  <c r="D29" i="2" s="1"/>
  <c r="C14" i="1"/>
  <c r="F106" i="2" l="1"/>
  <c r="D22" i="2"/>
  <c r="D107" i="2"/>
  <c r="F74" i="2"/>
  <c r="F75" i="2" s="1"/>
  <c r="F107" i="2"/>
  <c r="E107" i="2"/>
  <c r="E24" i="2"/>
  <c r="E74" i="2"/>
  <c r="E75" i="2" s="1"/>
  <c r="D74" i="2"/>
  <c r="D75" i="2" s="1"/>
  <c r="E39" i="2"/>
  <c r="E43" i="2" s="1"/>
  <c r="F35" i="2"/>
  <c r="D39" i="2"/>
  <c r="D47" i="2"/>
  <c r="D43" i="2"/>
  <c r="D38" i="2"/>
  <c r="D46" i="2"/>
  <c r="D42" i="2"/>
  <c r="F23" i="2"/>
  <c r="F24" i="2" s="1"/>
  <c r="F34" i="2"/>
  <c r="F105" i="2"/>
  <c r="F55" i="2"/>
  <c r="F88" i="2"/>
  <c r="F21" i="2"/>
  <c r="E73" i="2"/>
  <c r="E21" i="2"/>
  <c r="D21" i="2"/>
  <c r="D73" i="2"/>
  <c r="D88" i="2"/>
  <c r="E105" i="2"/>
  <c r="D55" i="2"/>
  <c r="E55" i="2"/>
  <c r="D108" i="2" l="1"/>
  <c r="D23" i="2"/>
  <c r="D24" i="2" s="1"/>
  <c r="D25" i="2" s="1"/>
  <c r="D76" i="2"/>
  <c r="E47" i="2"/>
  <c r="F47" i="2" s="1"/>
  <c r="E42" i="2"/>
  <c r="F42" i="2" s="1"/>
  <c r="F38" i="2"/>
  <c r="F43" i="2"/>
  <c r="D50" i="2"/>
  <c r="F39" i="2"/>
  <c r="D51" i="2"/>
  <c r="E46" i="2" l="1"/>
  <c r="E51" i="2"/>
  <c r="D83" i="2"/>
  <c r="D84" i="2"/>
  <c r="E84" i="2" l="1"/>
  <c r="F84" i="2" s="1"/>
  <c r="F51" i="2"/>
  <c r="E50" i="2"/>
  <c r="F46" i="2"/>
  <c r="D116" i="2"/>
  <c r="D115" i="2"/>
  <c r="E83" i="2" l="1"/>
  <c r="F50" i="2"/>
  <c r="C52" i="2" s="1"/>
  <c r="E116" i="2"/>
  <c r="F116" i="2" s="1"/>
  <c r="E115" i="2" l="1"/>
  <c r="F115" i="2" s="1"/>
  <c r="C117" i="2" s="1"/>
  <c r="F83" i="2"/>
  <c r="C85" i="2" s="1"/>
  <c r="C125" i="2" l="1"/>
</calcChain>
</file>

<file path=xl/sharedStrings.xml><?xml version="1.0" encoding="utf-8"?>
<sst xmlns="http://schemas.openxmlformats.org/spreadsheetml/2006/main" count="200" uniqueCount="78">
  <si>
    <t>OMVANG VAN LEVERING</t>
  </si>
  <si>
    <t>Almeerse Scholen Groep</t>
  </si>
  <si>
    <t>Totaal:</t>
  </si>
  <si>
    <t>Type 2: full color MFP minimaal 30 PPM A4 en A3</t>
  </si>
  <si>
    <t>Type 3: full color MFP minimaal 50 PPM A4 en A3</t>
  </si>
  <si>
    <t>Type 3: full color MFP minimaal 70 PPM A4 en A3</t>
  </si>
  <si>
    <t xml:space="preserve"> </t>
  </si>
  <si>
    <t>afdrukvolume zwart-wit per jaar</t>
  </si>
  <si>
    <t>afdrukvolume FC per jaar</t>
  </si>
  <si>
    <t xml:space="preserve">Prijzenblad Almeerse Scholen Groep </t>
  </si>
  <si>
    <t>Eerste 60 maanden</t>
  </si>
  <si>
    <t>Omschrijving</t>
  </si>
  <si>
    <t xml:space="preserve">Aangeboden type: </t>
  </si>
  <si>
    <t>&lt;&lt;&gt;&gt;</t>
  </si>
  <si>
    <t>HUURPRIJS per type per maand</t>
  </si>
  <si>
    <t>OPTIES</t>
  </si>
  <si>
    <t>Prijs per machine</t>
  </si>
  <si>
    <t>n.v.t.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</si>
  <si>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</si>
  <si>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</si>
  <si>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</si>
  <si>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</si>
  <si>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</si>
  <si>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5 JAAR</t>
  </si>
  <si>
    <t>Aangeboden software:</t>
  </si>
  <si>
    <t>Prijs per maand</t>
  </si>
  <si>
    <t xml:space="preserve">Totaal per jaar </t>
  </si>
  <si>
    <t>Totaal eerste 60 maanden</t>
  </si>
  <si>
    <r>
      <rPr>
        <b/>
        <sz val="10"/>
        <rFont val="Verdana"/>
        <family val="2"/>
      </rPr>
      <t>Invullen te hanteren prijsindex AFDRUKKEN</t>
    </r>
    <r>
      <rPr>
        <sz val="10"/>
        <rFont val="Verdana"/>
        <family val="2"/>
      </rPr>
      <t xml:space="preserve"> (INDIEN INSCHRIJVER EEN PRIJSINDEX HANTEERT), maximaal 2,5 % conform prijsvoorwaarden aanbestedingsdocument</t>
    </r>
  </si>
  <si>
    <t>aantal eenheden</t>
  </si>
  <si>
    <t>opgave prijs per eenheid/tik</t>
  </si>
  <si>
    <t>totaal per jaar</t>
  </si>
  <si>
    <t xml:space="preserve">zwart afdrukken </t>
  </si>
  <si>
    <t>prijs per tik</t>
  </si>
  <si>
    <t xml:space="preserve">full color afdrukken </t>
  </si>
  <si>
    <t>TOTAALKOSTEN AFDRUKKEN eerste 60 maanden</t>
  </si>
  <si>
    <t xml:space="preserve">Eerste optiejaar </t>
  </si>
  <si>
    <t>TOTAALKOSTEN PER TYPE MACHINE EERSTE OPTIEJAAR</t>
  </si>
  <si>
    <t>TOTAAL (alle machines) eerste optiejaar</t>
  </si>
  <si>
    <t>Totaal eerste optiejaar</t>
  </si>
  <si>
    <t>TOTAALKOSTEN AFDRUKKEN eerste optiejaar</t>
  </si>
  <si>
    <t xml:space="preserve">Tweede optiejaar </t>
  </si>
  <si>
    <t>TOTAAL (alle machines) tweede optiejaar</t>
  </si>
  <si>
    <t>Totaal tweede optiejaar</t>
  </si>
  <si>
    <t>TOTAALKOSTEN AFDRUKKEN tweede optiejaar</t>
  </si>
  <si>
    <t>Kosten interne verhuizingen MFP's</t>
  </si>
  <si>
    <t>prijs per verhuizing</t>
  </si>
  <si>
    <t>Kosten externe verhuizingen MFP's</t>
  </si>
  <si>
    <t>Totaal som ten behoeve van prijsbeoordeling</t>
  </si>
  <si>
    <t>De totaalsom is opgebouwd uit de som van de HUUR/OPTIES/ SOFTWARE/ AFDRUKKEN EN VERHUIZINGEN voor de eerste 60 maanden + het eerste optiejaar + het tweede optiejaar.</t>
  </si>
  <si>
    <t>Naam Inschrijver</t>
  </si>
  <si>
    <t>Contractvolume</t>
  </si>
  <si>
    <t>JA / NEE</t>
  </si>
  <si>
    <t>Retourneerrecht 6% van het intiele huurbedrag machines + opties</t>
  </si>
  <si>
    <t>Fleetmanagement</t>
  </si>
  <si>
    <t>n.v.t</t>
  </si>
  <si>
    <t>PRINTMANAGEMENT machine gerelateerde kosten per type per maand (repro)</t>
  </si>
  <si>
    <t>inidicatief aantal eenheden per jaar *</t>
  </si>
  <si>
    <t>* Aan de aantallen kunnen geen rechten worden ontleend. De daadwerkelijke prijzen gelden voor alle uit te voeren verhuizingen.</t>
  </si>
  <si>
    <t>opgave totaalprijs  per verhuizing</t>
  </si>
  <si>
    <t>TOTAALKOSTEN VERHUIZINGEN 5 jaar</t>
  </si>
  <si>
    <t>TOTAALKOSTEN PER TYPE MACHINE PER MAAND</t>
  </si>
  <si>
    <t>Eis 14: fleetmanagementsoftware, inclusief onderhoud, service etc. per maand</t>
  </si>
  <si>
    <t>Let op: aantallen zijn indicatief. Hier kunnen geen rechten aan ontleend worden.
Ook de verhouding tussen de verschillende types kan afwijken.</t>
  </si>
  <si>
    <t>Omschrijving 1e jaar</t>
  </si>
  <si>
    <t>Omschrijving 2e jaar</t>
  </si>
  <si>
    <t>Omschrijving 3e jaar</t>
  </si>
  <si>
    <t>Omschrijving 4e jaar</t>
  </si>
  <si>
    <t>Omschrijving 5e jaar</t>
  </si>
  <si>
    <t xml:space="preserve">Eis 67: Bulkmagazijn (LCT) minimaal 3.000 vel A4 </t>
  </si>
  <si>
    <t>Eis 85: Geïntegreerde Mifare Desfire cardreader</t>
  </si>
  <si>
    <t>Eis 86: Interne finisher nietoptie</t>
  </si>
  <si>
    <t>Eis 86: Interne finisher perforeer-unit</t>
  </si>
  <si>
    <t>Eis 86: Interne finisher niet-optie met uitleg van 50 sets van 10 vel</t>
  </si>
  <si>
    <t xml:space="preserve">Eis 87: Externe finisher nietoptie </t>
  </si>
  <si>
    <t>Eis 87: Externe finisher perforeer-unit</t>
  </si>
  <si>
    <t>Eis 87: Externe finisher niet-optie met uitleg van 100 sets van 10 vel</t>
  </si>
  <si>
    <t>Type 1: zwart-wit printer minimaal 30 PPM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</si>
</sst>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-&quot;€&quot;\ * #,##0.00_-;_-&quot;€&quot;\ * #,##0.00\-;_-&quot;€&quot;\ * &quot;-&quot;??_-;_-@_-"/>
    <numFmt numFmtId="167" formatCode="&quot;€&quot;\ #,##0.00"/>
    <numFmt numFmtId="168" formatCode="_-&quot;€&quot;\ * #,##0.00000_-;_-&quot;€&quot;\ * #,##0.00000\-;_-&quot;€&quot;\ * &quot;-&quot;??_-;_-@_-"/>
    <numFmt numFmtId="169" formatCode="&quot;€&quot;\ #,##0.0000"/>
    <numFmt numFmtId="170" formatCode="&quot;€&quot;\ #,##0.000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ptos Narrow"/>
      <family val="2"/>
      <scheme val="minor"/>
    </font>
    <font>
      <b/>
      <sz val="18"/>
      <color indexed="9"/>
      <name val="Verdana"/>
      <family val="2"/>
    </font>
    <font>
      <i/>
      <sz val="18"/>
      <color indexed="9"/>
      <name val="Verdana"/>
      <family val="2"/>
    </font>
    <font>
      <b/>
      <sz val="10"/>
      <color indexed="9"/>
      <name val="Verdana"/>
      <family val="2"/>
    </font>
    <font>
      <b/>
      <sz val="12"/>
      <color theme="0"/>
      <name val="Verdana"/>
      <family val="2"/>
    </font>
    <font>
      <i/>
      <sz val="12"/>
      <color theme="0"/>
      <name val="Verdana"/>
      <family val="2"/>
    </font>
    <font>
      <sz val="10"/>
      <name val="Verdana"/>
      <family val="2"/>
    </font>
    <font>
      <i/>
      <sz val="10"/>
      <color indexed="9"/>
      <name val="Verdana"/>
      <family val="2"/>
    </font>
    <font>
      <b/>
      <sz val="10"/>
      <color theme="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i/>
      <sz val="10"/>
      <color theme="0"/>
      <name val="Verdana"/>
      <family val="2"/>
    </font>
    <font>
      <b/>
      <sz val="10"/>
      <name val="Verdana"/>
      <family val="2"/>
    </font>
    <font>
      <i/>
      <sz val="10"/>
      <color theme="1"/>
      <name val="Verdana"/>
      <family val="2"/>
    </font>
    <font>
      <sz val="10"/>
      <color theme="0"/>
      <name val="Verdana"/>
      <family val="2"/>
    </font>
    <font>
      <sz val="10"/>
      <color indexed="8"/>
      <name val="Verdana"/>
      <family val="2"/>
    </font>
    <font>
      <b/>
      <sz val="10"/>
      <color theme="0"/>
      <name val="Arial"/>
      <family val="2"/>
    </font>
    <font>
      <b/>
      <sz val="22"/>
      <color theme="0"/>
      <name val="Verdana"/>
      <family val="2"/>
    </font>
    <font>
      <i/>
      <sz val="11"/>
      <color theme="0" tint="-0.499984740745262"/>
      <name val="Aptos Narrow"/>
      <family val="2"/>
      <scheme val="minor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2"/>
    <xf numFmtId="0" fontId="4" fillId="3" borderId="1" xfId="2" applyFont="1" applyFill="1" applyBorder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center" vertical="center" wrapText="1"/>
    </xf>
    <xf numFmtId="0" fontId="5" fillId="4" borderId="1" xfId="2" applyFont="1" applyFill="1" applyBorder="1"/>
    <xf numFmtId="0" fontId="5" fillId="5" borderId="1" xfId="2" applyFont="1" applyFill="1" applyBorder="1"/>
    <xf numFmtId="0" fontId="5" fillId="0" borderId="0" xfId="0" applyFont="1"/>
    <xf numFmtId="165" fontId="5" fillId="5" borderId="1" xfId="3" applyNumberFormat="1" applyFont="1" applyFill="1" applyBorder="1"/>
    <xf numFmtId="165" fontId="5" fillId="4" borderId="1" xfId="3" applyNumberFormat="1" applyFont="1" applyFill="1" applyBorder="1"/>
    <xf numFmtId="165" fontId="5" fillId="4" borderId="1" xfId="2" applyNumberFormat="1" applyFont="1" applyFill="1" applyBorder="1"/>
    <xf numFmtId="0" fontId="6" fillId="0" borderId="0" xfId="2" applyFont="1"/>
    <xf numFmtId="165" fontId="6" fillId="0" borderId="0" xfId="3" applyNumberFormat="1" applyFont="1"/>
    <xf numFmtId="167" fontId="12" fillId="10" borderId="9" xfId="4" applyNumberFormat="1" applyFont="1" applyFill="1" applyBorder="1" applyAlignment="1" applyProtection="1">
      <alignment horizontal="center" vertical="center"/>
    </xf>
    <xf numFmtId="0" fontId="12" fillId="11" borderId="9" xfId="4" applyNumberFormat="1" applyFont="1" applyFill="1" applyBorder="1" applyAlignment="1" applyProtection="1">
      <alignment horizontal="center" vertical="center"/>
      <protection locked="0"/>
    </xf>
    <xf numFmtId="167" fontId="12" fillId="11" borderId="9" xfId="4" applyNumberFormat="1" applyFont="1" applyFill="1" applyBorder="1" applyAlignment="1" applyProtection="1">
      <alignment horizontal="center" vertical="center"/>
      <protection locked="0"/>
    </xf>
    <xf numFmtId="167" fontId="12" fillId="12" borderId="2" xfId="4" applyNumberFormat="1" applyFont="1" applyFill="1" applyBorder="1" applyAlignment="1" applyProtection="1">
      <alignment vertical="center"/>
    </xf>
    <xf numFmtId="167" fontId="15" fillId="12" borderId="3" xfId="4" applyNumberFormat="1" applyFont="1" applyFill="1" applyBorder="1" applyAlignment="1" applyProtection="1">
      <alignment vertical="center"/>
    </xf>
    <xf numFmtId="167" fontId="12" fillId="12" borderId="3" xfId="4" applyNumberFormat="1" applyFont="1" applyFill="1" applyBorder="1" applyAlignment="1" applyProtection="1">
      <alignment vertical="center"/>
    </xf>
    <xf numFmtId="0" fontId="12" fillId="8" borderId="9" xfId="4" applyNumberFormat="1" applyFont="1" applyFill="1" applyBorder="1" applyAlignment="1" applyProtection="1">
      <alignment horizontal="center" vertical="center"/>
    </xf>
    <xf numFmtId="167" fontId="12" fillId="8" borderId="1" xfId="4" applyNumberFormat="1" applyFont="1" applyFill="1" applyBorder="1" applyAlignment="1" applyProtection="1">
      <alignment horizontal="center" vertical="center"/>
    </xf>
    <xf numFmtId="167" fontId="12" fillId="11" borderId="1" xfId="4" applyNumberFormat="1" applyFont="1" applyFill="1" applyBorder="1" applyAlignment="1" applyProtection="1">
      <alignment horizontal="center" vertical="center"/>
      <protection locked="0"/>
    </xf>
    <xf numFmtId="166" fontId="12" fillId="0" borderId="0" xfId="4" applyFont="1" applyBorder="1" applyAlignment="1" applyProtection="1">
      <alignment vertical="center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2" fontId="12" fillId="11" borderId="1" xfId="4" applyNumberFormat="1" applyFont="1" applyFill="1" applyBorder="1" applyAlignment="1" applyProtection="1">
      <alignment horizontal="center" vertical="center"/>
      <protection locked="0"/>
    </xf>
    <xf numFmtId="168" fontId="20" fillId="0" borderId="0" xfId="4" applyNumberFormat="1" applyFont="1" applyFill="1" applyBorder="1" applyAlignment="1" applyProtection="1">
      <alignment vertical="center"/>
    </xf>
    <xf numFmtId="166" fontId="9" fillId="8" borderId="0" xfId="4" applyFont="1" applyFill="1" applyBorder="1" applyAlignment="1" applyProtection="1">
      <alignment horizontal="center" vertical="center" wrapText="1"/>
    </xf>
    <xf numFmtId="169" fontId="12" fillId="11" borderId="9" xfId="4" applyNumberFormat="1" applyFont="1" applyFill="1" applyBorder="1" applyAlignment="1" applyProtection="1">
      <alignment horizontal="center" vertical="center"/>
      <protection locked="0"/>
    </xf>
    <xf numFmtId="169" fontId="12" fillId="11" borderId="1" xfId="4" applyNumberFormat="1" applyFont="1" applyFill="1" applyBorder="1" applyAlignment="1" applyProtection="1">
      <alignment horizontal="center" vertical="center"/>
      <protection locked="0"/>
    </xf>
    <xf numFmtId="166" fontId="12" fillId="0" borderId="0" xfId="4" applyFont="1" applyAlignment="1" applyProtection="1">
      <alignment horizontal="center" vertical="center"/>
    </xf>
    <xf numFmtId="170" fontId="12" fillId="9" borderId="1" xfId="4" applyNumberFormat="1" applyFont="1" applyFill="1" applyBorder="1" applyAlignment="1" applyProtection="1">
      <alignment horizontal="center" vertical="center"/>
    </xf>
    <xf numFmtId="169" fontId="12" fillId="0" borderId="0" xfId="4" applyNumberFormat="1" applyFont="1" applyAlignment="1" applyProtection="1">
      <alignment horizontal="center" vertical="center"/>
    </xf>
    <xf numFmtId="169" fontId="9" fillId="8" borderId="0" xfId="4" applyNumberFormat="1" applyFont="1" applyFill="1" applyBorder="1" applyAlignment="1" applyProtection="1">
      <alignment horizontal="center" vertical="center" wrapText="1"/>
    </xf>
    <xf numFmtId="170" fontId="12" fillId="9" borderId="2" xfId="4" applyNumberFormat="1" applyFont="1" applyFill="1" applyBorder="1" applyAlignment="1" applyProtection="1">
      <alignment horizontal="center" vertical="center"/>
    </xf>
    <xf numFmtId="169" fontId="12" fillId="0" borderId="0" xfId="4" applyNumberFormat="1" applyFont="1" applyAlignment="1" applyProtection="1">
      <alignment vertical="center"/>
    </xf>
    <xf numFmtId="0" fontId="22" fillId="0" borderId="0" xfId="0" applyFont="1"/>
    <xf numFmtId="0" fontId="12" fillId="13" borderId="9" xfId="4" applyNumberFormat="1" applyFont="1" applyFill="1" applyBorder="1" applyAlignment="1" applyProtection="1">
      <alignment horizontal="center" vertical="center"/>
    </xf>
    <xf numFmtId="166" fontId="14" fillId="7" borderId="2" xfId="4" applyFont="1" applyFill="1" applyBorder="1" applyAlignment="1" applyProtection="1">
      <alignment vertical="center"/>
    </xf>
    <xf numFmtId="166" fontId="17" fillId="7" borderId="3" xfId="4" applyFont="1" applyFill="1" applyBorder="1" applyAlignment="1" applyProtection="1">
      <alignment vertical="center"/>
    </xf>
    <xf numFmtId="0" fontId="14" fillId="0" borderId="0" xfId="0" applyFont="1" applyAlignment="1">
      <alignment vertical="center" wrapText="1"/>
    </xf>
    <xf numFmtId="166" fontId="14" fillId="0" borderId="0" xfId="4" applyFont="1" applyFill="1" applyBorder="1" applyAlignment="1" applyProtection="1">
      <alignment vertical="center" wrapText="1"/>
    </xf>
    <xf numFmtId="166" fontId="14" fillId="0" borderId="0" xfId="4" applyFont="1" applyFill="1" applyBorder="1" applyAlignment="1" applyProtection="1">
      <alignment horizontal="center" vertical="center" wrapText="1"/>
    </xf>
    <xf numFmtId="166" fontId="18" fillId="0" borderId="0" xfId="4" applyFont="1" applyFill="1" applyBorder="1" applyProtection="1"/>
    <xf numFmtId="0" fontId="25" fillId="0" borderId="0" xfId="0" applyFont="1"/>
    <xf numFmtId="0" fontId="0" fillId="0" borderId="0" xfId="0" applyAlignment="1">
      <alignment horizontal="center" vertical="center"/>
    </xf>
    <xf numFmtId="166" fontId="9" fillId="0" borderId="0" xfId="4" applyFont="1" applyFill="1" applyBorder="1" applyAlignment="1" applyProtection="1">
      <alignment horizontal="center" vertical="center" wrapText="1"/>
    </xf>
    <xf numFmtId="167" fontId="12" fillId="11" borderId="4" xfId="4" applyNumberFormat="1" applyFont="1" applyFill="1" applyBorder="1" applyAlignment="1" applyProtection="1">
      <alignment horizontal="center" vertical="center"/>
      <protection locked="0"/>
    </xf>
    <xf numFmtId="167" fontId="12" fillId="11" borderId="2" xfId="4" applyNumberFormat="1" applyFont="1" applyFill="1" applyBorder="1" applyAlignment="1" applyProtection="1">
      <alignment horizontal="center" vertical="center"/>
      <protection locked="0"/>
    </xf>
    <xf numFmtId="43" fontId="12" fillId="9" borderId="2" xfId="1" applyFont="1" applyFill="1" applyBorder="1" applyAlignment="1" applyProtection="1">
      <alignment horizontal="center" vertical="center"/>
    </xf>
    <xf numFmtId="43" fontId="9" fillId="8" borderId="0" xfId="1" applyFont="1" applyFill="1" applyBorder="1" applyAlignment="1" applyProtection="1">
      <alignment horizontal="center" vertical="center" wrapText="1"/>
    </xf>
    <xf numFmtId="166" fontId="18" fillId="0" borderId="0" xfId="4" applyFont="1" applyFill="1" applyBorder="1" applyAlignment="1" applyProtection="1">
      <alignment horizontal="left" vertical="center" wrapText="1"/>
    </xf>
    <xf numFmtId="0" fontId="12" fillId="0" borderId="0" xfId="4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8" fillId="11" borderId="8" xfId="0" applyFont="1" applyFill="1" applyBorder="1" applyAlignment="1" applyProtection="1">
      <alignment vertical="center"/>
      <protection locked="0"/>
    </xf>
    <xf numFmtId="0" fontId="18" fillId="11" borderId="0" xfId="0" applyFont="1" applyFill="1" applyAlignment="1" applyProtection="1">
      <alignment vertical="center"/>
      <protection locked="0"/>
    </xf>
    <xf numFmtId="0" fontId="18" fillId="11" borderId="8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center" vertical="center"/>
      <protection locked="0"/>
    </xf>
    <xf numFmtId="167" fontId="23" fillId="7" borderId="1" xfId="4" applyNumberFormat="1" applyFont="1" applyFill="1" applyBorder="1" applyAlignment="1" applyProtection="1">
      <alignment horizontal="center" vertical="center" wrapText="1"/>
    </xf>
    <xf numFmtId="166" fontId="18" fillId="0" borderId="8" xfId="4" applyFont="1" applyFill="1" applyBorder="1" applyAlignment="1" applyProtection="1">
      <alignment horizontal="left" vertical="center" wrapText="1"/>
    </xf>
    <xf numFmtId="166" fontId="18" fillId="0" borderId="0" xfId="4" applyFont="1" applyFill="1" applyBorder="1" applyAlignment="1" applyProtection="1">
      <alignment horizontal="left" vertical="center" wrapText="1"/>
    </xf>
    <xf numFmtId="167" fontId="14" fillId="7" borderId="5" xfId="4" applyNumberFormat="1" applyFont="1" applyFill="1" applyBorder="1" applyAlignment="1" applyProtection="1">
      <alignment horizontal="center" vertical="center"/>
    </xf>
    <xf numFmtId="0" fontId="6" fillId="0" borderId="0" xfId="2" applyFont="1" applyAlignment="1">
      <alignment wrapText="1"/>
    </xf>
    <xf numFmtId="0" fontId="7" fillId="6" borderId="4" xfId="0" applyFont="1" applyFill="1" applyBorder="1" applyAlignment="1" applyProtection="1">
      <alignment vertical="center"/>
    </xf>
    <xf numFmtId="0" fontId="8" fillId="6" borderId="5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vertical="center"/>
    </xf>
    <xf numFmtId="0" fontId="9" fillId="6" borderId="5" xfId="0" applyFont="1" applyFill="1" applyBorder="1" applyProtection="1"/>
    <xf numFmtId="0" fontId="9" fillId="6" borderId="5" xfId="0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horizontal="left" vertical="center"/>
    </xf>
    <xf numFmtId="0" fontId="12" fillId="7" borderId="3" xfId="0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vertical="center"/>
    </xf>
    <xf numFmtId="0" fontId="13" fillId="8" borderId="0" xfId="0" applyFont="1" applyFill="1" applyAlignment="1" applyProtection="1">
      <alignment vertical="center"/>
    </xf>
    <xf numFmtId="0" fontId="14" fillId="8" borderId="6" xfId="0" applyFont="1" applyFill="1" applyBorder="1" applyAlignment="1" applyProtection="1">
      <alignment vertical="center" wrapText="1"/>
    </xf>
    <xf numFmtId="0" fontId="12" fillId="9" borderId="7" xfId="0" applyFont="1" applyFill="1" applyBorder="1" applyAlignment="1" applyProtection="1">
      <alignment vertical="center"/>
    </xf>
    <xf numFmtId="0" fontId="15" fillId="9" borderId="8" xfId="0" applyFont="1" applyFill="1" applyBorder="1" applyAlignment="1" applyProtection="1">
      <alignment vertical="center"/>
    </xf>
    <xf numFmtId="167" fontId="12" fillId="14" borderId="9" xfId="4" applyNumberFormat="1" applyFont="1" applyFill="1" applyBorder="1" applyAlignment="1" applyProtection="1">
      <alignment horizontal="center" vertical="center"/>
    </xf>
    <xf numFmtId="0" fontId="14" fillId="8" borderId="10" xfId="0" applyFont="1" applyFill="1" applyBorder="1" applyAlignment="1" applyProtection="1">
      <alignment vertical="center"/>
    </xf>
    <xf numFmtId="0" fontId="17" fillId="8" borderId="8" xfId="0" applyFont="1" applyFill="1" applyBorder="1" applyAlignment="1" applyProtection="1">
      <alignment vertical="center"/>
    </xf>
    <xf numFmtId="0" fontId="12" fillId="9" borderId="11" xfId="0" applyFont="1" applyFill="1" applyBorder="1" applyAlignment="1" applyProtection="1">
      <alignment vertical="center"/>
    </xf>
    <xf numFmtId="0" fontId="15" fillId="9" borderId="1" xfId="0" applyFont="1" applyFill="1" applyBorder="1" applyAlignment="1" applyProtection="1">
      <alignment vertical="center"/>
    </xf>
    <xf numFmtId="167" fontId="12" fillId="9" borderId="1" xfId="4" applyNumberFormat="1" applyFont="1" applyFill="1" applyBorder="1" applyAlignment="1" applyProtection="1">
      <alignment horizontal="center" vertical="center"/>
    </xf>
    <xf numFmtId="0" fontId="12" fillId="9" borderId="8" xfId="0" applyFont="1" applyFill="1" applyBorder="1" applyAlignment="1" applyProtection="1">
      <alignment vertical="center"/>
    </xf>
    <xf numFmtId="0" fontId="12" fillId="9" borderId="1" xfId="0" applyFont="1" applyFill="1" applyBorder="1" applyAlignment="1" applyProtection="1">
      <alignment vertical="center"/>
    </xf>
    <xf numFmtId="0" fontId="14" fillId="7" borderId="1" xfId="0" applyFont="1" applyFill="1" applyBorder="1" applyAlignment="1" applyProtection="1">
      <alignment vertical="center"/>
    </xf>
    <xf numFmtId="0" fontId="17" fillId="7" borderId="1" xfId="0" applyFont="1" applyFill="1" applyBorder="1" applyAlignment="1" applyProtection="1">
      <alignment vertical="center"/>
    </xf>
    <xf numFmtId="167" fontId="14" fillId="7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8" fillId="9" borderId="1" xfId="0" applyFont="1" applyFill="1" applyBorder="1" applyAlignment="1" applyProtection="1">
      <alignment vertical="center"/>
    </xf>
    <xf numFmtId="0" fontId="18" fillId="9" borderId="1" xfId="0" applyFont="1" applyFill="1" applyBorder="1" applyAlignment="1" applyProtection="1">
      <alignment horizontal="center" vertical="center"/>
    </xf>
    <xf numFmtId="0" fontId="14" fillId="8" borderId="12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vertical="center"/>
    </xf>
    <xf numFmtId="0" fontId="19" fillId="13" borderId="1" xfId="0" applyFont="1" applyFill="1" applyBorder="1" applyAlignment="1" applyProtection="1">
      <alignment vertical="center"/>
    </xf>
    <xf numFmtId="167" fontId="5" fillId="13" borderId="1" xfId="0" applyNumberFormat="1" applyFont="1" applyFill="1" applyBorder="1" applyAlignment="1" applyProtection="1">
      <alignment vertical="center"/>
    </xf>
    <xf numFmtId="0" fontId="14" fillId="7" borderId="1" xfId="0" applyFont="1" applyFill="1" applyBorder="1" applyAlignment="1" applyProtection="1">
      <alignment vertical="center" wrapText="1"/>
    </xf>
    <xf numFmtId="0" fontId="17" fillId="7" borderId="2" xfId="0" applyFont="1" applyFill="1" applyBorder="1" applyAlignment="1" applyProtection="1">
      <alignment vertical="center" wrapText="1"/>
    </xf>
    <xf numFmtId="0" fontId="14" fillId="7" borderId="2" xfId="0" applyFont="1" applyFill="1" applyBorder="1" applyAlignment="1" applyProtection="1">
      <alignment vertical="center" wrapText="1"/>
    </xf>
    <xf numFmtId="167" fontId="14" fillId="7" borderId="4" xfId="0" applyNumberFormat="1" applyFont="1" applyFill="1" applyBorder="1" applyAlignment="1" applyProtection="1">
      <alignment horizontal="center" vertical="center"/>
    </xf>
    <xf numFmtId="167" fontId="14" fillId="7" borderId="5" xfId="0" applyNumberFormat="1" applyFont="1" applyFill="1" applyBorder="1" applyAlignment="1" applyProtection="1">
      <alignment horizontal="center" vertical="center"/>
    </xf>
    <xf numFmtId="0" fontId="14" fillId="8" borderId="13" xfId="0" applyFont="1" applyFill="1" applyBorder="1" applyAlignment="1" applyProtection="1">
      <alignment vertical="center" wrapText="1"/>
    </xf>
    <xf numFmtId="0" fontId="0" fillId="0" borderId="0" xfId="0" applyProtection="1"/>
    <xf numFmtId="167" fontId="5" fillId="13" borderId="2" xfId="0" applyNumberFormat="1" applyFont="1" applyFill="1" applyBorder="1" applyAlignment="1" applyProtection="1">
      <alignment vertical="center"/>
    </xf>
    <xf numFmtId="0" fontId="12" fillId="9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9" fillId="8" borderId="0" xfId="0" applyFont="1" applyFill="1" applyAlignment="1" applyProtection="1">
      <alignment horizontal="center" vertical="center"/>
    </xf>
    <xf numFmtId="0" fontId="15" fillId="9" borderId="9" xfId="0" applyFont="1" applyFill="1" applyBorder="1" applyAlignment="1" applyProtection="1">
      <alignment vertical="center"/>
    </xf>
    <xf numFmtId="0" fontId="12" fillId="9" borderId="9" xfId="0" applyFont="1" applyFill="1" applyBorder="1" applyAlignment="1" applyProtection="1">
      <alignment horizontal="left" vertical="center"/>
    </xf>
    <xf numFmtId="3" fontId="21" fillId="9" borderId="1" xfId="0" applyNumberFormat="1" applyFont="1" applyFill="1" applyBorder="1" applyAlignment="1" applyProtection="1">
      <alignment horizontal="center" vertical="center"/>
    </xf>
    <xf numFmtId="169" fontId="12" fillId="14" borderId="4" xfId="4" applyNumberFormat="1" applyFont="1" applyFill="1" applyBorder="1" applyAlignment="1" applyProtection="1">
      <alignment horizontal="center" vertical="center"/>
    </xf>
    <xf numFmtId="169" fontId="12" fillId="0" borderId="0" xfId="4" applyNumberFormat="1" applyFont="1" applyFill="1" applyBorder="1" applyAlignment="1" applyProtection="1">
      <alignment horizontal="center" vertical="center"/>
    </xf>
    <xf numFmtId="0" fontId="12" fillId="9" borderId="1" xfId="0" applyFont="1" applyFill="1" applyBorder="1" applyAlignment="1" applyProtection="1">
      <alignment horizontal="left" vertical="center"/>
    </xf>
    <xf numFmtId="0" fontId="14" fillId="7" borderId="2" xfId="0" applyFont="1" applyFill="1" applyBorder="1" applyAlignment="1" applyProtection="1">
      <alignment vertical="center"/>
    </xf>
    <xf numFmtId="0" fontId="17" fillId="7" borderId="2" xfId="0" applyFont="1" applyFill="1" applyBorder="1" applyAlignment="1" applyProtection="1">
      <alignment vertical="center"/>
    </xf>
    <xf numFmtId="167" fontId="14" fillId="7" borderId="2" xfId="0" applyNumberFormat="1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/>
    </xf>
    <xf numFmtId="0" fontId="22" fillId="0" borderId="0" xfId="0" applyFont="1" applyProtection="1"/>
    <xf numFmtId="167" fontId="14" fillId="7" borderId="0" xfId="0" applyNumberFormat="1" applyFont="1" applyFill="1" applyAlignment="1" applyProtection="1">
      <alignment horizontal="center" vertical="center"/>
    </xf>
    <xf numFmtId="167" fontId="14" fillId="7" borderId="3" xfId="0" applyNumberFormat="1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vertical="center"/>
    </xf>
    <xf numFmtId="167" fontId="5" fillId="0" borderId="0" xfId="0" applyNumberFormat="1" applyFont="1" applyAlignment="1" applyProtection="1">
      <alignment vertical="center"/>
    </xf>
    <xf numFmtId="43" fontId="12" fillId="0" borderId="0" xfId="1" applyFont="1" applyBorder="1" applyAlignment="1" applyProtection="1">
      <alignment horizontal="center" vertical="center"/>
    </xf>
    <xf numFmtId="0" fontId="9" fillId="8" borderId="0" xfId="0" applyFont="1" applyFill="1" applyAlignment="1" applyProtection="1">
      <alignment horizontal="center" vertical="center" wrapText="1"/>
    </xf>
    <xf numFmtId="0" fontId="12" fillId="9" borderId="2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17" fillId="7" borderId="8" xfId="0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7" borderId="8" xfId="0" applyFont="1" applyFill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</cellXfs>
  <cellStyles count="5">
    <cellStyle name="Euro" xfId="4" xr:uid="{DDDC1AE7-D32C-468A-9834-3214881650D8}"/>
    <cellStyle name="Komma" xfId="1" builtinId="3"/>
    <cellStyle name="Komma 2" xfId="3" xr:uid="{0A170E6B-65E2-4C8F-9DA5-D4366444F0E7}"/>
    <cellStyle name="Standaard" xfId="0" builtinId="0"/>
    <cellStyle name="Standaard 2" xfId="2" xr:uid="{DDF7896D-290C-4171-9187-4B0D8D693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EF1E-FDDF-4DD6-9E99-62BF01E57443}">
  <dimension ref="A1:D18"/>
  <sheetViews>
    <sheetView workbookViewId="0">
      <selection activeCell="A18" sqref="A18"/>
    </sheetView>
  </sheetViews>
  <sheetFormatPr defaultRowHeight="14.4" x14ac:dyDescent="0.3"/>
  <cols>
    <col min="1" max="1" width="61" customWidth="1"/>
    <col min="2" max="2" width="22.5546875" customWidth="1"/>
    <col min="3" max="3" width="14.6640625" customWidth="1"/>
  </cols>
  <sheetData>
    <row r="1" spans="1:4" ht="16.2" x14ac:dyDescent="0.3">
      <c r="A1" s="52" t="s">
        <v>0</v>
      </c>
      <c r="B1" s="52"/>
      <c r="C1" s="52"/>
      <c r="D1" s="1"/>
    </row>
    <row r="2" spans="1:4" ht="15.6" x14ac:dyDescent="0.3">
      <c r="A2" s="2"/>
      <c r="B2" s="53" t="s">
        <v>1</v>
      </c>
      <c r="C2" s="53"/>
      <c r="D2" s="1"/>
    </row>
    <row r="3" spans="1:4" ht="15.6" x14ac:dyDescent="0.3">
      <c r="A3" s="3"/>
      <c r="B3" s="4"/>
      <c r="C3" s="3"/>
      <c r="D3" s="1"/>
    </row>
    <row r="4" spans="1:4" ht="15.6" x14ac:dyDescent="0.3">
      <c r="A4" s="3"/>
      <c r="B4" s="3"/>
      <c r="C4" s="5" t="s">
        <v>2</v>
      </c>
      <c r="D4" s="1"/>
    </row>
    <row r="5" spans="1:4" ht="15.6" x14ac:dyDescent="0.3">
      <c r="A5" s="6" t="s">
        <v>77</v>
      </c>
      <c r="B5" s="6"/>
      <c r="C5" s="5">
        <v>20</v>
      </c>
      <c r="D5" s="1"/>
    </row>
    <row r="6" spans="1:4" ht="15.6" x14ac:dyDescent="0.3">
      <c r="A6" s="6" t="s">
        <v>3</v>
      </c>
      <c r="B6" s="6"/>
      <c r="C6" s="5">
        <v>35</v>
      </c>
      <c r="D6" s="1"/>
    </row>
    <row r="7" spans="1:4" ht="15.6" x14ac:dyDescent="0.3">
      <c r="A7" s="6" t="s">
        <v>4</v>
      </c>
      <c r="B7" s="6"/>
      <c r="C7" s="5">
        <v>75</v>
      </c>
      <c r="D7" s="1"/>
    </row>
    <row r="8" spans="1:4" ht="15.6" x14ac:dyDescent="0.3">
      <c r="A8" s="6" t="s">
        <v>5</v>
      </c>
      <c r="B8" s="6"/>
      <c r="C8" s="5">
        <v>10</v>
      </c>
      <c r="D8" s="1"/>
    </row>
    <row r="9" spans="1:4" ht="15.6" x14ac:dyDescent="0.3">
      <c r="A9" s="7"/>
      <c r="B9" s="5"/>
      <c r="C9" s="5">
        <f>SUM(C5:C8)</f>
        <v>140</v>
      </c>
      <c r="D9" s="1"/>
    </row>
    <row r="10" spans="1:4" ht="15.6" x14ac:dyDescent="0.3">
      <c r="A10" s="3"/>
      <c r="B10" s="4"/>
      <c r="C10" s="3"/>
      <c r="D10" s="1"/>
    </row>
    <row r="11" spans="1:4" ht="15.6" x14ac:dyDescent="0.3">
      <c r="A11" s="3"/>
      <c r="B11" s="3" t="s">
        <v>6</v>
      </c>
      <c r="C11" s="5" t="s">
        <v>2</v>
      </c>
      <c r="D11" s="1"/>
    </row>
    <row r="12" spans="1:4" ht="15.6" x14ac:dyDescent="0.3">
      <c r="A12" s="6" t="s">
        <v>7</v>
      </c>
      <c r="B12" s="8"/>
      <c r="C12" s="9">
        <v>7000000</v>
      </c>
      <c r="D12" s="1"/>
    </row>
    <row r="13" spans="1:4" ht="15.6" x14ac:dyDescent="0.3">
      <c r="A13" s="6" t="s">
        <v>8</v>
      </c>
      <c r="B13" s="8"/>
      <c r="C13" s="9">
        <v>7000000</v>
      </c>
      <c r="D13" s="1"/>
    </row>
    <row r="14" spans="1:4" ht="15.6" x14ac:dyDescent="0.3">
      <c r="A14" s="7"/>
      <c r="B14" s="5"/>
      <c r="C14" s="10">
        <f>SUM(C12:C13)</f>
        <v>14000000</v>
      </c>
      <c r="D14" s="1"/>
    </row>
    <row r="15" spans="1:4" ht="15.6" x14ac:dyDescent="0.3">
      <c r="A15" s="11"/>
      <c r="B15" s="12"/>
      <c r="C15" s="12"/>
      <c r="D15" s="1"/>
    </row>
    <row r="16" spans="1:4" ht="29.25" customHeight="1" x14ac:dyDescent="0.3">
      <c r="A16" s="62" t="s">
        <v>63</v>
      </c>
      <c r="B16" s="11"/>
      <c r="C16" s="11"/>
      <c r="D16" s="1"/>
    </row>
    <row r="17" spans="1:4" ht="15.6" x14ac:dyDescent="0.3">
      <c r="A17" s="1"/>
      <c r="B17" s="1"/>
      <c r="C17" s="1"/>
      <c r="D17" s="1"/>
    </row>
    <row r="18" spans="1:4" ht="15.6" x14ac:dyDescent="0.3">
      <c r="A18" s="1"/>
      <c r="B18" s="1"/>
      <c r="C18" s="1"/>
      <c r="D18" s="1"/>
    </row>
  </sheetData>
  <mergeCells count="2">
    <mergeCell ref="A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8FF3-C699-4042-B567-E3D6C5889DEF}">
  <dimension ref="A1:J132"/>
  <sheetViews>
    <sheetView tabSelected="1" topLeftCell="A117" workbookViewId="0">
      <selection activeCell="E13" sqref="E13"/>
    </sheetView>
  </sheetViews>
  <sheetFormatPr defaultColWidth="8.88671875" defaultRowHeight="14.4" x14ac:dyDescent="0.3"/>
  <cols>
    <col min="1" max="1" width="79" customWidth="1"/>
    <col min="2" max="2" width="25.109375" customWidth="1"/>
    <col min="3" max="3" width="27.88671875" customWidth="1"/>
    <col min="4" max="4" width="30.109375" customWidth="1"/>
    <col min="5" max="10" width="35.88671875" customWidth="1"/>
  </cols>
  <sheetData>
    <row r="1" spans="1:8" ht="22.2" x14ac:dyDescent="0.3">
      <c r="A1" s="63" t="s">
        <v>9</v>
      </c>
      <c r="B1" s="64"/>
      <c r="C1" s="65"/>
      <c r="D1" s="66"/>
      <c r="E1" s="67"/>
      <c r="F1" s="67"/>
      <c r="G1" s="67"/>
    </row>
    <row r="2" spans="1:8" ht="16.2" x14ac:dyDescent="0.3">
      <c r="A2" s="68" t="s">
        <v>10</v>
      </c>
      <c r="B2" s="69"/>
      <c r="C2" s="70"/>
      <c r="D2" s="71"/>
      <c r="E2" s="72"/>
      <c r="F2" s="72"/>
      <c r="G2" s="72"/>
    </row>
    <row r="3" spans="1:8" ht="27.9" customHeight="1" x14ac:dyDescent="0.3">
      <c r="A3" s="73" t="s">
        <v>11</v>
      </c>
      <c r="B3" s="74"/>
      <c r="C3" s="73"/>
      <c r="D3" s="75" t="str">
        <f>'machines en aantallen '!A5</f>
        <v>Type 1: zwart-wit printer minimaal 30 PPM A4</v>
      </c>
      <c r="E3" s="75" t="str">
        <f>'machines en aantallen '!A6</f>
        <v>Type 2: full color MFP minimaal 30 PPM A4 en A3</v>
      </c>
      <c r="F3" s="75" t="str">
        <f>'machines en aantallen '!A7</f>
        <v>Type 3: full color MFP minimaal 50 PPM A4 en A3</v>
      </c>
      <c r="G3" s="75" t="str">
        <f>'machines en aantallen '!A8</f>
        <v>Type 3: full color MFP minimaal 70 PPM A4 en A3</v>
      </c>
    </row>
    <row r="4" spans="1:8" x14ac:dyDescent="0.3">
      <c r="A4" s="76" t="s">
        <v>12</v>
      </c>
      <c r="B4" s="77"/>
      <c r="C4" s="13"/>
      <c r="D4" s="14" t="s">
        <v>13</v>
      </c>
      <c r="E4" s="14" t="s">
        <v>13</v>
      </c>
      <c r="F4" s="14" t="s">
        <v>13</v>
      </c>
      <c r="G4" s="14" t="s">
        <v>13</v>
      </c>
      <c r="H4" s="51"/>
    </row>
    <row r="5" spans="1:8" x14ac:dyDescent="0.3">
      <c r="A5" s="76" t="s">
        <v>14</v>
      </c>
      <c r="B5" s="77"/>
      <c r="C5" s="13"/>
      <c r="D5" s="15">
        <v>0</v>
      </c>
      <c r="E5" s="15">
        <v>0</v>
      </c>
      <c r="F5" s="15">
        <v>0</v>
      </c>
      <c r="G5" s="15">
        <v>0</v>
      </c>
    </row>
    <row r="6" spans="1:8" x14ac:dyDescent="0.3">
      <c r="A6" s="76" t="s">
        <v>56</v>
      </c>
      <c r="B6" s="77"/>
      <c r="C6" s="13"/>
      <c r="D6" s="78" t="s">
        <v>17</v>
      </c>
      <c r="E6" s="78" t="s">
        <v>55</v>
      </c>
      <c r="F6" s="78" t="s">
        <v>55</v>
      </c>
      <c r="G6" s="15">
        <v>0</v>
      </c>
    </row>
    <row r="7" spans="1:8" x14ac:dyDescent="0.3">
      <c r="A7" s="16"/>
      <c r="B7" s="17"/>
      <c r="C7" s="18"/>
      <c r="D7" s="18"/>
      <c r="E7" s="18"/>
      <c r="F7" s="18"/>
      <c r="G7" s="18"/>
    </row>
    <row r="8" spans="1:8" x14ac:dyDescent="0.3">
      <c r="A8" s="79" t="s">
        <v>15</v>
      </c>
      <c r="B8" s="80"/>
      <c r="C8" s="19" t="s">
        <v>13</v>
      </c>
      <c r="D8" s="20">
        <v>0</v>
      </c>
      <c r="E8" s="20">
        <v>0</v>
      </c>
      <c r="F8" s="20">
        <v>0</v>
      </c>
      <c r="G8" s="20">
        <v>0</v>
      </c>
    </row>
    <row r="9" spans="1:8" x14ac:dyDescent="0.3">
      <c r="A9" s="81" t="s">
        <v>69</v>
      </c>
      <c r="B9" s="82" t="s">
        <v>16</v>
      </c>
      <c r="C9" s="82"/>
      <c r="D9" s="83" t="s">
        <v>17</v>
      </c>
      <c r="E9" s="21">
        <v>0</v>
      </c>
      <c r="F9" s="21">
        <v>0</v>
      </c>
      <c r="G9" s="21">
        <v>0</v>
      </c>
    </row>
    <row r="10" spans="1:8" x14ac:dyDescent="0.3">
      <c r="A10" s="81" t="s">
        <v>70</v>
      </c>
      <c r="B10" s="82" t="s">
        <v>16</v>
      </c>
      <c r="C10" s="82"/>
      <c r="D10" s="83" t="s">
        <v>17</v>
      </c>
      <c r="E10" s="21">
        <v>0</v>
      </c>
      <c r="F10" s="21">
        <v>0</v>
      </c>
      <c r="G10" s="21">
        <v>0</v>
      </c>
    </row>
    <row r="11" spans="1:8" x14ac:dyDescent="0.3">
      <c r="A11" s="81" t="s">
        <v>71</v>
      </c>
      <c r="B11" s="82" t="s">
        <v>16</v>
      </c>
      <c r="C11" s="82"/>
      <c r="D11" s="83" t="s">
        <v>17</v>
      </c>
      <c r="E11" s="21">
        <v>0</v>
      </c>
      <c r="F11" s="21">
        <v>0</v>
      </c>
      <c r="G11" s="21">
        <v>0</v>
      </c>
    </row>
    <row r="12" spans="1:8" x14ac:dyDescent="0.3">
      <c r="A12" s="81" t="s">
        <v>72</v>
      </c>
      <c r="B12" s="82" t="s">
        <v>16</v>
      </c>
      <c r="C12" s="82"/>
      <c r="D12" s="83" t="s">
        <v>17</v>
      </c>
      <c r="E12" s="21">
        <v>0</v>
      </c>
      <c r="F12" s="21">
        <v>0</v>
      </c>
      <c r="G12" s="21">
        <v>0</v>
      </c>
    </row>
    <row r="13" spans="1:8" x14ac:dyDescent="0.3">
      <c r="A13" s="81" t="s">
        <v>73</v>
      </c>
      <c r="B13" s="82" t="s">
        <v>16</v>
      </c>
      <c r="C13" s="82"/>
      <c r="D13" s="83" t="s">
        <v>17</v>
      </c>
      <c r="E13" s="21">
        <v>0</v>
      </c>
      <c r="F13" s="21">
        <v>0</v>
      </c>
      <c r="G13" s="21">
        <v>0</v>
      </c>
    </row>
    <row r="14" spans="1:8" x14ac:dyDescent="0.3">
      <c r="A14" s="84" t="s">
        <v>74</v>
      </c>
      <c r="B14" s="82" t="s">
        <v>16</v>
      </c>
      <c r="C14" s="82"/>
      <c r="D14" s="83" t="s">
        <v>17</v>
      </c>
      <c r="E14" s="21">
        <v>0</v>
      </c>
      <c r="F14" s="21">
        <v>0</v>
      </c>
      <c r="G14" s="21">
        <v>0</v>
      </c>
    </row>
    <row r="15" spans="1:8" x14ac:dyDescent="0.3">
      <c r="A15" s="85" t="s">
        <v>75</v>
      </c>
      <c r="B15" s="82" t="s">
        <v>16</v>
      </c>
      <c r="C15" s="82"/>
      <c r="D15" s="83" t="s">
        <v>17</v>
      </c>
      <c r="E15" s="21">
        <v>0</v>
      </c>
      <c r="F15" s="21">
        <v>0</v>
      </c>
      <c r="G15" s="21">
        <v>0</v>
      </c>
    </row>
    <row r="16" spans="1:8" x14ac:dyDescent="0.3">
      <c r="A16" s="84" t="s">
        <v>76</v>
      </c>
      <c r="B16" s="82" t="s">
        <v>16</v>
      </c>
      <c r="C16" s="82"/>
      <c r="D16" s="83" t="s">
        <v>17</v>
      </c>
      <c r="E16" s="21">
        <v>0</v>
      </c>
      <c r="F16" s="21">
        <v>0</v>
      </c>
      <c r="G16" s="21">
        <v>0</v>
      </c>
    </row>
    <row r="17" spans="1:10" x14ac:dyDescent="0.3">
      <c r="A17" s="86" t="s">
        <v>18</v>
      </c>
      <c r="B17" s="87"/>
      <c r="C17" s="86"/>
      <c r="D17" s="88">
        <f>SUM(D5:D16)</f>
        <v>0</v>
      </c>
      <c r="E17" s="88">
        <f>SUM(E5:E16)</f>
        <v>0</v>
      </c>
      <c r="F17" s="88">
        <f>SUM(F5:F16)</f>
        <v>0</v>
      </c>
      <c r="G17" s="88">
        <f>SUM(G5:G16)</f>
        <v>0</v>
      </c>
    </row>
    <row r="18" spans="1:10" x14ac:dyDescent="0.3">
      <c r="A18" s="89"/>
      <c r="B18" s="90"/>
      <c r="C18" s="89"/>
      <c r="D18" s="89"/>
      <c r="E18" s="91"/>
      <c r="F18" s="91"/>
      <c r="G18" s="91"/>
    </row>
    <row r="19" spans="1:10" x14ac:dyDescent="0.3">
      <c r="A19" s="92" t="s">
        <v>19</v>
      </c>
      <c r="B19" s="82"/>
      <c r="C19" s="93"/>
      <c r="D19" s="93">
        <f>'machines en aantallen '!C5</f>
        <v>20</v>
      </c>
      <c r="E19" s="93">
        <f>'machines en aantallen '!C6</f>
        <v>35</v>
      </c>
      <c r="F19" s="93">
        <f>'machines en aantallen '!C7</f>
        <v>75</v>
      </c>
      <c r="G19" s="93">
        <f>'machines en aantallen '!C8</f>
        <v>10</v>
      </c>
    </row>
    <row r="20" spans="1:10" x14ac:dyDescent="0.3">
      <c r="A20" s="89"/>
      <c r="B20" s="90"/>
      <c r="C20" s="89"/>
      <c r="D20" s="89"/>
      <c r="E20" s="91"/>
      <c r="F20" s="91"/>
      <c r="G20" s="91"/>
    </row>
    <row r="21" spans="1:10" ht="27.9" customHeight="1" x14ac:dyDescent="0.3">
      <c r="A21" s="73" t="s">
        <v>20</v>
      </c>
      <c r="B21" s="74"/>
      <c r="C21" s="73"/>
      <c r="D21" s="94" t="str">
        <f>D3</f>
        <v>Type 1: zwart-wit printer minimaal 30 PPM A4</v>
      </c>
      <c r="E21" s="94" t="str">
        <f>E3</f>
        <v>Type 2: full color MFP minimaal 30 PPM A4 en A3</v>
      </c>
      <c r="F21" s="94" t="str">
        <f>F3</f>
        <v>Type 3: full color MFP minimaal 50 PPM A4 en A3</v>
      </c>
      <c r="G21" s="94" t="str">
        <f>G3</f>
        <v>Type 3: full color MFP minimaal 70 PPM A4 en A3</v>
      </c>
    </row>
    <row r="22" spans="1:10" x14ac:dyDescent="0.3">
      <c r="A22" s="95" t="s">
        <v>61</v>
      </c>
      <c r="B22" s="96"/>
      <c r="C22" s="95"/>
      <c r="D22" s="97">
        <f>D19*D17</f>
        <v>0</v>
      </c>
      <c r="E22" s="97">
        <f>E19*E17</f>
        <v>0</v>
      </c>
      <c r="F22" s="97">
        <f>F19*F17</f>
        <v>0</v>
      </c>
      <c r="G22" s="97">
        <f>G19*G17</f>
        <v>0</v>
      </c>
    </row>
    <row r="23" spans="1:10" x14ac:dyDescent="0.3">
      <c r="A23" s="95" t="s">
        <v>22</v>
      </c>
      <c r="B23" s="96"/>
      <c r="C23" s="95"/>
      <c r="D23" s="97">
        <f>D22*12</f>
        <v>0</v>
      </c>
      <c r="E23" s="97">
        <f>E22*12</f>
        <v>0</v>
      </c>
      <c r="F23" s="97">
        <f>F22*12</f>
        <v>0</v>
      </c>
      <c r="G23" s="97">
        <f>G22*12</f>
        <v>0</v>
      </c>
    </row>
    <row r="24" spans="1:10" x14ac:dyDescent="0.3">
      <c r="A24" s="95" t="s">
        <v>23</v>
      </c>
      <c r="B24" s="96"/>
      <c r="C24" s="95"/>
      <c r="D24" s="97">
        <f>D23*5</f>
        <v>0</v>
      </c>
      <c r="E24" s="97">
        <f>E23*5</f>
        <v>0</v>
      </c>
      <c r="F24" s="97">
        <f>F23*5</f>
        <v>0</v>
      </c>
      <c r="G24" s="97">
        <f>G23*5</f>
        <v>0</v>
      </c>
    </row>
    <row r="25" spans="1:10" x14ac:dyDescent="0.3">
      <c r="A25" s="98"/>
      <c r="B25" s="99"/>
      <c r="C25" s="100"/>
      <c r="D25" s="101">
        <f>SUM(D24:G24)</f>
        <v>0</v>
      </c>
      <c r="E25" s="102"/>
      <c r="F25" s="102"/>
      <c r="G25" s="102"/>
    </row>
    <row r="26" spans="1:10" x14ac:dyDescent="0.3">
      <c r="A26" s="89"/>
      <c r="B26" s="90"/>
      <c r="C26" s="89"/>
      <c r="D26" s="89"/>
      <c r="E26" s="91"/>
      <c r="F26" s="91"/>
      <c r="G26" s="91"/>
      <c r="H26" s="22"/>
      <c r="I26" s="22"/>
      <c r="J26" s="22"/>
    </row>
    <row r="27" spans="1:10" ht="27.9" customHeight="1" x14ac:dyDescent="0.3">
      <c r="A27" s="73" t="s">
        <v>54</v>
      </c>
      <c r="B27" s="74"/>
      <c r="C27" s="73" t="s">
        <v>24</v>
      </c>
      <c r="D27" s="94" t="s">
        <v>25</v>
      </c>
      <c r="E27" s="103" t="s">
        <v>26</v>
      </c>
      <c r="F27" s="94" t="s">
        <v>27</v>
      </c>
      <c r="G27" s="104"/>
    </row>
    <row r="28" spans="1:10" x14ac:dyDescent="0.3">
      <c r="A28" s="95" t="s">
        <v>62</v>
      </c>
      <c r="B28" s="96" t="s">
        <v>25</v>
      </c>
      <c r="C28" s="23" t="s">
        <v>13</v>
      </c>
      <c r="D28" s="15">
        <v>0</v>
      </c>
      <c r="E28" s="105">
        <f>D28*12</f>
        <v>0</v>
      </c>
      <c r="F28" s="97">
        <f>E28*5</f>
        <v>0</v>
      </c>
      <c r="G28" s="104"/>
    </row>
    <row r="29" spans="1:10" x14ac:dyDescent="0.3">
      <c r="A29" s="98"/>
      <c r="B29" s="99"/>
      <c r="C29" s="100"/>
      <c r="D29" s="101">
        <f>F28</f>
        <v>0</v>
      </c>
      <c r="E29" s="102"/>
      <c r="F29" s="102"/>
      <c r="G29" s="104"/>
    </row>
    <row r="30" spans="1:10" x14ac:dyDescent="0.3">
      <c r="A30" s="89"/>
      <c r="B30" s="90"/>
      <c r="C30" s="89"/>
      <c r="D30" s="89"/>
      <c r="E30" s="91"/>
      <c r="F30" s="91"/>
      <c r="G30" s="91"/>
      <c r="H30" s="22"/>
      <c r="I30" s="22"/>
      <c r="J30" s="22"/>
    </row>
    <row r="31" spans="1:10" ht="37.799999999999997" x14ac:dyDescent="0.3">
      <c r="A31" s="106" t="s">
        <v>28</v>
      </c>
      <c r="B31" s="107"/>
      <c r="C31" s="24">
        <v>0</v>
      </c>
      <c r="D31" s="108">
        <f>(C31/100)+1</f>
        <v>1</v>
      </c>
      <c r="E31" s="25"/>
      <c r="F31" s="25"/>
      <c r="G31" s="25"/>
      <c r="H31" s="22"/>
      <c r="I31" s="22"/>
      <c r="J31" s="22"/>
    </row>
    <row r="32" spans="1:10" ht="33" customHeight="1" x14ac:dyDescent="0.3">
      <c r="A32" s="89"/>
      <c r="B32" s="90"/>
      <c r="C32" s="89"/>
      <c r="D32" s="108"/>
      <c r="E32" s="109"/>
      <c r="F32" s="109"/>
      <c r="G32" s="109"/>
      <c r="H32" s="39"/>
      <c r="I32" s="22"/>
      <c r="J32" s="22"/>
    </row>
    <row r="33" spans="1:7" x14ac:dyDescent="0.3">
      <c r="A33" s="73" t="s">
        <v>64</v>
      </c>
      <c r="B33" s="74"/>
      <c r="C33" s="110"/>
      <c r="D33" s="110" t="s">
        <v>29</v>
      </c>
      <c r="E33" s="26" t="s">
        <v>30</v>
      </c>
      <c r="F33" s="26" t="s">
        <v>31</v>
      </c>
      <c r="G33" s="45"/>
    </row>
    <row r="34" spans="1:7" x14ac:dyDescent="0.3">
      <c r="A34" s="85" t="s">
        <v>32</v>
      </c>
      <c r="B34" s="111"/>
      <c r="C34" s="112" t="s">
        <v>33</v>
      </c>
      <c r="D34" s="113">
        <f>'machines en aantallen '!C12</f>
        <v>7000000</v>
      </c>
      <c r="E34" s="27">
        <v>0</v>
      </c>
      <c r="F34" s="114">
        <f>D34*E34</f>
        <v>0</v>
      </c>
      <c r="G34" s="115"/>
    </row>
    <row r="35" spans="1:7" x14ac:dyDescent="0.3">
      <c r="A35" s="85" t="s">
        <v>34</v>
      </c>
      <c r="B35" s="82"/>
      <c r="C35" s="116" t="s">
        <v>33</v>
      </c>
      <c r="D35" s="113">
        <f>'machines en aantallen '!C13</f>
        <v>7000000</v>
      </c>
      <c r="E35" s="28">
        <v>0</v>
      </c>
      <c r="F35" s="114">
        <f>D35*E35</f>
        <v>0</v>
      </c>
      <c r="G35" s="104"/>
    </row>
    <row r="36" spans="1:7" x14ac:dyDescent="0.3">
      <c r="A36" s="89"/>
      <c r="B36" s="90"/>
      <c r="C36" s="89"/>
      <c r="D36" s="91"/>
      <c r="E36" s="29"/>
      <c r="F36" s="29"/>
      <c r="G36" s="104"/>
    </row>
    <row r="37" spans="1:7" x14ac:dyDescent="0.3">
      <c r="A37" s="73" t="s">
        <v>65</v>
      </c>
      <c r="B37" s="74"/>
      <c r="C37" s="110"/>
      <c r="D37" s="110" t="s">
        <v>29</v>
      </c>
      <c r="E37" s="26" t="s">
        <v>30</v>
      </c>
      <c r="F37" s="26" t="s">
        <v>31</v>
      </c>
      <c r="G37" s="104"/>
    </row>
    <row r="38" spans="1:7" x14ac:dyDescent="0.3">
      <c r="A38" s="85" t="s">
        <v>32</v>
      </c>
      <c r="B38" s="111"/>
      <c r="C38" s="112" t="s">
        <v>33</v>
      </c>
      <c r="D38" s="113">
        <f>D34</f>
        <v>7000000</v>
      </c>
      <c r="E38" s="30">
        <f>D31*E34</f>
        <v>0</v>
      </c>
      <c r="F38" s="114">
        <f>D38*E38</f>
        <v>0</v>
      </c>
      <c r="G38" s="104"/>
    </row>
    <row r="39" spans="1:7" x14ac:dyDescent="0.3">
      <c r="A39" s="85" t="s">
        <v>34</v>
      </c>
      <c r="B39" s="82"/>
      <c r="C39" s="116" t="s">
        <v>33</v>
      </c>
      <c r="D39" s="113">
        <f>D35</f>
        <v>7000000</v>
      </c>
      <c r="E39" s="30">
        <f>E35*D31</f>
        <v>0</v>
      </c>
      <c r="F39" s="114">
        <f>D39*E39</f>
        <v>0</v>
      </c>
      <c r="G39" s="104"/>
    </row>
    <row r="40" spans="1:7" x14ac:dyDescent="0.3">
      <c r="A40" s="89"/>
      <c r="B40" s="90"/>
      <c r="C40" s="89"/>
      <c r="D40" s="91"/>
      <c r="E40" s="31"/>
      <c r="F40" s="31"/>
      <c r="G40" s="104"/>
    </row>
    <row r="41" spans="1:7" x14ac:dyDescent="0.3">
      <c r="A41" s="73" t="s">
        <v>66</v>
      </c>
      <c r="B41" s="74"/>
      <c r="C41" s="110"/>
      <c r="D41" s="110" t="s">
        <v>29</v>
      </c>
      <c r="E41" s="32" t="s">
        <v>30</v>
      </c>
      <c r="F41" s="26" t="s">
        <v>31</v>
      </c>
      <c r="G41" s="104"/>
    </row>
    <row r="42" spans="1:7" x14ac:dyDescent="0.3">
      <c r="A42" s="85" t="s">
        <v>32</v>
      </c>
      <c r="B42" s="111"/>
      <c r="C42" s="112" t="s">
        <v>33</v>
      </c>
      <c r="D42" s="113">
        <f>D34</f>
        <v>7000000</v>
      </c>
      <c r="E42" s="33">
        <f>E38*D31</f>
        <v>0</v>
      </c>
      <c r="F42" s="114">
        <f>D42*E42</f>
        <v>0</v>
      </c>
      <c r="G42" s="104"/>
    </row>
    <row r="43" spans="1:7" x14ac:dyDescent="0.3">
      <c r="A43" s="85" t="s">
        <v>34</v>
      </c>
      <c r="B43" s="82"/>
      <c r="C43" s="116" t="s">
        <v>33</v>
      </c>
      <c r="D43" s="113">
        <f>D35</f>
        <v>7000000</v>
      </c>
      <c r="E43" s="33">
        <f>D31*E39</f>
        <v>0</v>
      </c>
      <c r="F43" s="114">
        <f>D43*E43</f>
        <v>0</v>
      </c>
      <c r="G43" s="104"/>
    </row>
    <row r="44" spans="1:7" x14ac:dyDescent="0.3">
      <c r="A44" s="89"/>
      <c r="B44" s="90"/>
      <c r="C44" s="89"/>
      <c r="D44" s="91"/>
      <c r="E44" s="31"/>
      <c r="F44" s="31"/>
      <c r="G44" s="104"/>
    </row>
    <row r="45" spans="1:7" x14ac:dyDescent="0.3">
      <c r="A45" s="73" t="s">
        <v>67</v>
      </c>
      <c r="B45" s="74"/>
      <c r="C45" s="110"/>
      <c r="D45" s="110" t="s">
        <v>29</v>
      </c>
      <c r="E45" s="32" t="s">
        <v>30</v>
      </c>
      <c r="F45" s="26" t="s">
        <v>31</v>
      </c>
      <c r="G45" s="104"/>
    </row>
    <row r="46" spans="1:7" x14ac:dyDescent="0.3">
      <c r="A46" s="85" t="s">
        <v>32</v>
      </c>
      <c r="B46" s="111"/>
      <c r="C46" s="112" t="s">
        <v>33</v>
      </c>
      <c r="D46" s="113">
        <f>D34</f>
        <v>7000000</v>
      </c>
      <c r="E46" s="33">
        <f>E42*D31</f>
        <v>0</v>
      </c>
      <c r="F46" s="114">
        <f>D46*E46</f>
        <v>0</v>
      </c>
      <c r="G46" s="104"/>
    </row>
    <row r="47" spans="1:7" x14ac:dyDescent="0.3">
      <c r="A47" s="85" t="s">
        <v>34</v>
      </c>
      <c r="B47" s="82"/>
      <c r="C47" s="116" t="s">
        <v>33</v>
      </c>
      <c r="D47" s="113">
        <f>D35</f>
        <v>7000000</v>
      </c>
      <c r="E47" s="33">
        <f>E43*D31</f>
        <v>0</v>
      </c>
      <c r="F47" s="114">
        <f>D47*E47</f>
        <v>0</v>
      </c>
      <c r="G47" s="104"/>
    </row>
    <row r="48" spans="1:7" x14ac:dyDescent="0.3">
      <c r="A48" s="89"/>
      <c r="B48" s="90"/>
      <c r="C48" s="89"/>
      <c r="D48" s="89"/>
      <c r="E48" s="34"/>
      <c r="F48" s="34"/>
      <c r="G48" s="104"/>
    </row>
    <row r="49" spans="1:8" x14ac:dyDescent="0.3">
      <c r="A49" s="73" t="s">
        <v>68</v>
      </c>
      <c r="B49" s="74"/>
      <c r="C49" s="110"/>
      <c r="D49" s="110" t="s">
        <v>29</v>
      </c>
      <c r="E49" s="32" t="s">
        <v>30</v>
      </c>
      <c r="F49" s="26" t="s">
        <v>31</v>
      </c>
      <c r="G49" s="104"/>
    </row>
    <row r="50" spans="1:8" x14ac:dyDescent="0.3">
      <c r="A50" s="85" t="s">
        <v>32</v>
      </c>
      <c r="B50" s="111"/>
      <c r="C50" s="112" t="s">
        <v>33</v>
      </c>
      <c r="D50" s="113">
        <f>D38</f>
        <v>7000000</v>
      </c>
      <c r="E50" s="33">
        <f>E46*D31</f>
        <v>0</v>
      </c>
      <c r="F50" s="114">
        <f>D50*E50</f>
        <v>0</v>
      </c>
      <c r="G50" s="104"/>
    </row>
    <row r="51" spans="1:8" x14ac:dyDescent="0.3">
      <c r="A51" s="85" t="s">
        <v>34</v>
      </c>
      <c r="B51" s="82"/>
      <c r="C51" s="116" t="s">
        <v>33</v>
      </c>
      <c r="D51" s="113">
        <f>D39</f>
        <v>7000000</v>
      </c>
      <c r="E51" s="33">
        <f>E47*D31</f>
        <v>0</v>
      </c>
      <c r="F51" s="114">
        <f>D51*E51</f>
        <v>0</v>
      </c>
      <c r="G51" s="104"/>
    </row>
    <row r="52" spans="1:8" x14ac:dyDescent="0.3">
      <c r="A52" s="117" t="s">
        <v>35</v>
      </c>
      <c r="B52" s="118"/>
      <c r="C52" s="119">
        <f>SUM(F34+F35+F38+F39+F42+F43+F46+F47+F50+F51)</f>
        <v>0</v>
      </c>
      <c r="D52" s="120"/>
      <c r="E52" s="120"/>
      <c r="F52" s="120"/>
      <c r="G52" s="121"/>
      <c r="H52" s="35"/>
    </row>
    <row r="53" spans="1:8" ht="20.100000000000001" customHeight="1" x14ac:dyDescent="0.3">
      <c r="A53" s="89"/>
      <c r="B53" s="90"/>
      <c r="C53" s="89"/>
      <c r="D53" s="89"/>
      <c r="E53" s="91"/>
      <c r="F53" s="91"/>
      <c r="G53" s="91"/>
    </row>
    <row r="54" spans="1:8" ht="16.2" x14ac:dyDescent="0.3">
      <c r="A54" s="68" t="s">
        <v>36</v>
      </c>
      <c r="B54" s="69"/>
      <c r="C54" s="70"/>
      <c r="D54" s="71"/>
      <c r="E54" s="72"/>
      <c r="F54" s="72"/>
      <c r="G54" s="72"/>
    </row>
    <row r="55" spans="1:8" ht="27.9" customHeight="1" x14ac:dyDescent="0.3">
      <c r="A55" s="73" t="s">
        <v>11</v>
      </c>
      <c r="B55" s="74"/>
      <c r="C55" s="73"/>
      <c r="D55" s="75" t="str">
        <f>D3</f>
        <v>Type 1: zwart-wit printer minimaal 30 PPM A4</v>
      </c>
      <c r="E55" s="75" t="str">
        <f>E3</f>
        <v>Type 2: full color MFP minimaal 30 PPM A4 en A3</v>
      </c>
      <c r="F55" s="75" t="str">
        <f>F3</f>
        <v>Type 3: full color MFP minimaal 50 PPM A4 en A3</v>
      </c>
      <c r="G55" s="75" t="str">
        <f>G3</f>
        <v>Type 3: full color MFP minimaal 70 PPM A4 en A3</v>
      </c>
    </row>
    <row r="56" spans="1:8" ht="15" customHeight="1" x14ac:dyDescent="0.3">
      <c r="A56" s="76" t="str">
        <f>A4</f>
        <v xml:space="preserve">Aangeboden type: </v>
      </c>
      <c r="B56" s="77"/>
      <c r="C56" s="13"/>
      <c r="D56" s="36" t="str">
        <f>D4</f>
        <v>&lt;&lt;&gt;&gt;</v>
      </c>
      <c r="E56" s="36" t="str">
        <f>E4</f>
        <v>&lt;&lt;&gt;&gt;</v>
      </c>
      <c r="F56" s="36" t="str">
        <f>F4</f>
        <v>&lt;&lt;&gt;&gt;</v>
      </c>
      <c r="G56" s="36" t="str">
        <f>G4</f>
        <v>&lt;&lt;&gt;&gt;</v>
      </c>
    </row>
    <row r="57" spans="1:8" ht="15" customHeight="1" x14ac:dyDescent="0.3">
      <c r="A57" s="76" t="str">
        <f>A5</f>
        <v>HUURPRIJS per type per maand</v>
      </c>
      <c r="B57" s="77"/>
      <c r="C57" s="13"/>
      <c r="D57" s="15">
        <v>0</v>
      </c>
      <c r="E57" s="15">
        <v>0</v>
      </c>
      <c r="F57" s="15">
        <v>0</v>
      </c>
      <c r="G57" s="15">
        <v>0</v>
      </c>
    </row>
    <row r="58" spans="1:8" x14ac:dyDescent="0.3">
      <c r="A58" s="76" t="str">
        <f>A6</f>
        <v>PRINTMANAGEMENT machine gerelateerde kosten per type per maand (repro)</v>
      </c>
      <c r="B58" s="77"/>
      <c r="C58" s="13"/>
      <c r="D58" s="15">
        <v>0</v>
      </c>
      <c r="E58" s="15">
        <v>0</v>
      </c>
      <c r="F58" s="15">
        <v>0</v>
      </c>
      <c r="G58" s="15">
        <v>0</v>
      </c>
    </row>
    <row r="59" spans="1:8" x14ac:dyDescent="0.3">
      <c r="A59" s="16"/>
      <c r="B59" s="17"/>
      <c r="C59" s="18"/>
      <c r="D59" s="18"/>
      <c r="E59" s="18"/>
      <c r="F59" s="18"/>
      <c r="G59" s="18"/>
    </row>
    <row r="60" spans="1:8" x14ac:dyDescent="0.3">
      <c r="A60" s="79" t="s">
        <v>15</v>
      </c>
      <c r="B60" s="80"/>
      <c r="C60" s="19" t="s">
        <v>13</v>
      </c>
      <c r="D60" s="20">
        <v>0</v>
      </c>
      <c r="E60" s="20">
        <v>0</v>
      </c>
      <c r="F60" s="20">
        <v>0</v>
      </c>
      <c r="G60" s="20">
        <v>0</v>
      </c>
    </row>
    <row r="61" spans="1:8" x14ac:dyDescent="0.3">
      <c r="A61" s="81" t="str">
        <f>A9</f>
        <v xml:space="preserve">Eis 67: Bulkmagazijn (LCT) minimaal 3.000 vel A4 </v>
      </c>
      <c r="B61" s="82" t="s">
        <v>16</v>
      </c>
      <c r="C61" s="36">
        <f>C9</f>
        <v>0</v>
      </c>
      <c r="D61" s="83" t="s">
        <v>17</v>
      </c>
      <c r="E61" s="21">
        <v>0</v>
      </c>
      <c r="F61" s="21">
        <v>0</v>
      </c>
      <c r="G61" s="21">
        <v>0</v>
      </c>
    </row>
    <row r="62" spans="1:8" x14ac:dyDescent="0.3">
      <c r="A62" s="81" t="str">
        <f>A10</f>
        <v>Eis 85: Geïntegreerde Mifare Desfire cardreader</v>
      </c>
      <c r="B62" s="82" t="s">
        <v>16</v>
      </c>
      <c r="C62" s="36">
        <f>C10</f>
        <v>0</v>
      </c>
      <c r="D62" s="83" t="s">
        <v>17</v>
      </c>
      <c r="E62" s="21">
        <v>0</v>
      </c>
      <c r="F62" s="21">
        <v>0</v>
      </c>
      <c r="G62" s="21">
        <v>0</v>
      </c>
    </row>
    <row r="63" spans="1:8" x14ac:dyDescent="0.3">
      <c r="A63" s="81" t="str">
        <f>A11</f>
        <v>Eis 86: Interne finisher nietoptie</v>
      </c>
      <c r="B63" s="82" t="s">
        <v>16</v>
      </c>
      <c r="C63" s="36">
        <f>C11</f>
        <v>0</v>
      </c>
      <c r="D63" s="83" t="s">
        <v>17</v>
      </c>
      <c r="E63" s="21">
        <v>0</v>
      </c>
      <c r="F63" s="21">
        <v>0</v>
      </c>
      <c r="G63" s="21">
        <v>0</v>
      </c>
    </row>
    <row r="64" spans="1:8" x14ac:dyDescent="0.3">
      <c r="A64" s="81" t="str">
        <f>A12</f>
        <v>Eis 86: Interne finisher perforeer-unit</v>
      </c>
      <c r="B64" s="82" t="s">
        <v>16</v>
      </c>
      <c r="C64" s="36">
        <f>C12</f>
        <v>0</v>
      </c>
      <c r="D64" s="83" t="s">
        <v>17</v>
      </c>
      <c r="E64" s="21">
        <v>0</v>
      </c>
      <c r="F64" s="21">
        <v>0</v>
      </c>
      <c r="G64" s="21">
        <v>0</v>
      </c>
    </row>
    <row r="65" spans="1:10" x14ac:dyDescent="0.3">
      <c r="A65" s="81" t="str">
        <f>A13</f>
        <v>Eis 86: Interne finisher niet-optie met uitleg van 50 sets van 10 vel</v>
      </c>
      <c r="B65" s="82" t="s">
        <v>16</v>
      </c>
      <c r="C65" s="36">
        <f>C13</f>
        <v>0</v>
      </c>
      <c r="D65" s="83" t="s">
        <v>17</v>
      </c>
      <c r="E65" s="21">
        <v>0</v>
      </c>
      <c r="F65" s="21">
        <v>0</v>
      </c>
      <c r="G65" s="21">
        <v>0</v>
      </c>
    </row>
    <row r="66" spans="1:10" x14ac:dyDescent="0.3">
      <c r="A66" s="81" t="str">
        <f>A14</f>
        <v xml:space="preserve">Eis 87: Externe finisher nietoptie </v>
      </c>
      <c r="B66" s="82" t="s">
        <v>16</v>
      </c>
      <c r="C66" s="36">
        <f>C14</f>
        <v>0</v>
      </c>
      <c r="D66" s="83" t="s">
        <v>17</v>
      </c>
      <c r="E66" s="21">
        <v>0</v>
      </c>
      <c r="F66" s="21">
        <v>0</v>
      </c>
      <c r="G66" s="21">
        <v>0</v>
      </c>
    </row>
    <row r="67" spans="1:10" x14ac:dyDescent="0.3">
      <c r="A67" s="81" t="str">
        <f>A15</f>
        <v>Eis 87: Externe finisher perforeer-unit</v>
      </c>
      <c r="B67" s="82" t="s">
        <v>16</v>
      </c>
      <c r="C67" s="36">
        <f t="shared" ref="C67:C68" si="0">C15</f>
        <v>0</v>
      </c>
      <c r="D67" s="83" t="s">
        <v>17</v>
      </c>
      <c r="E67" s="21">
        <v>0</v>
      </c>
      <c r="F67" s="21">
        <v>0</v>
      </c>
      <c r="G67" s="21">
        <v>0</v>
      </c>
    </row>
    <row r="68" spans="1:10" x14ac:dyDescent="0.3">
      <c r="A68" s="81" t="str">
        <f>A16</f>
        <v>Eis 87: Externe finisher niet-optie met uitleg van 100 sets van 10 vel</v>
      </c>
      <c r="B68" s="82" t="s">
        <v>16</v>
      </c>
      <c r="C68" s="36">
        <f t="shared" si="0"/>
        <v>0</v>
      </c>
      <c r="D68" s="83" t="s">
        <v>17</v>
      </c>
      <c r="E68" s="21">
        <v>0</v>
      </c>
      <c r="F68" s="21">
        <v>0</v>
      </c>
      <c r="G68" s="21">
        <v>0</v>
      </c>
    </row>
    <row r="69" spans="1:10" x14ac:dyDescent="0.3">
      <c r="A69" s="86" t="s">
        <v>18</v>
      </c>
      <c r="B69" s="87"/>
      <c r="C69" s="86"/>
      <c r="D69" s="88">
        <f>SUM(D57:D68)</f>
        <v>0</v>
      </c>
      <c r="E69" s="88">
        <f>SUM(E57:E68)</f>
        <v>0</v>
      </c>
      <c r="F69" s="88">
        <f>SUM(F57:F68)</f>
        <v>0</v>
      </c>
      <c r="G69" s="88">
        <f>SUM(G57:G68)</f>
        <v>0</v>
      </c>
    </row>
    <row r="70" spans="1:10" x14ac:dyDescent="0.3">
      <c r="A70" s="89"/>
      <c r="B70" s="90"/>
      <c r="C70" s="89"/>
      <c r="D70" s="89"/>
      <c r="E70" s="91"/>
      <c r="F70" s="91"/>
      <c r="G70" s="91"/>
    </row>
    <row r="71" spans="1:10" x14ac:dyDescent="0.3">
      <c r="A71" s="92" t="s">
        <v>19</v>
      </c>
      <c r="B71" s="82"/>
      <c r="C71" s="92"/>
      <c r="D71" s="93">
        <f>'machines en aantallen '!C5</f>
        <v>20</v>
      </c>
      <c r="E71" s="93">
        <f>'machines en aantallen '!C6</f>
        <v>35</v>
      </c>
      <c r="F71" s="93">
        <f>'machines en aantallen '!C7</f>
        <v>75</v>
      </c>
      <c r="G71" s="93">
        <f>'machines en aantallen '!C8</f>
        <v>10</v>
      </c>
    </row>
    <row r="72" spans="1:10" x14ac:dyDescent="0.3">
      <c r="A72" s="89"/>
      <c r="B72" s="90"/>
      <c r="C72" s="89"/>
      <c r="D72" s="89"/>
      <c r="E72" s="91"/>
      <c r="F72" s="91"/>
      <c r="G72" s="91"/>
    </row>
    <row r="73" spans="1:10" ht="25.2" x14ac:dyDescent="0.3">
      <c r="A73" s="73" t="s">
        <v>20</v>
      </c>
      <c r="B73" s="74"/>
      <c r="C73" s="73"/>
      <c r="D73" s="94" t="str">
        <f>D3</f>
        <v>Type 1: zwart-wit printer minimaal 30 PPM A4</v>
      </c>
      <c r="E73" s="94" t="str">
        <f>E3</f>
        <v>Type 2: full color MFP minimaal 30 PPM A4 en A3</v>
      </c>
      <c r="F73" s="94" t="str">
        <f>F3</f>
        <v>Type 3: full color MFP minimaal 50 PPM A4 en A3</v>
      </c>
      <c r="G73" s="94" t="str">
        <f>G3</f>
        <v>Type 3: full color MFP minimaal 70 PPM A4 en A3</v>
      </c>
    </row>
    <row r="74" spans="1:10" x14ac:dyDescent="0.3">
      <c r="A74" s="95" t="s">
        <v>21</v>
      </c>
      <c r="B74" s="96"/>
      <c r="C74" s="95"/>
      <c r="D74" s="97">
        <f>D71*D69</f>
        <v>0</v>
      </c>
      <c r="E74" s="97">
        <f>E71*E69</f>
        <v>0</v>
      </c>
      <c r="F74" s="97">
        <f>F71*F69</f>
        <v>0</v>
      </c>
      <c r="G74" s="97">
        <f>G71*G69</f>
        <v>0</v>
      </c>
    </row>
    <row r="75" spans="1:10" x14ac:dyDescent="0.3">
      <c r="A75" s="95" t="s">
        <v>37</v>
      </c>
      <c r="B75" s="96"/>
      <c r="C75" s="95"/>
      <c r="D75" s="97">
        <f>D74*12</f>
        <v>0</v>
      </c>
      <c r="E75" s="97">
        <f>E74*12</f>
        <v>0</v>
      </c>
      <c r="F75" s="97">
        <f>F74*12</f>
        <v>0</v>
      </c>
      <c r="G75" s="97">
        <f>G74*12</f>
        <v>0</v>
      </c>
    </row>
    <row r="76" spans="1:10" x14ac:dyDescent="0.3">
      <c r="A76" s="98" t="s">
        <v>38</v>
      </c>
      <c r="B76" s="99"/>
      <c r="C76" s="100"/>
      <c r="D76" s="101">
        <f>SUM(D75:G75)</f>
        <v>0</v>
      </c>
      <c r="E76" s="102"/>
      <c r="F76" s="102"/>
      <c r="G76" s="122"/>
    </row>
    <row r="77" spans="1:10" x14ac:dyDescent="0.3">
      <c r="A77" s="89"/>
      <c r="B77" s="90"/>
      <c r="C77" s="89"/>
      <c r="D77" s="89"/>
      <c r="E77" s="91"/>
      <c r="F77" s="91"/>
      <c r="G77" s="91"/>
      <c r="H77" s="22"/>
      <c r="I77" s="22"/>
      <c r="J77" s="22"/>
    </row>
    <row r="78" spans="1:10" ht="27.9" customHeight="1" x14ac:dyDescent="0.3">
      <c r="A78" s="73" t="s">
        <v>11</v>
      </c>
      <c r="B78" s="74"/>
      <c r="C78" s="73" t="s">
        <v>24</v>
      </c>
      <c r="D78" s="94" t="s">
        <v>25</v>
      </c>
      <c r="E78" s="94" t="s">
        <v>39</v>
      </c>
      <c r="F78" s="104"/>
      <c r="G78" s="104"/>
    </row>
    <row r="79" spans="1:10" x14ac:dyDescent="0.3">
      <c r="A79" s="95" t="str">
        <f>A28</f>
        <v>Eis 14: fleetmanagementsoftware, inclusief onderhoud, service etc. per maand</v>
      </c>
      <c r="B79" s="96"/>
      <c r="C79" s="36" t="str">
        <f>C28</f>
        <v>&lt;&lt;&gt;&gt;</v>
      </c>
      <c r="D79" s="15">
        <v>0</v>
      </c>
      <c r="E79" s="97">
        <f>D79*12</f>
        <v>0</v>
      </c>
      <c r="F79" s="104"/>
      <c r="G79" s="104"/>
    </row>
    <row r="80" spans="1:10" x14ac:dyDescent="0.3">
      <c r="A80" s="98"/>
      <c r="B80" s="99"/>
      <c r="C80" s="100"/>
      <c r="D80" s="101">
        <f>E79</f>
        <v>0</v>
      </c>
      <c r="E80" s="102"/>
      <c r="F80" s="104"/>
      <c r="G80" s="104"/>
    </row>
    <row r="81" spans="1:10" x14ac:dyDescent="0.3">
      <c r="A81" s="89"/>
      <c r="B81" s="90"/>
      <c r="C81" s="89"/>
      <c r="D81" s="89"/>
      <c r="E81" s="91"/>
      <c r="F81" s="91"/>
      <c r="G81" s="91"/>
      <c r="H81" s="22"/>
      <c r="I81" s="22"/>
      <c r="J81" s="22"/>
    </row>
    <row r="82" spans="1:10" x14ac:dyDescent="0.3">
      <c r="A82" s="73" t="s">
        <v>11</v>
      </c>
      <c r="B82" s="74"/>
      <c r="C82" s="110"/>
      <c r="D82" s="110" t="s">
        <v>29</v>
      </c>
      <c r="E82" s="26" t="s">
        <v>30</v>
      </c>
      <c r="F82" s="26" t="s">
        <v>31</v>
      </c>
      <c r="G82" s="104"/>
    </row>
    <row r="83" spans="1:10" x14ac:dyDescent="0.3">
      <c r="A83" s="85" t="s">
        <v>32</v>
      </c>
      <c r="B83" s="111"/>
      <c r="C83" s="112" t="s">
        <v>33</v>
      </c>
      <c r="D83" s="113">
        <f>D50</f>
        <v>7000000</v>
      </c>
      <c r="E83" s="30">
        <f>D31*E50</f>
        <v>0</v>
      </c>
      <c r="F83" s="30">
        <f>D83*E83</f>
        <v>0</v>
      </c>
      <c r="G83" s="104"/>
    </row>
    <row r="84" spans="1:10" x14ac:dyDescent="0.3">
      <c r="A84" s="85" t="s">
        <v>34</v>
      </c>
      <c r="B84" s="82"/>
      <c r="C84" s="116" t="s">
        <v>33</v>
      </c>
      <c r="D84" s="113">
        <f>D51</f>
        <v>7000000</v>
      </c>
      <c r="E84" s="30">
        <f>D31*E51</f>
        <v>0</v>
      </c>
      <c r="F84" s="30">
        <f>D84*E84</f>
        <v>0</v>
      </c>
      <c r="G84" s="104"/>
    </row>
    <row r="85" spans="1:10" x14ac:dyDescent="0.3">
      <c r="A85" s="117" t="s">
        <v>40</v>
      </c>
      <c r="B85" s="118"/>
      <c r="C85" s="119">
        <f>SUM(F83:F84)</f>
        <v>0</v>
      </c>
      <c r="D85" s="123"/>
      <c r="E85" s="123"/>
      <c r="F85" s="124"/>
      <c r="G85" s="121"/>
      <c r="H85" s="35"/>
      <c r="I85" s="35"/>
    </row>
    <row r="86" spans="1:10" ht="20.100000000000001" customHeight="1" x14ac:dyDescent="0.3">
      <c r="A86" s="89"/>
      <c r="B86" s="90"/>
      <c r="C86" s="89"/>
      <c r="D86" s="89"/>
      <c r="E86" s="91"/>
      <c r="F86" s="91"/>
      <c r="G86" s="91"/>
    </row>
    <row r="87" spans="1:10" ht="16.2" x14ac:dyDescent="0.3">
      <c r="A87" s="68" t="s">
        <v>41</v>
      </c>
      <c r="B87" s="69"/>
      <c r="C87" s="70"/>
      <c r="D87" s="71"/>
      <c r="E87" s="72"/>
      <c r="F87" s="72"/>
      <c r="G87" s="72"/>
    </row>
    <row r="88" spans="1:10" ht="25.2" x14ac:dyDescent="0.3">
      <c r="A88" s="73" t="s">
        <v>11</v>
      </c>
      <c r="B88" s="74"/>
      <c r="C88" s="73"/>
      <c r="D88" s="75" t="str">
        <f t="shared" ref="D88:G89" si="1">D3</f>
        <v>Type 1: zwart-wit printer minimaal 30 PPM A4</v>
      </c>
      <c r="E88" s="75" t="str">
        <f t="shared" si="1"/>
        <v>Type 2: full color MFP minimaal 30 PPM A4 en A3</v>
      </c>
      <c r="F88" s="75" t="str">
        <f t="shared" si="1"/>
        <v>Type 3: full color MFP minimaal 50 PPM A4 en A3</v>
      </c>
      <c r="G88" s="75" t="str">
        <f t="shared" si="1"/>
        <v>Type 3: full color MFP minimaal 70 PPM A4 en A3</v>
      </c>
    </row>
    <row r="89" spans="1:10" x14ac:dyDescent="0.3">
      <c r="A89" s="76" t="str">
        <f>A4</f>
        <v xml:space="preserve">Aangeboden type: </v>
      </c>
      <c r="B89" s="77"/>
      <c r="C89" s="13"/>
      <c r="D89" s="36" t="str">
        <f t="shared" si="1"/>
        <v>&lt;&lt;&gt;&gt;</v>
      </c>
      <c r="E89" s="36" t="str">
        <f t="shared" si="1"/>
        <v>&lt;&lt;&gt;&gt;</v>
      </c>
      <c r="F89" s="36" t="str">
        <f t="shared" si="1"/>
        <v>&lt;&lt;&gt;&gt;</v>
      </c>
      <c r="G89" s="36" t="str">
        <f t="shared" si="1"/>
        <v>&lt;&lt;&gt;&gt;</v>
      </c>
    </row>
    <row r="90" spans="1:10" x14ac:dyDescent="0.3">
      <c r="A90" s="76" t="str">
        <f>A5</f>
        <v>HUURPRIJS per type per maand</v>
      </c>
      <c r="B90" s="77"/>
      <c r="C90" s="13"/>
      <c r="D90" s="15">
        <v>0</v>
      </c>
      <c r="E90" s="15">
        <v>0</v>
      </c>
      <c r="F90" s="15">
        <v>0</v>
      </c>
      <c r="G90" s="15">
        <v>0</v>
      </c>
    </row>
    <row r="91" spans="1:10" x14ac:dyDescent="0.3">
      <c r="A91" s="76" t="str">
        <f>A6</f>
        <v>PRINTMANAGEMENT machine gerelateerde kosten per type per maand (repro)</v>
      </c>
      <c r="B91" s="77"/>
      <c r="C91" s="13"/>
      <c r="D91" s="15">
        <v>0</v>
      </c>
      <c r="E91" s="15">
        <v>0</v>
      </c>
      <c r="F91" s="15">
        <v>0</v>
      </c>
      <c r="G91" s="15">
        <v>0</v>
      </c>
    </row>
    <row r="92" spans="1:10" x14ac:dyDescent="0.3">
      <c r="A92" s="16"/>
      <c r="B92" s="17"/>
      <c r="C92" s="18"/>
      <c r="D92" s="18"/>
      <c r="E92" s="18"/>
      <c r="F92" s="18"/>
      <c r="G92" s="18"/>
    </row>
    <row r="93" spans="1:10" x14ac:dyDescent="0.3">
      <c r="A93" s="79" t="s">
        <v>15</v>
      </c>
      <c r="B93" s="80"/>
      <c r="C93" s="19" t="s">
        <v>13</v>
      </c>
      <c r="D93" s="75"/>
      <c r="E93" s="20">
        <v>0</v>
      </c>
      <c r="F93" s="20">
        <v>0</v>
      </c>
      <c r="G93" s="20">
        <v>0</v>
      </c>
    </row>
    <row r="94" spans="1:10" x14ac:dyDescent="0.3">
      <c r="A94" s="81" t="str">
        <f>A9</f>
        <v xml:space="preserve">Eis 67: Bulkmagazijn (LCT) minimaal 3.000 vel A4 </v>
      </c>
      <c r="B94" s="82" t="s">
        <v>16</v>
      </c>
      <c r="C94" s="36">
        <f>C9</f>
        <v>0</v>
      </c>
      <c r="D94" s="83" t="s">
        <v>17</v>
      </c>
      <c r="E94" s="21">
        <v>0</v>
      </c>
      <c r="F94" s="21">
        <v>0</v>
      </c>
      <c r="G94" s="21">
        <v>0</v>
      </c>
    </row>
    <row r="95" spans="1:10" x14ac:dyDescent="0.3">
      <c r="A95" s="81" t="str">
        <f>A10</f>
        <v>Eis 85: Geïntegreerde Mifare Desfire cardreader</v>
      </c>
      <c r="B95" s="82" t="s">
        <v>16</v>
      </c>
      <c r="C95" s="36">
        <f>C10</f>
        <v>0</v>
      </c>
      <c r="D95" s="83" t="s">
        <v>17</v>
      </c>
      <c r="E95" s="21">
        <v>0</v>
      </c>
      <c r="F95" s="21">
        <v>0</v>
      </c>
      <c r="G95" s="21">
        <v>0</v>
      </c>
    </row>
    <row r="96" spans="1:10" x14ac:dyDescent="0.3">
      <c r="A96" s="81" t="str">
        <f>A11</f>
        <v>Eis 86: Interne finisher nietoptie</v>
      </c>
      <c r="B96" s="82" t="s">
        <v>16</v>
      </c>
      <c r="C96" s="36">
        <f>C11</f>
        <v>0</v>
      </c>
      <c r="D96" s="83" t="s">
        <v>17</v>
      </c>
      <c r="E96" s="21">
        <v>0</v>
      </c>
      <c r="F96" s="21">
        <v>0</v>
      </c>
      <c r="G96" s="21">
        <v>0</v>
      </c>
    </row>
    <row r="97" spans="1:10" x14ac:dyDescent="0.3">
      <c r="A97" s="81" t="str">
        <f t="shared" ref="A97:A98" si="2">A12</f>
        <v>Eis 86: Interne finisher perforeer-unit</v>
      </c>
      <c r="B97" s="82" t="s">
        <v>16</v>
      </c>
      <c r="C97" s="36">
        <f t="shared" ref="C97:C98" si="3">C12</f>
        <v>0</v>
      </c>
      <c r="D97" s="83" t="s">
        <v>17</v>
      </c>
      <c r="E97" s="21">
        <v>0</v>
      </c>
      <c r="F97" s="21">
        <v>0</v>
      </c>
      <c r="G97" s="21">
        <v>0</v>
      </c>
    </row>
    <row r="98" spans="1:10" x14ac:dyDescent="0.3">
      <c r="A98" s="81" t="str">
        <f t="shared" si="2"/>
        <v>Eis 86: Interne finisher niet-optie met uitleg van 50 sets van 10 vel</v>
      </c>
      <c r="B98" s="82" t="s">
        <v>16</v>
      </c>
      <c r="C98" s="36">
        <f t="shared" si="3"/>
        <v>0</v>
      </c>
      <c r="D98" s="83" t="s">
        <v>17</v>
      </c>
      <c r="E98" s="21">
        <v>0</v>
      </c>
      <c r="F98" s="21">
        <v>0</v>
      </c>
      <c r="G98" s="21">
        <v>0</v>
      </c>
    </row>
    <row r="99" spans="1:10" x14ac:dyDescent="0.3">
      <c r="A99" s="81" t="str">
        <f>A14</f>
        <v xml:space="preserve">Eis 87: Externe finisher nietoptie </v>
      </c>
      <c r="B99" s="82" t="s">
        <v>16</v>
      </c>
      <c r="C99" s="36">
        <f>C14</f>
        <v>0</v>
      </c>
      <c r="D99" s="83" t="s">
        <v>17</v>
      </c>
      <c r="E99" s="21">
        <v>0</v>
      </c>
      <c r="F99" s="21">
        <v>0</v>
      </c>
      <c r="G99" s="21">
        <v>0</v>
      </c>
    </row>
    <row r="100" spans="1:10" x14ac:dyDescent="0.3">
      <c r="A100" s="81" t="str">
        <f>A16</f>
        <v>Eis 87: Externe finisher niet-optie met uitleg van 100 sets van 10 vel</v>
      </c>
      <c r="B100" s="82" t="s">
        <v>16</v>
      </c>
      <c r="C100" s="36">
        <f>C16</f>
        <v>0</v>
      </c>
      <c r="D100" s="83" t="s">
        <v>17</v>
      </c>
      <c r="E100" s="21">
        <v>0</v>
      </c>
      <c r="F100" s="21">
        <v>0</v>
      </c>
      <c r="G100" s="21">
        <v>0</v>
      </c>
    </row>
    <row r="101" spans="1:10" x14ac:dyDescent="0.3">
      <c r="A101" s="86" t="s">
        <v>18</v>
      </c>
      <c r="B101" s="87"/>
      <c r="C101" s="86"/>
      <c r="D101" s="88">
        <f>SUM(D90:D100)</f>
        <v>0</v>
      </c>
      <c r="E101" s="88">
        <f>SUM(E90:E100)</f>
        <v>0</v>
      </c>
      <c r="F101" s="88">
        <f>SUM(F90:F100)</f>
        <v>0</v>
      </c>
      <c r="G101" s="88">
        <f>SUM(G90:G100)</f>
        <v>0</v>
      </c>
    </row>
    <row r="102" spans="1:10" x14ac:dyDescent="0.3">
      <c r="A102" s="89"/>
      <c r="B102" s="90"/>
      <c r="C102" s="89"/>
      <c r="D102" s="89"/>
      <c r="E102" s="91"/>
      <c r="F102" s="91"/>
      <c r="G102" s="91"/>
    </row>
    <row r="103" spans="1:10" x14ac:dyDescent="0.3">
      <c r="A103" s="92" t="s">
        <v>19</v>
      </c>
      <c r="B103" s="82"/>
      <c r="C103" s="92"/>
      <c r="D103" s="93">
        <f>'machines en aantallen '!C5</f>
        <v>20</v>
      </c>
      <c r="E103" s="93">
        <f>'machines en aantallen '!C6</f>
        <v>35</v>
      </c>
      <c r="F103" s="93">
        <f>'machines en aantallen '!C7</f>
        <v>75</v>
      </c>
      <c r="G103" s="93">
        <f>'machines en aantallen '!C8</f>
        <v>10</v>
      </c>
    </row>
    <row r="104" spans="1:10" x14ac:dyDescent="0.3">
      <c r="A104" s="89"/>
      <c r="B104" s="90"/>
      <c r="C104" s="89"/>
      <c r="D104" s="89"/>
      <c r="E104" s="91"/>
      <c r="F104" s="91"/>
      <c r="G104" s="91"/>
    </row>
    <row r="105" spans="1:10" ht="25.2" x14ac:dyDescent="0.3">
      <c r="A105" s="73" t="s">
        <v>20</v>
      </c>
      <c r="B105" s="74"/>
      <c r="C105" s="73"/>
      <c r="D105" s="94" t="str">
        <f>D3</f>
        <v>Type 1: zwart-wit printer minimaal 30 PPM A4</v>
      </c>
      <c r="E105" s="94" t="str">
        <f>E3</f>
        <v>Type 2: full color MFP minimaal 30 PPM A4 en A3</v>
      </c>
      <c r="F105" s="94" t="str">
        <f>F3</f>
        <v>Type 3: full color MFP minimaal 50 PPM A4 en A3</v>
      </c>
      <c r="G105" s="94" t="str">
        <f>G3</f>
        <v>Type 3: full color MFP minimaal 70 PPM A4 en A3</v>
      </c>
    </row>
    <row r="106" spans="1:10" x14ac:dyDescent="0.3">
      <c r="A106" s="95" t="s">
        <v>21</v>
      </c>
      <c r="B106" s="96"/>
      <c r="C106" s="95"/>
      <c r="D106" s="97">
        <f>D103*D101</f>
        <v>0</v>
      </c>
      <c r="E106" s="97">
        <f>E103*E101</f>
        <v>0</v>
      </c>
      <c r="F106" s="97">
        <f>F103*F101</f>
        <v>0</v>
      </c>
      <c r="G106" s="97">
        <f>G103*G101</f>
        <v>0</v>
      </c>
    </row>
    <row r="107" spans="1:10" x14ac:dyDescent="0.3">
      <c r="A107" s="95" t="s">
        <v>37</v>
      </c>
      <c r="B107" s="96"/>
      <c r="C107" s="95"/>
      <c r="D107" s="97">
        <f>D106*12</f>
        <v>0</v>
      </c>
      <c r="E107" s="97">
        <f>E106*12</f>
        <v>0</v>
      </c>
      <c r="F107" s="97">
        <f>F106*12</f>
        <v>0</v>
      </c>
      <c r="G107" s="97">
        <f>G106*12</f>
        <v>0</v>
      </c>
    </row>
    <row r="108" spans="1:10" x14ac:dyDescent="0.3">
      <c r="A108" s="98" t="s">
        <v>42</v>
      </c>
      <c r="B108" s="99"/>
      <c r="C108" s="100"/>
      <c r="D108" s="101">
        <f>SUM(D107:G107)</f>
        <v>0</v>
      </c>
      <c r="E108" s="102"/>
      <c r="F108" s="102"/>
      <c r="G108" s="102"/>
    </row>
    <row r="109" spans="1:10" x14ac:dyDescent="0.3">
      <c r="A109" s="89"/>
      <c r="B109" s="90"/>
      <c r="C109" s="89"/>
      <c r="D109" s="89"/>
      <c r="E109" s="91"/>
      <c r="F109" s="91"/>
      <c r="G109" s="91"/>
      <c r="H109" s="22"/>
      <c r="I109" s="22"/>
      <c r="J109" s="22"/>
    </row>
    <row r="110" spans="1:10" ht="27.9" customHeight="1" x14ac:dyDescent="0.3">
      <c r="A110" s="73" t="s">
        <v>11</v>
      </c>
      <c r="B110" s="74"/>
      <c r="C110" s="73" t="s">
        <v>24</v>
      </c>
      <c r="D110" s="94" t="s">
        <v>25</v>
      </c>
      <c r="E110" s="103" t="s">
        <v>43</v>
      </c>
      <c r="F110" s="109"/>
      <c r="G110" s="109"/>
    </row>
    <row r="111" spans="1:10" x14ac:dyDescent="0.3">
      <c r="A111" s="95" t="str">
        <f>A79</f>
        <v>Eis 14: fleetmanagementsoftware, inclusief onderhoud, service etc. per maand</v>
      </c>
      <c r="B111" s="96"/>
      <c r="C111" s="36" t="str">
        <f>C79</f>
        <v>&lt;&lt;&gt;&gt;</v>
      </c>
      <c r="D111" s="15">
        <v>0</v>
      </c>
      <c r="E111" s="105">
        <f>D111*12</f>
        <v>0</v>
      </c>
      <c r="F111" s="125"/>
      <c r="G111" s="125"/>
    </row>
    <row r="112" spans="1:10" x14ac:dyDescent="0.3">
      <c r="A112" s="98"/>
      <c r="B112" s="99"/>
      <c r="C112" s="100"/>
      <c r="D112" s="101">
        <f>E111</f>
        <v>0</v>
      </c>
      <c r="E112" s="102"/>
      <c r="F112" s="104"/>
      <c r="G112" s="104"/>
    </row>
    <row r="113" spans="1:10" x14ac:dyDescent="0.3">
      <c r="A113" s="89"/>
      <c r="B113" s="90"/>
      <c r="C113" s="89"/>
      <c r="D113" s="89"/>
      <c r="E113" s="91"/>
      <c r="F113" s="91"/>
      <c r="G113" s="91"/>
      <c r="H113" s="22"/>
      <c r="I113" s="22"/>
      <c r="J113" s="22"/>
    </row>
    <row r="114" spans="1:10" x14ac:dyDescent="0.3">
      <c r="A114" s="73" t="s">
        <v>11</v>
      </c>
      <c r="B114" s="74"/>
      <c r="C114" s="110"/>
      <c r="D114" s="110" t="s">
        <v>29</v>
      </c>
      <c r="E114" s="26" t="s">
        <v>30</v>
      </c>
      <c r="F114" s="26" t="s">
        <v>31</v>
      </c>
      <c r="G114" s="104"/>
    </row>
    <row r="115" spans="1:10" x14ac:dyDescent="0.3">
      <c r="A115" s="85" t="s">
        <v>32</v>
      </c>
      <c r="B115" s="111"/>
      <c r="C115" s="112" t="s">
        <v>33</v>
      </c>
      <c r="D115" s="113">
        <f>D83</f>
        <v>7000000</v>
      </c>
      <c r="E115" s="33">
        <f>D31*E83</f>
        <v>0</v>
      </c>
      <c r="F115" s="48">
        <f>D115*E115</f>
        <v>0</v>
      </c>
      <c r="G115" s="104"/>
    </row>
    <row r="116" spans="1:10" x14ac:dyDescent="0.3">
      <c r="A116" s="85" t="s">
        <v>34</v>
      </c>
      <c r="B116" s="82"/>
      <c r="C116" s="116" t="s">
        <v>33</v>
      </c>
      <c r="D116" s="113">
        <f>D84</f>
        <v>7000000</v>
      </c>
      <c r="E116" s="33">
        <f>D31*E84</f>
        <v>0</v>
      </c>
      <c r="F116" s="48">
        <f>D116*E116</f>
        <v>0</v>
      </c>
      <c r="G116" s="104"/>
    </row>
    <row r="117" spans="1:10" x14ac:dyDescent="0.3">
      <c r="A117" s="117" t="s">
        <v>44</v>
      </c>
      <c r="B117" s="118"/>
      <c r="C117" s="101">
        <f>SUM(F115:F116)</f>
        <v>0</v>
      </c>
      <c r="D117" s="102"/>
      <c r="E117" s="102"/>
      <c r="F117" s="102"/>
      <c r="G117" s="121"/>
      <c r="H117" s="35"/>
      <c r="I117" s="35"/>
    </row>
    <row r="118" spans="1:10" ht="20.100000000000001" customHeight="1" x14ac:dyDescent="0.3">
      <c r="A118" s="89"/>
      <c r="B118" s="90"/>
      <c r="C118" s="89"/>
      <c r="D118" s="89"/>
      <c r="E118" s="91"/>
      <c r="F118" s="126"/>
      <c r="G118" s="104"/>
    </row>
    <row r="119" spans="1:10" ht="25.2" x14ac:dyDescent="0.3">
      <c r="A119" s="73" t="s">
        <v>11</v>
      </c>
      <c r="B119" s="74"/>
      <c r="C119" s="110"/>
      <c r="D119" s="127" t="s">
        <v>57</v>
      </c>
      <c r="E119" s="26" t="s">
        <v>59</v>
      </c>
      <c r="F119" s="49" t="s">
        <v>31</v>
      </c>
      <c r="G119" s="104"/>
    </row>
    <row r="120" spans="1:10" x14ac:dyDescent="0.3">
      <c r="A120" s="85" t="s">
        <v>45</v>
      </c>
      <c r="B120" s="111"/>
      <c r="C120" s="112" t="s">
        <v>46</v>
      </c>
      <c r="D120" s="128">
        <v>5</v>
      </c>
      <c r="E120" s="46">
        <v>0</v>
      </c>
      <c r="F120" s="48">
        <f>D120*E120</f>
        <v>0</v>
      </c>
      <c r="G120" s="104"/>
    </row>
    <row r="121" spans="1:10" x14ac:dyDescent="0.3">
      <c r="A121" s="85" t="s">
        <v>47</v>
      </c>
      <c r="B121" s="82"/>
      <c r="C121" s="116" t="s">
        <v>46</v>
      </c>
      <c r="D121" s="128">
        <v>5</v>
      </c>
      <c r="E121" s="47">
        <v>0</v>
      </c>
      <c r="F121" s="48">
        <f>D121*E121</f>
        <v>0</v>
      </c>
      <c r="G121" s="104"/>
    </row>
    <row r="122" spans="1:10" x14ac:dyDescent="0.3">
      <c r="A122" s="37" t="s">
        <v>60</v>
      </c>
      <c r="B122" s="38"/>
      <c r="C122" s="61">
        <f>SUM(F120:F121)*5</f>
        <v>0</v>
      </c>
      <c r="D122" s="61"/>
      <c r="E122" s="61"/>
      <c r="F122" s="61"/>
      <c r="G122" s="104"/>
    </row>
    <row r="123" spans="1:10" x14ac:dyDescent="0.3">
      <c r="A123" s="89" t="s">
        <v>58</v>
      </c>
      <c r="B123" s="90"/>
      <c r="C123" s="89"/>
      <c r="D123" s="89"/>
      <c r="E123" s="91"/>
      <c r="F123" s="91"/>
      <c r="G123" s="91"/>
    </row>
    <row r="124" spans="1:10" x14ac:dyDescent="0.3">
      <c r="A124" s="104"/>
      <c r="B124" s="90"/>
      <c r="C124" s="89"/>
      <c r="D124" s="89"/>
      <c r="E124" s="91"/>
      <c r="F124" s="91"/>
      <c r="G124" s="91"/>
    </row>
    <row r="125" spans="1:10" ht="75" customHeight="1" x14ac:dyDescent="0.3">
      <c r="A125" s="98" t="s">
        <v>48</v>
      </c>
      <c r="B125" s="129"/>
      <c r="C125" s="58">
        <f>D25+C52+D76+C85+D108+C117+C122+D29+D80+D112</f>
        <v>0</v>
      </c>
      <c r="D125" s="58"/>
      <c r="E125" s="59" t="s">
        <v>49</v>
      </c>
      <c r="F125" s="60"/>
      <c r="G125" s="50"/>
    </row>
    <row r="126" spans="1:10" x14ac:dyDescent="0.3">
      <c r="A126" s="109"/>
      <c r="B126" s="130"/>
      <c r="C126" s="40"/>
      <c r="D126" s="41"/>
      <c r="E126" s="42"/>
      <c r="F126" s="42"/>
      <c r="G126" s="42"/>
    </row>
    <row r="127" spans="1:10" ht="38.1" customHeight="1" x14ac:dyDescent="0.3">
      <c r="A127" s="98" t="s">
        <v>50</v>
      </c>
      <c r="B127" s="131"/>
      <c r="C127" s="54"/>
      <c r="D127" s="55"/>
      <c r="E127" s="42"/>
      <c r="F127" s="42"/>
      <c r="G127" s="42"/>
    </row>
    <row r="128" spans="1:10" x14ac:dyDescent="0.3">
      <c r="A128" s="132"/>
      <c r="B128" s="133"/>
      <c r="C128" s="136"/>
      <c r="D128" s="136"/>
      <c r="E128" s="104"/>
      <c r="F128" s="104"/>
      <c r="G128" s="104"/>
    </row>
    <row r="129" spans="1:7" ht="36" customHeight="1" x14ac:dyDescent="0.3">
      <c r="A129" s="86" t="s">
        <v>51</v>
      </c>
      <c r="B129" s="134"/>
      <c r="C129" s="56" t="s">
        <v>52</v>
      </c>
      <c r="D129" s="57"/>
      <c r="E129" s="104"/>
      <c r="F129" s="104"/>
      <c r="G129" s="104"/>
    </row>
    <row r="130" spans="1:7" x14ac:dyDescent="0.3">
      <c r="A130" s="132"/>
      <c r="B130" s="133"/>
      <c r="C130" s="137"/>
      <c r="D130" s="137"/>
      <c r="E130" s="104"/>
      <c r="F130" s="104"/>
      <c r="G130" s="104"/>
    </row>
    <row r="131" spans="1:7" ht="48" customHeight="1" x14ac:dyDescent="0.3">
      <c r="A131" s="98" t="s">
        <v>53</v>
      </c>
      <c r="B131" s="131"/>
      <c r="C131" s="56" t="s">
        <v>52</v>
      </c>
      <c r="D131" s="57"/>
      <c r="E131" s="135"/>
      <c r="F131" s="135"/>
      <c r="G131" s="135"/>
    </row>
    <row r="132" spans="1:7" x14ac:dyDescent="0.3">
      <c r="B132" s="43"/>
      <c r="E132" s="44"/>
      <c r="F132" s="44"/>
      <c r="G132" s="44"/>
    </row>
  </sheetData>
  <sheetProtection algorithmName="SHA-512" hashValue="6Cke9TGRDFWY53U73/Mk/JfmkYAaIoCI5wjfy2Os10Iyi/Upspel5METOgpTrpEUP1xeyOwkfnnZ3gGJNxqk6Q==" saltValue="a3HOslLUM/rAaKBI5rVc3g==" spinCount="100000" sheet="1" objects="1" scenarios="1"/>
  <mergeCells count="15">
    <mergeCell ref="C131:D131"/>
    <mergeCell ref="D76:F76"/>
    <mergeCell ref="C85:E85"/>
    <mergeCell ref="D112:E112"/>
    <mergeCell ref="C125:D125"/>
    <mergeCell ref="E125:F125"/>
    <mergeCell ref="D80:E80"/>
    <mergeCell ref="C122:F122"/>
    <mergeCell ref="C117:F117"/>
    <mergeCell ref="D108:G108"/>
    <mergeCell ref="D25:G25"/>
    <mergeCell ref="C127:D127"/>
    <mergeCell ref="C129:D129"/>
    <mergeCell ref="D29:F29"/>
    <mergeCell ref="C52:F52"/>
  </mergeCells>
  <dataValidations count="3">
    <dataValidation type="decimal" allowBlank="1" showInputMessage="1" showErrorMessage="1" sqref="C31" xr:uid="{AB37BCBF-9BBC-409C-A273-48DA22D3ED6B}">
      <formula1>0</formula1>
      <formula2>2.5</formula2>
    </dataValidation>
    <dataValidation type="decimal" allowBlank="1" showInputMessage="1" showErrorMessage="1" error="De maximale afdrukprijs per tik full color bedraagt € 0,04." sqref="E35" xr:uid="{A43F8D4C-BDBB-4F50-95C6-D5398196C013}">
      <formula1>0</formula1>
      <formula2>0.04</formula2>
    </dataValidation>
    <dataValidation type="decimal" allowBlank="1" showInputMessage="1" showErrorMessage="1" error="De maximale afdrukprijs per tik zwart-wit bedraag € 0,004." sqref="F35 F38:F39 F42:F43 F46:F47 F50:F51 E34:G34" xr:uid="{34566520-BAC2-425F-98B5-5A515E2EC463}">
      <formula1>0</formula1>
      <formula2>0.004</formula2>
    </dataValidation>
  </dataValidations>
  <pageMargins left="0.7" right="0.7" top="0.75" bottom="0.75" header="0.3" footer="0.3"/>
  <ignoredErrors>
    <ignoredError sqref="F34:F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77F41F4115246B128EC20F1DFE5CA" ma:contentTypeVersion="3" ma:contentTypeDescription="Een nieuw document maken." ma:contentTypeScope="" ma:versionID="edd97e11945e3d2d398f3747ce15cce9">
  <xsd:schema xmlns:xsd="http://www.w3.org/2001/XMLSchema" xmlns:xs="http://www.w3.org/2001/XMLSchema" xmlns:p="http://schemas.microsoft.com/office/2006/metadata/properties" xmlns:ns2="6b85d3da-4408-4365-8db0-f4f2c52e47d9" targetNamespace="http://schemas.microsoft.com/office/2006/metadata/properties" ma:root="true" ma:fieldsID="c8aaecef5861ab253007ae2dd26673f3" ns2:_="">
    <xsd:import namespace="6b85d3da-4408-4365-8db0-f4f2c52e4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5d3da-4408-4365-8db0-f4f2c52e4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7000E-3278-4877-ABC7-FFB76E6E5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5d3da-4408-4365-8db0-f4f2c52e4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5FCEB-87D8-49FA-B240-FDC5E96BA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88EE1-BBA5-4876-9CBD-C626A3941223}">
  <ds:schemaRefs>
    <ds:schemaRef ds:uri="6b85d3da-4408-4365-8db0-f4f2c52e47d9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06c9a79-cd2f-4406-af54-da39c22f38f9}" enabled="0" method="" siteId="{406c9a79-cd2f-4406-af54-da39c22f38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machines en aantallen 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Postma - Theebe</dc:creator>
  <cp:keywords/>
  <dc:description/>
  <cp:lastModifiedBy>Janine Postma - Theebe</cp:lastModifiedBy>
  <cp:revision/>
  <dcterms:created xsi:type="dcterms:W3CDTF">2026-03-06T13:05:28Z</dcterms:created>
  <dcterms:modified xsi:type="dcterms:W3CDTF">2026-03-31T15:49:22Z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0x010100CBA77F41F4115246B128EC20F1DFE5CA</vt:lpwstr>
  </property>
</Properties>
</file>