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2"/>
  <workbookPr showInkAnnotation="0" autoCompressPictures="0"/>
  <mc:AlternateContent xmlns:mc="http://schemas.openxmlformats.org/markup-compatibility/2006">
    <mc:Choice Requires="x15">
      <x15ac:absPath xmlns:x15ac="http://schemas.microsoft.com/office/spreadsheetml/2010/11/ac" url="/Users/quincent/Library/CloudStorage/GoogleDrive-q.ripassa@advanq.nl/Mijn Drive/Drive AdvanQ/Projecten (lopend)/Landsmeer/200 Aanbesteding/220 bestek/222 Bijlagen Leidraad/"/>
    </mc:Choice>
  </mc:AlternateContent>
  <xr:revisionPtr revIDLastSave="0" documentId="13_ncr:1_{78325526-B7AF-4F4C-82AF-BC33BE13958B}" xr6:coauthVersionLast="47" xr6:coauthVersionMax="47" xr10:uidLastSave="{00000000-0000-0000-0000-000000000000}"/>
  <bookViews>
    <workbookView xWindow="0" yWindow="760" windowWidth="30240" windowHeight="18880" tabRatio="819" activeTab="3" xr2:uid="{00000000-000D-0000-FFFF-FFFF00000000}"/>
  </bookViews>
  <sheets>
    <sheet name="Uitleg Prijslijst" sheetId="6" r:id="rId1"/>
    <sheet name="1. Totalen" sheetId="5" r:id="rId2"/>
    <sheet name="2. Implementatie" sheetId="18" r:id="rId3"/>
    <sheet name="3. Beheerkosten" sheetId="13" r:id="rId4"/>
    <sheet name="4. Stuksprijzen beheer" sheetId="14" r:id="rId5"/>
    <sheet name="5. Energieverbruik" sheetId="17" r:id="rId6"/>
    <sheet name="Gegevensvalidatie" sheetId="15"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2" i="18" l="1"/>
  <c r="D26" i="13" l="1"/>
  <c r="E26" i="13" s="1"/>
  <c r="G26" i="13" s="1"/>
  <c r="D25" i="13"/>
  <c r="E25" i="13" s="1"/>
  <c r="G25" i="13" s="1"/>
  <c r="D10" i="13"/>
  <c r="D9" i="13"/>
  <c r="D31" i="18"/>
  <c r="D30" i="18"/>
  <c r="E20" i="18"/>
  <c r="G20" i="18" s="1"/>
  <c r="E19" i="18"/>
  <c r="G19" i="18" s="1"/>
  <c r="D8" i="13"/>
  <c r="E18" i="18"/>
  <c r="G18" i="18" s="1"/>
  <c r="E11" i="14" l="1"/>
  <c r="G11" i="14" s="1"/>
  <c r="E33" i="18"/>
  <c r="G33" i="18" s="1"/>
  <c r="D29" i="18"/>
  <c r="E17" i="18"/>
  <c r="G17" i="18" s="1"/>
  <c r="E50" i="14" l="1"/>
  <c r="G50" i="14" s="1"/>
  <c r="E34" i="18"/>
  <c r="G34" i="18" s="1"/>
  <c r="E20" i="14" l="1"/>
  <c r="G20" i="14" s="1"/>
  <c r="D36" i="13" l="1"/>
  <c r="E8" i="13"/>
  <c r="G8" i="13" s="1"/>
  <c r="D7" i="13"/>
  <c r="E7" i="13" s="1"/>
  <c r="G7" i="13" s="1"/>
  <c r="D6" i="13"/>
  <c r="D12" i="13" s="1"/>
  <c r="E15" i="13"/>
  <c r="G15" i="13" s="1"/>
  <c r="E26" i="18"/>
  <c r="G26" i="18" s="1"/>
  <c r="D13" i="13" l="1"/>
  <c r="D24" i="13"/>
  <c r="E24" i="13" s="1"/>
  <c r="G24" i="13" s="1"/>
  <c r="E10" i="13"/>
  <c r="G10" i="13" s="1"/>
  <c r="D23" i="13"/>
  <c r="D34" i="13" s="1"/>
  <c r="E9" i="13"/>
  <c r="G9" i="13" s="1"/>
  <c r="D22" i="13"/>
  <c r="E6" i="13"/>
  <c r="D14" i="13" l="1"/>
  <c r="E14" i="13" s="1"/>
  <c r="G14" i="13" s="1"/>
  <c r="D37" i="13"/>
  <c r="D35" i="13"/>
  <c r="E23" i="13"/>
  <c r="G23" i="13" s="1"/>
  <c r="E13" i="13"/>
  <c r="G13" i="13" s="1"/>
  <c r="E12" i="13"/>
  <c r="E22" i="13"/>
  <c r="D33" i="13"/>
  <c r="G6" i="13"/>
  <c r="E16" i="13" l="1"/>
  <c r="E17" i="13" s="1"/>
  <c r="E27" i="13"/>
  <c r="E28" i="13" s="1"/>
  <c r="G12" i="13"/>
  <c r="G22" i="13"/>
  <c r="G27" i="13" s="1"/>
  <c r="G28" i="13" s="1"/>
  <c r="G16" i="13" l="1"/>
  <c r="G17" i="13" s="1"/>
  <c r="E42" i="18"/>
  <c r="G42" i="18" s="1"/>
  <c r="E41" i="18"/>
  <c r="G41" i="18" s="1"/>
  <c r="E40" i="18"/>
  <c r="G40" i="18" s="1"/>
  <c r="E39" i="18"/>
  <c r="G39" i="18" s="1"/>
  <c r="E38" i="18"/>
  <c r="G38" i="18" s="1"/>
  <c r="E31" i="18"/>
  <c r="G31" i="18" s="1"/>
  <c r="E30" i="18"/>
  <c r="G30" i="18" s="1"/>
  <c r="E29" i="18"/>
  <c r="G29" i="18" s="1"/>
  <c r="E28" i="18"/>
  <c r="G28" i="18" s="1"/>
  <c r="E27" i="18"/>
  <c r="G27" i="18" s="1"/>
  <c r="E25" i="18"/>
  <c r="G25" i="18" s="1"/>
  <c r="E24" i="18"/>
  <c r="G24" i="18" s="1"/>
  <c r="E23" i="18"/>
  <c r="G23" i="18" s="1"/>
  <c r="E22" i="18"/>
  <c r="G22" i="18" s="1"/>
  <c r="E16" i="18"/>
  <c r="G16" i="18" s="1"/>
  <c r="E15" i="18"/>
  <c r="E14" i="18"/>
  <c r="E9" i="18"/>
  <c r="G9" i="18" s="1"/>
  <c r="E8" i="18"/>
  <c r="G8" i="18" s="1"/>
  <c r="E7" i="18"/>
  <c r="G7" i="18" s="1"/>
  <c r="E6" i="18"/>
  <c r="F81" i="17"/>
  <c r="F80" i="17"/>
  <c r="F79" i="17"/>
  <c r="F76" i="17"/>
  <c r="F75" i="17"/>
  <c r="F74" i="17"/>
  <c r="F64" i="17"/>
  <c r="F63" i="17"/>
  <c r="F62" i="17"/>
  <c r="F59" i="17"/>
  <c r="F58" i="17"/>
  <c r="F57" i="17"/>
  <c r="F47" i="17"/>
  <c r="F46" i="17"/>
  <c r="F45" i="17"/>
  <c r="F42" i="17"/>
  <c r="F41" i="17"/>
  <c r="F40" i="17"/>
  <c r="F30" i="17"/>
  <c r="F29" i="17"/>
  <c r="F28" i="17"/>
  <c r="F25" i="17"/>
  <c r="F24" i="17"/>
  <c r="F23" i="17"/>
  <c r="F13" i="17"/>
  <c r="F12" i="17"/>
  <c r="F11" i="17"/>
  <c r="F8" i="17"/>
  <c r="F7" i="17"/>
  <c r="F6" i="17"/>
  <c r="E42" i="14"/>
  <c r="G42" i="14" s="1"/>
  <c r="E43" i="14"/>
  <c r="G43" i="14" s="1"/>
  <c r="E44" i="14"/>
  <c r="G44" i="14" s="1"/>
  <c r="E45" i="14"/>
  <c r="G45" i="14" s="1"/>
  <c r="E46" i="14"/>
  <c r="G46" i="14" s="1"/>
  <c r="E47" i="14"/>
  <c r="G47" i="14" s="1"/>
  <c r="E48" i="14"/>
  <c r="G48" i="14" s="1"/>
  <c r="E35" i="18" l="1"/>
  <c r="E10" i="18"/>
  <c r="G14" i="18"/>
  <c r="G15" i="18"/>
  <c r="G6" i="18"/>
  <c r="G10" i="18" s="1"/>
  <c r="F65" i="17"/>
  <c r="F14" i="17"/>
  <c r="F31" i="17"/>
  <c r="F82" i="17"/>
  <c r="F9" i="17"/>
  <c r="F77" i="17"/>
  <c r="F60" i="17"/>
  <c r="F48" i="17"/>
  <c r="F26" i="17"/>
  <c r="F43" i="17"/>
  <c r="E44" i="18" l="1"/>
  <c r="E5" i="5" s="1"/>
  <c r="F67" i="17"/>
  <c r="F68" i="17" s="1"/>
  <c r="F69" i="17" s="1"/>
  <c r="C36" i="13"/>
  <c r="E36" i="13" s="1"/>
  <c r="G36" i="13" s="1"/>
  <c r="F33" i="17"/>
  <c r="F34" i="17" s="1"/>
  <c r="F35" i="17" s="1"/>
  <c r="G35" i="18"/>
  <c r="G44" i="18" s="1"/>
  <c r="F16" i="17"/>
  <c r="F17" i="17" s="1"/>
  <c r="F18" i="17" s="1"/>
  <c r="F84" i="17"/>
  <c r="F85" i="17" s="1"/>
  <c r="F86" i="17" s="1"/>
  <c r="F50" i="17"/>
  <c r="F51" i="17" s="1"/>
  <c r="F52" i="17" s="1"/>
  <c r="G5" i="5" l="1"/>
  <c r="C37" i="13"/>
  <c r="E37" i="13" s="1"/>
  <c r="G37" i="13" s="1"/>
  <c r="C35" i="13"/>
  <c r="E35" i="13" s="1"/>
  <c r="G35" i="13" s="1"/>
  <c r="C34" i="13"/>
  <c r="E34" i="13" s="1"/>
  <c r="G34" i="13" s="1"/>
  <c r="C33" i="13"/>
  <c r="E33" i="13" s="1"/>
  <c r="E38" i="13" l="1"/>
  <c r="E39" i="13" s="1"/>
  <c r="E41" i="13" s="1"/>
  <c r="E8" i="5" s="1"/>
  <c r="G33" i="13"/>
  <c r="G38" i="13" l="1"/>
  <c r="G39" i="13" s="1"/>
  <c r="G41" i="13" s="1"/>
  <c r="G8" i="5" s="1"/>
  <c r="E16" i="14"/>
  <c r="G16" i="14" s="1"/>
  <c r="E18" i="14" l="1"/>
  <c r="G18" i="14" s="1"/>
  <c r="E53" i="14" l="1"/>
  <c r="G53" i="14" s="1"/>
  <c r="E37" i="14" l="1"/>
  <c r="G37" i="14" s="1"/>
  <c r="E12" i="14"/>
  <c r="G12" i="14" s="1"/>
  <c r="E13" i="14"/>
  <c r="G13" i="14" s="1"/>
  <c r="E40" i="14" l="1"/>
  <c r="E15" i="14"/>
  <c r="G15" i="14" s="1"/>
  <c r="G40" i="14" l="1"/>
  <c r="E54" i="14" l="1"/>
  <c r="E55" i="14"/>
  <c r="G55" i="14" s="1"/>
  <c r="E52" i="14" l="1"/>
  <c r="G52" i="14" s="1"/>
  <c r="E26" i="14"/>
  <c r="G26" i="14" s="1"/>
  <c r="E31" i="14" l="1"/>
  <c r="G31" i="14" s="1"/>
  <c r="E30" i="14"/>
  <c r="G30" i="14" s="1"/>
  <c r="E25" i="14"/>
  <c r="G25" i="14" s="1"/>
  <c r="E24" i="14"/>
  <c r="G24" i="14" s="1"/>
  <c r="E49" i="14" l="1"/>
  <c r="G49" i="14" s="1"/>
  <c r="E51" i="14"/>
  <c r="G51" i="14" s="1"/>
  <c r="E5" i="14" l="1"/>
  <c r="E6" i="14"/>
  <c r="G6" i="14" s="1"/>
  <c r="E7" i="14"/>
  <c r="G7" i="14" s="1"/>
  <c r="E8" i="14"/>
  <c r="G8" i="14" s="1"/>
  <c r="E9" i="14"/>
  <c r="G9" i="14" s="1"/>
  <c r="E10" i="14"/>
  <c r="G10" i="14" s="1"/>
  <c r="E14" i="14"/>
  <c r="G14" i="14" s="1"/>
  <c r="E17" i="14"/>
  <c r="G17" i="14" s="1"/>
  <c r="E19" i="14"/>
  <c r="G19" i="14" s="1"/>
  <c r="E21" i="14"/>
  <c r="G21" i="14" s="1"/>
  <c r="E22" i="14"/>
  <c r="G22" i="14" s="1"/>
  <c r="E23" i="14"/>
  <c r="G23" i="14" s="1"/>
  <c r="E27" i="14"/>
  <c r="G27" i="14" s="1"/>
  <c r="E28" i="14"/>
  <c r="G28" i="14" s="1"/>
  <c r="E29" i="14"/>
  <c r="G29" i="14" s="1"/>
  <c r="E32" i="14"/>
  <c r="G32" i="14" s="1"/>
  <c r="E33" i="14"/>
  <c r="G33" i="14" s="1"/>
  <c r="E34" i="14"/>
  <c r="G34" i="14" s="1"/>
  <c r="E35" i="14"/>
  <c r="G35" i="14" s="1"/>
  <c r="E36" i="14"/>
  <c r="G36" i="14" s="1"/>
  <c r="E38" i="14"/>
  <c r="G38" i="14" s="1"/>
  <c r="E39" i="14"/>
  <c r="G39" i="14" s="1"/>
  <c r="E41" i="14"/>
  <c r="G54" i="14"/>
  <c r="E56" i="14"/>
  <c r="G56" i="14" s="1"/>
  <c r="E57" i="14"/>
  <c r="G57" i="14" s="1"/>
  <c r="E58" i="14"/>
  <c r="G58" i="14" s="1"/>
  <c r="E61" i="14" l="1"/>
  <c r="E9" i="5" s="1"/>
  <c r="G41" i="14"/>
  <c r="G5" i="14"/>
  <c r="G61" i="14" l="1"/>
  <c r="G9" i="5" s="1"/>
  <c r="E11" i="5" l="1"/>
  <c r="G11" i="5" l="1"/>
</calcChain>
</file>

<file path=xl/sharedStrings.xml><?xml version="1.0" encoding="utf-8"?>
<sst xmlns="http://schemas.openxmlformats.org/spreadsheetml/2006/main" count="449" uniqueCount="171">
  <si>
    <t>Uitleg Prijslijst</t>
  </si>
  <si>
    <t>Totaal Inschrijfprijs</t>
  </si>
  <si>
    <t>Kosten</t>
  </si>
  <si>
    <t>Weging</t>
  </si>
  <si>
    <t>Gewogen kosten</t>
  </si>
  <si>
    <t>Implementatiekosten</t>
  </si>
  <si>
    <t>gewogen</t>
  </si>
  <si>
    <t xml:space="preserve">Beheerkosten </t>
  </si>
  <si>
    <t>Totaal Extra stuksprijzen</t>
  </si>
  <si>
    <t>Totaal inschrijfsom</t>
  </si>
  <si>
    <t>Ter ondertekening</t>
  </si>
  <si>
    <t>Datum:</t>
  </si>
  <si>
    <t>…...........................................................................................................................................</t>
  </si>
  <si>
    <t>Plaats:</t>
  </si>
  <si>
    <t>Tekenbevoegde namens Inschrijver:</t>
  </si>
  <si>
    <t>Handtekening:</t>
  </si>
  <si>
    <t>Stukprijs</t>
  </si>
  <si>
    <t>Aantal</t>
  </si>
  <si>
    <t>Opmerkingen</t>
  </si>
  <si>
    <t>1. Algemene implementatiekosten (turn-key/all-in)</t>
  </si>
  <si>
    <t>Implementatiekosten Haltesystemen</t>
  </si>
  <si>
    <t>Kosten Projectmanagement</t>
  </si>
  <si>
    <t>Kosten voor het testen van de soft- en hardware FAT/SIT/SAT</t>
  </si>
  <si>
    <t>Subtotaal</t>
  </si>
  <si>
    <t xml:space="preserve"> Subtotaal </t>
  </si>
  <si>
    <t>2. Uit te vragen type Haltesystemen en specifieke kosten</t>
  </si>
  <si>
    <t>2.1 Haltesystemen op reguliere haltes</t>
  </si>
  <si>
    <t>Type A: groot Haltesysteem vier regels</t>
  </si>
  <si>
    <t>2.3 Algemene kosten voor alle Haltesystemen</t>
  </si>
  <si>
    <t>Opstellen locatieplan per (stations-)locatie</t>
  </si>
  <si>
    <t>Kosten voor bodemonderzoek (schoon grond verklaring)</t>
  </si>
  <si>
    <t>Optie: Prijs aanleg (turn-key) energiekabel per meter 'graven'</t>
  </si>
  <si>
    <t>Optie: Prijs aanleg (turn-key) energiekabel per meter 'gestuurde boring'</t>
  </si>
  <si>
    <t>2 displays * 15 meter = 30 * prijs (kolom C) = uitkomst (kolom E)</t>
  </si>
  <si>
    <t>max. aantal</t>
  </si>
  <si>
    <t>Fundatie Type C: Overzichtsdisplay beton</t>
  </si>
  <si>
    <t>2.4 Kosten voor oude Haltesystemen</t>
  </si>
  <si>
    <t>Optie: Prijs voor aanpassen kleur bestaande mast naar RAL7016</t>
  </si>
  <si>
    <t>Uurtarief extra werkzaamheden: Projectleider/-manager</t>
  </si>
  <si>
    <t>Uurtarief extra werkzaamheden: werkvoorbereider/programmameur</t>
  </si>
  <si>
    <t>Uurtarief extra werkzaamheden: Installatiemedewerker</t>
  </si>
  <si>
    <t>Uurtarief extra werkzaamheden: beheerder/servicemonteur</t>
  </si>
  <si>
    <t>Opslagkosten per display per maand</t>
  </si>
  <si>
    <t>Totaal Implementatiekosten</t>
  </si>
  <si>
    <t>Beheerkosten (excl. stroom- en datakosten) per maand:</t>
  </si>
  <si>
    <t>Haltesystemen op reguliere haltes en busstations</t>
  </si>
  <si>
    <t>Overige beheerkosten</t>
  </si>
  <si>
    <t>Conserveren masten in beheerfase</t>
  </si>
  <si>
    <t>Installatieverantwoordelijkheid per display</t>
  </si>
  <si>
    <t>Servicedesk (24/7 ondersteuning)</t>
  </si>
  <si>
    <t>Totaal</t>
  </si>
  <si>
    <t>Kosten dataverbruik haltesystemen per maand:</t>
  </si>
  <si>
    <t>kWh</t>
  </si>
  <si>
    <t>Stroomverbruik haltesystemen per maand:</t>
  </si>
  <si>
    <t>Stuksprijzen tijdens Beheerperiode</t>
  </si>
  <si>
    <t>Extra stuksprijzen (levering plus installatie) tijdens Beheerperiode:</t>
  </si>
  <si>
    <t>Losse ditgitale klok overzichtsdisplay</t>
  </si>
  <si>
    <t xml:space="preserve">Leveren en installatie Type A: groot Haltesysteem vier regels </t>
  </si>
  <si>
    <t>Leveren en installatie Type A: groot Haltesysteem zes regels</t>
  </si>
  <si>
    <t>Leveren en installatie Type A: groot Haltesysteem acht regels</t>
  </si>
  <si>
    <t>Leveren en installatie Type C: Overzichtsdisplay 12 regels</t>
  </si>
  <si>
    <t>Leveren en installatie Type C: Overzichtsdisplay 16 regels</t>
  </si>
  <si>
    <t>Vervangen 1x deur behuizing display 4 regels type A of D (incl. spuiten)</t>
  </si>
  <si>
    <t>Vervangen 1x deur behuizing display 6 regels type A of D (incl. spuiten)</t>
  </si>
  <si>
    <t>Vervangen 1x deur behuizing display 8 regels type A of D (incl. spuiten)</t>
  </si>
  <si>
    <t>Verplaatsen van display type A, D of E + mast en fundatie</t>
  </si>
  <si>
    <t>Kosten verplaatsing energievoorziening per locatie Haltesysteem</t>
  </si>
  <si>
    <t>Verwijderen van display type A of D  + mast en fundatie (incl. 25 meter bekabeling)</t>
  </si>
  <si>
    <t>Verwijderen van een voedingskast (incl. 25 meter bekabeling)</t>
  </si>
  <si>
    <t>Verwijderen meerlengste elektrabekabeling (per meter)</t>
  </si>
  <si>
    <t>Verwijderen kwetsende of racistische graffiti (storing HOOG)</t>
  </si>
  <si>
    <t>Verwijderen niet kwetsende of racistische graffiti (storing LAAG)</t>
  </si>
  <si>
    <t>Vervangen losse LED module (type A of D)</t>
  </si>
  <si>
    <t>Vervangen losse LED module (type C)</t>
  </si>
  <si>
    <t>Vervangen Halteprocesser (type A, C, D of E)</t>
  </si>
  <si>
    <t>Vervanging display Type A of D: 4 regels incl. Mast en fundatie</t>
  </si>
  <si>
    <t>Vervanging display Type A of D: 6 regels incl. Mast en fundatie</t>
  </si>
  <si>
    <t>Vervanging display Type A of D: 8 regels incl. Mast en fundatie</t>
  </si>
  <si>
    <t>Vervanging display Type A of D: 4 regels ex. Mast en fundatie</t>
  </si>
  <si>
    <t>Vervanging display Type A of D: 6 regels ex. Mast en fundatie</t>
  </si>
  <si>
    <t>Vervanging display Type A of D: 8 regels ex. Mast en fundatie</t>
  </si>
  <si>
    <t>Vervanging/levering mast Type A, D of E: 4 regels</t>
  </si>
  <si>
    <t>Vervanging/levering mast Type A, D of E: 6 regels</t>
  </si>
  <si>
    <t>Vervanging/levering mast Type A, D of E: 8 regels</t>
  </si>
  <si>
    <t>Vervangen/levering mast Overzichtsdisplay type C 12 regels</t>
  </si>
  <si>
    <t>Vervangen/levering mast Overzichtsdisplay type C 16 regels</t>
  </si>
  <si>
    <t>Vervangen ruit Overzichtsdisplay type C 16 regels</t>
  </si>
  <si>
    <t>Vervanging audiovoorziening Type A, D of E</t>
  </si>
  <si>
    <t>Vervanging audiovoorziening Type C</t>
  </si>
  <si>
    <t>Fundatie Type A, D of E beton</t>
  </si>
  <si>
    <t>Prijs aanleg (turn-key) energiekabel per meter 'graven'</t>
  </si>
  <si>
    <t>Prijs aanleg (turn-key) energiekabel per meter 'gestuurde boring'</t>
  </si>
  <si>
    <t>Sticker haltevaan (geheel oppervlakte) tweezijdig</t>
  </si>
  <si>
    <t>Prijs aanleg (turn-key) per elektrakast en afgaande bekabeling</t>
  </si>
  <si>
    <t>Vogelprikker per display type</t>
  </si>
  <si>
    <t>Wijziging van IP-adres van het CDD (prijs per incident)</t>
  </si>
  <si>
    <t>Uurtarief Projectleider/-manager</t>
  </si>
  <si>
    <t>Uurtarief ontwerper (hard- en/of software)</t>
  </si>
  <si>
    <t>Uurtarief Installatieverantwoordelijke</t>
  </si>
  <si>
    <t>Uutarief werkvoorbereider/programmameur</t>
  </si>
  <si>
    <t>Uurtarief Installatiemedewerker</t>
  </si>
  <si>
    <t>Uurtarief beheerder/servicemonteur</t>
  </si>
  <si>
    <t>Voorrijkosten monteur per vandalisme/onderhoud</t>
  </si>
  <si>
    <t>Uitgaande dat er ca. 2 displays gedurende looptijd in opslag wordt gevraagd.</t>
  </si>
  <si>
    <t>Energieverbruik Haltesystemen</t>
  </si>
  <si>
    <t>Reguliere Haltesystemen</t>
  </si>
  <si>
    <t xml:space="preserve">Haltesysteem A/D: 4 regels </t>
  </si>
  <si>
    <t>basisgegevens</t>
  </si>
  <si>
    <t>resultaten</t>
  </si>
  <si>
    <t>Maximaal verbruik</t>
  </si>
  <si>
    <t>Watt</t>
  </si>
  <si>
    <t>warme dag (80% brightness)</t>
  </si>
  <si>
    <t>Wh</t>
  </si>
  <si>
    <t>Gemiddeld verbruik tijdens dienst (80% brightness)</t>
  </si>
  <si>
    <t>warme dag (50% brightness)</t>
  </si>
  <si>
    <t>Gemiddeld verbruik tijdens dienst (50% brightness)</t>
  </si>
  <si>
    <t>nacht</t>
  </si>
  <si>
    <t>Gemiddeld verbruik tijdens dienst (80% brightness, bij T lager dan 5°C)</t>
  </si>
  <si>
    <t>totaal (warm)</t>
  </si>
  <si>
    <t>Gemiddeld verbruik tijdens dienst (50% Brightness, bij T lager dan 5°C)</t>
  </si>
  <si>
    <t>Verbruik sluimerstand</t>
  </si>
  <si>
    <t>koude dag (80% brightness)</t>
  </si>
  <si>
    <t>Verbruik sluimerstand (Bij T lager dan 5°C)</t>
  </si>
  <si>
    <t>koude dag (50% brightness)</t>
  </si>
  <si>
    <t>Werking (uur per dag)</t>
  </si>
  <si>
    <t>u/d</t>
  </si>
  <si>
    <t>Werking met 80% brightness</t>
  </si>
  <si>
    <t>totaal (koud)</t>
  </si>
  <si>
    <t>Werking met 50% brightness</t>
  </si>
  <si>
    <t>Aantal dagen kouder dan 5°C</t>
  </si>
  <si>
    <t>d</t>
  </si>
  <si>
    <t>jaartotaal</t>
  </si>
  <si>
    <t>geschat jaarverbruik</t>
  </si>
  <si>
    <t>geschat verbruik per maand</t>
  </si>
  <si>
    <t>Haltesysteem A/D: 6 regels</t>
  </si>
  <si>
    <t xml:space="preserve">Haltesysteem A/D: 8 regels </t>
  </si>
  <si>
    <t>Haltesysteem C: 12 regels</t>
  </si>
  <si>
    <t>Haltesysteem C: 16 regels</t>
  </si>
  <si>
    <t>Ranges</t>
  </si>
  <si>
    <t>Implementatie Haltesystemen</t>
  </si>
  <si>
    <t>Totaal Beheerkosten (15 jaar)</t>
  </si>
  <si>
    <t>Vervangen van een vaan Haltedisplay type A of D (voor een zelfde of andere kleur, incl. spuiten en logo)</t>
  </si>
  <si>
    <t>Prijs voor aanpassen kleur bestaande mast naar RAL7016</t>
  </si>
  <si>
    <t>Verplaatsen van een voedingskast</t>
  </si>
  <si>
    <t>Levering en installatie van een voedingskast</t>
  </si>
  <si>
    <t>Kosten Implementatie</t>
  </si>
  <si>
    <t>Totaal Beheerkosten</t>
  </si>
  <si>
    <t>Implementatie software Haltesystemen</t>
  </si>
  <si>
    <t>Optie: Kosten voor bodemonderzoek (schoon grond verklaring)</t>
  </si>
  <si>
    <t>Optie: Fundatie Type A, D en E beton</t>
  </si>
  <si>
    <t>Optie: Fundatie Type A, D en E buispaal</t>
  </si>
  <si>
    <t>Optie: Fundatie Type C: Overzichtsdisplay beton</t>
  </si>
  <si>
    <t>Optie: Mast display Type A, D en E</t>
  </si>
  <si>
    <t>Optie: Mast displays Type C, 12 regels</t>
  </si>
  <si>
    <t>Optie: Mast displays Type C, 16 regels</t>
  </si>
  <si>
    <t>Verwijderen oude Haltesystemen: groot exemplaar zonder mast en fundatie</t>
  </si>
  <si>
    <t>Range € 100 - € 140</t>
  </si>
  <si>
    <t>Range € 75 - € 120</t>
  </si>
  <si>
    <r>
      <t xml:space="preserve">Max </t>
    </r>
    <r>
      <rPr>
        <sz val="8"/>
        <color rgb="FF000000"/>
        <rFont val="Calibri"/>
        <family val="2"/>
      </rPr>
      <t>€</t>
    </r>
    <r>
      <rPr>
        <sz val="8"/>
        <color rgb="FF000000"/>
        <rFont val="Verdana"/>
        <family val="2"/>
      </rPr>
      <t xml:space="preserve"> 75,-</t>
    </r>
  </si>
  <si>
    <t>Type A: M-net haltevanen</t>
  </si>
  <si>
    <t>Optie type C: Overzichtsdisplay 12 regels</t>
  </si>
  <si>
    <t>Optie type C: Overzichtsdisplay 16 regels</t>
  </si>
  <si>
    <t>Optie: Type A: groot Haltesysteem zes regels</t>
  </si>
  <si>
    <t>Optie: Type A: groot Haltesysteem acht regels</t>
  </si>
  <si>
    <t>1 display * 15 meter = 15 * prijs (kolom C) = uitkomst (kolom E)</t>
  </si>
  <si>
    <t>Optie Type A: groot Haltesysteem zes regels</t>
  </si>
  <si>
    <t>Optie Type A: groot Haltesysteem acht regels</t>
  </si>
  <si>
    <t>Optie: Type A: R-net haltevanen</t>
  </si>
  <si>
    <t>3. Tarieven voor aanvullende werkzaamheden Implementatiefase (optie)</t>
  </si>
  <si>
    <t>Beheerkosten Haltesystemen</t>
  </si>
  <si>
    <t xml:space="preserve">Reiniging per display (2 * per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</si>
</sst>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2]\ * #,##0.00_);_([$€-2]\ * \(#,##0.00\);_([$€-2]\ * &quot;-&quot;??_);_(@_)"/>
  </numFmts>
  <fonts count="23" x14ac:knownFonts="1">
    <font>
      <sz val="12"/>
      <color theme="1"/>
      <name val="Calibri"/>
      <family val="2"/>
      <scheme val="minor"/>
    </font>
    <font>
      <sz val="8"/>
      <color indexed="8"/>
      <name val="Verdana"/>
      <family val="2"/>
    </font>
    <font>
      <b/>
      <sz val="8"/>
      <color indexed="8"/>
      <name val="Verdana"/>
      <family val="2"/>
    </font>
    <font>
      <u/>
      <sz val="12"/>
      <color theme="10"/>
      <name val="Calibri"/>
      <family val="2"/>
      <scheme val="minor"/>
    </font>
    <font>
      <u/>
      <sz val="12"/>
      <color theme="11"/>
      <name val="Calibri"/>
      <family val="2"/>
      <scheme val="minor"/>
    </font>
    <font>
      <b/>
      <sz val="11"/>
      <color theme="1"/>
      <name val="Calibri"/>
      <family val="2"/>
      <scheme val="minor"/>
    </font>
    <font>
      <sz val="8"/>
      <name val="Verdana"/>
      <family val="2"/>
    </font>
    <font>
      <sz val="8"/>
      <color rgb="FF000000"/>
      <name val="Verdana"/>
      <family val="2"/>
    </font>
    <font>
      <sz val="8"/>
      <color theme="1"/>
      <name val="Verdana"/>
      <family val="2"/>
    </font>
    <font>
      <b/>
      <sz val="18"/>
      <color theme="1"/>
      <name val="Verdana"/>
      <family val="2"/>
    </font>
    <font>
      <b/>
      <sz val="8"/>
      <color theme="1"/>
      <name val="Verdana"/>
      <family val="2"/>
    </font>
    <font>
      <b/>
      <sz val="20"/>
      <color theme="1"/>
      <name val="Verdana"/>
      <family val="2"/>
    </font>
    <font>
      <b/>
      <sz val="20"/>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8"/>
      <color rgb="FF000000"/>
      <name val="Calibri"/>
      <family val="2"/>
    </font>
    <font>
      <b/>
      <sz val="8"/>
      <name val="Verdana"/>
      <family val="2"/>
    </font>
    <font>
      <b/>
      <sz val="18"/>
      <color rgb="FF000000"/>
      <name val="Verdana"/>
      <family val="2"/>
    </font>
    <font>
      <sz val="11"/>
      <color rgb="FF000000"/>
      <name val="Calibri"/>
      <family val="2"/>
      <scheme val="minor"/>
    </font>
    <font>
      <sz val="14"/>
      <color rgb="FF000000"/>
      <name val="Calibri"/>
      <family val="2"/>
      <scheme val="minor"/>
    </font>
    <font>
      <b/>
      <sz val="11"/>
      <color rgb="FF000000"/>
      <name val="Calibri"/>
      <family val="2"/>
      <scheme val="minor"/>
    </font>
    <font>
      <b/>
      <sz val="14"/>
      <color rgb="FF000000"/>
      <name val="Verdana"/>
      <family val="2"/>
    </font>
  </fonts>
  <fills count="16">
    <fill>
      <patternFill patternType="none"/>
    </fill>
    <fill>
      <patternFill patternType="gray125"/>
    </fill>
    <fill>
      <patternFill patternType="solid">
        <fgColor rgb="FF00CCFF"/>
        <bgColor indexed="64"/>
      </patternFill>
    </fill>
    <fill>
      <patternFill patternType="solid">
        <fgColor indexed="40"/>
        <bgColor indexed="64"/>
      </patternFill>
    </fill>
    <fill>
      <patternFill patternType="solid">
        <fgColor rgb="FF00CCFF"/>
        <bgColor rgb="FF000000"/>
      </patternFill>
    </fill>
    <fill>
      <patternFill patternType="solid">
        <fgColor theme="0" tint="-0.14999847407452621"/>
        <bgColor indexed="64"/>
      </patternFill>
    </fill>
    <fill>
      <patternFill patternType="solid">
        <fgColor rgb="FF99FFCC"/>
        <bgColor rgb="FF000000"/>
      </patternFill>
    </fill>
    <fill>
      <patternFill patternType="solid">
        <fgColor rgb="FF99FFCC"/>
        <bgColor indexed="64"/>
      </patternFill>
    </fill>
    <fill>
      <patternFill patternType="solid">
        <fgColor indexed="65"/>
        <bgColor indexed="64"/>
      </patternFill>
    </fill>
    <fill>
      <patternFill patternType="solid">
        <fgColor theme="0" tint="-4.9989318521683403E-2"/>
        <bgColor indexed="64"/>
      </patternFill>
    </fill>
    <fill>
      <patternFill patternType="solid">
        <fgColor rgb="FF70AD47"/>
        <bgColor rgb="FF000000"/>
      </patternFill>
    </fill>
    <fill>
      <patternFill patternType="solid">
        <fgColor rgb="FF7B7B7B"/>
        <bgColor rgb="FF000000"/>
      </patternFill>
    </fill>
    <fill>
      <patternFill patternType="solid">
        <fgColor rgb="FFEDEDED"/>
        <bgColor rgb="FF000000"/>
      </patternFill>
    </fill>
    <fill>
      <patternFill patternType="solid">
        <fgColor rgb="FFDBDBDB"/>
        <bgColor rgb="FF000000"/>
      </patternFill>
    </fill>
    <fill>
      <patternFill patternType="solid">
        <fgColor rgb="FFFFC000"/>
        <bgColor rgb="FF000000"/>
      </patternFill>
    </fill>
    <fill>
      <patternFill patternType="solid">
        <fgColor theme="2"/>
        <bgColor indexed="64"/>
      </patternFill>
    </fill>
  </fills>
  <borders count="17">
    <border>
      <left/>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8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3" fillId="0" borderId="0" applyFont="0" applyFill="0" applyBorder="0" applyAlignment="0" applyProtection="0"/>
  </cellStyleXfs>
  <cellXfs count="161">
    <xf numFmtId="0" fontId="0" fillId="0" borderId="0" xfId="0"/>
    <xf numFmtId="0" fontId="12" fillId="0" borderId="0" xfId="0" applyFont="1"/>
    <xf numFmtId="44" fontId="0" fillId="0" borderId="0" xfId="179" applyFont="1"/>
    <xf numFmtId="44" fontId="1" fillId="0" borderId="8" xfId="179" applyFont="1" applyBorder="1" applyAlignment="1" applyProtection="1">
      <alignment vertical="center"/>
    </xf>
    <xf numFmtId="44" fontId="1" fillId="0" borderId="7" xfId="179" applyFont="1" applyBorder="1" applyAlignment="1" applyProtection="1">
      <alignment vertical="center"/>
    </xf>
    <xf numFmtId="164" fontId="1" fillId="0" borderId="7" xfId="0" applyNumberFormat="1" applyFont="1" applyBorder="1" applyAlignment="1">
      <alignment vertical="center"/>
    </xf>
    <xf numFmtId="44" fontId="1" fillId="0" borderId="7" xfId="0" applyNumberFormat="1" applyFont="1" applyBorder="1" applyAlignment="1">
      <alignment vertical="center"/>
    </xf>
    <xf numFmtId="0" fontId="14" fillId="0" borderId="0" xfId="0" applyFont="1"/>
    <xf numFmtId="44" fontId="1" fillId="7" borderId="7" xfId="179" applyFont="1" applyFill="1" applyBorder="1" applyAlignment="1" applyProtection="1">
      <alignment vertical="center"/>
      <protection locked="0"/>
    </xf>
    <xf numFmtId="44" fontId="6" fillId="6" borderId="7" xfId="179" applyFont="1" applyFill="1" applyBorder="1" applyAlignment="1" applyProtection="1">
      <alignment vertical="center"/>
      <protection locked="0"/>
    </xf>
    <xf numFmtId="0" fontId="11" fillId="0" borderId="0" xfId="0" applyFont="1" applyAlignment="1">
      <alignment vertical="center"/>
    </xf>
    <xf numFmtId="0" fontId="0" fillId="0" borderId="0" xfId="0" applyAlignment="1">
      <alignment vertical="center"/>
    </xf>
    <xf numFmtId="44" fontId="0" fillId="0" borderId="0" xfId="179" applyFont="1" applyAlignment="1" applyProtection="1">
      <alignment vertical="center"/>
    </xf>
    <xf numFmtId="44" fontId="2" fillId="0" borderId="8" xfId="179" applyFont="1" applyBorder="1" applyAlignment="1" applyProtection="1">
      <alignment vertical="center"/>
    </xf>
    <xf numFmtId="0" fontId="2" fillId="0" borderId="8" xfId="0" applyFont="1" applyBorder="1" applyAlignment="1">
      <alignment vertical="center"/>
    </xf>
    <xf numFmtId="44" fontId="2" fillId="2" borderId="8" xfId="179" applyFont="1" applyFill="1" applyBorder="1" applyAlignment="1" applyProtection="1">
      <alignment vertical="center"/>
    </xf>
    <xf numFmtId="0" fontId="2" fillId="2" borderId="8" xfId="0" applyFont="1" applyFill="1" applyBorder="1" applyAlignment="1">
      <alignment vertical="center"/>
    </xf>
    <xf numFmtId="3" fontId="10" fillId="0" borderId="8" xfId="0" applyNumberFormat="1" applyFont="1" applyBorder="1" applyAlignment="1">
      <alignment horizontal="right" vertical="center"/>
    </xf>
    <xf numFmtId="0" fontId="7" fillId="0" borderId="0" xfId="0" applyFont="1" applyAlignment="1">
      <alignment vertical="center"/>
    </xf>
    <xf numFmtId="44" fontId="10" fillId="5" borderId="8" xfId="179" applyFont="1" applyFill="1" applyBorder="1" applyAlignment="1" applyProtection="1">
      <alignment vertical="center"/>
    </xf>
    <xf numFmtId="3" fontId="10" fillId="5" borderId="8" xfId="0" applyNumberFormat="1" applyFont="1" applyFill="1" applyBorder="1" applyAlignment="1">
      <alignment horizontal="right" vertical="center"/>
    </xf>
    <xf numFmtId="0" fontId="14" fillId="0" borderId="10" xfId="0" applyFont="1" applyBorder="1" applyAlignment="1">
      <alignment vertical="center"/>
    </xf>
    <xf numFmtId="0" fontId="0" fillId="0" borderId="11" xfId="0" applyBorder="1" applyAlignment="1">
      <alignment vertical="center"/>
    </xf>
    <xf numFmtId="44" fontId="0" fillId="0" borderId="11" xfId="179" applyFont="1" applyBorder="1" applyAlignment="1" applyProtection="1">
      <alignment vertical="center"/>
    </xf>
    <xf numFmtId="44" fontId="0" fillId="0" borderId="2" xfId="179" applyFont="1" applyBorder="1" applyAlignment="1" applyProtection="1">
      <alignment vertical="center"/>
    </xf>
    <xf numFmtId="0" fontId="0" fillId="0" borderId="12" xfId="0" applyBorder="1" applyAlignment="1">
      <alignment vertical="center"/>
    </xf>
    <xf numFmtId="44" fontId="0" fillId="0" borderId="0" xfId="179" applyFont="1" applyBorder="1" applyAlignment="1" applyProtection="1">
      <alignment vertical="center"/>
    </xf>
    <xf numFmtId="44" fontId="0" fillId="0" borderId="13" xfId="179" applyFont="1" applyBorder="1" applyAlignment="1" applyProtection="1">
      <alignment vertical="center"/>
    </xf>
    <xf numFmtId="0" fontId="9" fillId="0" borderId="0" xfId="0" applyFont="1" applyAlignment="1">
      <alignment vertical="center"/>
    </xf>
    <xf numFmtId="0" fontId="1" fillId="0" borderId="0" xfId="0" applyFont="1" applyAlignment="1">
      <alignment vertical="center"/>
    </xf>
    <xf numFmtId="3" fontId="2" fillId="0" borderId="1" xfId="0" applyNumberFormat="1" applyFont="1" applyBorder="1" applyAlignment="1">
      <alignment vertical="center"/>
    </xf>
    <xf numFmtId="3" fontId="2" fillId="0" borderId="2" xfId="0" applyNumberFormat="1" applyFont="1" applyBorder="1" applyAlignment="1">
      <alignment vertical="center"/>
    </xf>
    <xf numFmtId="0" fontId="2" fillId="4" borderId="3" xfId="0" applyFont="1" applyFill="1" applyBorder="1" applyAlignment="1">
      <alignment vertical="center"/>
    </xf>
    <xf numFmtId="0" fontId="1" fillId="0" borderId="6" xfId="0" applyFont="1" applyBorder="1" applyAlignment="1">
      <alignment vertical="center"/>
    </xf>
    <xf numFmtId="0" fontId="7" fillId="0" borderId="6" xfId="0" applyFont="1" applyBorder="1" applyAlignment="1">
      <alignment vertical="center"/>
    </xf>
    <xf numFmtId="0" fontId="0" fillId="0" borderId="8" xfId="0" applyBorder="1" applyAlignment="1">
      <alignment vertical="center"/>
    </xf>
    <xf numFmtId="0" fontId="7" fillId="0" borderId="8" xfId="0" applyFont="1" applyBorder="1" applyAlignment="1">
      <alignment vertical="center"/>
    </xf>
    <xf numFmtId="0" fontId="1" fillId="0" borderId="8" xfId="0" applyFont="1" applyBorder="1" applyAlignment="1">
      <alignment vertical="center"/>
    </xf>
    <xf numFmtId="44" fontId="2" fillId="0" borderId="2" xfId="179" applyFont="1" applyBorder="1" applyAlignment="1" applyProtection="1">
      <alignment vertical="center"/>
    </xf>
    <xf numFmtId="3" fontId="1" fillId="2" borderId="4" xfId="0" applyNumberFormat="1" applyFont="1" applyFill="1" applyBorder="1" applyAlignment="1">
      <alignment vertical="center"/>
    </xf>
    <xf numFmtId="44" fontId="1" fillId="2" borderId="4" xfId="179" applyFont="1" applyFill="1" applyBorder="1" applyAlignment="1" applyProtection="1">
      <alignment vertical="center"/>
    </xf>
    <xf numFmtId="3" fontId="1" fillId="0" borderId="0" xfId="0" applyNumberFormat="1" applyFont="1" applyAlignment="1">
      <alignment vertical="center"/>
    </xf>
    <xf numFmtId="0" fontId="2" fillId="0" borderId="0" xfId="0" applyFont="1" applyAlignment="1">
      <alignment vertical="center"/>
    </xf>
    <xf numFmtId="44" fontId="8" fillId="0" borderId="0" xfId="179" applyFont="1" applyBorder="1" applyAlignment="1" applyProtection="1">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1" fillId="0" borderId="7" xfId="0" applyFont="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9" fontId="1" fillId="0" borderId="7" xfId="0" applyNumberFormat="1" applyFont="1" applyBorder="1" applyAlignment="1">
      <alignment horizontal="center" vertical="center"/>
    </xf>
    <xf numFmtId="3" fontId="5" fillId="5" borderId="8" xfId="0" applyNumberFormat="1" applyFont="1" applyFill="1" applyBorder="1" applyAlignment="1">
      <alignment horizontal="center" vertical="center"/>
    </xf>
    <xf numFmtId="3" fontId="5" fillId="0" borderId="0" xfId="0" applyNumberFormat="1" applyFont="1" applyAlignment="1">
      <alignment horizontal="center" vertical="center"/>
    </xf>
    <xf numFmtId="44" fontId="1" fillId="7" borderId="6" xfId="179" applyFont="1" applyFill="1" applyBorder="1" applyAlignment="1" applyProtection="1">
      <alignment vertical="center"/>
      <protection locked="0"/>
    </xf>
    <xf numFmtId="44" fontId="1" fillId="8" borderId="7" xfId="179" applyFont="1" applyFill="1" applyBorder="1" applyAlignment="1" applyProtection="1">
      <alignment vertical="center"/>
    </xf>
    <xf numFmtId="9" fontId="1" fillId="8" borderId="7" xfId="0" applyNumberFormat="1" applyFont="1" applyFill="1" applyBorder="1" applyAlignment="1">
      <alignment horizontal="center" vertical="center"/>
    </xf>
    <xf numFmtId="44" fontId="1" fillId="0" borderId="7" xfId="179" applyFont="1" applyFill="1" applyBorder="1" applyAlignment="1" applyProtection="1">
      <alignment vertical="center"/>
    </xf>
    <xf numFmtId="44" fontId="1" fillId="7" borderId="8" xfId="179" applyFont="1" applyFill="1" applyBorder="1" applyAlignment="1" applyProtection="1">
      <alignment vertical="center"/>
      <protection locked="0"/>
    </xf>
    <xf numFmtId="44" fontId="1" fillId="6" borderId="7" xfId="179" applyFont="1" applyFill="1" applyBorder="1" applyAlignment="1" applyProtection="1">
      <alignment vertical="center"/>
      <protection locked="0"/>
    </xf>
    <xf numFmtId="0" fontId="1" fillId="0" borderId="3" xfId="0" applyFont="1" applyBorder="1" applyAlignment="1">
      <alignment vertical="center"/>
    </xf>
    <xf numFmtId="0" fontId="2" fillId="9" borderId="14" xfId="0" applyFont="1" applyFill="1" applyBorder="1" applyAlignment="1">
      <alignment horizontal="left" vertical="center"/>
    </xf>
    <xf numFmtId="0" fontId="2" fillId="9" borderId="9" xfId="0" applyFont="1" applyFill="1" applyBorder="1" applyAlignment="1">
      <alignment horizontal="left" vertical="center"/>
    </xf>
    <xf numFmtId="0" fontId="2" fillId="9" borderId="7" xfId="0" applyFont="1" applyFill="1" applyBorder="1" applyAlignment="1">
      <alignment horizontal="left" vertical="center"/>
    </xf>
    <xf numFmtId="0" fontId="1" fillId="0" borderId="9" xfId="0" applyFont="1" applyBorder="1" applyAlignment="1">
      <alignment horizontal="center" vertical="center"/>
    </xf>
    <xf numFmtId="44" fontId="1" fillId="0" borderId="9" xfId="0" applyNumberFormat="1" applyFont="1" applyBorder="1" applyAlignment="1">
      <alignment vertical="center"/>
    </xf>
    <xf numFmtId="9" fontId="1" fillId="0" borderId="9" xfId="0" applyNumberFormat="1" applyFont="1" applyBorder="1" applyAlignment="1">
      <alignment horizontal="center" vertical="center"/>
    </xf>
    <xf numFmtId="164" fontId="1" fillId="0" borderId="9" xfId="0" applyNumberFormat="1" applyFont="1" applyBorder="1" applyAlignment="1">
      <alignment vertical="center"/>
    </xf>
    <xf numFmtId="0" fontId="7" fillId="0" borderId="5" xfId="0" applyFont="1" applyBorder="1" applyAlignment="1">
      <alignment vertical="center"/>
    </xf>
    <xf numFmtId="44" fontId="1" fillId="0" borderId="9" xfId="179" applyFont="1" applyBorder="1" applyAlignment="1" applyProtection="1">
      <alignment vertical="center"/>
    </xf>
    <xf numFmtId="0" fontId="7" fillId="0" borderId="7" xfId="0" applyFont="1" applyBorder="1" applyAlignment="1">
      <alignment vertical="center"/>
    </xf>
    <xf numFmtId="0" fontId="1" fillId="0" borderId="14" xfId="0" applyFont="1" applyBorder="1" applyAlignment="1">
      <alignment vertical="center"/>
    </xf>
    <xf numFmtId="44" fontId="2" fillId="0" borderId="7" xfId="179" applyFont="1" applyBorder="1" applyAlignment="1" applyProtection="1">
      <alignment vertical="center"/>
    </xf>
    <xf numFmtId="3" fontId="0" fillId="7" borderId="16" xfId="0" applyNumberFormat="1" applyFill="1" applyBorder="1" applyProtection="1">
      <protection locked="0"/>
    </xf>
    <xf numFmtId="0" fontId="1" fillId="15" borderId="14" xfId="0" applyFont="1" applyFill="1" applyBorder="1" applyAlignment="1">
      <alignment vertical="center"/>
    </xf>
    <xf numFmtId="0" fontId="0" fillId="15" borderId="5" xfId="0" applyFill="1" applyBorder="1" applyAlignment="1">
      <alignment vertical="center"/>
    </xf>
    <xf numFmtId="0" fontId="7" fillId="15" borderId="7" xfId="0" applyFont="1" applyFill="1" applyBorder="1" applyAlignment="1">
      <alignment vertical="center"/>
    </xf>
    <xf numFmtId="0" fontId="2" fillId="3" borderId="3" xfId="0" applyFont="1" applyFill="1" applyBorder="1" applyAlignment="1">
      <alignment vertical="center"/>
    </xf>
    <xf numFmtId="44" fontId="6" fillId="15" borderId="9" xfId="179" applyFont="1" applyFill="1" applyBorder="1" applyAlignment="1" applyProtection="1">
      <alignment vertical="center"/>
    </xf>
    <xf numFmtId="44" fontId="17" fillId="15" borderId="9" xfId="179" applyFont="1" applyFill="1" applyBorder="1" applyAlignment="1" applyProtection="1">
      <alignment horizontal="center" vertical="center"/>
    </xf>
    <xf numFmtId="44" fontId="17" fillId="15" borderId="9" xfId="0" applyNumberFormat="1" applyFont="1" applyFill="1" applyBorder="1" applyAlignment="1">
      <alignment horizontal="center" vertical="center"/>
    </xf>
    <xf numFmtId="44" fontId="1" fillId="0" borderId="9" xfId="179" applyFont="1" applyFill="1" applyBorder="1" applyAlignment="1" applyProtection="1">
      <alignment vertical="center"/>
    </xf>
    <xf numFmtId="44" fontId="6" fillId="0" borderId="9" xfId="179" applyFont="1" applyFill="1" applyBorder="1" applyAlignment="1" applyProtection="1">
      <alignment vertical="center"/>
    </xf>
    <xf numFmtId="0" fontId="18" fillId="0" borderId="0" xfId="0" applyFont="1"/>
    <xf numFmtId="0" fontId="19" fillId="0" borderId="0" xfId="0" applyFont="1"/>
    <xf numFmtId="0" fontId="22" fillId="0" borderId="0" xfId="0" applyFont="1"/>
    <xf numFmtId="0" fontId="19" fillId="12" borderId="12" xfId="0" applyFont="1" applyFill="1" applyBorder="1"/>
    <xf numFmtId="0" fontId="19" fillId="12" borderId="0" xfId="0" applyFont="1" applyFill="1" applyAlignment="1">
      <alignment horizontal="left"/>
    </xf>
    <xf numFmtId="0" fontId="19" fillId="12" borderId="0" xfId="0" applyFont="1" applyFill="1"/>
    <xf numFmtId="0" fontId="19" fillId="12" borderId="13" xfId="0" applyFont="1" applyFill="1" applyBorder="1"/>
    <xf numFmtId="0" fontId="19" fillId="13" borderId="12" xfId="0" applyFont="1" applyFill="1" applyBorder="1"/>
    <xf numFmtId="0" fontId="19" fillId="13" borderId="0" xfId="0" applyFont="1" applyFill="1" applyAlignment="1">
      <alignment horizontal="left"/>
    </xf>
    <xf numFmtId="3" fontId="19" fillId="13" borderId="0" xfId="0" applyNumberFormat="1" applyFont="1" applyFill="1"/>
    <xf numFmtId="0" fontId="19" fillId="13" borderId="13" xfId="0" applyFont="1" applyFill="1" applyBorder="1"/>
    <xf numFmtId="0" fontId="21" fillId="13" borderId="12" xfId="0" applyFont="1" applyFill="1" applyBorder="1"/>
    <xf numFmtId="0" fontId="21" fillId="13" borderId="0" xfId="0" applyFont="1" applyFill="1"/>
    <xf numFmtId="0" fontId="21" fillId="13" borderId="13" xfId="0" applyFont="1" applyFill="1" applyBorder="1"/>
    <xf numFmtId="0" fontId="19" fillId="13" borderId="0" xfId="0" applyFont="1" applyFill="1"/>
    <xf numFmtId="3" fontId="19" fillId="12" borderId="0" xfId="0" applyNumberFormat="1" applyFont="1" applyFill="1"/>
    <xf numFmtId="0" fontId="21" fillId="12" borderId="12" xfId="0" applyFont="1" applyFill="1" applyBorder="1"/>
    <xf numFmtId="0" fontId="21" fillId="12" borderId="0" xfId="0" applyFont="1" applyFill="1"/>
    <xf numFmtId="0" fontId="21" fillId="12" borderId="13" xfId="0" applyFont="1" applyFill="1" applyBorder="1"/>
    <xf numFmtId="0" fontId="19" fillId="12" borderId="14" xfId="0" applyFont="1" applyFill="1" applyBorder="1"/>
    <xf numFmtId="3" fontId="19" fillId="12" borderId="9" xfId="0" applyNumberFormat="1" applyFont="1" applyFill="1" applyBorder="1"/>
    <xf numFmtId="0" fontId="19" fillId="12" borderId="9" xfId="0" applyFont="1" applyFill="1" applyBorder="1" applyAlignment="1">
      <alignment horizontal="left"/>
    </xf>
    <xf numFmtId="0" fontId="19" fillId="11" borderId="3" xfId="0" applyFont="1" applyFill="1" applyBorder="1"/>
    <xf numFmtId="0" fontId="19" fillId="11" borderId="4" xfId="0" applyFont="1" applyFill="1" applyBorder="1"/>
    <xf numFmtId="0" fontId="19" fillId="11" borderId="5" xfId="0" applyFont="1" applyFill="1" applyBorder="1"/>
    <xf numFmtId="0" fontId="19" fillId="11" borderId="14" xfId="0" applyFont="1" applyFill="1" applyBorder="1"/>
    <xf numFmtId="0" fontId="19" fillId="14" borderId="9" xfId="0" applyFont="1" applyFill="1" applyBorder="1"/>
    <xf numFmtId="0" fontId="19" fillId="11" borderId="7" xfId="0" applyFont="1" applyFill="1" applyBorder="1"/>
    <xf numFmtId="3" fontId="1" fillId="4" borderId="4" xfId="0" applyNumberFormat="1" applyFont="1" applyFill="1" applyBorder="1" applyAlignment="1">
      <alignment vertical="center"/>
    </xf>
    <xf numFmtId="0" fontId="1" fillId="4" borderId="4" xfId="0" applyFont="1" applyFill="1" applyBorder="1" applyAlignment="1">
      <alignment horizontal="center" vertical="center"/>
    </xf>
    <xf numFmtId="44" fontId="2" fillId="15" borderId="6" xfId="179" applyFont="1" applyFill="1" applyBorder="1" applyAlignment="1" applyProtection="1">
      <alignment vertical="center"/>
    </xf>
    <xf numFmtId="44" fontId="2" fillId="5" borderId="6" xfId="179" applyFont="1" applyFill="1" applyBorder="1" applyAlignment="1" applyProtection="1">
      <alignment vertical="center"/>
    </xf>
    <xf numFmtId="44" fontId="2" fillId="0" borderId="6" xfId="179" applyFont="1" applyBorder="1" applyAlignment="1" applyProtection="1">
      <alignment vertical="center"/>
    </xf>
    <xf numFmtId="44" fontId="2" fillId="0" borderId="9" xfId="179" applyFont="1" applyBorder="1" applyAlignment="1" applyProtection="1">
      <alignment vertical="center"/>
    </xf>
    <xf numFmtId="44" fontId="2" fillId="0" borderId="0" xfId="179" applyFont="1" applyBorder="1" applyAlignment="1" applyProtection="1">
      <alignment vertical="center"/>
    </xf>
    <xf numFmtId="44" fontId="1" fillId="6" borderId="8" xfId="179" applyFont="1" applyFill="1" applyBorder="1" applyAlignment="1" applyProtection="1">
      <alignment vertical="center"/>
      <protection locked="0"/>
    </xf>
    <xf numFmtId="44" fontId="1" fillId="6" borderId="6" xfId="179" applyFont="1" applyFill="1" applyBorder="1" applyAlignment="1" applyProtection="1">
      <alignment vertical="center"/>
      <protection locked="0"/>
    </xf>
    <xf numFmtId="2" fontId="1" fillId="7" borderId="7" xfId="179" applyNumberFormat="1" applyFont="1" applyFill="1" applyBorder="1" applyAlignment="1" applyProtection="1">
      <alignment vertical="center"/>
      <protection locked="0"/>
    </xf>
    <xf numFmtId="0" fontId="20" fillId="10" borderId="3" xfId="0" applyFont="1" applyFill="1" applyBorder="1" applyAlignment="1">
      <alignment horizontal="center"/>
    </xf>
    <xf numFmtId="0" fontId="20" fillId="10" borderId="4" xfId="0" applyFont="1" applyFill="1" applyBorder="1" applyAlignment="1">
      <alignment horizontal="center"/>
    </xf>
    <xf numFmtId="0" fontId="20" fillId="10" borderId="15" xfId="0" applyFont="1" applyFill="1" applyBorder="1" applyAlignment="1">
      <alignment horizontal="center"/>
    </xf>
    <xf numFmtId="0" fontId="19" fillId="11" borderId="3" xfId="0" applyFont="1" applyFill="1" applyBorder="1" applyAlignment="1">
      <alignment horizontal="center"/>
    </xf>
    <xf numFmtId="0" fontId="19" fillId="11" borderId="4" xfId="0" applyFont="1" applyFill="1" applyBorder="1" applyAlignment="1">
      <alignment horizontal="center"/>
    </xf>
    <xf numFmtId="0" fontId="19" fillId="11" borderId="5" xfId="0" applyFont="1" applyFill="1" applyBorder="1" applyAlignment="1">
      <alignment horizontal="center"/>
    </xf>
    <xf numFmtId="0" fontId="19" fillId="11" borderId="15" xfId="0" applyFont="1" applyFill="1" applyBorder="1" applyAlignment="1">
      <alignment horizontal="center"/>
    </xf>
    <xf numFmtId="0" fontId="0" fillId="0" borderId="12"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2" xfId="0" applyBorder="1" applyAlignment="1">
      <alignment horizontal="left" vertical="center"/>
    </xf>
    <xf numFmtId="0" fontId="0" fillId="0" borderId="0" xfId="0" applyAlignment="1">
      <alignment horizontal="left" vertical="center"/>
    </xf>
    <xf numFmtId="44" fontId="0" fillId="0" borderId="0" xfId="179" applyFont="1" applyBorder="1" applyAlignment="1" applyProtection="1">
      <alignment horizontal="left" vertical="center"/>
      <protection locked="0"/>
    </xf>
    <xf numFmtId="44" fontId="0" fillId="0" borderId="13" xfId="179" applyFont="1" applyBorder="1" applyAlignment="1" applyProtection="1">
      <alignment horizontal="left" vertical="center"/>
      <protection locked="0"/>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5" borderId="3" xfId="0" applyFont="1" applyFill="1" applyBorder="1" applyAlignment="1">
      <alignment vertical="center"/>
    </xf>
    <xf numFmtId="0" fontId="14" fillId="5" borderId="4" xfId="0" applyFont="1" applyFill="1" applyBorder="1" applyAlignment="1">
      <alignment vertical="center"/>
    </xf>
    <xf numFmtId="0" fontId="14" fillId="5" borderId="5" xfId="0" applyFont="1" applyFill="1"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0" fillId="5" borderId="4" xfId="0" applyFill="1" applyBorder="1" applyAlignment="1">
      <alignment vertical="center"/>
    </xf>
    <xf numFmtId="0" fontId="0" fillId="5" borderId="5" xfId="0" applyFill="1" applyBorder="1" applyAlignment="1">
      <alignment vertical="center"/>
    </xf>
    <xf numFmtId="0" fontId="2" fillId="5" borderId="3" xfId="0" applyFont="1" applyFill="1" applyBorder="1" applyAlignment="1">
      <alignment horizontal="left" vertical="center"/>
    </xf>
    <xf numFmtId="0" fontId="2" fillId="5" borderId="4" xfId="0" applyFont="1" applyFill="1" applyBorder="1" applyAlignment="1">
      <alignment horizontal="left" vertical="center"/>
    </xf>
    <xf numFmtId="0" fontId="2" fillId="5" borderId="5" xfId="0" applyFont="1" applyFill="1" applyBorder="1" applyAlignment="1">
      <alignment horizontal="left" vertical="center"/>
    </xf>
    <xf numFmtId="3" fontId="1" fillId="4" borderId="4" xfId="0" applyNumberFormat="1" applyFont="1" applyFill="1" applyBorder="1" applyAlignment="1">
      <alignment horizontal="center" vertical="center"/>
    </xf>
    <xf numFmtId="3" fontId="1" fillId="4" borderId="5" xfId="0" applyNumberFormat="1" applyFont="1" applyFill="1" applyBorder="1" applyAlignment="1">
      <alignment horizontal="center" vertical="center"/>
    </xf>
    <xf numFmtId="3" fontId="1" fillId="2" borderId="4" xfId="0" applyNumberFormat="1" applyFont="1" applyFill="1" applyBorder="1" applyAlignment="1">
      <alignment horizontal="center" vertical="center"/>
    </xf>
    <xf numFmtId="3" fontId="1" fillId="2" borderId="5" xfId="0" applyNumberFormat="1" applyFont="1"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cellXfs>
  <cellStyles count="180">
    <cellStyle name="Gevolgde hyperlink" xfId="176" builtinId="9" hidden="1"/>
    <cellStyle name="Gevolgde hyperlink" xfId="174" builtinId="9" hidden="1"/>
    <cellStyle name="Gevolgde hyperlink" xfId="166" builtinId="9" hidden="1"/>
    <cellStyle name="Gevolgde hyperlink" xfId="158" builtinId="9" hidden="1"/>
    <cellStyle name="Gevolgde hyperlink" xfId="150" builtinId="9" hidden="1"/>
    <cellStyle name="Gevolgde hyperlink" xfId="142" builtinId="9" hidden="1"/>
    <cellStyle name="Gevolgde hyperlink" xfId="134" builtinId="9" hidden="1"/>
    <cellStyle name="Gevolgde hyperlink" xfId="126" builtinId="9" hidden="1"/>
    <cellStyle name="Gevolgde hyperlink" xfId="118" builtinId="9" hidden="1"/>
    <cellStyle name="Gevolgde hyperlink" xfId="110" builtinId="9" hidden="1"/>
    <cellStyle name="Gevolgde hyperlink" xfId="102" builtinId="9" hidden="1"/>
    <cellStyle name="Gevolgde hyperlink" xfId="94" builtinId="9" hidden="1"/>
    <cellStyle name="Gevolgde hyperlink" xfId="86" builtinId="9" hidden="1"/>
    <cellStyle name="Gevolgde hyperlink" xfId="78" builtinId="9" hidden="1"/>
    <cellStyle name="Gevolgde hyperlink" xfId="70" builtinId="9" hidden="1"/>
    <cellStyle name="Gevolgde hyperlink" xfId="62" builtinId="9" hidden="1"/>
    <cellStyle name="Gevolgde hyperlink" xfId="20" builtinId="9" hidden="1"/>
    <cellStyle name="Gevolgde hyperlink" xfId="26" builtinId="9" hidden="1"/>
    <cellStyle name="Gevolgde hyperlink" xfId="32" builtinId="9" hidden="1"/>
    <cellStyle name="Gevolgde hyperlink" xfId="36" builtinId="9" hidden="1"/>
    <cellStyle name="Gevolgde hyperlink" xfId="42" builtinId="9" hidden="1"/>
    <cellStyle name="Gevolgde hyperlink" xfId="48" builtinId="9" hidden="1"/>
    <cellStyle name="Gevolgde hyperlink" xfId="52" builtinId="9" hidden="1"/>
    <cellStyle name="Gevolgde hyperlink" xfId="54" builtinId="9" hidden="1"/>
    <cellStyle name="Gevolgde hyperlink" xfId="38" builtinId="9" hidden="1"/>
    <cellStyle name="Gevolgde hyperlink" xfId="22" builtinId="9" hidden="1"/>
    <cellStyle name="Gevolgde hyperlink" xfId="12" builtinId="9" hidden="1"/>
    <cellStyle name="Gevolgde hyperlink" xfId="16" builtinId="9" hidden="1"/>
    <cellStyle name="Gevolgde hyperlink" xfId="4" builtinId="9" hidden="1"/>
    <cellStyle name="Gevolgde hyperlink" xfId="6" builtinId="9" hidden="1"/>
    <cellStyle name="Gevolgde hyperlink" xfId="2" builtinId="9" hidden="1"/>
    <cellStyle name="Gevolgde hyperlink" xfId="8" builtinId="9" hidden="1"/>
    <cellStyle name="Gevolgde hyperlink" xfId="18" builtinId="9" hidden="1"/>
    <cellStyle name="Gevolgde hyperlink" xfId="14" builtinId="9" hidden="1"/>
    <cellStyle name="Gevolgde hyperlink" xfId="10" builtinId="9" hidden="1"/>
    <cellStyle name="Gevolgde hyperlink" xfId="30" builtinId="9" hidden="1"/>
    <cellStyle name="Gevolgde hyperlink" xfId="46" builtinId="9" hidden="1"/>
    <cellStyle name="Gevolgde hyperlink" xfId="56" builtinId="9" hidden="1"/>
    <cellStyle name="Gevolgde hyperlink" xfId="50" builtinId="9" hidden="1"/>
    <cellStyle name="Gevolgde hyperlink" xfId="44" builtinId="9" hidden="1"/>
    <cellStyle name="Gevolgde hyperlink" xfId="40" builtinId="9" hidden="1"/>
    <cellStyle name="Gevolgde hyperlink" xfId="34" builtinId="9" hidden="1"/>
    <cellStyle name="Gevolgde hyperlink" xfId="28" builtinId="9" hidden="1"/>
    <cellStyle name="Gevolgde hyperlink" xfId="24" builtinId="9" hidden="1"/>
    <cellStyle name="Gevolgde hyperlink" xfId="58" builtinId="9" hidden="1"/>
    <cellStyle name="Gevolgde hyperlink" xfId="66" builtinId="9" hidden="1"/>
    <cellStyle name="Gevolgde hyperlink" xfId="74" builtinId="9" hidden="1"/>
    <cellStyle name="Gevolgde hyperlink" xfId="82" builtinId="9" hidden="1"/>
    <cellStyle name="Gevolgde hyperlink" xfId="90" builtinId="9" hidden="1"/>
    <cellStyle name="Gevolgde hyperlink" xfId="98" builtinId="9" hidden="1"/>
    <cellStyle name="Gevolgde hyperlink" xfId="106" builtinId="9" hidden="1"/>
    <cellStyle name="Gevolgde hyperlink" xfId="114" builtinId="9" hidden="1"/>
    <cellStyle name="Gevolgde hyperlink" xfId="122" builtinId="9" hidden="1"/>
    <cellStyle name="Gevolgde hyperlink" xfId="130" builtinId="9" hidden="1"/>
    <cellStyle name="Gevolgde hyperlink" xfId="138" builtinId="9" hidden="1"/>
    <cellStyle name="Gevolgde hyperlink" xfId="146" builtinId="9" hidden="1"/>
    <cellStyle name="Gevolgde hyperlink" xfId="154" builtinId="9" hidden="1"/>
    <cellStyle name="Gevolgde hyperlink" xfId="162" builtinId="9" hidden="1"/>
    <cellStyle name="Gevolgde hyperlink" xfId="170" builtinId="9" hidden="1"/>
    <cellStyle name="Gevolgde hyperlink" xfId="178" builtinId="9" hidden="1"/>
    <cellStyle name="Gevolgde hyperlink" xfId="172" builtinId="9" hidden="1"/>
    <cellStyle name="Gevolgde hyperlink" xfId="96" builtinId="9" hidden="1"/>
    <cellStyle name="Gevolgde hyperlink" xfId="104" builtinId="9" hidden="1"/>
    <cellStyle name="Gevolgde hyperlink" xfId="108" builtinId="9" hidden="1"/>
    <cellStyle name="Gevolgde hyperlink" xfId="112" builtinId="9" hidden="1"/>
    <cellStyle name="Gevolgde hyperlink" xfId="120" builtinId="9" hidden="1"/>
    <cellStyle name="Gevolgde hyperlink" xfId="124" builtinId="9" hidden="1"/>
    <cellStyle name="Gevolgde hyperlink" xfId="128" builtinId="9" hidden="1"/>
    <cellStyle name="Gevolgde hyperlink" xfId="136" builtinId="9" hidden="1"/>
    <cellStyle name="Gevolgde hyperlink" xfId="140" builtinId="9" hidden="1"/>
    <cellStyle name="Gevolgde hyperlink" xfId="144" builtinId="9" hidden="1"/>
    <cellStyle name="Gevolgde hyperlink" xfId="152" builtinId="9" hidden="1"/>
    <cellStyle name="Gevolgde hyperlink" xfId="156" builtinId="9" hidden="1"/>
    <cellStyle name="Gevolgde hyperlink" xfId="160" builtinId="9" hidden="1"/>
    <cellStyle name="Gevolgde hyperlink" xfId="168" builtinId="9" hidden="1"/>
    <cellStyle name="Gevolgde hyperlink" xfId="164" builtinId="9" hidden="1"/>
    <cellStyle name="Gevolgde hyperlink" xfId="148" builtinId="9" hidden="1"/>
    <cellStyle name="Gevolgde hyperlink" xfId="132" builtinId="9" hidden="1"/>
    <cellStyle name="Gevolgde hyperlink" xfId="116" builtinId="9" hidden="1"/>
    <cellStyle name="Gevolgde hyperlink" xfId="100"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64" builtinId="9" hidden="1"/>
    <cellStyle name="Gevolgde hyperlink" xfId="72" builtinId="9" hidden="1"/>
    <cellStyle name="Gevolgde hyperlink" xfId="68" builtinId="9" hidden="1"/>
    <cellStyle name="Gevolgde hyperlink" xfId="60" builtinId="9" hidden="1"/>
    <cellStyle name="Hyperlink" xfId="161" builtinId="8" hidden="1"/>
    <cellStyle name="Hyperlink" xfId="145" builtinId="8" hidden="1"/>
    <cellStyle name="Hyperlink" xfId="137" builtinId="8" hidden="1"/>
    <cellStyle name="Hyperlink" xfId="129" builtinId="8" hidden="1"/>
    <cellStyle name="Hyperlink" xfId="113" builtinId="8" hidden="1"/>
    <cellStyle name="Hyperlink" xfId="105" builtinId="8" hidden="1"/>
    <cellStyle name="Hyperlink" xfId="97" builtinId="8" hidden="1"/>
    <cellStyle name="Hyperlink" xfId="81" builtinId="8" hidden="1"/>
    <cellStyle name="Hyperlink" xfId="35" builtinId="8" hidden="1"/>
    <cellStyle name="Hyperlink" xfId="37" builtinId="8" hidden="1"/>
    <cellStyle name="Hyperlink" xfId="41" builtinId="8" hidden="1"/>
    <cellStyle name="Hyperlink" xfId="43" builtinId="8" hidden="1"/>
    <cellStyle name="Hyperlink" xfId="45" builtinId="8" hidden="1"/>
    <cellStyle name="Hyperlink" xfId="51" builtinId="8" hidden="1"/>
    <cellStyle name="Hyperlink" xfId="53" builtinId="8" hidden="1"/>
    <cellStyle name="Hyperlink" xfId="55" builtinId="8" hidden="1"/>
    <cellStyle name="Hyperlink" xfId="59" builtinId="8" hidden="1"/>
    <cellStyle name="Hyperlink" xfId="61" builtinId="8" hidden="1"/>
    <cellStyle name="Hyperlink" xfId="63" builtinId="8" hidden="1"/>
    <cellStyle name="Hyperlink" xfId="69" builtinId="8" hidden="1"/>
    <cellStyle name="Hyperlink" xfId="71" builtinId="8" hidden="1"/>
    <cellStyle name="Hyperlink" xfId="73" builtinId="8" hidden="1"/>
    <cellStyle name="Hyperlink" xfId="77" builtinId="8" hidden="1"/>
    <cellStyle name="Hyperlink" xfId="65" builtinId="8" hidden="1"/>
    <cellStyle name="Hyperlink" xfId="49" builtinId="8" hidden="1"/>
    <cellStyle name="Hyperlink" xfId="15" builtinId="8" hidden="1"/>
    <cellStyle name="Hyperlink" xfId="19" builtinId="8" hidden="1"/>
    <cellStyle name="Hyperlink" xfId="21" builtinId="8" hidden="1"/>
    <cellStyle name="Hyperlink" xfId="25" builtinId="8" hidden="1"/>
    <cellStyle name="Hyperlink" xfId="27" builtinId="8" hidden="1"/>
    <cellStyle name="Hyperlink" xfId="29" builtinId="8" hidden="1"/>
    <cellStyle name="Hyperlink" xfId="17" builtinId="8" hidden="1"/>
    <cellStyle name="Hyperlink" xfId="7" builtinId="8" hidden="1"/>
    <cellStyle name="Hyperlink" xfId="9" builtinId="8" hidden="1"/>
    <cellStyle name="Hyperlink" xfId="13" builtinId="8" hidden="1"/>
    <cellStyle name="Hyperlink" xfId="3" builtinId="8" hidden="1"/>
    <cellStyle name="Hyperlink" xfId="5" builtinId="8" hidden="1"/>
    <cellStyle name="Hyperlink" xfId="1" builtinId="8" hidden="1"/>
    <cellStyle name="Hyperlink" xfId="11" builtinId="8" hidden="1"/>
    <cellStyle name="Hyperlink" xfId="31" builtinId="8" hidden="1"/>
    <cellStyle name="Hyperlink" xfId="23" builtinId="8" hidden="1"/>
    <cellStyle name="Hyperlink" xfId="33" builtinId="8" hidden="1"/>
    <cellStyle name="Hyperlink" xfId="75" builtinId="8" hidden="1"/>
    <cellStyle name="Hyperlink" xfId="67" builtinId="8" hidden="1"/>
    <cellStyle name="Hyperlink" xfId="57" builtinId="8" hidden="1"/>
    <cellStyle name="Hyperlink" xfId="47" builtinId="8" hidden="1"/>
    <cellStyle name="Hyperlink" xfId="39" builtinId="8" hidden="1"/>
    <cellStyle name="Hyperlink" xfId="89" builtinId="8" hidden="1"/>
    <cellStyle name="Hyperlink" xfId="121" builtinId="8" hidden="1"/>
    <cellStyle name="Hyperlink" xfId="153" builtinId="8" hidden="1"/>
    <cellStyle name="Hyperlink" xfId="125" builtinId="8" hidden="1"/>
    <cellStyle name="Hyperlink" xfId="127" builtinId="8" hidden="1"/>
    <cellStyle name="Hyperlink" xfId="131" builtinId="8" hidden="1"/>
    <cellStyle name="Hyperlink" xfId="133" builtinId="8" hidden="1"/>
    <cellStyle name="Hyperlink" xfId="135" builtinId="8" hidden="1"/>
    <cellStyle name="Hyperlink" xfId="139" builtinId="8" hidden="1"/>
    <cellStyle name="Hyperlink" xfId="141" builtinId="8" hidden="1"/>
    <cellStyle name="Hyperlink" xfId="147" builtinId="8" hidden="1"/>
    <cellStyle name="Hyperlink" xfId="149" builtinId="8" hidden="1"/>
    <cellStyle name="Hyperlink" xfId="151" builtinId="8" hidden="1"/>
    <cellStyle name="Hyperlink" xfId="155" builtinId="8" hidden="1"/>
    <cellStyle name="Hyperlink" xfId="157" builtinId="8" hidden="1"/>
    <cellStyle name="Hyperlink" xfId="159" builtinId="8" hidden="1"/>
    <cellStyle name="Hyperlink" xfId="163" builtinId="8" hidden="1"/>
    <cellStyle name="Hyperlink" xfId="167" builtinId="8" hidden="1"/>
    <cellStyle name="Hyperlink" xfId="171" builtinId="8" hidden="1"/>
    <cellStyle name="Hyperlink" xfId="173" builtinId="8" hidden="1"/>
    <cellStyle name="Hyperlink" xfId="175" builtinId="8" hidden="1"/>
    <cellStyle name="Hyperlink" xfId="177" builtinId="8" hidden="1"/>
    <cellStyle name="Hyperlink" xfId="169" builtinId="8" hidden="1"/>
    <cellStyle name="Hyperlink" xfId="165" builtinId="8" hidden="1"/>
    <cellStyle name="Hyperlink" xfId="143" builtinId="8" hidden="1"/>
    <cellStyle name="Hyperlink" xfId="123" builtinId="8" hidden="1"/>
    <cellStyle name="Hyperlink" xfId="99" builtinId="8" hidden="1"/>
    <cellStyle name="Hyperlink" xfId="103" builtinId="8" hidden="1"/>
    <cellStyle name="Hyperlink" xfId="107" builtinId="8" hidden="1"/>
    <cellStyle name="Hyperlink" xfId="109" builtinId="8" hidden="1"/>
    <cellStyle name="Hyperlink" xfId="111" builtinId="8" hidden="1"/>
    <cellStyle name="Hyperlink" xfId="115" builtinId="8" hidden="1"/>
    <cellStyle name="Hyperlink" xfId="117" builtinId="8" hidden="1"/>
    <cellStyle name="Hyperlink" xfId="119" builtinId="8" hidden="1"/>
    <cellStyle name="Hyperlink" xfId="101" builtinId="8" hidden="1"/>
    <cellStyle name="Hyperlink" xfId="87" builtinId="8" hidden="1"/>
    <cellStyle name="Hyperlink" xfId="91" builtinId="8" hidden="1"/>
    <cellStyle name="Hyperlink" xfId="93" builtinId="8" hidden="1"/>
    <cellStyle name="Hyperlink" xfId="95" builtinId="8" hidden="1"/>
    <cellStyle name="Hyperlink" xfId="83" builtinId="8" hidden="1"/>
    <cellStyle name="Hyperlink" xfId="85" builtinId="8" hidden="1"/>
    <cellStyle name="Hyperlink" xfId="79" builtinId="8" hidden="1"/>
    <cellStyle name="Standaard" xfId="0" builtinId="0"/>
    <cellStyle name="Valuta" xfId="179" builtinId="4"/>
  </cellStyles>
  <dxfs count="0"/>
  <tableStyles count="0" defaultTableStyle="TableStyleMedium9" defaultPivotStyle="PivotStyleMedium4"/>
  <colors>
    <mruColors>
      <color rgb="FF99FFCC"/>
      <color rgb="FFD2ECB6"/>
      <color rgb="FF99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307041</xdr:colOff>
      <xdr:row>2</xdr:row>
      <xdr:rowOff>97118</xdr:rowOff>
    </xdr:from>
    <xdr:to>
      <xdr:col>8</xdr:col>
      <xdr:colOff>105335</xdr:colOff>
      <xdr:row>24</xdr:row>
      <xdr:rowOff>20918</xdr:rowOff>
    </xdr:to>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307041" y="627530"/>
          <a:ext cx="6760882" cy="436132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400"/>
            <a:t>De prijslijst bestaat</a:t>
          </a:r>
          <a:r>
            <a:rPr lang="nl-NL" sz="1400" baseline="0"/>
            <a:t> uit 6 tabbladen die allen volledig ingevuld dienen te worden:</a:t>
          </a:r>
        </a:p>
        <a:p>
          <a:r>
            <a:rPr lang="nl-NL" sz="1400" baseline="0"/>
            <a:t>1. Totalen: hierin een totaal overzicht van alle kosten van de verschillende onderdelen.</a:t>
          </a:r>
        </a:p>
        <a:p>
          <a:r>
            <a:rPr lang="nl-NL" sz="1400" baseline="0"/>
            <a:t>2. Implementatiekosten</a:t>
          </a:r>
        </a:p>
        <a:p>
          <a:r>
            <a:rPr lang="nl-NL" sz="1400" baseline="0"/>
            <a:t>3. Beheerkosten</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4. Stuksprijzen in de beheerfase</a:t>
          </a:r>
        </a:p>
        <a:p>
          <a:pPr marL="0" marR="0" lvl="0" indent="0" defTabSz="914400" eaLnBrk="1" fontAlgn="auto" latinLnBrk="0" hangingPunct="1">
            <a:lnSpc>
              <a:spcPct val="100000"/>
            </a:lnSpc>
            <a:spcBef>
              <a:spcPts val="0"/>
            </a:spcBef>
            <a:spcAft>
              <a:spcPts val="0"/>
            </a:spcAft>
            <a:buClrTx/>
            <a:buSzTx/>
            <a:buFontTx/>
            <a:buNone/>
            <a:tabLst/>
            <a:defRPr/>
          </a:pPr>
          <a:r>
            <a:rPr lang="nl-NL" sz="1400" baseline="0"/>
            <a:t>5. Energieverbruik</a:t>
          </a:r>
        </a:p>
        <a:p>
          <a:endParaRPr lang="nl-NL" sz="1400" baseline="0"/>
        </a:p>
        <a:p>
          <a:r>
            <a:rPr lang="nl-NL" sz="1400"/>
            <a:t>- Per tabblad staat</a:t>
          </a:r>
          <a:r>
            <a:rPr lang="nl-NL" sz="1400" baseline="0"/>
            <a:t>, daar waar nodig, een uitleg van de toegepaste rekenmethode. </a:t>
          </a:r>
        </a:p>
        <a:p>
          <a:r>
            <a:rPr lang="nl-NL" sz="1400" baseline="0"/>
            <a:t>- De Inschrijver dient enkel de en </a:t>
          </a:r>
          <a:r>
            <a:rPr lang="nl-NL" sz="1400" u="sng" baseline="0"/>
            <a:t>alle</a:t>
          </a:r>
          <a:r>
            <a:rPr lang="nl-NL" sz="1400" baseline="0"/>
            <a:t> groene velden in te vullen. </a:t>
          </a:r>
        </a:p>
        <a:p>
          <a:r>
            <a:rPr lang="nl-NL" sz="1400" baseline="0"/>
            <a:t>- Afwijking van de geschetste range voor de uurtarieven leidt tot uitsluiting van de aanbesteding;</a:t>
          </a:r>
        </a:p>
        <a:p>
          <a:r>
            <a:rPr lang="nl-NL" sz="1400" baseline="0"/>
            <a:t>-</a:t>
          </a:r>
          <a:r>
            <a:rPr lang="nl-NL" sz="1400"/>
            <a:t>De prijzen zijn in euro’s, exclusief BTW en zijn </a:t>
          </a:r>
          <a:r>
            <a:rPr lang="nl-NL" sz="1400" u="sng"/>
            <a:t>all-in</a:t>
          </a:r>
          <a:r>
            <a:rPr lang="nl-NL" sz="14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193040</xdr:colOff>
      <xdr:row>12</xdr:row>
      <xdr:rowOff>111760</xdr:rowOff>
    </xdr:from>
    <xdr:to>
      <xdr:col>6</xdr:col>
      <xdr:colOff>955040</xdr:colOff>
      <xdr:row>16</xdr:row>
      <xdr:rowOff>40640</xdr:rowOff>
    </xdr:to>
    <xdr:sp macro="" textlink="">
      <xdr:nvSpPr>
        <xdr:cNvPr id="2" name="Tekstvak 1">
          <a:extLst>
            <a:ext uri="{FF2B5EF4-FFF2-40B4-BE49-F238E27FC236}">
              <a16:creationId xmlns:a16="http://schemas.microsoft.com/office/drawing/2014/main" id="{00000000-0008-0000-0100-000002000000}"/>
            </a:ext>
          </a:extLst>
        </xdr:cNvPr>
        <xdr:cNvSpPr txBox="1"/>
      </xdr:nvSpPr>
      <xdr:spPr>
        <a:xfrm>
          <a:off x="193040" y="3464560"/>
          <a:ext cx="4876800" cy="701040"/>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600"/>
            <a:t>Het tabblad Totalen wordt automatisch ingevuld</a:t>
          </a:r>
          <a:r>
            <a:rPr lang="nl-NL" sz="1600" baseline="0"/>
            <a:t> met de totaalwaarden van de afzonderlijke tabbladen 2 t/m 5</a:t>
          </a:r>
        </a:p>
        <a:p>
          <a:r>
            <a:rPr lang="nl-NL" sz="1600" baseline="0"/>
            <a:t>.</a:t>
          </a:r>
          <a:endParaRPr lang="nl-NL" sz="1600"/>
        </a:p>
      </xdr:txBody>
    </xdr:sp>
    <xdr:clientData/>
  </xdr:twoCellAnchor>
  <xdr:twoCellAnchor>
    <xdr:from>
      <xdr:col>1</xdr:col>
      <xdr:colOff>66038</xdr:colOff>
      <xdr:row>28</xdr:row>
      <xdr:rowOff>82137</xdr:rowOff>
    </xdr:from>
    <xdr:to>
      <xdr:col>6</xdr:col>
      <xdr:colOff>1533769</xdr:colOff>
      <xdr:row>35</xdr:row>
      <xdr:rowOff>75885</xdr:rowOff>
    </xdr:to>
    <xdr:sp macro="" textlink="">
      <xdr:nvSpPr>
        <xdr:cNvPr id="3" name="Tekstvak 2">
          <a:extLst>
            <a:ext uri="{FF2B5EF4-FFF2-40B4-BE49-F238E27FC236}">
              <a16:creationId xmlns:a16="http://schemas.microsoft.com/office/drawing/2014/main" id="{22BD2470-7028-D04C-881D-C01472BCE540}"/>
            </a:ext>
          </a:extLst>
        </xdr:cNvPr>
        <xdr:cNvSpPr txBox="1"/>
      </xdr:nvSpPr>
      <xdr:spPr>
        <a:xfrm>
          <a:off x="330872" y="6925692"/>
          <a:ext cx="6391238" cy="142625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endParaRPr lang="nl-NL"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154940</xdr:colOff>
      <xdr:row>47</xdr:row>
      <xdr:rowOff>96521</xdr:rowOff>
    </xdr:from>
    <xdr:to>
      <xdr:col>6</xdr:col>
      <xdr:colOff>944880</xdr:colOff>
      <xdr:row>64</xdr:row>
      <xdr:rowOff>147411</xdr:rowOff>
    </xdr:to>
    <xdr:sp macro="" textlink="">
      <xdr:nvSpPr>
        <xdr:cNvPr id="2" name="Tekstvak 1">
          <a:extLst>
            <a:ext uri="{FF2B5EF4-FFF2-40B4-BE49-F238E27FC236}">
              <a16:creationId xmlns:a16="http://schemas.microsoft.com/office/drawing/2014/main" id="{F16DD49D-CEDB-1640-9D8A-8211A27C5FE0}"/>
            </a:ext>
          </a:extLst>
        </xdr:cNvPr>
        <xdr:cNvSpPr txBox="1"/>
      </xdr:nvSpPr>
      <xdr:spPr>
        <a:xfrm>
          <a:off x="427083" y="25780003"/>
          <a:ext cx="11040654" cy="3520712"/>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a:t>
          </a:r>
          <a:r>
            <a:rPr lang="nl-NL" sz="1200" b="1" baseline="0"/>
            <a:t> velden behoeven uitleg:</a:t>
          </a:r>
        </a:p>
        <a:p>
          <a:endParaRPr lang="nl-NL" sz="1200" baseline="0"/>
        </a:p>
        <a:p>
          <a:r>
            <a:rPr lang="nl-NL" sz="1200" i="1" baseline="0"/>
            <a:t>Gebruikte aantallen</a:t>
          </a:r>
        </a:p>
        <a:p>
          <a:r>
            <a:rPr lang="nl-NL" sz="1200" i="0" baseline="0"/>
            <a:t>Voor verschillende velden (Implementatie DRIS-displays) worden aantallen gebruikt uit de </a:t>
          </a:r>
          <a:r>
            <a:rPr lang="nl-NL" sz="1200" b="0" i="0" baseline="0"/>
            <a:t>Bijlage Haltelijst</a:t>
          </a:r>
          <a:r>
            <a:rPr lang="nl-NL" sz="1200" i="0" baseline="0"/>
            <a:t>. De onderverdeling voor de verschillende volgposten zijn een fictieve inschatting/verdeling:</a:t>
          </a:r>
        </a:p>
        <a:p>
          <a:r>
            <a:rPr lang="nl-NL" sz="1200" i="0" baseline="0"/>
            <a:t>- Prijs aanleg (turn-key) energiekabel per meter 'graven'</a:t>
          </a:r>
        </a:p>
        <a:p>
          <a:r>
            <a:rPr lang="nl-NL" sz="1200" i="0" baseline="0"/>
            <a:t>- Prijs aanleg (turn-key) energiekabel per meter 'gestuurde boring'</a:t>
          </a:r>
        </a:p>
        <a:p>
          <a:endParaRPr lang="nl-NL" sz="1200" baseline="0"/>
        </a:p>
        <a:p>
          <a:r>
            <a:rPr lang="nl-NL" sz="1200" i="1" baseline="0"/>
            <a:t>Prijs aanleg energiekabel per meter 'graven':</a:t>
          </a:r>
        </a:p>
        <a:p>
          <a:r>
            <a:rPr lang="nl-NL" sz="1200" i="0" baseline="0"/>
            <a:t>De Inschrijver geeft de prijs per meter in veld </a:t>
          </a:r>
          <a:r>
            <a:rPr lang="nl-NL" sz="1200" b="0" i="0" baseline="0"/>
            <a:t>C24</a:t>
          </a:r>
          <a:r>
            <a:rPr lang="nl-NL" sz="1200" i="0" baseline="0"/>
            <a:t> aan. Voor een de berekening van de implementatiekosten houdt Opdrachtgever rekening met een energiekabel van gemiddeld 15 meter per locatie. De ingevoerde prijs in veld</a:t>
          </a:r>
          <a:r>
            <a:rPr lang="nl-NL" sz="1200" b="1" i="0" baseline="0"/>
            <a:t> </a:t>
          </a:r>
          <a:r>
            <a:rPr lang="nl-NL" sz="1200" b="0" i="0" baseline="0"/>
            <a:t>C24</a:t>
          </a:r>
          <a:r>
            <a:rPr lang="nl-NL" sz="1200" b="1" i="0" baseline="0"/>
            <a:t> </a:t>
          </a:r>
          <a:r>
            <a:rPr lang="nl-NL" sz="1200" i="0" baseline="0"/>
            <a:t>wordt vermenigvuldigt met het aantal te plaatsen Haltesystemen (2) vermenigvuldigt met 15 (=30 meter). Dit resulteert in een totaalprijs in veld E24, maal de weging een totaal gewogen prijs in veld G24.</a:t>
          </a:r>
        </a:p>
        <a:p>
          <a:endParaRPr lang="nl-NL" sz="1200" i="1" baseline="0"/>
        </a:p>
        <a:p>
          <a:r>
            <a:rPr lang="nl-NL" sz="1200" i="1" baseline="0"/>
            <a:t>Prijs aanleg energiekabel per meter 'gestuurde boring':</a:t>
          </a:r>
        </a:p>
        <a:p>
          <a:r>
            <a:rPr lang="nl-NL" sz="1200" i="0" baseline="0"/>
            <a:t>De Inschrijver geeft de prijs per meter in veld C25 aan. Voor een de berekening van de implementatiekosten houdt Opdrachtgever rekening met een energiekabel van 15 meter per locatie. De ingevoerde prijs in veld C25 wordt vermenigvuldigt met het aantal te plaatsen Haltesystemen (1) vermenigvuldigt met 15 (=15 meter). Dit resulteert in een totaalprijs in veld E25, maal de weging een totaal gewogen prijs in veld G25.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43</xdr:row>
      <xdr:rowOff>127000</xdr:rowOff>
    </xdr:from>
    <xdr:to>
      <xdr:col>6</xdr:col>
      <xdr:colOff>850900</xdr:colOff>
      <xdr:row>59</xdr:row>
      <xdr:rowOff>182880</xdr:rowOff>
    </xdr:to>
    <xdr:sp macro="" textlink="">
      <xdr:nvSpPr>
        <xdr:cNvPr id="3" name="Tekstvak 2">
          <a:extLst>
            <a:ext uri="{FF2B5EF4-FFF2-40B4-BE49-F238E27FC236}">
              <a16:creationId xmlns:a16="http://schemas.microsoft.com/office/drawing/2014/main" id="{1FBC88DD-86CE-0549-B7AD-6AF109FE39DF}"/>
            </a:ext>
          </a:extLst>
        </xdr:cNvPr>
        <xdr:cNvSpPr txBox="1"/>
      </xdr:nvSpPr>
      <xdr:spPr>
        <a:xfrm>
          <a:off x="381000" y="23583900"/>
          <a:ext cx="10985500" cy="33070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nl-NL" sz="1200" b="1"/>
            <a:t>Enkele velden behoeven uitleg:</a:t>
          </a:r>
        </a:p>
        <a:p>
          <a:endParaRPr lang="nl-NL" sz="1200" b="1"/>
        </a:p>
        <a:p>
          <a:r>
            <a:rPr lang="nl-NL" sz="1200" b="0" i="1"/>
            <a:t>Algemene opmerkingen:</a:t>
          </a:r>
        </a:p>
        <a:p>
          <a:r>
            <a:rPr lang="nl-NL" sz="1200" b="0" i="0" baseline="0"/>
            <a:t>- De Totalen worden verrekend voor de maximale duur van de looptijd van de Beheerovereenkomst van 15 jaar (15 x 12 maanden = 180 maanden)</a:t>
          </a:r>
        </a:p>
        <a:p>
          <a:endParaRPr lang="nl-NL" sz="1200" b="0" i="0" baseline="0"/>
        </a:p>
        <a:p>
          <a:r>
            <a:rPr lang="nl-NL" sz="1200" b="0" i="1"/>
            <a:t>Reiniging per display (4 * per jaar):</a:t>
          </a:r>
        </a:p>
        <a:p>
          <a:r>
            <a:rPr lang="nl-NL" sz="1200" b="0" i="0"/>
            <a:t>De Inschrijver geeft hier de</a:t>
          </a:r>
          <a:r>
            <a:rPr lang="nl-NL" sz="1200" b="0" i="0" baseline="0"/>
            <a:t> prijs per Haltesysteem </a:t>
          </a:r>
          <a:r>
            <a:rPr lang="nl-NL" sz="1200" b="1" i="0" baseline="0"/>
            <a:t>per maand </a:t>
          </a:r>
          <a:r>
            <a:rPr lang="nl-NL" sz="1200" b="0" i="0" baseline="0"/>
            <a:t>aan om vier keer per jaar het Haltesysteem te laten reinigen.</a:t>
          </a:r>
        </a:p>
        <a:p>
          <a:endParaRPr lang="nl-NL" sz="1200" b="0" i="0" baseline="0"/>
        </a:p>
        <a:p>
          <a:r>
            <a:rPr lang="nl-NL" sz="1200" b="0" i="1"/>
            <a:t>Stroomverbruik displays:</a:t>
          </a:r>
        </a:p>
        <a:p>
          <a:r>
            <a:rPr lang="nl-NL" sz="1200" b="0" i="0"/>
            <a:t>De kosten voor het stroomverbruik, </a:t>
          </a:r>
          <a:r>
            <a:rPr lang="nl-NL" sz="1200" b="0" i="0" baseline="0"/>
            <a:t>tijdens de looptijd van de Beheerovereenkomst , worden door de wegbeheerders gedragen. Daarom wenst de Provincie inzicht te krijgen in het te verwachten stroomverbruik. De Inschrijver geeft per type Halteysteem het verbruik in kWh aan per maand. In kolom D staan de aantallen displays. In kolom E wordt het totaal aantal kWh vermenigvuldigd met een prijs van € 0,27427. Deze referentieprijs is afkomstig van Eneco Ecostroom 1 jaar, prijslijst te downloaden via www.eneco.nl. </a:t>
          </a:r>
        </a:p>
        <a:p>
          <a:endParaRPr lang="nl-NL" sz="1200" b="0" i="0"/>
        </a:p>
        <a:p>
          <a:pPr marL="0" marR="0" lvl="0" indent="0" defTabSz="914400" eaLnBrk="1" fontAlgn="auto" latinLnBrk="0" hangingPunct="1">
            <a:lnSpc>
              <a:spcPct val="100000"/>
            </a:lnSpc>
            <a:spcBef>
              <a:spcPts val="0"/>
            </a:spcBef>
            <a:spcAft>
              <a:spcPts val="0"/>
            </a:spcAft>
            <a:buClrTx/>
            <a:buSzTx/>
            <a:buFontTx/>
            <a:buNone/>
            <a:tabLst/>
            <a:defRPr/>
          </a:pPr>
          <a:r>
            <a:rPr lang="nl-NL" sz="1200" b="0" i="0" baseline="0"/>
            <a:t>LET OP: de opgegeven waarde voor het stroomverbruik mag in het Project en tijdens de looptijd van de Beheerovereenkomst  niet meer stijgen dan 125% van de hier opgegeven waarde. </a:t>
          </a:r>
          <a:r>
            <a:rPr lang="nl-NL" sz="1200">
              <a:solidFill>
                <a:schemeClr val="dk1"/>
              </a:solidFill>
              <a:effectLst/>
              <a:latin typeface="+mn-lt"/>
              <a:ea typeface="+mn-ea"/>
              <a:cs typeface="+mn-cs"/>
            </a:rPr>
            <a:t>Een overschrijding leidt per (type) Haltesysteem - waar dit van toepassing is - tot een korting van € 0,30 per kwh overschrijding op de maandelijkse beheerkosten.</a:t>
          </a:r>
          <a:r>
            <a:rPr lang="nl-NL" sz="1200">
              <a:effectLst/>
            </a:rPr>
            <a:t> </a:t>
          </a:r>
          <a:r>
            <a:rPr lang="nl-NL" sz="1200" b="0" i="0" baseline="0"/>
            <a:t> </a:t>
          </a:r>
        </a:p>
        <a:p>
          <a:endParaRPr lang="nl-NL" sz="1200" b="0" i="0"/>
        </a:p>
      </xdr:txBody>
    </xdr: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zoomScale="170" workbookViewId="0">
      <selection activeCell="J10" sqref="J10"/>
    </sheetView>
  </sheetViews>
  <sheetFormatPr baseColWidth="10" defaultColWidth="11" defaultRowHeight="16" x14ac:dyDescent="0.2"/>
  <cols>
    <col min="2" max="2" width="14.5" bestFit="1" customWidth="1"/>
  </cols>
  <sheetData>
    <row r="1" spans="1:2" ht="26" x14ac:dyDescent="0.3">
      <c r="A1" s="1" t="s">
        <v>0</v>
      </c>
    </row>
    <row r="5" spans="1:2" x14ac:dyDescent="0.2">
      <c r="B5" s="2">
        <v>5500000</v>
      </c>
    </row>
    <row r="6" spans="1:2" x14ac:dyDescent="0.2">
      <c r="B6" s="2">
        <v>2400000</v>
      </c>
    </row>
  </sheetData>
  <sheetProtection algorithmName="SHA-512" hashValue="OMQn8lTWmyp9j8cxqt0I+gwvgBgYijt2yy5SeggfFZtkoFwuDlL0y9NzTVmDKZoT7YlHnscIEXGUQsflh8ZA5Q==" saltValue="u0oqxFY+2Z9cfGj/FTTn5Q==" spinCount="100000" sheet="1" selectLockedCells="1" sort="0"/>
  <pageMargins left="0.75" right="0.75" top="1" bottom="1" header="0.5" footer="0.5"/>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6"/>
  <sheetViews>
    <sheetView showGridLines="0" zoomScale="120" zoomScaleNormal="120" zoomScalePageLayoutView="125" workbookViewId="0">
      <selection activeCell="K13" sqref="K13"/>
    </sheetView>
  </sheetViews>
  <sheetFormatPr baseColWidth="10" defaultColWidth="11" defaultRowHeight="16" x14ac:dyDescent="0.2"/>
  <cols>
    <col min="1" max="1" width="3.5" style="11" customWidth="1"/>
    <col min="2" max="4" width="11" style="11"/>
    <col min="5" max="5" width="20.6640625" style="12" customWidth="1"/>
    <col min="6" max="6" width="11" style="11"/>
    <col min="7" max="7" width="21.5" style="12" customWidth="1"/>
    <col min="8" max="16384" width="11" style="11"/>
  </cols>
  <sheetData>
    <row r="1" spans="2:7" ht="25" x14ac:dyDescent="0.2">
      <c r="B1" s="10" t="s">
        <v>1</v>
      </c>
    </row>
    <row r="2" spans="2:7" ht="17" thickBot="1" x14ac:dyDescent="0.25"/>
    <row r="3" spans="2:7" ht="17" thickBot="1" x14ac:dyDescent="0.25">
      <c r="E3" s="13" t="s">
        <v>2</v>
      </c>
      <c r="F3" s="14" t="s">
        <v>3</v>
      </c>
      <c r="G3" s="13" t="s">
        <v>4</v>
      </c>
    </row>
    <row r="4" spans="2:7" ht="17" thickBot="1" x14ac:dyDescent="0.25">
      <c r="B4" s="137" t="s">
        <v>5</v>
      </c>
      <c r="C4" s="138"/>
      <c r="D4" s="139"/>
      <c r="E4" s="15"/>
      <c r="F4" s="16"/>
      <c r="G4" s="15"/>
    </row>
    <row r="5" spans="2:7" ht="17" thickBot="1" x14ac:dyDescent="0.25">
      <c r="B5" s="146" t="s">
        <v>145</v>
      </c>
      <c r="C5" s="147"/>
      <c r="D5" s="148"/>
      <c r="E5" s="3">
        <f>'2. Implementatie'!E44</f>
        <v>0</v>
      </c>
      <c r="F5" s="17" t="s">
        <v>6</v>
      </c>
      <c r="G5" s="3">
        <f>'2. Implementatie'!G44</f>
        <v>0</v>
      </c>
    </row>
    <row r="6" spans="2:7" ht="17" thickBot="1" x14ac:dyDescent="0.25">
      <c r="B6" s="18"/>
    </row>
    <row r="7" spans="2:7" ht="17" thickBot="1" x14ac:dyDescent="0.25">
      <c r="B7" s="137" t="s">
        <v>7</v>
      </c>
      <c r="C7" s="138"/>
      <c r="D7" s="138"/>
      <c r="E7" s="15"/>
      <c r="F7" s="16"/>
      <c r="G7" s="15"/>
    </row>
    <row r="8" spans="2:7" ht="17" thickBot="1" x14ac:dyDescent="0.25">
      <c r="B8" s="143" t="s">
        <v>146</v>
      </c>
      <c r="C8" s="144"/>
      <c r="D8" s="144"/>
      <c r="E8" s="3">
        <f>'3. Beheerkosten'!E41</f>
        <v>0</v>
      </c>
      <c r="F8" s="17" t="s">
        <v>6</v>
      </c>
      <c r="G8" s="3">
        <f>'3. Beheerkosten'!G41</f>
        <v>0</v>
      </c>
    </row>
    <row r="9" spans="2:7" ht="17" thickBot="1" x14ac:dyDescent="0.25">
      <c r="B9" s="143" t="s">
        <v>8</v>
      </c>
      <c r="C9" s="144"/>
      <c r="D9" s="145"/>
      <c r="E9" s="3">
        <f>'4. Stuksprijzen beheer'!E61</f>
        <v>0</v>
      </c>
      <c r="F9" s="17" t="s">
        <v>6</v>
      </c>
      <c r="G9" s="3">
        <f>'4. Stuksprijzen beheer'!G61</f>
        <v>0</v>
      </c>
    </row>
    <row r="10" spans="2:7" ht="17" thickBot="1" x14ac:dyDescent="0.25"/>
    <row r="11" spans="2:7" ht="17" thickBot="1" x14ac:dyDescent="0.25">
      <c r="B11" s="140" t="s">
        <v>9</v>
      </c>
      <c r="C11" s="141"/>
      <c r="D11" s="142"/>
      <c r="E11" s="19">
        <f>SUM(E5:E10)</f>
        <v>0</v>
      </c>
      <c r="F11" s="20" t="s">
        <v>6</v>
      </c>
      <c r="G11" s="19">
        <f>SUM(G5:G10)</f>
        <v>0</v>
      </c>
    </row>
    <row r="19" spans="2:7" ht="17" thickBot="1" x14ac:dyDescent="0.25"/>
    <row r="20" spans="2:7" x14ac:dyDescent="0.2">
      <c r="B20" s="21" t="s">
        <v>10</v>
      </c>
      <c r="C20" s="22"/>
      <c r="D20" s="22"/>
      <c r="E20" s="23"/>
      <c r="F20" s="22"/>
      <c r="G20" s="24"/>
    </row>
    <row r="21" spans="2:7" x14ac:dyDescent="0.2">
      <c r="B21" s="25"/>
      <c r="E21" s="26"/>
      <c r="G21" s="27"/>
    </row>
    <row r="22" spans="2:7" x14ac:dyDescent="0.2">
      <c r="B22" s="25" t="s">
        <v>11</v>
      </c>
      <c r="C22" s="128" t="s">
        <v>12</v>
      </c>
      <c r="D22" s="128"/>
      <c r="E22" s="128"/>
      <c r="F22" s="128"/>
      <c r="G22" s="129"/>
    </row>
    <row r="23" spans="2:7" x14ac:dyDescent="0.2">
      <c r="B23" s="25" t="s">
        <v>13</v>
      </c>
      <c r="C23" s="128" t="s">
        <v>12</v>
      </c>
      <c r="D23" s="128"/>
      <c r="E23" s="128"/>
      <c r="F23" s="128"/>
      <c r="G23" s="129"/>
    </row>
    <row r="24" spans="2:7" x14ac:dyDescent="0.2">
      <c r="B24" s="25"/>
      <c r="E24" s="26"/>
      <c r="G24" s="27"/>
    </row>
    <row r="25" spans="2:7" x14ac:dyDescent="0.2">
      <c r="B25" s="133" t="s">
        <v>14</v>
      </c>
      <c r="C25" s="134"/>
      <c r="D25" s="134"/>
      <c r="E25" s="135" t="s">
        <v>12</v>
      </c>
      <c r="F25" s="135"/>
      <c r="G25" s="136"/>
    </row>
    <row r="26" spans="2:7" x14ac:dyDescent="0.2">
      <c r="B26" s="25"/>
      <c r="E26" s="26"/>
      <c r="G26" s="27"/>
    </row>
    <row r="27" spans="2:7" x14ac:dyDescent="0.2">
      <c r="B27" s="25"/>
      <c r="E27" s="26"/>
      <c r="G27" s="27"/>
    </row>
    <row r="28" spans="2:7" x14ac:dyDescent="0.2">
      <c r="B28" s="25" t="s">
        <v>15</v>
      </c>
      <c r="E28" s="26"/>
      <c r="G28" s="27"/>
    </row>
    <row r="29" spans="2:7" x14ac:dyDescent="0.2">
      <c r="B29" s="127"/>
      <c r="C29" s="128"/>
      <c r="D29" s="128"/>
      <c r="E29" s="128"/>
      <c r="F29" s="128"/>
      <c r="G29" s="129"/>
    </row>
    <row r="30" spans="2:7" x14ac:dyDescent="0.2">
      <c r="B30" s="127"/>
      <c r="C30" s="128"/>
      <c r="D30" s="128"/>
      <c r="E30" s="128"/>
      <c r="F30" s="128"/>
      <c r="G30" s="129"/>
    </row>
    <row r="31" spans="2:7" x14ac:dyDescent="0.2">
      <c r="B31" s="127"/>
      <c r="C31" s="128"/>
      <c r="D31" s="128"/>
      <c r="E31" s="128"/>
      <c r="F31" s="128"/>
      <c r="G31" s="129"/>
    </row>
    <row r="32" spans="2:7" x14ac:dyDescent="0.2">
      <c r="B32" s="127"/>
      <c r="C32" s="128"/>
      <c r="D32" s="128"/>
      <c r="E32" s="128"/>
      <c r="F32" s="128"/>
      <c r="G32" s="129"/>
    </row>
    <row r="33" spans="2:7" x14ac:dyDescent="0.2">
      <c r="B33" s="127"/>
      <c r="C33" s="128"/>
      <c r="D33" s="128"/>
      <c r="E33" s="128"/>
      <c r="F33" s="128"/>
      <c r="G33" s="129"/>
    </row>
    <row r="34" spans="2:7" x14ac:dyDescent="0.2">
      <c r="B34" s="127"/>
      <c r="C34" s="128"/>
      <c r="D34" s="128"/>
      <c r="E34" s="128"/>
      <c r="F34" s="128"/>
      <c r="G34" s="129"/>
    </row>
    <row r="35" spans="2:7" x14ac:dyDescent="0.2">
      <c r="B35" s="127"/>
      <c r="C35" s="128"/>
      <c r="D35" s="128"/>
      <c r="E35" s="128"/>
      <c r="F35" s="128"/>
      <c r="G35" s="129"/>
    </row>
    <row r="36" spans="2:7" ht="17" thickBot="1" x14ac:dyDescent="0.25">
      <c r="B36" s="130"/>
      <c r="C36" s="131"/>
      <c r="D36" s="131"/>
      <c r="E36" s="131"/>
      <c r="F36" s="131"/>
      <c r="G36" s="132"/>
    </row>
  </sheetData>
  <sheetProtection algorithmName="SHA-512" hashValue="Ny7bIRmoUueDnlAV7ZG+9T76MU7oQztnIzv0/0YX54lyoCI7RtlhK+YtPurqsXnrEXRNxMDRQ4B5HF7RjzrZug==" saltValue="TAWzLN6Nq2loVCfyUeJ1Gg==" spinCount="100000" sheet="1" objects="1" scenarios="1" selectLockedCells="1" selectUnlockedCells="1"/>
  <mergeCells count="11">
    <mergeCell ref="B29:G36"/>
    <mergeCell ref="B25:D25"/>
    <mergeCell ref="E25:G25"/>
    <mergeCell ref="B4:D4"/>
    <mergeCell ref="B7:D7"/>
    <mergeCell ref="B11:D11"/>
    <mergeCell ref="B9:D9"/>
    <mergeCell ref="B5:D5"/>
    <mergeCell ref="B8:D8"/>
    <mergeCell ref="C23:G23"/>
    <mergeCell ref="C22:G22"/>
  </mergeCells>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8BB0F-5AD0-884B-8175-36C7E1E85D92}">
  <dimension ref="B1:H44"/>
  <sheetViews>
    <sheetView showGridLines="0" zoomScale="150" workbookViewId="0">
      <selection activeCell="C9" sqref="C6:C9"/>
    </sheetView>
  </sheetViews>
  <sheetFormatPr baseColWidth="10" defaultColWidth="11" defaultRowHeight="16" x14ac:dyDescent="0.2"/>
  <cols>
    <col min="1" max="1" width="3.5" style="11" customWidth="1"/>
    <col min="2" max="2" width="83.1640625" style="11" customWidth="1"/>
    <col min="3" max="3" width="12.83203125" style="11" customWidth="1"/>
    <col min="4" max="4" width="11.1640625" style="44" customWidth="1"/>
    <col min="5" max="5" width="16.1640625" style="11" customWidth="1"/>
    <col min="6" max="6" width="11.1640625" style="44" customWidth="1"/>
    <col min="7" max="7" width="16.1640625" style="11" customWidth="1"/>
    <col min="8" max="8" width="53.1640625" style="11" customWidth="1"/>
    <col min="9" max="16384" width="11" style="11"/>
  </cols>
  <sheetData>
    <row r="1" spans="2:8" ht="23" x14ac:dyDescent="0.2">
      <c r="B1" s="28" t="s">
        <v>20</v>
      </c>
    </row>
    <row r="2" spans="2:8" ht="17" thickBot="1" x14ac:dyDescent="0.25"/>
    <row r="3" spans="2:8" ht="17" thickBot="1" x14ac:dyDescent="0.25">
      <c r="B3" s="29"/>
      <c r="C3" s="30" t="s">
        <v>16</v>
      </c>
      <c r="D3" s="45" t="s">
        <v>17</v>
      </c>
      <c r="E3" s="31" t="s">
        <v>2</v>
      </c>
      <c r="F3" s="45" t="s">
        <v>3</v>
      </c>
      <c r="G3" s="31" t="s">
        <v>4</v>
      </c>
      <c r="H3" s="31" t="s">
        <v>18</v>
      </c>
    </row>
    <row r="4" spans="2:8" ht="17" thickBot="1" x14ac:dyDescent="0.25">
      <c r="B4" s="32" t="s">
        <v>139</v>
      </c>
      <c r="C4" s="110"/>
      <c r="D4" s="111"/>
      <c r="E4" s="110"/>
      <c r="F4" s="111"/>
      <c r="G4" s="154"/>
      <c r="H4" s="155"/>
    </row>
    <row r="5" spans="2:8" ht="17" thickBot="1" x14ac:dyDescent="0.25">
      <c r="B5" s="151" t="s">
        <v>19</v>
      </c>
      <c r="C5" s="152"/>
      <c r="D5" s="152"/>
      <c r="E5" s="152"/>
      <c r="F5" s="152"/>
      <c r="G5" s="152"/>
      <c r="H5" s="153"/>
    </row>
    <row r="6" spans="2:8" ht="17" thickBot="1" x14ac:dyDescent="0.25">
      <c r="B6" s="33" t="s">
        <v>20</v>
      </c>
      <c r="C6" s="58"/>
      <c r="D6" s="46">
        <v>1</v>
      </c>
      <c r="E6" s="4">
        <f t="shared" ref="E6:E9" si="0">C6*D6</f>
        <v>0</v>
      </c>
      <c r="F6" s="50">
        <v>1</v>
      </c>
      <c r="G6" s="4">
        <f>E6*F6</f>
        <v>0</v>
      </c>
      <c r="H6" s="34"/>
    </row>
    <row r="7" spans="2:8" ht="17" thickBot="1" x14ac:dyDescent="0.25">
      <c r="B7" s="33" t="s">
        <v>21</v>
      </c>
      <c r="C7" s="8"/>
      <c r="D7" s="46">
        <v>1</v>
      </c>
      <c r="E7" s="4">
        <f>C7*D7</f>
        <v>0</v>
      </c>
      <c r="F7" s="50">
        <v>1</v>
      </c>
      <c r="G7" s="5">
        <f>E7*F7</f>
        <v>0</v>
      </c>
      <c r="H7" s="35"/>
    </row>
    <row r="8" spans="2:8" ht="17" thickBot="1" x14ac:dyDescent="0.25">
      <c r="B8" s="33" t="s">
        <v>147</v>
      </c>
      <c r="C8" s="58"/>
      <c r="D8" s="46">
        <v>1</v>
      </c>
      <c r="E8" s="4">
        <f t="shared" si="0"/>
        <v>0</v>
      </c>
      <c r="F8" s="50">
        <v>1</v>
      </c>
      <c r="G8" s="5">
        <f t="shared" ref="G8" si="1">E8*F8</f>
        <v>0</v>
      </c>
      <c r="H8" s="36"/>
    </row>
    <row r="9" spans="2:8" ht="17" thickBot="1" x14ac:dyDescent="0.25">
      <c r="B9" s="37" t="s">
        <v>22</v>
      </c>
      <c r="C9" s="8"/>
      <c r="D9" s="46">
        <v>1</v>
      </c>
      <c r="E9" s="4">
        <f t="shared" si="0"/>
        <v>0</v>
      </c>
      <c r="F9" s="50">
        <v>1</v>
      </c>
      <c r="G9" s="5">
        <f>E9*F9</f>
        <v>0</v>
      </c>
      <c r="H9" s="35"/>
    </row>
    <row r="10" spans="2:8" ht="17" thickBot="1" x14ac:dyDescent="0.25">
      <c r="B10" s="73"/>
      <c r="C10" s="77"/>
      <c r="D10" s="78" t="s">
        <v>23</v>
      </c>
      <c r="E10" s="112">
        <f>SUM(E6:E9)</f>
        <v>0</v>
      </c>
      <c r="F10" s="79" t="s">
        <v>24</v>
      </c>
      <c r="G10" s="112">
        <f>SUM(G6:G9)</f>
        <v>0</v>
      </c>
      <c r="H10" s="74"/>
    </row>
    <row r="11" spans="2:8" ht="17" thickBot="1" x14ac:dyDescent="0.25">
      <c r="B11" s="59"/>
      <c r="C11" s="80"/>
      <c r="D11" s="63"/>
      <c r="E11" s="64"/>
      <c r="F11" s="65"/>
      <c r="G11" s="66"/>
      <c r="H11" s="67"/>
    </row>
    <row r="12" spans="2:8" ht="17" thickBot="1" x14ac:dyDescent="0.25">
      <c r="B12" s="151" t="s">
        <v>25</v>
      </c>
      <c r="C12" s="152"/>
      <c r="D12" s="152"/>
      <c r="E12" s="152"/>
      <c r="F12" s="152"/>
      <c r="G12" s="152"/>
      <c r="H12" s="153"/>
    </row>
    <row r="13" spans="2:8" ht="17" thickBot="1" x14ac:dyDescent="0.25">
      <c r="B13" s="60" t="s">
        <v>26</v>
      </c>
      <c r="C13" s="61"/>
      <c r="D13" s="61"/>
      <c r="E13" s="61"/>
      <c r="F13" s="61"/>
      <c r="G13" s="61"/>
      <c r="H13" s="62"/>
    </row>
    <row r="14" spans="2:8" ht="17" thickBot="1" x14ac:dyDescent="0.25">
      <c r="B14" s="33" t="s">
        <v>27</v>
      </c>
      <c r="C14" s="58"/>
      <c r="D14" s="46">
        <v>9</v>
      </c>
      <c r="E14" s="4">
        <f t="shared" ref="E14:E42" si="2">C14*D14</f>
        <v>0</v>
      </c>
      <c r="F14" s="50">
        <v>1</v>
      </c>
      <c r="G14" s="4">
        <f t="shared" ref="G14:G42" si="3">E14*F14</f>
        <v>0</v>
      </c>
      <c r="H14" s="34"/>
    </row>
    <row r="15" spans="2:8" ht="17" thickBot="1" x14ac:dyDescent="0.25">
      <c r="B15" s="33" t="s">
        <v>162</v>
      </c>
      <c r="C15" s="58"/>
      <c r="D15" s="46">
        <v>1</v>
      </c>
      <c r="E15" s="4">
        <f t="shared" si="2"/>
        <v>0</v>
      </c>
      <c r="F15" s="50">
        <v>1</v>
      </c>
      <c r="G15" s="4">
        <f t="shared" si="3"/>
        <v>0</v>
      </c>
      <c r="H15" s="34"/>
    </row>
    <row r="16" spans="2:8" ht="17" thickBot="1" x14ac:dyDescent="0.25">
      <c r="B16" s="33" t="s">
        <v>163</v>
      </c>
      <c r="C16" s="58"/>
      <c r="D16" s="46">
        <v>1</v>
      </c>
      <c r="E16" s="4">
        <f t="shared" si="2"/>
        <v>0</v>
      </c>
      <c r="F16" s="50">
        <v>1</v>
      </c>
      <c r="G16" s="4">
        <f t="shared" si="3"/>
        <v>0</v>
      </c>
      <c r="H16" s="36"/>
    </row>
    <row r="17" spans="2:8" ht="17" thickBot="1" x14ac:dyDescent="0.25">
      <c r="B17" s="33" t="s">
        <v>167</v>
      </c>
      <c r="C17" s="58"/>
      <c r="D17" s="46">
        <v>1</v>
      </c>
      <c r="E17" s="4">
        <f t="shared" ref="E17" si="4">C17*D17</f>
        <v>0</v>
      </c>
      <c r="F17" s="50">
        <v>1</v>
      </c>
      <c r="G17" s="4">
        <f t="shared" ref="G17" si="5">E17*F17</f>
        <v>0</v>
      </c>
      <c r="H17" s="36"/>
    </row>
    <row r="18" spans="2:8" ht="17" thickBot="1" x14ac:dyDescent="0.25">
      <c r="B18" s="33" t="s">
        <v>159</v>
      </c>
      <c r="C18" s="58"/>
      <c r="D18" s="46">
        <v>9</v>
      </c>
      <c r="E18" s="4">
        <f t="shared" ref="E18:E20" si="6">C18*D18</f>
        <v>0</v>
      </c>
      <c r="F18" s="50">
        <v>1</v>
      </c>
      <c r="G18" s="4">
        <f>E18*F18</f>
        <v>0</v>
      </c>
      <c r="H18" s="36"/>
    </row>
    <row r="19" spans="2:8" ht="17" thickBot="1" x14ac:dyDescent="0.25">
      <c r="B19" s="33" t="s">
        <v>160</v>
      </c>
      <c r="C19" s="58"/>
      <c r="D19" s="46">
        <v>1</v>
      </c>
      <c r="E19" s="4">
        <f t="shared" si="6"/>
        <v>0</v>
      </c>
      <c r="F19" s="50">
        <v>1</v>
      </c>
      <c r="G19" s="4">
        <f t="shared" ref="G19:G20" si="7">E19*F19</f>
        <v>0</v>
      </c>
      <c r="H19" s="36"/>
    </row>
    <row r="20" spans="2:8" ht="17" thickBot="1" x14ac:dyDescent="0.25">
      <c r="B20" s="33" t="s">
        <v>161</v>
      </c>
      <c r="C20" s="58"/>
      <c r="D20" s="46">
        <v>1</v>
      </c>
      <c r="E20" s="4">
        <f t="shared" si="6"/>
        <v>0</v>
      </c>
      <c r="F20" s="50">
        <v>1</v>
      </c>
      <c r="G20" s="4">
        <f t="shared" si="7"/>
        <v>0</v>
      </c>
      <c r="H20" s="36"/>
    </row>
    <row r="21" spans="2:8" ht="17" thickBot="1" x14ac:dyDescent="0.25">
      <c r="B21" s="60" t="s">
        <v>28</v>
      </c>
      <c r="C21" s="61"/>
      <c r="D21" s="61"/>
      <c r="E21" s="61"/>
      <c r="F21" s="61"/>
      <c r="G21" s="61"/>
      <c r="H21" s="62"/>
    </row>
    <row r="22" spans="2:8" ht="17" thickBot="1" x14ac:dyDescent="0.25">
      <c r="B22" s="33" t="s">
        <v>29</v>
      </c>
      <c r="C22" s="58"/>
      <c r="D22" s="46">
        <f>D14</f>
        <v>9</v>
      </c>
      <c r="E22" s="4">
        <f t="shared" si="2"/>
        <v>0</v>
      </c>
      <c r="F22" s="50">
        <v>1</v>
      </c>
      <c r="G22" s="4">
        <f t="shared" si="3"/>
        <v>0</v>
      </c>
      <c r="H22" s="36"/>
    </row>
    <row r="23" spans="2:8" ht="17" thickBot="1" x14ac:dyDescent="0.25">
      <c r="B23" s="33" t="s">
        <v>148</v>
      </c>
      <c r="C23" s="58"/>
      <c r="D23" s="46">
        <v>5</v>
      </c>
      <c r="E23" s="4">
        <f t="shared" si="2"/>
        <v>0</v>
      </c>
      <c r="F23" s="50">
        <v>1</v>
      </c>
      <c r="G23" s="4">
        <f t="shared" si="3"/>
        <v>0</v>
      </c>
      <c r="H23" s="36"/>
    </row>
    <row r="24" spans="2:8" ht="17" thickBot="1" x14ac:dyDescent="0.25">
      <c r="B24" s="33" t="s">
        <v>31</v>
      </c>
      <c r="C24" s="58"/>
      <c r="D24" s="46">
        <v>30</v>
      </c>
      <c r="E24" s="4">
        <f>C24*D24</f>
        <v>0</v>
      </c>
      <c r="F24" s="50">
        <v>1</v>
      </c>
      <c r="G24" s="4">
        <f t="shared" si="3"/>
        <v>0</v>
      </c>
      <c r="H24" s="34" t="s">
        <v>33</v>
      </c>
    </row>
    <row r="25" spans="2:8" ht="17" thickBot="1" x14ac:dyDescent="0.25">
      <c r="B25" s="33" t="s">
        <v>32</v>
      </c>
      <c r="C25" s="58"/>
      <c r="D25" s="46">
        <v>15</v>
      </c>
      <c r="E25" s="4">
        <f t="shared" si="2"/>
        <v>0</v>
      </c>
      <c r="F25" s="50">
        <v>1</v>
      </c>
      <c r="G25" s="4">
        <f t="shared" si="3"/>
        <v>0</v>
      </c>
      <c r="H25" s="34" t="s">
        <v>164</v>
      </c>
    </row>
    <row r="26" spans="2:8" ht="17" thickBot="1" x14ac:dyDescent="0.25">
      <c r="B26" s="33" t="s">
        <v>149</v>
      </c>
      <c r="C26" s="9"/>
      <c r="D26" s="46">
        <v>9</v>
      </c>
      <c r="E26" s="4">
        <f t="shared" si="2"/>
        <v>0</v>
      </c>
      <c r="F26" s="50">
        <v>1</v>
      </c>
      <c r="G26" s="4">
        <f t="shared" si="3"/>
        <v>0</v>
      </c>
      <c r="H26" s="34" t="s">
        <v>34</v>
      </c>
    </row>
    <row r="27" spans="2:8" ht="17" thickBot="1" x14ac:dyDescent="0.25">
      <c r="B27" s="33" t="s">
        <v>150</v>
      </c>
      <c r="C27" s="9"/>
      <c r="D27" s="46">
        <v>2</v>
      </c>
      <c r="E27" s="4">
        <f t="shared" si="2"/>
        <v>0</v>
      </c>
      <c r="F27" s="50">
        <v>1</v>
      </c>
      <c r="G27" s="4">
        <f t="shared" si="3"/>
        <v>0</v>
      </c>
      <c r="H27" s="34"/>
    </row>
    <row r="28" spans="2:8" ht="17" thickBot="1" x14ac:dyDescent="0.25">
      <c r="B28" s="33" t="s">
        <v>151</v>
      </c>
      <c r="C28" s="9"/>
      <c r="D28" s="46">
        <v>1</v>
      </c>
      <c r="E28" s="4">
        <f t="shared" si="2"/>
        <v>0</v>
      </c>
      <c r="F28" s="50">
        <v>1</v>
      </c>
      <c r="G28" s="4">
        <f t="shared" si="3"/>
        <v>0</v>
      </c>
      <c r="H28" s="34" t="s">
        <v>34</v>
      </c>
    </row>
    <row r="29" spans="2:8" ht="17" thickBot="1" x14ac:dyDescent="0.25">
      <c r="B29" s="33" t="s">
        <v>152</v>
      </c>
      <c r="C29" s="9"/>
      <c r="D29" s="46">
        <f>D26</f>
        <v>9</v>
      </c>
      <c r="E29" s="4">
        <f t="shared" si="2"/>
        <v>0</v>
      </c>
      <c r="F29" s="50">
        <v>1</v>
      </c>
      <c r="G29" s="4">
        <f t="shared" si="3"/>
        <v>0</v>
      </c>
      <c r="H29" s="34" t="s">
        <v>34</v>
      </c>
    </row>
    <row r="30" spans="2:8" ht="17" thickBot="1" x14ac:dyDescent="0.25">
      <c r="B30" s="33" t="s">
        <v>153</v>
      </c>
      <c r="C30" s="9"/>
      <c r="D30" s="46">
        <f>D19</f>
        <v>1</v>
      </c>
      <c r="E30" s="4">
        <f t="shared" si="2"/>
        <v>0</v>
      </c>
      <c r="F30" s="50">
        <v>1</v>
      </c>
      <c r="G30" s="4">
        <f t="shared" si="3"/>
        <v>0</v>
      </c>
      <c r="H30" s="34"/>
    </row>
    <row r="31" spans="2:8" ht="17" thickBot="1" x14ac:dyDescent="0.25">
      <c r="B31" s="33" t="s">
        <v>154</v>
      </c>
      <c r="C31" s="9"/>
      <c r="D31" s="46">
        <f>D20</f>
        <v>1</v>
      </c>
      <c r="E31" s="4">
        <f t="shared" si="2"/>
        <v>0</v>
      </c>
      <c r="F31" s="50">
        <v>1</v>
      </c>
      <c r="G31" s="4">
        <f t="shared" si="3"/>
        <v>0</v>
      </c>
      <c r="H31" s="34"/>
    </row>
    <row r="32" spans="2:8" ht="17" thickBot="1" x14ac:dyDescent="0.25">
      <c r="B32" s="60" t="s">
        <v>36</v>
      </c>
      <c r="C32" s="61"/>
      <c r="D32" s="61"/>
      <c r="E32" s="61"/>
      <c r="F32" s="61"/>
      <c r="G32" s="61"/>
      <c r="H32" s="62"/>
    </row>
    <row r="33" spans="2:8" ht="17" thickBot="1" x14ac:dyDescent="0.25">
      <c r="B33" s="33" t="s">
        <v>155</v>
      </c>
      <c r="C33" s="8"/>
      <c r="D33" s="46">
        <v>9</v>
      </c>
      <c r="E33" s="4">
        <f t="shared" ref="E33" si="8">C33*D33</f>
        <v>0</v>
      </c>
      <c r="F33" s="50">
        <v>1</v>
      </c>
      <c r="G33" s="5">
        <f>E33*F33</f>
        <v>0</v>
      </c>
      <c r="H33" s="35"/>
    </row>
    <row r="34" spans="2:8" ht="17" thickBot="1" x14ac:dyDescent="0.25">
      <c r="B34" s="33" t="s">
        <v>37</v>
      </c>
      <c r="C34" s="8"/>
      <c r="D34" s="46">
        <v>9</v>
      </c>
      <c r="E34" s="4">
        <f t="shared" ref="E34" si="9">C34*D34</f>
        <v>0</v>
      </c>
      <c r="F34" s="50">
        <v>1</v>
      </c>
      <c r="G34" s="5">
        <f>E34*F34</f>
        <v>0</v>
      </c>
      <c r="H34" s="35"/>
    </row>
    <row r="35" spans="2:8" ht="17" thickBot="1" x14ac:dyDescent="0.25">
      <c r="B35" s="73"/>
      <c r="C35" s="77"/>
      <c r="D35" s="78" t="s">
        <v>23</v>
      </c>
      <c r="E35" s="112">
        <f>SUM(E14:E34)</f>
        <v>0</v>
      </c>
      <c r="F35" s="78" t="s">
        <v>23</v>
      </c>
      <c r="G35" s="112">
        <f>SUM(G14:G34)</f>
        <v>0</v>
      </c>
      <c r="H35" s="75"/>
    </row>
    <row r="36" spans="2:8" ht="17" thickBot="1" x14ac:dyDescent="0.25">
      <c r="B36" s="70"/>
      <c r="C36" s="81"/>
      <c r="D36" s="63"/>
      <c r="E36" s="68"/>
      <c r="F36" s="65"/>
      <c r="G36" s="68"/>
      <c r="H36" s="69"/>
    </row>
    <row r="37" spans="2:8" ht="17" thickBot="1" x14ac:dyDescent="0.25">
      <c r="B37" s="151" t="s">
        <v>168</v>
      </c>
      <c r="C37" s="152"/>
      <c r="D37" s="152"/>
      <c r="E37" s="152"/>
      <c r="F37" s="152"/>
      <c r="G37" s="152"/>
      <c r="H37" s="153"/>
    </row>
    <row r="38" spans="2:8" ht="17" thickBot="1" x14ac:dyDescent="0.25">
      <c r="B38" s="33" t="s">
        <v>38</v>
      </c>
      <c r="C38" s="58"/>
      <c r="D38" s="46">
        <v>10</v>
      </c>
      <c r="E38" s="6">
        <f t="shared" ref="E38:E41" si="10">C38*D38</f>
        <v>0</v>
      </c>
      <c r="F38" s="50">
        <v>0.75</v>
      </c>
      <c r="G38" s="5">
        <f t="shared" ref="G38:G39" si="11">E38*F38</f>
        <v>0</v>
      </c>
      <c r="H38" s="36" t="s">
        <v>156</v>
      </c>
    </row>
    <row r="39" spans="2:8" ht="17" thickBot="1" x14ac:dyDescent="0.25">
      <c r="B39" s="33" t="s">
        <v>39</v>
      </c>
      <c r="C39" s="58"/>
      <c r="D39" s="46">
        <v>10</v>
      </c>
      <c r="E39" s="6">
        <f t="shared" si="10"/>
        <v>0</v>
      </c>
      <c r="F39" s="50">
        <v>0.75</v>
      </c>
      <c r="G39" s="5">
        <f t="shared" si="11"/>
        <v>0</v>
      </c>
      <c r="H39" s="36" t="s">
        <v>157</v>
      </c>
    </row>
    <row r="40" spans="2:8" ht="17" thickBot="1" x14ac:dyDescent="0.25">
      <c r="B40" s="33" t="s">
        <v>40</v>
      </c>
      <c r="C40" s="58"/>
      <c r="D40" s="46">
        <v>20</v>
      </c>
      <c r="E40" s="6">
        <f t="shared" si="10"/>
        <v>0</v>
      </c>
      <c r="F40" s="50">
        <v>0.75</v>
      </c>
      <c r="G40" s="5">
        <f>E40*F40</f>
        <v>0</v>
      </c>
      <c r="H40" s="36" t="s">
        <v>158</v>
      </c>
    </row>
    <row r="41" spans="2:8" ht="17" thickBot="1" x14ac:dyDescent="0.25">
      <c r="B41" s="37" t="s">
        <v>41</v>
      </c>
      <c r="C41" s="8"/>
      <c r="D41" s="46">
        <v>10</v>
      </c>
      <c r="E41" s="6">
        <f t="shared" si="10"/>
        <v>0</v>
      </c>
      <c r="F41" s="50">
        <v>0.75</v>
      </c>
      <c r="G41" s="5">
        <f t="shared" ref="G41" si="12">E41*F41</f>
        <v>0</v>
      </c>
      <c r="H41" s="36" t="s">
        <v>158</v>
      </c>
    </row>
    <row r="42" spans="2:8" ht="17" thickBot="1" x14ac:dyDescent="0.25">
      <c r="B42" s="33" t="s">
        <v>42</v>
      </c>
      <c r="C42" s="8"/>
      <c r="D42" s="46">
        <v>2</v>
      </c>
      <c r="E42" s="4">
        <f t="shared" si="2"/>
        <v>0</v>
      </c>
      <c r="F42" s="50">
        <v>0.75</v>
      </c>
      <c r="G42" s="4">
        <f t="shared" si="3"/>
        <v>0</v>
      </c>
      <c r="H42" s="34"/>
    </row>
    <row r="43" spans="2:8" ht="17" thickBot="1" x14ac:dyDescent="0.25">
      <c r="B43" s="59"/>
      <c r="C43" s="80"/>
      <c r="D43" s="63"/>
      <c r="E43" s="64"/>
      <c r="F43" s="65"/>
      <c r="G43" s="66"/>
      <c r="H43" s="67"/>
    </row>
    <row r="44" spans="2:8" ht="17" thickBot="1" x14ac:dyDescent="0.25">
      <c r="B44" s="140" t="s">
        <v>43</v>
      </c>
      <c r="C44" s="149"/>
      <c r="D44" s="150"/>
      <c r="E44" s="113">
        <f>E10+E35+SUM(E38:E42)</f>
        <v>0</v>
      </c>
      <c r="F44" s="51" t="s">
        <v>6</v>
      </c>
      <c r="G44" s="113">
        <f>G10+G35+SUM(G38:G42)</f>
        <v>0</v>
      </c>
    </row>
  </sheetData>
  <sheetProtection algorithmName="SHA-512" hashValue="4DZ9H9XdeMhxfeSbaY2kiksVVbOQwpFO1nVG/ZDP4M5TJIFdKmxLBxglsBtzgT/m2HNiBrL59t3KWMrt2hPeLA==" saltValue="N0WyjnjsFKx2tl5X8WvMLA==" spinCount="100000" sheet="1" selectLockedCells="1"/>
  <mergeCells count="5">
    <mergeCell ref="B44:D44"/>
    <mergeCell ref="B37:H37"/>
    <mergeCell ref="G4:H4"/>
    <mergeCell ref="B5:H5"/>
    <mergeCell ref="B12:H12"/>
  </mergeCell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decimal" allowBlank="1" showInputMessage="1" showErrorMessage="1" xr:uid="{9D65D995-6B0B-064A-A316-3506175F33F7}">
          <x14:formula1>
            <xm:f>Gegevensvalidatie!B3</xm:f>
          </x14:formula1>
          <x14:formula2>
            <xm:f>Gegevensvalidatie!C3</xm:f>
          </x14:formula2>
          <xm:sqref>C38:C40</xm:sqref>
        </x14:dataValidation>
        <x14:dataValidation type="decimal" allowBlank="1" showInputMessage="1" showErrorMessage="1" xr:uid="{DE30B775-1E36-A543-9474-95B13863A2DB}">
          <x14:formula1>
            <xm:f>Gegevensvalidatie!B5</xm:f>
          </x14:formula1>
          <x14:formula2>
            <xm:f>Gegevensvalidatie!C5</xm:f>
          </x14:formula2>
          <xm:sqref>C41:C42</xm:sqref>
        </x14:dataValidation>
        <x14:dataValidation type="decimal" allowBlank="1" showInputMessage="1" showErrorMessage="1" xr:uid="{1436C93C-F416-5D43-9A06-E7972C422738}">
          <x14:formula1>
            <xm:f>Gegevensvalidatie!B6</xm:f>
          </x14:formula1>
          <x14:formula2>
            <xm:f>Gegevensvalidatie!C6</xm:f>
          </x14:formula2>
          <xm:sqref>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F668-7B97-E14B-9150-5A8B7CF163FD}">
  <dimension ref="B1:L43"/>
  <sheetViews>
    <sheetView showGridLines="0" tabSelected="1" zoomScale="144" zoomScaleNormal="100" workbookViewId="0">
      <selection activeCell="C22" sqref="C22"/>
    </sheetView>
  </sheetViews>
  <sheetFormatPr baseColWidth="10" defaultColWidth="11" defaultRowHeight="16" x14ac:dyDescent="0.2"/>
  <cols>
    <col min="1" max="1" width="3.5" style="11" customWidth="1"/>
    <col min="2" max="2" width="83.1640625" style="11" customWidth="1"/>
    <col min="3" max="3" width="12.83203125" style="11" customWidth="1"/>
    <col min="4" max="4" width="11.1640625" style="44" customWidth="1"/>
    <col min="5" max="5" width="16.1640625" style="12" customWidth="1"/>
    <col min="6" max="6" width="11.1640625" style="44" customWidth="1"/>
    <col min="7" max="7" width="16.1640625" style="12" customWidth="1"/>
    <col min="8" max="8" width="53.1640625" style="11" customWidth="1"/>
    <col min="9" max="11" width="11" style="11"/>
    <col min="12" max="12" width="57.1640625" style="11" bestFit="1" customWidth="1"/>
    <col min="13" max="16384" width="11" style="11"/>
  </cols>
  <sheetData>
    <row r="1" spans="2:12" ht="23" x14ac:dyDescent="0.2">
      <c r="B1" s="28" t="s">
        <v>169</v>
      </c>
    </row>
    <row r="2" spans="2:12" ht="17" thickBot="1" x14ac:dyDescent="0.25"/>
    <row r="3" spans="2:12" ht="17" thickBot="1" x14ac:dyDescent="0.25">
      <c r="B3" s="29"/>
      <c r="C3" s="30" t="s">
        <v>16</v>
      </c>
      <c r="D3" s="45" t="s">
        <v>17</v>
      </c>
      <c r="E3" s="38" t="s">
        <v>2</v>
      </c>
      <c r="F3" s="45" t="s">
        <v>3</v>
      </c>
      <c r="G3" s="38" t="s">
        <v>4</v>
      </c>
      <c r="H3" s="31" t="s">
        <v>18</v>
      </c>
    </row>
    <row r="4" spans="2:12" ht="17" thickBot="1" x14ac:dyDescent="0.25">
      <c r="B4" s="76" t="s">
        <v>44</v>
      </c>
      <c r="C4" s="39"/>
      <c r="D4" s="47"/>
      <c r="E4" s="40"/>
      <c r="F4" s="47"/>
      <c r="G4" s="156"/>
      <c r="H4" s="157"/>
    </row>
    <row r="5" spans="2:12" ht="17" thickBot="1" x14ac:dyDescent="0.25">
      <c r="B5" s="60" t="s">
        <v>45</v>
      </c>
      <c r="C5" s="61"/>
      <c r="D5" s="61"/>
      <c r="E5" s="61"/>
      <c r="F5" s="61"/>
      <c r="G5" s="61"/>
      <c r="H5" s="62"/>
    </row>
    <row r="6" spans="2:12" ht="17" thickBot="1" x14ac:dyDescent="0.25">
      <c r="B6" s="33" t="s">
        <v>27</v>
      </c>
      <c r="C6" s="8"/>
      <c r="D6" s="46">
        <f>'2. Implementatie'!D14</f>
        <v>9</v>
      </c>
      <c r="E6" s="4">
        <f>C6*D6</f>
        <v>0</v>
      </c>
      <c r="F6" s="50">
        <v>1</v>
      </c>
      <c r="G6" s="4">
        <f>E6*F6</f>
        <v>0</v>
      </c>
      <c r="H6" s="34"/>
    </row>
    <row r="7" spans="2:12" ht="17" thickBot="1" x14ac:dyDescent="0.25">
      <c r="B7" s="33" t="s">
        <v>165</v>
      </c>
      <c r="C7" s="8"/>
      <c r="D7" s="46">
        <f>'2. Implementatie'!D15</f>
        <v>1</v>
      </c>
      <c r="E7" s="4">
        <f t="shared" ref="E7:E10" si="0">C7*D7</f>
        <v>0</v>
      </c>
      <c r="F7" s="50">
        <v>1</v>
      </c>
      <c r="G7" s="4">
        <f t="shared" ref="G7:G10" si="1">E7*F7</f>
        <v>0</v>
      </c>
      <c r="H7" s="34"/>
    </row>
    <row r="8" spans="2:12" ht="17" thickBot="1" x14ac:dyDescent="0.25">
      <c r="B8" s="33" t="s">
        <v>166</v>
      </c>
      <c r="C8" s="8"/>
      <c r="D8" s="46">
        <f>'2. Implementatie'!$D$16</f>
        <v>1</v>
      </c>
      <c r="E8" s="4">
        <f t="shared" si="0"/>
        <v>0</v>
      </c>
      <c r="F8" s="50">
        <v>1</v>
      </c>
      <c r="G8" s="4">
        <f t="shared" si="1"/>
        <v>0</v>
      </c>
      <c r="H8" s="34"/>
    </row>
    <row r="9" spans="2:12" ht="17" thickBot="1" x14ac:dyDescent="0.25">
      <c r="B9" s="33" t="s">
        <v>160</v>
      </c>
      <c r="C9" s="8"/>
      <c r="D9" s="46">
        <f>'2. Implementatie'!D19</f>
        <v>1</v>
      </c>
      <c r="E9" s="4">
        <f t="shared" si="0"/>
        <v>0</v>
      </c>
      <c r="F9" s="50">
        <v>1</v>
      </c>
      <c r="G9" s="4">
        <f t="shared" si="1"/>
        <v>0</v>
      </c>
      <c r="H9" s="34"/>
    </row>
    <row r="10" spans="2:12" ht="17" thickBot="1" x14ac:dyDescent="0.25">
      <c r="B10" s="33" t="s">
        <v>161</v>
      </c>
      <c r="C10" s="8"/>
      <c r="D10" s="46">
        <f>'2. Implementatie'!D20</f>
        <v>1</v>
      </c>
      <c r="E10" s="4">
        <f t="shared" si="0"/>
        <v>0</v>
      </c>
      <c r="F10" s="50">
        <v>1</v>
      </c>
      <c r="G10" s="4">
        <f t="shared" si="1"/>
        <v>0</v>
      </c>
      <c r="H10" s="34"/>
    </row>
    <row r="11" spans="2:12" ht="17" thickBot="1" x14ac:dyDescent="0.25">
      <c r="B11" s="60" t="s">
        <v>46</v>
      </c>
      <c r="C11" s="61"/>
      <c r="D11" s="61"/>
      <c r="E11" s="61"/>
      <c r="F11" s="61"/>
      <c r="G11" s="61"/>
      <c r="H11" s="62"/>
      <c r="L11" s="29"/>
    </row>
    <row r="12" spans="2:12" ht="17" thickBot="1" x14ac:dyDescent="0.25">
      <c r="B12" s="33" t="s">
        <v>47</v>
      </c>
      <c r="C12" s="8"/>
      <c r="D12" s="46">
        <f>D6</f>
        <v>9</v>
      </c>
      <c r="E12" s="4">
        <f t="shared" ref="E12:E15" si="2">C12*D12</f>
        <v>0</v>
      </c>
      <c r="F12" s="50">
        <v>1</v>
      </c>
      <c r="G12" s="4">
        <f t="shared" ref="G12:G15" si="3">E12*F12</f>
        <v>0</v>
      </c>
      <c r="H12" s="36"/>
      <c r="L12" s="18"/>
    </row>
    <row r="13" spans="2:12" ht="17" thickBot="1" x14ac:dyDescent="0.25">
      <c r="B13" s="33" t="s">
        <v>48</v>
      </c>
      <c r="C13" s="8"/>
      <c r="D13" s="46">
        <f>D12</f>
        <v>9</v>
      </c>
      <c r="E13" s="4">
        <f>C13*D13</f>
        <v>0</v>
      </c>
      <c r="F13" s="50">
        <v>1</v>
      </c>
      <c r="G13" s="4">
        <f t="shared" si="3"/>
        <v>0</v>
      </c>
      <c r="H13" s="36"/>
      <c r="L13" s="18"/>
    </row>
    <row r="14" spans="2:12" ht="17" thickBot="1" x14ac:dyDescent="0.25">
      <c r="B14" s="33" t="s">
        <v>170</v>
      </c>
      <c r="C14" s="8"/>
      <c r="D14" s="46">
        <f>D12</f>
        <v>9</v>
      </c>
      <c r="E14" s="4">
        <f t="shared" si="2"/>
        <v>0</v>
      </c>
      <c r="F14" s="50">
        <v>1</v>
      </c>
      <c r="G14" s="4">
        <f t="shared" si="3"/>
        <v>0</v>
      </c>
      <c r="H14" s="36"/>
      <c r="L14" s="18"/>
    </row>
    <row r="15" spans="2:12" ht="17" thickBot="1" x14ac:dyDescent="0.25">
      <c r="B15" s="33" t="s">
        <v>49</v>
      </c>
      <c r="C15" s="8"/>
      <c r="D15" s="46">
        <v>1</v>
      </c>
      <c r="E15" s="4">
        <f t="shared" si="2"/>
        <v>0</v>
      </c>
      <c r="F15" s="50">
        <v>1</v>
      </c>
      <c r="G15" s="4">
        <f t="shared" si="3"/>
        <v>0</v>
      </c>
      <c r="H15" s="35"/>
      <c r="L15" s="29"/>
    </row>
    <row r="16" spans="2:12" ht="17" thickBot="1" x14ac:dyDescent="0.25">
      <c r="B16" s="29"/>
      <c r="C16" s="41"/>
      <c r="D16" s="48" t="s">
        <v>23</v>
      </c>
      <c r="E16" s="3">
        <f>SUM(E6:E15)</f>
        <v>0</v>
      </c>
      <c r="F16" s="48" t="s">
        <v>23</v>
      </c>
      <c r="G16" s="3">
        <f>SUM(G6:G15)</f>
        <v>0</v>
      </c>
      <c r="L16" s="29"/>
    </row>
    <row r="17" spans="2:12" ht="17" thickBot="1" x14ac:dyDescent="0.25">
      <c r="D17" s="49" t="s">
        <v>50</v>
      </c>
      <c r="E17" s="114">
        <f>E16*(15*12)</f>
        <v>0</v>
      </c>
      <c r="F17" s="49" t="s">
        <v>50</v>
      </c>
      <c r="G17" s="114">
        <f>G16*(15*12)</f>
        <v>0</v>
      </c>
      <c r="L17" s="29"/>
    </row>
    <row r="18" spans="2:12" ht="17" thickBot="1" x14ac:dyDescent="0.25">
      <c r="D18" s="49"/>
      <c r="E18" s="115"/>
      <c r="F18" s="49"/>
      <c r="G18" s="71"/>
      <c r="L18" s="29"/>
    </row>
    <row r="19" spans="2:12" ht="17" thickBot="1" x14ac:dyDescent="0.25">
      <c r="B19" s="29"/>
      <c r="C19" s="30" t="s">
        <v>16</v>
      </c>
      <c r="D19" s="45" t="s">
        <v>17</v>
      </c>
      <c r="E19" s="38" t="s">
        <v>2</v>
      </c>
      <c r="F19" s="45" t="s">
        <v>3</v>
      </c>
      <c r="G19" s="38" t="s">
        <v>4</v>
      </c>
      <c r="H19" s="31" t="s">
        <v>18</v>
      </c>
    </row>
    <row r="20" spans="2:12" ht="17" thickBot="1" x14ac:dyDescent="0.25">
      <c r="B20" s="76" t="s">
        <v>51</v>
      </c>
      <c r="C20" s="39"/>
      <c r="D20" s="47"/>
      <c r="E20" s="40"/>
      <c r="F20" s="47"/>
      <c r="G20" s="156"/>
      <c r="H20" s="157"/>
      <c r="L20" s="29"/>
    </row>
    <row r="21" spans="2:12" ht="17" thickBot="1" x14ac:dyDescent="0.25">
      <c r="B21" s="60" t="s">
        <v>45</v>
      </c>
      <c r="C21" s="61"/>
      <c r="D21" s="61"/>
      <c r="E21" s="61"/>
      <c r="F21" s="61"/>
      <c r="G21" s="61"/>
      <c r="H21" s="62"/>
    </row>
    <row r="22" spans="2:12" ht="17" thickBot="1" x14ac:dyDescent="0.25">
      <c r="B22" s="33" t="s">
        <v>27</v>
      </c>
      <c r="C22" s="8"/>
      <c r="D22" s="46">
        <f>D6</f>
        <v>9</v>
      </c>
      <c r="E22" s="4">
        <f>C22*D22</f>
        <v>0</v>
      </c>
      <c r="F22" s="50">
        <v>1</v>
      </c>
      <c r="G22" s="4">
        <f>E22*F22</f>
        <v>0</v>
      </c>
      <c r="H22" s="34"/>
    </row>
    <row r="23" spans="2:12" ht="17" thickBot="1" x14ac:dyDescent="0.25">
      <c r="B23" s="33" t="s">
        <v>165</v>
      </c>
      <c r="C23" s="8"/>
      <c r="D23" s="46">
        <f>D7</f>
        <v>1</v>
      </c>
      <c r="E23" s="4">
        <f t="shared" ref="E23:E26" si="4">C23*D23</f>
        <v>0</v>
      </c>
      <c r="F23" s="50">
        <v>1</v>
      </c>
      <c r="G23" s="4">
        <f t="shared" ref="G23:G26" si="5">E23*F23</f>
        <v>0</v>
      </c>
      <c r="H23" s="34"/>
    </row>
    <row r="24" spans="2:12" ht="17" thickBot="1" x14ac:dyDescent="0.25">
      <c r="B24" s="33" t="s">
        <v>166</v>
      </c>
      <c r="C24" s="8"/>
      <c r="D24" s="46">
        <f>D8</f>
        <v>1</v>
      </c>
      <c r="E24" s="4">
        <f t="shared" si="4"/>
        <v>0</v>
      </c>
      <c r="F24" s="50">
        <v>1</v>
      </c>
      <c r="G24" s="4">
        <f t="shared" si="5"/>
        <v>0</v>
      </c>
      <c r="H24" s="34"/>
    </row>
    <row r="25" spans="2:12" ht="17" thickBot="1" x14ac:dyDescent="0.25">
      <c r="B25" s="33" t="s">
        <v>160</v>
      </c>
      <c r="C25" s="8"/>
      <c r="D25" s="46">
        <f>'2. Implementatie'!D31</f>
        <v>1</v>
      </c>
      <c r="E25" s="4">
        <f t="shared" si="4"/>
        <v>0</v>
      </c>
      <c r="F25" s="50">
        <v>1</v>
      </c>
      <c r="G25" s="4">
        <f t="shared" si="5"/>
        <v>0</v>
      </c>
      <c r="H25" s="34"/>
    </row>
    <row r="26" spans="2:12" ht="17" thickBot="1" x14ac:dyDescent="0.25">
      <c r="B26" s="33" t="s">
        <v>161</v>
      </c>
      <c r="C26" s="8"/>
      <c r="D26" s="46">
        <f>'2. Implementatie'!D20</f>
        <v>1</v>
      </c>
      <c r="E26" s="4">
        <f t="shared" si="4"/>
        <v>0</v>
      </c>
      <c r="F26" s="50">
        <v>1</v>
      </c>
      <c r="G26" s="4">
        <f t="shared" si="5"/>
        <v>0</v>
      </c>
      <c r="H26" s="34"/>
    </row>
    <row r="27" spans="2:12" ht="17" thickBot="1" x14ac:dyDescent="0.25">
      <c r="B27" s="29"/>
      <c r="C27" s="41"/>
      <c r="D27" s="48" t="s">
        <v>23</v>
      </c>
      <c r="E27" s="3">
        <f>SUM(E21:E26)</f>
        <v>0</v>
      </c>
      <c r="F27" s="48" t="s">
        <v>23</v>
      </c>
      <c r="G27" s="3">
        <f>SUM(G21:G26)</f>
        <v>0</v>
      </c>
    </row>
    <row r="28" spans="2:12" ht="17" thickBot="1" x14ac:dyDescent="0.25">
      <c r="D28" s="49" t="s">
        <v>50</v>
      </c>
      <c r="E28" s="114">
        <f>E27*(15*12)</f>
        <v>0</v>
      </c>
      <c r="F28" s="49" t="s">
        <v>50</v>
      </c>
      <c r="G28" s="114">
        <f>G27*(15*12)</f>
        <v>0</v>
      </c>
    </row>
    <row r="29" spans="2:12" ht="17" thickBot="1" x14ac:dyDescent="0.25">
      <c r="D29" s="49"/>
      <c r="E29" s="116"/>
      <c r="F29" s="49"/>
      <c r="G29" s="116"/>
    </row>
    <row r="30" spans="2:12" ht="17" thickBot="1" x14ac:dyDescent="0.25">
      <c r="B30" s="29"/>
      <c r="C30" s="30" t="s">
        <v>52</v>
      </c>
      <c r="D30" s="45" t="s">
        <v>17</v>
      </c>
      <c r="E30" s="38" t="s">
        <v>2</v>
      </c>
      <c r="F30" s="45" t="s">
        <v>3</v>
      </c>
      <c r="G30" s="38" t="s">
        <v>4</v>
      </c>
      <c r="H30" s="31" t="s">
        <v>18</v>
      </c>
    </row>
    <row r="31" spans="2:12" ht="18" customHeight="1" thickBot="1" x14ac:dyDescent="0.25">
      <c r="B31" s="76" t="s">
        <v>53</v>
      </c>
      <c r="C31" s="39"/>
      <c r="D31" s="47"/>
      <c r="E31" s="40"/>
      <c r="F31" s="47"/>
      <c r="G31" s="156"/>
      <c r="H31" s="157"/>
    </row>
    <row r="32" spans="2:12" ht="17" thickBot="1" x14ac:dyDescent="0.25">
      <c r="B32" s="60" t="s">
        <v>45</v>
      </c>
      <c r="C32" s="61"/>
      <c r="D32" s="61"/>
      <c r="E32" s="61"/>
      <c r="F32" s="61"/>
      <c r="G32" s="61"/>
      <c r="H32" s="62"/>
    </row>
    <row r="33" spans="2:8" ht="17" thickBot="1" x14ac:dyDescent="0.25">
      <c r="B33" s="33" t="s">
        <v>27</v>
      </c>
      <c r="C33" s="119">
        <f>'5. Energieverbruik'!F18</f>
        <v>0</v>
      </c>
      <c r="D33" s="46">
        <f>D22</f>
        <v>9</v>
      </c>
      <c r="E33" s="4">
        <f>(C33*D33)*0.27427</f>
        <v>0</v>
      </c>
      <c r="F33" s="50">
        <v>1</v>
      </c>
      <c r="G33" s="4">
        <f>E33*F33</f>
        <v>0</v>
      </c>
      <c r="H33" s="34"/>
    </row>
    <row r="34" spans="2:8" ht="17" thickBot="1" x14ac:dyDescent="0.25">
      <c r="B34" s="33" t="s">
        <v>165</v>
      </c>
      <c r="C34" s="119">
        <f>'5. Energieverbruik'!F35</f>
        <v>0</v>
      </c>
      <c r="D34" s="46">
        <f>D23</f>
        <v>1</v>
      </c>
      <c r="E34" s="4">
        <f t="shared" ref="E34:E37" si="6">(C34*D34)*0.27427</f>
        <v>0</v>
      </c>
      <c r="F34" s="50">
        <v>1</v>
      </c>
      <c r="G34" s="4">
        <f t="shared" ref="G34:G37" si="7">E34*F34</f>
        <v>0</v>
      </c>
      <c r="H34" s="34"/>
    </row>
    <row r="35" spans="2:8" ht="17" thickBot="1" x14ac:dyDescent="0.25">
      <c r="B35" s="33" t="s">
        <v>166</v>
      </c>
      <c r="C35" s="119">
        <f>'5. Energieverbruik'!F52</f>
        <v>0</v>
      </c>
      <c r="D35" s="46">
        <f>D24</f>
        <v>1</v>
      </c>
      <c r="E35" s="4">
        <f t="shared" si="6"/>
        <v>0</v>
      </c>
      <c r="F35" s="50">
        <v>1</v>
      </c>
      <c r="G35" s="4">
        <f t="shared" si="7"/>
        <v>0</v>
      </c>
      <c r="H35" s="34"/>
    </row>
    <row r="36" spans="2:8" ht="17" thickBot="1" x14ac:dyDescent="0.25">
      <c r="B36" s="33" t="s">
        <v>160</v>
      </c>
      <c r="C36" s="119">
        <f>'5. Energieverbruik'!F69</f>
        <v>0</v>
      </c>
      <c r="D36" s="46">
        <f>D25</f>
        <v>1</v>
      </c>
      <c r="E36" s="4">
        <f t="shared" si="6"/>
        <v>0</v>
      </c>
      <c r="F36" s="50">
        <v>1</v>
      </c>
      <c r="G36" s="4">
        <f t="shared" si="7"/>
        <v>0</v>
      </c>
      <c r="H36" s="34"/>
    </row>
    <row r="37" spans="2:8" ht="17" thickBot="1" x14ac:dyDescent="0.25">
      <c r="B37" s="33" t="s">
        <v>161</v>
      </c>
      <c r="C37" s="119">
        <f>'5. Energieverbruik'!F86</f>
        <v>0</v>
      </c>
      <c r="D37" s="46">
        <f>D26</f>
        <v>1</v>
      </c>
      <c r="E37" s="4">
        <f t="shared" si="6"/>
        <v>0</v>
      </c>
      <c r="F37" s="50">
        <v>1</v>
      </c>
      <c r="G37" s="4">
        <f t="shared" si="7"/>
        <v>0</v>
      </c>
      <c r="H37" s="36"/>
    </row>
    <row r="38" spans="2:8" ht="17" thickBot="1" x14ac:dyDescent="0.25">
      <c r="B38" s="29"/>
      <c r="C38" s="41"/>
      <c r="D38" s="48" t="s">
        <v>23</v>
      </c>
      <c r="E38" s="3">
        <f>SUM(E32:E37)</f>
        <v>0</v>
      </c>
      <c r="F38" s="48" t="s">
        <v>23</v>
      </c>
      <c r="G38" s="3">
        <f>SUM(G32:G37)</f>
        <v>0</v>
      </c>
    </row>
    <row r="39" spans="2:8" ht="17" thickBot="1" x14ac:dyDescent="0.25">
      <c r="D39" s="49" t="s">
        <v>50</v>
      </c>
      <c r="E39" s="13">
        <f>E38*180</f>
        <v>0</v>
      </c>
      <c r="F39" s="49" t="s">
        <v>50</v>
      </c>
      <c r="G39" s="13">
        <f>G38*180</f>
        <v>0</v>
      </c>
    </row>
    <row r="40" spans="2:8" ht="17" thickBot="1" x14ac:dyDescent="0.25">
      <c r="D40" s="49"/>
      <c r="E40" s="116"/>
      <c r="F40" s="49"/>
      <c r="G40" s="116"/>
    </row>
    <row r="41" spans="2:8" ht="17" thickBot="1" x14ac:dyDescent="0.25">
      <c r="B41" s="140" t="s">
        <v>140</v>
      </c>
      <c r="C41" s="141"/>
      <c r="D41" s="142"/>
      <c r="E41" s="19">
        <f>E17+E28+E39</f>
        <v>0</v>
      </c>
      <c r="F41" s="51" t="s">
        <v>6</v>
      </c>
      <c r="G41" s="19">
        <f>G17+G28+G39</f>
        <v>0</v>
      </c>
    </row>
    <row r="42" spans="2:8" ht="22" customHeight="1" x14ac:dyDescent="0.2">
      <c r="D42" s="49"/>
      <c r="E42" s="116"/>
      <c r="F42" s="49"/>
      <c r="G42" s="116"/>
    </row>
    <row r="43" spans="2:8" x14ac:dyDescent="0.2">
      <c r="B43" s="42"/>
      <c r="E43" s="43"/>
      <c r="F43" s="52"/>
      <c r="G43" s="43"/>
    </row>
  </sheetData>
  <sheetProtection algorithmName="SHA-512" hashValue="NDkpvNTzttZyiGhcmWjKRAR9XEva1cxRE2Izhw1EPQ1O4OD6NWKjIFzi3OIt53jNUyd+POiEO70IR/zcAbgwFg==" saltValue="L8gFnDjWPe+WpO/cU5N7ow==" spinCount="100000" sheet="1" selectLockedCells="1"/>
  <mergeCells count="4">
    <mergeCell ref="B41:D41"/>
    <mergeCell ref="G4:H4"/>
    <mergeCell ref="G20:H20"/>
    <mergeCell ref="G31:H31"/>
  </mergeCells>
  <pageMargins left="0.7" right="0.7" top="0.75" bottom="0.75" header="0.3" footer="0.3"/>
  <ignoredErrors>
    <ignoredError sqref="C33:C35 C36:C37"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11F7-0A7E-8C45-8B64-F66624CD3EF1}">
  <dimension ref="B1:Q61"/>
  <sheetViews>
    <sheetView showGridLines="0" zoomScale="142" zoomScaleNormal="100" workbookViewId="0">
      <selection activeCell="C5" sqref="C5"/>
    </sheetView>
  </sheetViews>
  <sheetFormatPr baseColWidth="10" defaultColWidth="11" defaultRowHeight="16" x14ac:dyDescent="0.2"/>
  <cols>
    <col min="1" max="1" width="3.5" style="11" customWidth="1"/>
    <col min="2" max="2" width="83.1640625" style="11" customWidth="1"/>
    <col min="3" max="3" width="12.83203125" style="11" customWidth="1"/>
    <col min="4" max="4" width="11.1640625" style="44" customWidth="1"/>
    <col min="5" max="5" width="16.1640625" style="12" customWidth="1"/>
    <col min="6" max="6" width="11.1640625" style="44" customWidth="1"/>
    <col min="7" max="7" width="16.1640625" style="12" customWidth="1"/>
    <col min="8" max="8" width="53.1640625" style="11" customWidth="1"/>
    <col min="9" max="10" width="11" style="11"/>
    <col min="11" max="11" width="57.1640625" style="11" bestFit="1" customWidth="1"/>
    <col min="12" max="16384" width="11" style="11"/>
  </cols>
  <sheetData>
    <row r="1" spans="2:17" ht="23" x14ac:dyDescent="0.2">
      <c r="B1" s="28" t="s">
        <v>54</v>
      </c>
    </row>
    <row r="2" spans="2:17" ht="17" thickBot="1" x14ac:dyDescent="0.25"/>
    <row r="3" spans="2:17" ht="17" thickBot="1" x14ac:dyDescent="0.25">
      <c r="B3" s="29"/>
      <c r="C3" s="30" t="s">
        <v>16</v>
      </c>
      <c r="D3" s="45" t="s">
        <v>17</v>
      </c>
      <c r="E3" s="38" t="s">
        <v>2</v>
      </c>
      <c r="F3" s="45" t="s">
        <v>3</v>
      </c>
      <c r="G3" s="38" t="s">
        <v>4</v>
      </c>
      <c r="H3" s="31" t="s">
        <v>18</v>
      </c>
    </row>
    <row r="4" spans="2:17" ht="17" thickBot="1" x14ac:dyDescent="0.25">
      <c r="B4" s="158" t="s">
        <v>55</v>
      </c>
      <c r="C4" s="159"/>
      <c r="D4" s="159"/>
      <c r="E4" s="159"/>
      <c r="F4" s="159"/>
      <c r="G4" s="159"/>
      <c r="H4" s="160"/>
      <c r="K4" s="29"/>
      <c r="L4" s="29"/>
      <c r="M4" s="29"/>
      <c r="N4" s="29"/>
      <c r="O4" s="29"/>
      <c r="P4" s="29"/>
      <c r="Q4" s="29"/>
    </row>
    <row r="5" spans="2:17" ht="17" thickBot="1" x14ac:dyDescent="0.25">
      <c r="B5" s="36" t="s">
        <v>56</v>
      </c>
      <c r="C5" s="53"/>
      <c r="D5" s="46">
        <v>1</v>
      </c>
      <c r="E5" s="54">
        <f t="shared" ref="E5:E58" si="0">C5*D5</f>
        <v>0</v>
      </c>
      <c r="F5" s="55">
        <v>1</v>
      </c>
      <c r="G5" s="54">
        <f t="shared" ref="G5:G58" si="1">E5*F5</f>
        <v>0</v>
      </c>
      <c r="H5" s="36"/>
      <c r="K5" s="29"/>
    </row>
    <row r="6" spans="2:17" ht="17" thickBot="1" x14ac:dyDescent="0.25">
      <c r="B6" s="36" t="s">
        <v>57</v>
      </c>
      <c r="C6" s="53"/>
      <c r="D6" s="46">
        <v>5</v>
      </c>
      <c r="E6" s="54">
        <f t="shared" si="0"/>
        <v>0</v>
      </c>
      <c r="F6" s="55">
        <v>1</v>
      </c>
      <c r="G6" s="54">
        <f t="shared" si="1"/>
        <v>0</v>
      </c>
      <c r="H6" s="36"/>
      <c r="K6" s="29"/>
    </row>
    <row r="7" spans="2:17" ht="17" thickBot="1" x14ac:dyDescent="0.25">
      <c r="B7" s="36" t="s">
        <v>58</v>
      </c>
      <c r="C7" s="53"/>
      <c r="D7" s="46">
        <v>1</v>
      </c>
      <c r="E7" s="54">
        <f t="shared" si="0"/>
        <v>0</v>
      </c>
      <c r="F7" s="55">
        <v>1</v>
      </c>
      <c r="G7" s="54">
        <f t="shared" si="1"/>
        <v>0</v>
      </c>
      <c r="H7" s="36"/>
      <c r="K7" s="18"/>
    </row>
    <row r="8" spans="2:17" ht="17" thickBot="1" x14ac:dyDescent="0.25">
      <c r="B8" s="36" t="s">
        <v>59</v>
      </c>
      <c r="C8" s="53"/>
      <c r="D8" s="46">
        <v>1</v>
      </c>
      <c r="E8" s="54">
        <f t="shared" si="0"/>
        <v>0</v>
      </c>
      <c r="F8" s="55">
        <v>1</v>
      </c>
      <c r="G8" s="54">
        <f t="shared" si="1"/>
        <v>0</v>
      </c>
      <c r="H8" s="36"/>
      <c r="K8" s="18"/>
    </row>
    <row r="9" spans="2:17" ht="17" thickBot="1" x14ac:dyDescent="0.25">
      <c r="B9" s="36" t="s">
        <v>60</v>
      </c>
      <c r="C9" s="53"/>
      <c r="D9" s="46">
        <v>1</v>
      </c>
      <c r="E9" s="54">
        <f t="shared" si="0"/>
        <v>0</v>
      </c>
      <c r="F9" s="55">
        <v>1</v>
      </c>
      <c r="G9" s="54">
        <f t="shared" si="1"/>
        <v>0</v>
      </c>
      <c r="H9" s="36"/>
      <c r="K9" s="18"/>
    </row>
    <row r="10" spans="2:17" ht="17" thickBot="1" x14ac:dyDescent="0.25">
      <c r="B10" s="36" t="s">
        <v>61</v>
      </c>
      <c r="C10" s="53"/>
      <c r="D10" s="46">
        <v>1</v>
      </c>
      <c r="E10" s="54">
        <f t="shared" si="0"/>
        <v>0</v>
      </c>
      <c r="F10" s="55">
        <v>1</v>
      </c>
      <c r="G10" s="54">
        <f t="shared" si="1"/>
        <v>0</v>
      </c>
      <c r="H10" s="36"/>
      <c r="K10" s="18"/>
    </row>
    <row r="11" spans="2:17" ht="17" thickBot="1" x14ac:dyDescent="0.25">
      <c r="B11" s="36" t="s">
        <v>144</v>
      </c>
      <c r="C11" s="53"/>
      <c r="D11" s="46">
        <v>2</v>
      </c>
      <c r="E11" s="56">
        <f t="shared" ref="E11" si="2">C11*D11</f>
        <v>0</v>
      </c>
      <c r="F11" s="50">
        <v>1</v>
      </c>
      <c r="G11" s="56">
        <f t="shared" ref="G11" si="3">E11*F11</f>
        <v>0</v>
      </c>
      <c r="H11" s="36"/>
      <c r="K11" s="18"/>
    </row>
    <row r="12" spans="2:17" ht="17" thickBot="1" x14ac:dyDescent="0.25">
      <c r="B12" s="36" t="s">
        <v>62</v>
      </c>
      <c r="C12" s="53"/>
      <c r="D12" s="46">
        <v>2</v>
      </c>
      <c r="E12" s="56">
        <f t="shared" si="0"/>
        <v>0</v>
      </c>
      <c r="F12" s="50">
        <v>1</v>
      </c>
      <c r="G12" s="56">
        <f t="shared" si="1"/>
        <v>0</v>
      </c>
      <c r="H12" s="36"/>
      <c r="K12" s="18"/>
    </row>
    <row r="13" spans="2:17" ht="17" thickBot="1" x14ac:dyDescent="0.25">
      <c r="B13" s="36" t="s">
        <v>63</v>
      </c>
      <c r="C13" s="53"/>
      <c r="D13" s="46">
        <v>1</v>
      </c>
      <c r="E13" s="56">
        <f t="shared" si="0"/>
        <v>0</v>
      </c>
      <c r="F13" s="50">
        <v>1</v>
      </c>
      <c r="G13" s="56">
        <f t="shared" si="1"/>
        <v>0</v>
      </c>
      <c r="H13" s="36"/>
      <c r="K13" s="18"/>
    </row>
    <row r="14" spans="2:17" ht="17" thickBot="1" x14ac:dyDescent="0.25">
      <c r="B14" s="36" t="s">
        <v>64</v>
      </c>
      <c r="C14" s="53"/>
      <c r="D14" s="46">
        <v>1</v>
      </c>
      <c r="E14" s="56">
        <f t="shared" si="0"/>
        <v>0</v>
      </c>
      <c r="F14" s="50">
        <v>1</v>
      </c>
      <c r="G14" s="56">
        <f t="shared" si="1"/>
        <v>0</v>
      </c>
      <c r="H14" s="36"/>
      <c r="K14" s="29"/>
    </row>
    <row r="15" spans="2:17" ht="17" thickBot="1" x14ac:dyDescent="0.25">
      <c r="B15" s="36" t="s">
        <v>141</v>
      </c>
      <c r="C15" s="53"/>
      <c r="D15" s="46">
        <v>9</v>
      </c>
      <c r="E15" s="56">
        <f t="shared" si="0"/>
        <v>0</v>
      </c>
      <c r="F15" s="50">
        <v>1</v>
      </c>
      <c r="G15" s="56">
        <f t="shared" si="1"/>
        <v>0</v>
      </c>
      <c r="H15" s="36"/>
      <c r="K15" s="29"/>
    </row>
    <row r="16" spans="2:17" ht="17" thickBot="1" x14ac:dyDescent="0.25">
      <c r="B16" s="36" t="s">
        <v>65</v>
      </c>
      <c r="C16" s="53"/>
      <c r="D16" s="46">
        <v>2</v>
      </c>
      <c r="E16" s="56">
        <f t="shared" ref="E16" si="4">C16*D16</f>
        <v>0</v>
      </c>
      <c r="F16" s="50">
        <v>1</v>
      </c>
      <c r="G16" s="56">
        <f t="shared" ref="G16" si="5">E16*F16</f>
        <v>0</v>
      </c>
      <c r="H16" s="36"/>
    </row>
    <row r="17" spans="2:11" ht="17" thickBot="1" x14ac:dyDescent="0.25">
      <c r="B17" s="36" t="s">
        <v>66</v>
      </c>
      <c r="C17" s="53"/>
      <c r="D17" s="46">
        <v>2</v>
      </c>
      <c r="E17" s="56">
        <f t="shared" si="0"/>
        <v>0</v>
      </c>
      <c r="F17" s="50">
        <v>1</v>
      </c>
      <c r="G17" s="56">
        <f t="shared" si="1"/>
        <v>0</v>
      </c>
      <c r="H17" s="36"/>
    </row>
    <row r="18" spans="2:11" ht="17" thickBot="1" x14ac:dyDescent="0.25">
      <c r="B18" s="36" t="s">
        <v>67</v>
      </c>
      <c r="C18" s="53"/>
      <c r="D18" s="46">
        <v>2</v>
      </c>
      <c r="E18" s="56">
        <f>C18*D18</f>
        <v>0</v>
      </c>
      <c r="F18" s="50">
        <v>1</v>
      </c>
      <c r="G18" s="56">
        <f>E18*F18</f>
        <v>0</v>
      </c>
      <c r="H18" s="36"/>
    </row>
    <row r="19" spans="2:11" ht="17" thickBot="1" x14ac:dyDescent="0.25">
      <c r="B19" s="36" t="s">
        <v>68</v>
      </c>
      <c r="C19" s="53"/>
      <c r="D19" s="46">
        <v>1</v>
      </c>
      <c r="E19" s="56">
        <f t="shared" si="0"/>
        <v>0</v>
      </c>
      <c r="F19" s="50">
        <v>1</v>
      </c>
      <c r="G19" s="56">
        <f t="shared" si="1"/>
        <v>0</v>
      </c>
      <c r="H19" s="36"/>
    </row>
    <row r="20" spans="2:11" ht="17" thickBot="1" x14ac:dyDescent="0.25">
      <c r="B20" s="36" t="s">
        <v>69</v>
      </c>
      <c r="C20" s="53"/>
      <c r="D20" s="46">
        <v>10</v>
      </c>
      <c r="E20" s="56">
        <f t="shared" ref="E20" si="6">C20*D20</f>
        <v>0</v>
      </c>
      <c r="F20" s="50">
        <v>1</v>
      </c>
      <c r="G20" s="56">
        <f t="shared" ref="G20" si="7">E20*F20</f>
        <v>0</v>
      </c>
      <c r="H20" s="36"/>
    </row>
    <row r="21" spans="2:11" ht="17" thickBot="1" x14ac:dyDescent="0.25">
      <c r="B21" s="36" t="s">
        <v>70</v>
      </c>
      <c r="C21" s="53"/>
      <c r="D21" s="46">
        <v>5</v>
      </c>
      <c r="E21" s="56">
        <f t="shared" si="0"/>
        <v>0</v>
      </c>
      <c r="F21" s="50">
        <v>1</v>
      </c>
      <c r="G21" s="56">
        <f t="shared" si="1"/>
        <v>0</v>
      </c>
      <c r="H21" s="36"/>
    </row>
    <row r="22" spans="2:11" ht="17" thickBot="1" x14ac:dyDescent="0.25">
      <c r="B22" s="36" t="s">
        <v>71</v>
      </c>
      <c r="C22" s="53"/>
      <c r="D22" s="46">
        <v>5</v>
      </c>
      <c r="E22" s="56">
        <f t="shared" si="0"/>
        <v>0</v>
      </c>
      <c r="F22" s="50">
        <v>1</v>
      </c>
      <c r="G22" s="56">
        <f t="shared" si="1"/>
        <v>0</v>
      </c>
      <c r="H22" s="36"/>
    </row>
    <row r="23" spans="2:11" ht="17" thickBot="1" x14ac:dyDescent="0.25">
      <c r="B23" s="36" t="s">
        <v>143</v>
      </c>
      <c r="C23" s="57"/>
      <c r="D23" s="46">
        <v>1</v>
      </c>
      <c r="E23" s="56">
        <f t="shared" si="0"/>
        <v>0</v>
      </c>
      <c r="F23" s="50">
        <v>1</v>
      </c>
      <c r="G23" s="56">
        <f t="shared" si="1"/>
        <v>0</v>
      </c>
      <c r="H23" s="36"/>
    </row>
    <row r="24" spans="2:11" ht="17" thickBot="1" x14ac:dyDescent="0.25">
      <c r="B24" s="36" t="s">
        <v>72</v>
      </c>
      <c r="C24" s="53"/>
      <c r="D24" s="46">
        <v>10</v>
      </c>
      <c r="E24" s="56">
        <f t="shared" ref="E24:E25" si="8">C24*D24</f>
        <v>0</v>
      </c>
      <c r="F24" s="50">
        <v>1</v>
      </c>
      <c r="G24" s="56">
        <f t="shared" ref="G24:G26" si="9">E24*F24</f>
        <v>0</v>
      </c>
      <c r="H24" s="36"/>
    </row>
    <row r="25" spans="2:11" ht="17" thickBot="1" x14ac:dyDescent="0.25">
      <c r="B25" s="36" t="s">
        <v>73</v>
      </c>
      <c r="C25" s="53"/>
      <c r="D25" s="46">
        <v>2</v>
      </c>
      <c r="E25" s="56">
        <f t="shared" si="8"/>
        <v>0</v>
      </c>
      <c r="F25" s="50">
        <v>1</v>
      </c>
      <c r="G25" s="56">
        <f t="shared" si="9"/>
        <v>0</v>
      </c>
      <c r="H25" s="36"/>
    </row>
    <row r="26" spans="2:11" ht="17" thickBot="1" x14ac:dyDescent="0.25">
      <c r="B26" s="36" t="s">
        <v>74</v>
      </c>
      <c r="C26" s="53"/>
      <c r="D26" s="46">
        <v>2</v>
      </c>
      <c r="E26" s="56">
        <f t="shared" si="0"/>
        <v>0</v>
      </c>
      <c r="F26" s="50">
        <v>1</v>
      </c>
      <c r="G26" s="56">
        <f t="shared" si="9"/>
        <v>0</v>
      </c>
      <c r="H26" s="36"/>
    </row>
    <row r="27" spans="2:11" ht="17" thickBot="1" x14ac:dyDescent="0.25">
      <c r="B27" s="36" t="s">
        <v>75</v>
      </c>
      <c r="C27" s="53"/>
      <c r="D27" s="46">
        <v>2</v>
      </c>
      <c r="E27" s="56">
        <f t="shared" si="0"/>
        <v>0</v>
      </c>
      <c r="F27" s="50">
        <v>1</v>
      </c>
      <c r="G27" s="56">
        <f t="shared" si="1"/>
        <v>0</v>
      </c>
      <c r="H27" s="36"/>
    </row>
    <row r="28" spans="2:11" ht="17" thickBot="1" x14ac:dyDescent="0.25">
      <c r="B28" s="36" t="s">
        <v>76</v>
      </c>
      <c r="C28" s="53"/>
      <c r="D28" s="46">
        <v>1</v>
      </c>
      <c r="E28" s="56">
        <f t="shared" si="0"/>
        <v>0</v>
      </c>
      <c r="F28" s="50">
        <v>1</v>
      </c>
      <c r="G28" s="56">
        <f t="shared" si="1"/>
        <v>0</v>
      </c>
      <c r="H28" s="36"/>
    </row>
    <row r="29" spans="2:11" ht="17" thickBot="1" x14ac:dyDescent="0.25">
      <c r="B29" s="36" t="s">
        <v>77</v>
      </c>
      <c r="C29" s="53"/>
      <c r="D29" s="46">
        <v>1</v>
      </c>
      <c r="E29" s="56">
        <f t="shared" si="0"/>
        <v>0</v>
      </c>
      <c r="F29" s="50">
        <v>1</v>
      </c>
      <c r="G29" s="56">
        <f t="shared" si="1"/>
        <v>0</v>
      </c>
      <c r="H29" s="36"/>
    </row>
    <row r="30" spans="2:11" ht="17" thickBot="1" x14ac:dyDescent="0.25">
      <c r="B30" s="36" t="s">
        <v>78</v>
      </c>
      <c r="C30" s="53"/>
      <c r="D30" s="46">
        <v>2</v>
      </c>
      <c r="E30" s="56">
        <f t="shared" ref="E30:E31" si="10">C30*D30</f>
        <v>0</v>
      </c>
      <c r="F30" s="50">
        <v>1</v>
      </c>
      <c r="G30" s="56">
        <f t="shared" ref="G30:G31" si="11">E30*F30</f>
        <v>0</v>
      </c>
      <c r="H30" s="36"/>
      <c r="K30" s="29"/>
    </row>
    <row r="31" spans="2:11" ht="17" thickBot="1" x14ac:dyDescent="0.25">
      <c r="B31" s="36" t="s">
        <v>79</v>
      </c>
      <c r="C31" s="53"/>
      <c r="D31" s="46">
        <v>1</v>
      </c>
      <c r="E31" s="56">
        <f t="shared" si="10"/>
        <v>0</v>
      </c>
      <c r="F31" s="50">
        <v>1</v>
      </c>
      <c r="G31" s="56">
        <f t="shared" si="11"/>
        <v>0</v>
      </c>
      <c r="H31" s="34"/>
      <c r="K31" s="29"/>
    </row>
    <row r="32" spans="2:11" ht="17" thickBot="1" x14ac:dyDescent="0.25">
      <c r="B32" s="36" t="s">
        <v>80</v>
      </c>
      <c r="C32" s="53"/>
      <c r="D32" s="46">
        <v>1</v>
      </c>
      <c r="E32" s="56">
        <f t="shared" si="0"/>
        <v>0</v>
      </c>
      <c r="F32" s="50">
        <v>1</v>
      </c>
      <c r="G32" s="56">
        <f t="shared" si="1"/>
        <v>0</v>
      </c>
      <c r="H32" s="36"/>
      <c r="K32" s="29"/>
    </row>
    <row r="33" spans="2:11" ht="17" thickBot="1" x14ac:dyDescent="0.25">
      <c r="B33" s="36" t="s">
        <v>81</v>
      </c>
      <c r="C33" s="53"/>
      <c r="D33" s="46">
        <v>5</v>
      </c>
      <c r="E33" s="56">
        <f t="shared" si="0"/>
        <v>0</v>
      </c>
      <c r="F33" s="50">
        <v>1</v>
      </c>
      <c r="G33" s="56">
        <f t="shared" si="1"/>
        <v>0</v>
      </c>
      <c r="H33" s="36"/>
      <c r="K33" s="18"/>
    </row>
    <row r="34" spans="2:11" ht="17" thickBot="1" x14ac:dyDescent="0.25">
      <c r="B34" s="36" t="s">
        <v>82</v>
      </c>
      <c r="C34" s="53"/>
      <c r="D34" s="46">
        <v>1</v>
      </c>
      <c r="E34" s="56">
        <f t="shared" si="0"/>
        <v>0</v>
      </c>
      <c r="F34" s="50">
        <v>1</v>
      </c>
      <c r="G34" s="56">
        <f t="shared" si="1"/>
        <v>0</v>
      </c>
      <c r="H34" s="36"/>
      <c r="K34" s="18"/>
    </row>
    <row r="35" spans="2:11" ht="17" thickBot="1" x14ac:dyDescent="0.25">
      <c r="B35" s="36" t="s">
        <v>83</v>
      </c>
      <c r="C35" s="53"/>
      <c r="D35" s="46">
        <v>1</v>
      </c>
      <c r="E35" s="56">
        <f t="shared" si="0"/>
        <v>0</v>
      </c>
      <c r="F35" s="50">
        <v>1</v>
      </c>
      <c r="G35" s="56">
        <f t="shared" si="1"/>
        <v>0</v>
      </c>
      <c r="H35" s="36"/>
      <c r="K35" s="29"/>
    </row>
    <row r="36" spans="2:11" ht="17" thickBot="1" x14ac:dyDescent="0.25">
      <c r="B36" s="36" t="s">
        <v>84</v>
      </c>
      <c r="C36" s="53"/>
      <c r="D36" s="46">
        <v>1</v>
      </c>
      <c r="E36" s="56">
        <f t="shared" si="0"/>
        <v>0</v>
      </c>
      <c r="F36" s="50">
        <v>1</v>
      </c>
      <c r="G36" s="56">
        <f t="shared" si="1"/>
        <v>0</v>
      </c>
      <c r="H36" s="36"/>
      <c r="K36" s="29"/>
    </row>
    <row r="37" spans="2:11" ht="17" thickBot="1" x14ac:dyDescent="0.25">
      <c r="B37" s="36" t="s">
        <v>85</v>
      </c>
      <c r="C37" s="53"/>
      <c r="D37" s="46">
        <v>1</v>
      </c>
      <c r="E37" s="56">
        <f t="shared" si="0"/>
        <v>0</v>
      </c>
      <c r="F37" s="50">
        <v>1</v>
      </c>
      <c r="G37" s="56">
        <f t="shared" si="1"/>
        <v>0</v>
      </c>
      <c r="H37" s="36"/>
      <c r="K37" s="29"/>
    </row>
    <row r="38" spans="2:11" ht="17" thickBot="1" x14ac:dyDescent="0.25">
      <c r="B38" s="36" t="s">
        <v>86</v>
      </c>
      <c r="C38" s="53"/>
      <c r="D38" s="46">
        <v>5</v>
      </c>
      <c r="E38" s="56">
        <f t="shared" si="0"/>
        <v>0</v>
      </c>
      <c r="F38" s="50">
        <v>1</v>
      </c>
      <c r="G38" s="56">
        <f t="shared" si="1"/>
        <v>0</v>
      </c>
      <c r="H38" s="36"/>
      <c r="K38" s="29"/>
    </row>
    <row r="39" spans="2:11" ht="17" thickBot="1" x14ac:dyDescent="0.25">
      <c r="B39" s="36" t="s">
        <v>87</v>
      </c>
      <c r="C39" s="53"/>
      <c r="D39" s="46">
        <v>5</v>
      </c>
      <c r="E39" s="56">
        <f t="shared" si="0"/>
        <v>0</v>
      </c>
      <c r="F39" s="50">
        <v>1</v>
      </c>
      <c r="G39" s="56">
        <f t="shared" si="1"/>
        <v>0</v>
      </c>
      <c r="H39" s="36"/>
    </row>
    <row r="40" spans="2:11" ht="17" thickBot="1" x14ac:dyDescent="0.25">
      <c r="B40" s="36" t="s">
        <v>88</v>
      </c>
      <c r="C40" s="53"/>
      <c r="D40" s="46">
        <v>1</v>
      </c>
      <c r="E40" s="56">
        <f t="shared" si="0"/>
        <v>0</v>
      </c>
      <c r="F40" s="50">
        <v>1</v>
      </c>
      <c r="G40" s="56">
        <f t="shared" si="1"/>
        <v>0</v>
      </c>
      <c r="H40" s="36"/>
    </row>
    <row r="41" spans="2:11" ht="17" thickBot="1" x14ac:dyDescent="0.25">
      <c r="B41" s="36" t="s">
        <v>89</v>
      </c>
      <c r="C41" s="53"/>
      <c r="D41" s="46">
        <v>2</v>
      </c>
      <c r="E41" s="56">
        <f t="shared" si="0"/>
        <v>0</v>
      </c>
      <c r="F41" s="50">
        <v>1</v>
      </c>
      <c r="G41" s="56">
        <f t="shared" si="1"/>
        <v>0</v>
      </c>
      <c r="H41" s="36"/>
    </row>
    <row r="42" spans="2:11" ht="17" thickBot="1" x14ac:dyDescent="0.25">
      <c r="B42" s="36" t="s">
        <v>35</v>
      </c>
      <c r="C42" s="53"/>
      <c r="D42" s="46">
        <v>1</v>
      </c>
      <c r="E42" s="56">
        <f t="shared" ref="E42:E48" si="12">C42*D42</f>
        <v>0</v>
      </c>
      <c r="F42" s="50">
        <v>1</v>
      </c>
      <c r="G42" s="56">
        <f t="shared" ref="G42:G48" si="13">E42*F42</f>
        <v>0</v>
      </c>
      <c r="H42" s="36"/>
    </row>
    <row r="43" spans="2:11" ht="17" thickBot="1" x14ac:dyDescent="0.25">
      <c r="B43" s="36" t="s">
        <v>90</v>
      </c>
      <c r="C43" s="53"/>
      <c r="D43" s="46">
        <v>25</v>
      </c>
      <c r="E43" s="56">
        <f t="shared" si="12"/>
        <v>0</v>
      </c>
      <c r="F43" s="50">
        <v>1</v>
      </c>
      <c r="G43" s="56">
        <f t="shared" si="13"/>
        <v>0</v>
      </c>
      <c r="H43" s="36"/>
    </row>
    <row r="44" spans="2:11" ht="17" thickBot="1" x14ac:dyDescent="0.25">
      <c r="B44" s="36" t="s">
        <v>91</v>
      </c>
      <c r="C44" s="53"/>
      <c r="D44" s="46">
        <v>25</v>
      </c>
      <c r="E44" s="56">
        <f t="shared" si="12"/>
        <v>0</v>
      </c>
      <c r="F44" s="50">
        <v>1</v>
      </c>
      <c r="G44" s="56">
        <f t="shared" si="13"/>
        <v>0</v>
      </c>
      <c r="H44" s="36"/>
    </row>
    <row r="45" spans="2:11" ht="17" thickBot="1" x14ac:dyDescent="0.25">
      <c r="B45" s="36" t="s">
        <v>92</v>
      </c>
      <c r="C45" s="53"/>
      <c r="D45" s="46">
        <v>5</v>
      </c>
      <c r="E45" s="56">
        <f t="shared" si="12"/>
        <v>0</v>
      </c>
      <c r="F45" s="50">
        <v>1</v>
      </c>
      <c r="G45" s="56">
        <f t="shared" si="13"/>
        <v>0</v>
      </c>
      <c r="H45" s="36"/>
    </row>
    <row r="46" spans="2:11" ht="17" thickBot="1" x14ac:dyDescent="0.25">
      <c r="B46" s="36" t="s">
        <v>93</v>
      </c>
      <c r="C46" s="53"/>
      <c r="D46" s="46">
        <v>1</v>
      </c>
      <c r="E46" s="56">
        <f t="shared" si="12"/>
        <v>0</v>
      </c>
      <c r="F46" s="50">
        <v>1</v>
      </c>
      <c r="G46" s="56">
        <f t="shared" si="13"/>
        <v>0</v>
      </c>
      <c r="H46" s="36"/>
    </row>
    <row r="47" spans="2:11" ht="17" thickBot="1" x14ac:dyDescent="0.25">
      <c r="B47" s="36" t="s">
        <v>30</v>
      </c>
      <c r="C47" s="53"/>
      <c r="D47" s="46">
        <v>5</v>
      </c>
      <c r="E47" s="56">
        <f t="shared" si="12"/>
        <v>0</v>
      </c>
      <c r="F47" s="50">
        <v>1</v>
      </c>
      <c r="G47" s="56">
        <f t="shared" si="13"/>
        <v>0</v>
      </c>
      <c r="H47" s="36"/>
    </row>
    <row r="48" spans="2:11" ht="17" thickBot="1" x14ac:dyDescent="0.25">
      <c r="B48" s="36" t="s">
        <v>94</v>
      </c>
      <c r="C48" s="53"/>
      <c r="D48" s="46">
        <v>5</v>
      </c>
      <c r="E48" s="56">
        <f t="shared" si="12"/>
        <v>0</v>
      </c>
      <c r="F48" s="50">
        <v>1</v>
      </c>
      <c r="G48" s="56">
        <f t="shared" si="13"/>
        <v>0</v>
      </c>
      <c r="H48" s="36"/>
    </row>
    <row r="49" spans="2:8" ht="17" thickBot="1" x14ac:dyDescent="0.25">
      <c r="B49" s="36" t="s">
        <v>95</v>
      </c>
      <c r="C49" s="53"/>
      <c r="D49" s="46">
        <v>1</v>
      </c>
      <c r="E49" s="56">
        <f t="shared" si="0"/>
        <v>0</v>
      </c>
      <c r="F49" s="50">
        <v>1</v>
      </c>
      <c r="G49" s="56">
        <f t="shared" si="1"/>
        <v>0</v>
      </c>
      <c r="H49" s="36"/>
    </row>
    <row r="50" spans="2:8" ht="17" thickBot="1" x14ac:dyDescent="0.25">
      <c r="B50" s="33" t="s">
        <v>142</v>
      </c>
      <c r="C50" s="8"/>
      <c r="D50" s="46">
        <v>5</v>
      </c>
      <c r="E50" s="4">
        <f>C50*D50</f>
        <v>0</v>
      </c>
      <c r="F50" s="50">
        <v>1</v>
      </c>
      <c r="G50" s="5">
        <f>E50*F50</f>
        <v>0</v>
      </c>
      <c r="H50" s="35"/>
    </row>
    <row r="51" spans="2:8" ht="17" thickBot="1" x14ac:dyDescent="0.25">
      <c r="B51" s="36" t="s">
        <v>96</v>
      </c>
      <c r="C51" s="58"/>
      <c r="D51" s="46">
        <v>10</v>
      </c>
      <c r="E51" s="56">
        <f t="shared" si="0"/>
        <v>0</v>
      </c>
      <c r="F51" s="50">
        <v>1</v>
      </c>
      <c r="G51" s="56">
        <f t="shared" si="1"/>
        <v>0</v>
      </c>
      <c r="H51" s="36" t="s">
        <v>156</v>
      </c>
    </row>
    <row r="52" spans="2:8" ht="17" thickBot="1" x14ac:dyDescent="0.25">
      <c r="B52" s="36" t="s">
        <v>97</v>
      </c>
      <c r="C52" s="53"/>
      <c r="D52" s="46">
        <v>10</v>
      </c>
      <c r="E52" s="56">
        <f t="shared" si="0"/>
        <v>0</v>
      </c>
      <c r="F52" s="50">
        <v>1</v>
      </c>
      <c r="G52" s="56">
        <f t="shared" si="1"/>
        <v>0</v>
      </c>
      <c r="H52" s="36" t="s">
        <v>157</v>
      </c>
    </row>
    <row r="53" spans="2:8" ht="17" thickBot="1" x14ac:dyDescent="0.25">
      <c r="B53" s="36" t="s">
        <v>98</v>
      </c>
      <c r="C53" s="53"/>
      <c r="D53" s="46">
        <v>10</v>
      </c>
      <c r="E53" s="56">
        <f>C53*D53</f>
        <v>0</v>
      </c>
      <c r="F53" s="50">
        <v>1</v>
      </c>
      <c r="G53" s="56">
        <f t="shared" si="1"/>
        <v>0</v>
      </c>
      <c r="H53" s="36" t="s">
        <v>157</v>
      </c>
    </row>
    <row r="54" spans="2:8" ht="17" thickBot="1" x14ac:dyDescent="0.25">
      <c r="B54" s="36" t="s">
        <v>99</v>
      </c>
      <c r="C54" s="117"/>
      <c r="D54" s="46">
        <v>20</v>
      </c>
      <c r="E54" s="56">
        <f t="shared" si="0"/>
        <v>0</v>
      </c>
      <c r="F54" s="50">
        <v>1</v>
      </c>
      <c r="G54" s="56">
        <f t="shared" si="1"/>
        <v>0</v>
      </c>
      <c r="H54" s="36" t="s">
        <v>157</v>
      </c>
    </row>
    <row r="55" spans="2:8" ht="17" thickBot="1" x14ac:dyDescent="0.25">
      <c r="B55" s="36" t="s">
        <v>100</v>
      </c>
      <c r="C55" s="118"/>
      <c r="D55" s="46">
        <v>10</v>
      </c>
      <c r="E55" s="56">
        <f t="shared" si="0"/>
        <v>0</v>
      </c>
      <c r="F55" s="50">
        <v>1</v>
      </c>
      <c r="G55" s="56">
        <f t="shared" si="1"/>
        <v>0</v>
      </c>
      <c r="H55" s="36" t="s">
        <v>158</v>
      </c>
    </row>
    <row r="56" spans="2:8" ht="17" thickBot="1" x14ac:dyDescent="0.25">
      <c r="B56" s="36" t="s">
        <v>101</v>
      </c>
      <c r="C56" s="118"/>
      <c r="D56" s="46">
        <v>20</v>
      </c>
      <c r="E56" s="56">
        <f t="shared" si="0"/>
        <v>0</v>
      </c>
      <c r="F56" s="50">
        <v>1</v>
      </c>
      <c r="G56" s="56">
        <f t="shared" si="1"/>
        <v>0</v>
      </c>
      <c r="H56" s="36" t="s">
        <v>158</v>
      </c>
    </row>
    <row r="57" spans="2:8" ht="17" thickBot="1" x14ac:dyDescent="0.25">
      <c r="B57" s="36" t="s">
        <v>102</v>
      </c>
      <c r="C57" s="118"/>
      <c r="D57" s="46">
        <v>50</v>
      </c>
      <c r="E57" s="56">
        <f t="shared" si="0"/>
        <v>0</v>
      </c>
      <c r="F57" s="50">
        <v>1</v>
      </c>
      <c r="G57" s="56">
        <f t="shared" si="1"/>
        <v>0</v>
      </c>
      <c r="H57" s="36" t="s">
        <v>158</v>
      </c>
    </row>
    <row r="58" spans="2:8" ht="17" thickBot="1" x14ac:dyDescent="0.25">
      <c r="B58" s="36" t="s">
        <v>42</v>
      </c>
      <c r="C58" s="118"/>
      <c r="D58" s="46">
        <v>25</v>
      </c>
      <c r="E58" s="56">
        <f t="shared" si="0"/>
        <v>0</v>
      </c>
      <c r="F58" s="50">
        <v>1</v>
      </c>
      <c r="G58" s="56">
        <f t="shared" si="1"/>
        <v>0</v>
      </c>
      <c r="H58" s="36" t="s">
        <v>103</v>
      </c>
    </row>
    <row r="59" spans="2:8" ht="17" thickBot="1" x14ac:dyDescent="0.25">
      <c r="B59" s="36"/>
      <c r="C59" s="118"/>
      <c r="D59" s="46"/>
      <c r="E59" s="56"/>
      <c r="F59" s="50"/>
      <c r="G59" s="56"/>
      <c r="H59" s="36"/>
    </row>
    <row r="60" spans="2:8" ht="17" thickBot="1" x14ac:dyDescent="0.25"/>
    <row r="61" spans="2:8" ht="17" thickBot="1" x14ac:dyDescent="0.25">
      <c r="B61" s="140" t="s">
        <v>8</v>
      </c>
      <c r="C61" s="141"/>
      <c r="D61" s="142"/>
      <c r="E61" s="19">
        <f>SUM(E5:E60)</f>
        <v>0</v>
      </c>
      <c r="F61" s="51" t="s">
        <v>6</v>
      </c>
      <c r="G61" s="19">
        <f>SUM(G5:G60)</f>
        <v>0</v>
      </c>
    </row>
  </sheetData>
  <sheetProtection algorithmName="SHA-512" hashValue="D0pQGBIzPAyEWBE+sjQ6fGT1yQzRVXwmZ/7IEXt97+TonGxlwbH4IFs4V0kqq086yXqoSxme+6ywjokC1ZLLwQ==" saltValue="RoeXw5raIgcyj8/IJB6gaw==" spinCount="100000" sheet="1" selectLockedCells="1"/>
  <mergeCells count="2">
    <mergeCell ref="B61:D61"/>
    <mergeCell ref="B4:H4"/>
  </mergeCells>
  <phoneticPr fontId="15" type="noConversion"/>
  <pageMargins left="0.7" right="0.7" top="0.75" bottom="0.75" header="0.3" footer="0.3"/>
  <extLst>
    <ext xmlns:x14="http://schemas.microsoft.com/office/spreadsheetml/2009/9/main" uri="{CCE6A557-97BC-4b89-ADB6-D9C93CAAB3DF}">
      <x14:dataValidations xmlns:xm="http://schemas.microsoft.com/office/excel/2006/main" count="5">
        <x14:dataValidation type="decimal" allowBlank="1" showInputMessage="1" showErrorMessage="1" xr:uid="{4F7953A7-A729-46B7-BD15-90290D470140}">
          <x14:formula1>
            <xm:f>Gegevensvalidatie!$B$5</xm:f>
          </x14:formula1>
          <x14:formula2>
            <xm:f>Gegevensvalidatie!$C$5</xm:f>
          </x14:formula2>
          <xm:sqref>C57:C59</xm:sqref>
        </x14:dataValidation>
        <x14:dataValidation type="decimal" allowBlank="1" showInputMessage="1" showErrorMessage="1" xr:uid="{9B13D06A-CA75-498E-B3DF-B538B1F826E2}">
          <x14:formula1>
            <xm:f>Gegevensvalidatie!B4</xm:f>
          </x14:formula1>
          <x14:formula2>
            <xm:f>Gegevensvalidatie!C4</xm:f>
          </x14:formula2>
          <xm:sqref>C54:C55</xm:sqref>
        </x14:dataValidation>
        <x14:dataValidation type="decimal" allowBlank="1" showInputMessage="1" showErrorMessage="1" xr:uid="{D2CE8BC9-FB65-4AD9-8E76-063A4C57B6CE}">
          <x14:formula1>
            <xm:f>Gegevensvalidatie!B5</xm:f>
          </x14:formula1>
          <x14:formula2>
            <xm:f>Gegevensvalidatie!C5</xm:f>
          </x14:formula2>
          <xm:sqref>C56</xm:sqref>
        </x14:dataValidation>
        <x14:dataValidation type="decimal" allowBlank="1" showInputMessage="1" showErrorMessage="1" xr:uid="{CD43EFBD-9DBA-8C4E-9406-2F74DFA37B8C}">
          <x14:formula1>
            <xm:f>Gegevensvalidatie!B3</xm:f>
          </x14:formula1>
          <x14:formula2>
            <xm:f>Gegevensvalidatie!C3</xm:f>
          </x14:formula2>
          <xm:sqref>C51:C52</xm:sqref>
        </x14:dataValidation>
        <x14:dataValidation type="decimal" allowBlank="1" showInputMessage="1" showErrorMessage="1" xr:uid="{62754540-2398-D942-8BA9-ECA3EBCFADCC}">
          <x14:formula1>
            <xm:f>Gegevensvalidatie!B4</xm:f>
          </x14:formula1>
          <x14:formula2>
            <xm:f>Gegevensvalidatie!C4</xm:f>
          </x14:formula2>
          <xm:sqref>C53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A078B-7551-F04A-8ADC-95A0F01BAFC2}">
  <dimension ref="B1:I88"/>
  <sheetViews>
    <sheetView showGridLines="0" workbookViewId="0">
      <selection activeCell="C6" sqref="C6"/>
    </sheetView>
  </sheetViews>
  <sheetFormatPr baseColWidth="10" defaultColWidth="11" defaultRowHeight="16" x14ac:dyDescent="0.2"/>
  <cols>
    <col min="1" max="1" width="3.6640625" customWidth="1"/>
    <col min="2" max="2" width="56.5" bestFit="1" customWidth="1"/>
    <col min="5" max="5" width="22.5" bestFit="1" customWidth="1"/>
    <col min="9" max="9" width="4" customWidth="1"/>
  </cols>
  <sheetData>
    <row r="1" spans="2:9" ht="23" x14ac:dyDescent="0.25">
      <c r="B1" s="82" t="s">
        <v>104</v>
      </c>
      <c r="C1" s="83"/>
      <c r="D1" s="83"/>
      <c r="E1" s="83"/>
      <c r="F1" s="83"/>
      <c r="G1" s="83"/>
      <c r="H1" s="83"/>
      <c r="I1" s="83"/>
    </row>
    <row r="2" spans="2:9" ht="23" x14ac:dyDescent="0.25">
      <c r="B2" s="82"/>
      <c r="C2" s="83"/>
      <c r="D2" s="83"/>
      <c r="E2" s="83"/>
      <c r="F2" s="83"/>
      <c r="G2" s="83"/>
      <c r="H2" s="83"/>
      <c r="I2" s="83"/>
    </row>
    <row r="3" spans="2:9" ht="19" thickBot="1" x14ac:dyDescent="0.25">
      <c r="B3" s="84" t="s">
        <v>105</v>
      </c>
      <c r="C3" s="83"/>
      <c r="D3" s="83"/>
      <c r="E3" s="83"/>
      <c r="F3" s="83"/>
      <c r="G3" s="83"/>
      <c r="H3" s="83"/>
      <c r="I3" s="83"/>
    </row>
    <row r="4" spans="2:9" ht="20" thickBot="1" x14ac:dyDescent="0.3">
      <c r="B4" s="120" t="s">
        <v>106</v>
      </c>
      <c r="C4" s="121"/>
      <c r="D4" s="121"/>
      <c r="E4" s="121"/>
      <c r="F4" s="121"/>
      <c r="G4" s="122"/>
      <c r="H4" s="83"/>
      <c r="I4" s="83"/>
    </row>
    <row r="5" spans="2:9" ht="17" thickBot="1" x14ac:dyDescent="0.25">
      <c r="B5" s="123" t="s">
        <v>107</v>
      </c>
      <c r="C5" s="124"/>
      <c r="D5" s="125"/>
      <c r="E5" s="123" t="s">
        <v>108</v>
      </c>
      <c r="F5" s="124"/>
      <c r="G5" s="126"/>
      <c r="H5" s="83"/>
      <c r="I5" s="83"/>
    </row>
    <row r="6" spans="2:9" x14ac:dyDescent="0.2">
      <c r="B6" s="85" t="s">
        <v>109</v>
      </c>
      <c r="C6" s="72"/>
      <c r="D6" s="86" t="s">
        <v>110</v>
      </c>
      <c r="E6" s="85" t="s">
        <v>111</v>
      </c>
      <c r="F6" s="87">
        <f>C14*C7</f>
        <v>0</v>
      </c>
      <c r="G6" s="88" t="s">
        <v>112</v>
      </c>
      <c r="H6" s="83"/>
      <c r="I6" s="83"/>
    </row>
    <row r="7" spans="2:9" x14ac:dyDescent="0.2">
      <c r="B7" s="89" t="s">
        <v>113</v>
      </c>
      <c r="C7" s="72"/>
      <c r="D7" s="90" t="s">
        <v>110</v>
      </c>
      <c r="E7" s="89" t="s">
        <v>114</v>
      </c>
      <c r="F7" s="91">
        <f>C15*C8</f>
        <v>0</v>
      </c>
      <c r="G7" s="92" t="s">
        <v>112</v>
      </c>
      <c r="H7" s="83"/>
      <c r="I7" s="83"/>
    </row>
    <row r="8" spans="2:9" x14ac:dyDescent="0.2">
      <c r="B8" s="85" t="s">
        <v>115</v>
      </c>
      <c r="C8" s="72"/>
      <c r="D8" s="86" t="s">
        <v>110</v>
      </c>
      <c r="E8" s="85" t="s">
        <v>116</v>
      </c>
      <c r="F8" s="87">
        <f>(24-C13)*C11</f>
        <v>0</v>
      </c>
      <c r="G8" s="88" t="s">
        <v>112</v>
      </c>
      <c r="H8" s="83"/>
      <c r="I8" s="83"/>
    </row>
    <row r="9" spans="2:9" x14ac:dyDescent="0.2">
      <c r="B9" s="89" t="s">
        <v>117</v>
      </c>
      <c r="C9" s="72"/>
      <c r="D9" s="90" t="s">
        <v>110</v>
      </c>
      <c r="E9" s="93" t="s">
        <v>118</v>
      </c>
      <c r="F9" s="94">
        <f>SUM(F6:F8)</f>
        <v>0</v>
      </c>
      <c r="G9" s="95" t="s">
        <v>112</v>
      </c>
      <c r="H9" s="83"/>
      <c r="I9" s="83"/>
    </row>
    <row r="10" spans="2:9" x14ac:dyDescent="0.2">
      <c r="B10" s="85" t="s">
        <v>119</v>
      </c>
      <c r="C10" s="72"/>
      <c r="D10" s="86" t="s">
        <v>110</v>
      </c>
      <c r="E10" s="85"/>
      <c r="F10" s="87"/>
      <c r="G10" s="88"/>
      <c r="H10" s="83"/>
      <c r="I10" s="83"/>
    </row>
    <row r="11" spans="2:9" x14ac:dyDescent="0.2">
      <c r="B11" s="89" t="s">
        <v>120</v>
      </c>
      <c r="C11" s="72"/>
      <c r="D11" s="90" t="s">
        <v>110</v>
      </c>
      <c r="E11" s="89" t="s">
        <v>121</v>
      </c>
      <c r="F11" s="96">
        <f>C14*C9</f>
        <v>0</v>
      </c>
      <c r="G11" s="92" t="s">
        <v>112</v>
      </c>
      <c r="H11" s="83"/>
      <c r="I11" s="83"/>
    </row>
    <row r="12" spans="2:9" x14ac:dyDescent="0.2">
      <c r="B12" s="85" t="s">
        <v>122</v>
      </c>
      <c r="C12" s="72"/>
      <c r="D12" s="86" t="s">
        <v>110</v>
      </c>
      <c r="E12" s="85" t="s">
        <v>123</v>
      </c>
      <c r="F12" s="87">
        <f>C15*C10</f>
        <v>0</v>
      </c>
      <c r="G12" s="88" t="s">
        <v>112</v>
      </c>
      <c r="H12" s="83"/>
      <c r="I12" s="83"/>
    </row>
    <row r="13" spans="2:9" x14ac:dyDescent="0.2">
      <c r="B13" s="89" t="s">
        <v>124</v>
      </c>
      <c r="C13" s="91">
        <v>19</v>
      </c>
      <c r="D13" s="90" t="s">
        <v>125</v>
      </c>
      <c r="E13" s="89" t="s">
        <v>116</v>
      </c>
      <c r="F13" s="96">
        <f>(24-C13)*C12</f>
        <v>0</v>
      </c>
      <c r="G13" s="92" t="s">
        <v>112</v>
      </c>
      <c r="H13" s="83"/>
      <c r="I13" s="83"/>
    </row>
    <row r="14" spans="2:9" x14ac:dyDescent="0.2">
      <c r="B14" s="85" t="s">
        <v>126</v>
      </c>
      <c r="C14" s="97">
        <v>4</v>
      </c>
      <c r="D14" s="86" t="s">
        <v>125</v>
      </c>
      <c r="E14" s="98" t="s">
        <v>127</v>
      </c>
      <c r="F14" s="99">
        <f>SUM(F11:F13)</f>
        <v>0</v>
      </c>
      <c r="G14" s="100" t="s">
        <v>112</v>
      </c>
      <c r="H14" s="83"/>
      <c r="I14" s="83"/>
    </row>
    <row r="15" spans="2:9" x14ac:dyDescent="0.2">
      <c r="B15" s="89" t="s">
        <v>128</v>
      </c>
      <c r="C15" s="91">
        <v>15</v>
      </c>
      <c r="D15" s="90" t="s">
        <v>125</v>
      </c>
      <c r="E15" s="89"/>
      <c r="F15" s="96"/>
      <c r="G15" s="92"/>
      <c r="H15" s="83"/>
      <c r="I15" s="83"/>
    </row>
    <row r="16" spans="2:9" ht="17" thickBot="1" x14ac:dyDescent="0.25">
      <c r="B16" s="101" t="s">
        <v>129</v>
      </c>
      <c r="C16" s="102">
        <v>78</v>
      </c>
      <c r="D16" s="103" t="s">
        <v>130</v>
      </c>
      <c r="E16" s="85" t="s">
        <v>131</v>
      </c>
      <c r="F16" s="87">
        <f>((365-C16)*F9)+C16*F14</f>
        <v>0</v>
      </c>
      <c r="G16" s="88" t="s">
        <v>112</v>
      </c>
      <c r="H16" s="83"/>
      <c r="I16" s="83"/>
    </row>
    <row r="17" spans="2:9" ht="17" thickBot="1" x14ac:dyDescent="0.25">
      <c r="B17" s="83"/>
      <c r="C17" s="83"/>
      <c r="D17" s="83"/>
      <c r="E17" s="104" t="s">
        <v>132</v>
      </c>
      <c r="F17" s="105">
        <f>F16/1000</f>
        <v>0</v>
      </c>
      <c r="G17" s="106" t="s">
        <v>52</v>
      </c>
      <c r="H17" s="83"/>
      <c r="I17" s="83"/>
    </row>
    <row r="18" spans="2:9" ht="17" thickBot="1" x14ac:dyDescent="0.25">
      <c r="B18" s="83"/>
      <c r="C18" s="83"/>
      <c r="D18" s="83"/>
      <c r="E18" s="107" t="s">
        <v>133</v>
      </c>
      <c r="F18" s="108">
        <f>F17/12</f>
        <v>0</v>
      </c>
      <c r="G18" s="109" t="s">
        <v>52</v>
      </c>
      <c r="H18" s="83"/>
      <c r="I18" s="83"/>
    </row>
    <row r="19" spans="2:9" x14ac:dyDescent="0.2">
      <c r="B19" s="83"/>
      <c r="C19" s="83"/>
      <c r="D19" s="83"/>
      <c r="E19" s="83"/>
      <c r="F19" s="83"/>
      <c r="G19" s="83"/>
      <c r="H19" s="83"/>
      <c r="I19" s="83"/>
    </row>
    <row r="20" spans="2:9" ht="17" thickBot="1" x14ac:dyDescent="0.25">
      <c r="B20" s="83"/>
      <c r="C20" s="83"/>
      <c r="D20" s="83"/>
      <c r="E20" s="83"/>
      <c r="F20" s="83"/>
      <c r="G20" s="83"/>
      <c r="H20" s="83"/>
      <c r="I20" s="83"/>
    </row>
    <row r="21" spans="2:9" ht="20" thickBot="1" x14ac:dyDescent="0.3">
      <c r="B21" s="120" t="s">
        <v>134</v>
      </c>
      <c r="C21" s="121"/>
      <c r="D21" s="121"/>
      <c r="E21" s="121"/>
      <c r="F21" s="121"/>
      <c r="G21" s="122"/>
      <c r="H21" s="83"/>
      <c r="I21" s="83"/>
    </row>
    <row r="22" spans="2:9" ht="17" thickBot="1" x14ac:dyDescent="0.25">
      <c r="B22" s="123" t="s">
        <v>107</v>
      </c>
      <c r="C22" s="124"/>
      <c r="D22" s="125"/>
      <c r="E22" s="123" t="s">
        <v>108</v>
      </c>
      <c r="F22" s="124"/>
      <c r="G22" s="126"/>
      <c r="H22" s="83"/>
      <c r="I22" s="83"/>
    </row>
    <row r="23" spans="2:9" x14ac:dyDescent="0.2">
      <c r="B23" s="85" t="s">
        <v>109</v>
      </c>
      <c r="C23" s="72"/>
      <c r="D23" s="86" t="s">
        <v>110</v>
      </c>
      <c r="E23" s="85" t="s">
        <v>111</v>
      </c>
      <c r="F23" s="87">
        <f>C31*C24</f>
        <v>0</v>
      </c>
      <c r="G23" s="88" t="s">
        <v>112</v>
      </c>
      <c r="H23" s="83"/>
      <c r="I23" s="83"/>
    </row>
    <row r="24" spans="2:9" x14ac:dyDescent="0.2">
      <c r="B24" s="89" t="s">
        <v>113</v>
      </c>
      <c r="C24" s="72"/>
      <c r="D24" s="90" t="s">
        <v>110</v>
      </c>
      <c r="E24" s="89" t="s">
        <v>114</v>
      </c>
      <c r="F24" s="91">
        <f>C32*C25</f>
        <v>0</v>
      </c>
      <c r="G24" s="92" t="s">
        <v>112</v>
      </c>
      <c r="H24" s="83"/>
      <c r="I24" s="83"/>
    </row>
    <row r="25" spans="2:9" x14ac:dyDescent="0.2">
      <c r="B25" s="85" t="s">
        <v>115</v>
      </c>
      <c r="C25" s="72"/>
      <c r="D25" s="86" t="s">
        <v>110</v>
      </c>
      <c r="E25" s="85" t="s">
        <v>116</v>
      </c>
      <c r="F25" s="87">
        <f>(24-C30)*C28</f>
        <v>0</v>
      </c>
      <c r="G25" s="88" t="s">
        <v>112</v>
      </c>
      <c r="H25" s="83"/>
      <c r="I25" s="83"/>
    </row>
    <row r="26" spans="2:9" x14ac:dyDescent="0.2">
      <c r="B26" s="89" t="s">
        <v>117</v>
      </c>
      <c r="C26" s="72"/>
      <c r="D26" s="90" t="s">
        <v>110</v>
      </c>
      <c r="E26" s="93" t="s">
        <v>118</v>
      </c>
      <c r="F26" s="94">
        <f>SUM(F23:F25)</f>
        <v>0</v>
      </c>
      <c r="G26" s="95" t="s">
        <v>112</v>
      </c>
      <c r="H26" s="83"/>
      <c r="I26" s="83"/>
    </row>
    <row r="27" spans="2:9" x14ac:dyDescent="0.2">
      <c r="B27" s="85" t="s">
        <v>119</v>
      </c>
      <c r="C27" s="72"/>
      <c r="D27" s="86" t="s">
        <v>110</v>
      </c>
      <c r="E27" s="85"/>
      <c r="F27" s="87"/>
      <c r="G27" s="88"/>
      <c r="H27" s="83"/>
      <c r="I27" s="83"/>
    </row>
    <row r="28" spans="2:9" x14ac:dyDescent="0.2">
      <c r="B28" s="89" t="s">
        <v>120</v>
      </c>
      <c r="C28" s="72"/>
      <c r="D28" s="90" t="s">
        <v>110</v>
      </c>
      <c r="E28" s="89" t="s">
        <v>121</v>
      </c>
      <c r="F28" s="96">
        <f>C31*C26</f>
        <v>0</v>
      </c>
      <c r="G28" s="92" t="s">
        <v>112</v>
      </c>
      <c r="H28" s="83"/>
      <c r="I28" s="83"/>
    </row>
    <row r="29" spans="2:9" x14ac:dyDescent="0.2">
      <c r="B29" s="85" t="s">
        <v>122</v>
      </c>
      <c r="C29" s="72"/>
      <c r="D29" s="86" t="s">
        <v>110</v>
      </c>
      <c r="E29" s="85" t="s">
        <v>123</v>
      </c>
      <c r="F29" s="87">
        <f>C32*C27</f>
        <v>0</v>
      </c>
      <c r="G29" s="88" t="s">
        <v>112</v>
      </c>
      <c r="H29" s="83"/>
      <c r="I29" s="83"/>
    </row>
    <row r="30" spans="2:9" x14ac:dyDescent="0.2">
      <c r="B30" s="89" t="s">
        <v>124</v>
      </c>
      <c r="C30" s="91">
        <v>19</v>
      </c>
      <c r="D30" s="90" t="s">
        <v>125</v>
      </c>
      <c r="E30" s="89" t="s">
        <v>116</v>
      </c>
      <c r="F30" s="96">
        <f>(24-C30)*C29</f>
        <v>0</v>
      </c>
      <c r="G30" s="92" t="s">
        <v>112</v>
      </c>
      <c r="H30" s="83"/>
      <c r="I30" s="83"/>
    </row>
    <row r="31" spans="2:9" x14ac:dyDescent="0.2">
      <c r="B31" s="85" t="s">
        <v>126</v>
      </c>
      <c r="C31" s="97">
        <v>4</v>
      </c>
      <c r="D31" s="86" t="s">
        <v>125</v>
      </c>
      <c r="E31" s="98" t="s">
        <v>127</v>
      </c>
      <c r="F31" s="99">
        <f>SUM(F28:F30)</f>
        <v>0</v>
      </c>
      <c r="G31" s="100" t="s">
        <v>112</v>
      </c>
      <c r="H31" s="83"/>
      <c r="I31" s="83"/>
    </row>
    <row r="32" spans="2:9" x14ac:dyDescent="0.2">
      <c r="B32" s="89" t="s">
        <v>128</v>
      </c>
      <c r="C32" s="91">
        <v>15</v>
      </c>
      <c r="D32" s="90" t="s">
        <v>125</v>
      </c>
      <c r="E32" s="89"/>
      <c r="F32" s="96"/>
      <c r="G32" s="92"/>
      <c r="H32" s="83"/>
      <c r="I32" s="83"/>
    </row>
    <row r="33" spans="2:9" ht="17" thickBot="1" x14ac:dyDescent="0.25">
      <c r="B33" s="101" t="s">
        <v>129</v>
      </c>
      <c r="C33" s="102">
        <v>78</v>
      </c>
      <c r="D33" s="103" t="s">
        <v>130</v>
      </c>
      <c r="E33" s="85" t="s">
        <v>131</v>
      </c>
      <c r="F33" s="87">
        <f>((365-C33)*F26)+C33*F31</f>
        <v>0</v>
      </c>
      <c r="G33" s="88" t="s">
        <v>112</v>
      </c>
      <c r="H33" s="83"/>
      <c r="I33" s="83"/>
    </row>
    <row r="34" spans="2:9" ht="17" thickBot="1" x14ac:dyDescent="0.25">
      <c r="B34" s="83"/>
      <c r="C34" s="83"/>
      <c r="D34" s="83"/>
      <c r="E34" s="104" t="s">
        <v>132</v>
      </c>
      <c r="F34" s="105">
        <f>F33/1000</f>
        <v>0</v>
      </c>
      <c r="G34" s="106" t="s">
        <v>52</v>
      </c>
      <c r="H34" s="83"/>
      <c r="I34" s="83"/>
    </row>
    <row r="35" spans="2:9" ht="17" thickBot="1" x14ac:dyDescent="0.25">
      <c r="B35" s="83"/>
      <c r="C35" s="83"/>
      <c r="D35" s="83"/>
      <c r="E35" s="107" t="s">
        <v>133</v>
      </c>
      <c r="F35" s="108">
        <f>F34/12</f>
        <v>0</v>
      </c>
      <c r="G35" s="109" t="s">
        <v>52</v>
      </c>
      <c r="H35" s="83"/>
      <c r="I35" s="83"/>
    </row>
    <row r="36" spans="2:9" x14ac:dyDescent="0.2">
      <c r="B36" s="83"/>
      <c r="C36" s="83"/>
      <c r="D36" s="83"/>
      <c r="E36" s="83"/>
      <c r="F36" s="83"/>
      <c r="G36" s="83"/>
      <c r="H36" s="83"/>
      <c r="I36" s="83"/>
    </row>
    <row r="37" spans="2:9" ht="17" thickBot="1" x14ac:dyDescent="0.25">
      <c r="B37" s="83"/>
      <c r="C37" s="83"/>
      <c r="D37" s="83"/>
      <c r="E37" s="83"/>
      <c r="F37" s="83"/>
      <c r="G37" s="83"/>
      <c r="H37" s="83"/>
      <c r="I37" s="83"/>
    </row>
    <row r="38" spans="2:9" ht="20" thickBot="1" x14ac:dyDescent="0.3">
      <c r="B38" s="120" t="s">
        <v>135</v>
      </c>
      <c r="C38" s="121"/>
      <c r="D38" s="121"/>
      <c r="E38" s="121"/>
      <c r="F38" s="121"/>
      <c r="G38" s="122"/>
      <c r="H38" s="83"/>
      <c r="I38" s="83"/>
    </row>
    <row r="39" spans="2:9" ht="17" thickBot="1" x14ac:dyDescent="0.25">
      <c r="B39" s="123" t="s">
        <v>107</v>
      </c>
      <c r="C39" s="124"/>
      <c r="D39" s="125"/>
      <c r="E39" s="123" t="s">
        <v>108</v>
      </c>
      <c r="F39" s="124"/>
      <c r="G39" s="126"/>
      <c r="H39" s="83"/>
      <c r="I39" s="83"/>
    </row>
    <row r="40" spans="2:9" x14ac:dyDescent="0.2">
      <c r="B40" s="85" t="s">
        <v>109</v>
      </c>
      <c r="C40" s="72"/>
      <c r="D40" s="86" t="s">
        <v>110</v>
      </c>
      <c r="E40" s="85" t="s">
        <v>111</v>
      </c>
      <c r="F40" s="87">
        <f>C48*C41</f>
        <v>0</v>
      </c>
      <c r="G40" s="88" t="s">
        <v>112</v>
      </c>
      <c r="H40" s="83"/>
      <c r="I40" s="83"/>
    </row>
    <row r="41" spans="2:9" x14ac:dyDescent="0.2">
      <c r="B41" s="89" t="s">
        <v>113</v>
      </c>
      <c r="C41" s="72"/>
      <c r="D41" s="90" t="s">
        <v>110</v>
      </c>
      <c r="E41" s="89" t="s">
        <v>114</v>
      </c>
      <c r="F41" s="91">
        <f>C49*C42</f>
        <v>0</v>
      </c>
      <c r="G41" s="92" t="s">
        <v>112</v>
      </c>
      <c r="H41" s="83"/>
      <c r="I41" s="83"/>
    </row>
    <row r="42" spans="2:9" x14ac:dyDescent="0.2">
      <c r="B42" s="85" t="s">
        <v>115</v>
      </c>
      <c r="C42" s="72"/>
      <c r="D42" s="86" t="s">
        <v>110</v>
      </c>
      <c r="E42" s="85" t="s">
        <v>116</v>
      </c>
      <c r="F42" s="87">
        <f>(24-C47)*C45</f>
        <v>0</v>
      </c>
      <c r="G42" s="88" t="s">
        <v>112</v>
      </c>
      <c r="H42" s="83"/>
      <c r="I42" s="83"/>
    </row>
    <row r="43" spans="2:9" x14ac:dyDescent="0.2">
      <c r="B43" s="89" t="s">
        <v>117</v>
      </c>
      <c r="C43" s="72"/>
      <c r="D43" s="90" t="s">
        <v>110</v>
      </c>
      <c r="E43" s="93" t="s">
        <v>118</v>
      </c>
      <c r="F43" s="94">
        <f>SUM(F40:F42)</f>
        <v>0</v>
      </c>
      <c r="G43" s="95" t="s">
        <v>112</v>
      </c>
      <c r="H43" s="83"/>
      <c r="I43" s="83"/>
    </row>
    <row r="44" spans="2:9" x14ac:dyDescent="0.2">
      <c r="B44" s="85" t="s">
        <v>119</v>
      </c>
      <c r="C44" s="72"/>
      <c r="D44" s="86" t="s">
        <v>110</v>
      </c>
      <c r="E44" s="85"/>
      <c r="F44" s="87"/>
      <c r="G44" s="88"/>
      <c r="H44" s="83"/>
      <c r="I44" s="83"/>
    </row>
    <row r="45" spans="2:9" x14ac:dyDescent="0.2">
      <c r="B45" s="89" t="s">
        <v>120</v>
      </c>
      <c r="C45" s="72"/>
      <c r="D45" s="90" t="s">
        <v>110</v>
      </c>
      <c r="E45" s="89" t="s">
        <v>121</v>
      </c>
      <c r="F45" s="96">
        <f>C48*C43</f>
        <v>0</v>
      </c>
      <c r="G45" s="92" t="s">
        <v>112</v>
      </c>
      <c r="H45" s="83"/>
      <c r="I45" s="83"/>
    </row>
    <row r="46" spans="2:9" x14ac:dyDescent="0.2">
      <c r="B46" s="85" t="s">
        <v>122</v>
      </c>
      <c r="C46" s="72"/>
      <c r="D46" s="86" t="s">
        <v>110</v>
      </c>
      <c r="E46" s="85" t="s">
        <v>123</v>
      </c>
      <c r="F46" s="87">
        <f>C49*C44</f>
        <v>0</v>
      </c>
      <c r="G46" s="88" t="s">
        <v>112</v>
      </c>
      <c r="H46" s="83"/>
      <c r="I46" s="83"/>
    </row>
    <row r="47" spans="2:9" x14ac:dyDescent="0.2">
      <c r="B47" s="89" t="s">
        <v>124</v>
      </c>
      <c r="C47" s="91">
        <v>19</v>
      </c>
      <c r="D47" s="90" t="s">
        <v>125</v>
      </c>
      <c r="E47" s="89" t="s">
        <v>116</v>
      </c>
      <c r="F47" s="96">
        <f>(24-C47)*C46</f>
        <v>0</v>
      </c>
      <c r="G47" s="92" t="s">
        <v>112</v>
      </c>
      <c r="H47" s="83"/>
      <c r="I47" s="83"/>
    </row>
    <row r="48" spans="2:9" x14ac:dyDescent="0.2">
      <c r="B48" s="85" t="s">
        <v>126</v>
      </c>
      <c r="C48" s="97">
        <v>4</v>
      </c>
      <c r="D48" s="86" t="s">
        <v>125</v>
      </c>
      <c r="E48" s="98" t="s">
        <v>127</v>
      </c>
      <c r="F48" s="99">
        <f>SUM(F45:F47)</f>
        <v>0</v>
      </c>
      <c r="G48" s="100" t="s">
        <v>112</v>
      </c>
      <c r="H48" s="83"/>
      <c r="I48" s="83"/>
    </row>
    <row r="49" spans="2:9" x14ac:dyDescent="0.2">
      <c r="B49" s="89" t="s">
        <v>128</v>
      </c>
      <c r="C49" s="91">
        <v>15</v>
      </c>
      <c r="D49" s="90" t="s">
        <v>125</v>
      </c>
      <c r="E49" s="89"/>
      <c r="F49" s="96"/>
      <c r="G49" s="92"/>
      <c r="H49" s="83"/>
      <c r="I49" s="83"/>
    </row>
    <row r="50" spans="2:9" ht="17" thickBot="1" x14ac:dyDescent="0.25">
      <c r="B50" s="101" t="s">
        <v>129</v>
      </c>
      <c r="C50" s="102">
        <v>78</v>
      </c>
      <c r="D50" s="103" t="s">
        <v>130</v>
      </c>
      <c r="E50" s="85" t="s">
        <v>131</v>
      </c>
      <c r="F50" s="87">
        <f>((365-C50)*F43)+C50*F48</f>
        <v>0</v>
      </c>
      <c r="G50" s="88" t="s">
        <v>112</v>
      </c>
      <c r="H50" s="83"/>
      <c r="I50" s="83"/>
    </row>
    <row r="51" spans="2:9" ht="17" thickBot="1" x14ac:dyDescent="0.25">
      <c r="B51" s="83"/>
      <c r="C51" s="83"/>
      <c r="D51" s="83"/>
      <c r="E51" s="104" t="s">
        <v>132</v>
      </c>
      <c r="F51" s="105">
        <f>F50/1000</f>
        <v>0</v>
      </c>
      <c r="G51" s="106" t="s">
        <v>52</v>
      </c>
      <c r="H51" s="83"/>
      <c r="I51" s="83"/>
    </row>
    <row r="52" spans="2:9" ht="17" thickBot="1" x14ac:dyDescent="0.25">
      <c r="B52" s="83"/>
      <c r="C52" s="83"/>
      <c r="D52" s="83"/>
      <c r="E52" s="107" t="s">
        <v>133</v>
      </c>
      <c r="F52" s="108">
        <f>F51/12</f>
        <v>0</v>
      </c>
      <c r="G52" s="109" t="s">
        <v>52</v>
      </c>
      <c r="H52" s="83"/>
      <c r="I52" s="83"/>
    </row>
    <row r="53" spans="2:9" x14ac:dyDescent="0.2">
      <c r="B53" s="83"/>
      <c r="C53" s="83"/>
      <c r="D53" s="83"/>
      <c r="E53" s="83"/>
      <c r="F53" s="83"/>
      <c r="G53" s="83"/>
      <c r="H53" s="83"/>
      <c r="I53" s="83"/>
    </row>
    <row r="54" spans="2:9" ht="17" thickBot="1" x14ac:dyDescent="0.25">
      <c r="B54" s="83"/>
      <c r="C54" s="83"/>
      <c r="D54" s="83"/>
      <c r="E54" s="83"/>
      <c r="F54" s="83"/>
      <c r="G54" s="83"/>
      <c r="H54" s="83"/>
      <c r="I54" s="83"/>
    </row>
    <row r="55" spans="2:9" ht="20" thickBot="1" x14ac:dyDescent="0.3">
      <c r="B55" s="120" t="s">
        <v>136</v>
      </c>
      <c r="C55" s="121"/>
      <c r="D55" s="121"/>
      <c r="E55" s="121"/>
      <c r="F55" s="121"/>
      <c r="G55" s="122"/>
      <c r="H55" s="83"/>
      <c r="I55" s="83"/>
    </row>
    <row r="56" spans="2:9" ht="17" thickBot="1" x14ac:dyDescent="0.25">
      <c r="B56" s="123" t="s">
        <v>107</v>
      </c>
      <c r="C56" s="124"/>
      <c r="D56" s="125"/>
      <c r="E56" s="123" t="s">
        <v>108</v>
      </c>
      <c r="F56" s="124"/>
      <c r="G56" s="126"/>
      <c r="H56" s="83"/>
      <c r="I56" s="83"/>
    </row>
    <row r="57" spans="2:9" x14ac:dyDescent="0.2">
      <c r="B57" s="85" t="s">
        <v>109</v>
      </c>
      <c r="C57" s="72"/>
      <c r="D57" s="86" t="s">
        <v>110</v>
      </c>
      <c r="E57" s="85" t="s">
        <v>111</v>
      </c>
      <c r="F57" s="87">
        <f>C65*C58</f>
        <v>0</v>
      </c>
      <c r="G57" s="88" t="s">
        <v>112</v>
      </c>
      <c r="H57" s="83"/>
      <c r="I57" s="83"/>
    </row>
    <row r="58" spans="2:9" x14ac:dyDescent="0.2">
      <c r="B58" s="89" t="s">
        <v>113</v>
      </c>
      <c r="C58" s="72"/>
      <c r="D58" s="90" t="s">
        <v>110</v>
      </c>
      <c r="E58" s="89" t="s">
        <v>114</v>
      </c>
      <c r="F58" s="91">
        <f>C66*C59</f>
        <v>0</v>
      </c>
      <c r="G58" s="92" t="s">
        <v>112</v>
      </c>
      <c r="H58" s="83"/>
      <c r="I58" s="83"/>
    </row>
    <row r="59" spans="2:9" x14ac:dyDescent="0.2">
      <c r="B59" s="85" t="s">
        <v>115</v>
      </c>
      <c r="C59" s="72"/>
      <c r="D59" s="86" t="s">
        <v>110</v>
      </c>
      <c r="E59" s="85" t="s">
        <v>116</v>
      </c>
      <c r="F59" s="87">
        <f>(24-C64)*C62</f>
        <v>0</v>
      </c>
      <c r="G59" s="88" t="s">
        <v>112</v>
      </c>
      <c r="H59" s="83"/>
      <c r="I59" s="83"/>
    </row>
    <row r="60" spans="2:9" x14ac:dyDescent="0.2">
      <c r="B60" s="89" t="s">
        <v>117</v>
      </c>
      <c r="C60" s="72"/>
      <c r="D60" s="90" t="s">
        <v>110</v>
      </c>
      <c r="E60" s="93" t="s">
        <v>118</v>
      </c>
      <c r="F60" s="94">
        <f>SUM(F57:F59)</f>
        <v>0</v>
      </c>
      <c r="G60" s="95" t="s">
        <v>112</v>
      </c>
      <c r="H60" s="83"/>
      <c r="I60" s="83"/>
    </row>
    <row r="61" spans="2:9" x14ac:dyDescent="0.2">
      <c r="B61" s="85" t="s">
        <v>119</v>
      </c>
      <c r="C61" s="72"/>
      <c r="D61" s="86" t="s">
        <v>110</v>
      </c>
      <c r="E61" s="85"/>
      <c r="F61" s="87"/>
      <c r="G61" s="88"/>
      <c r="H61" s="83"/>
      <c r="I61" s="83"/>
    </row>
    <row r="62" spans="2:9" x14ac:dyDescent="0.2">
      <c r="B62" s="89" t="s">
        <v>120</v>
      </c>
      <c r="C62" s="72"/>
      <c r="D62" s="90" t="s">
        <v>110</v>
      </c>
      <c r="E62" s="89" t="s">
        <v>121</v>
      </c>
      <c r="F62" s="96">
        <f>C65*C60</f>
        <v>0</v>
      </c>
      <c r="G62" s="92" t="s">
        <v>112</v>
      </c>
      <c r="H62" s="83"/>
      <c r="I62" s="83"/>
    </row>
    <row r="63" spans="2:9" x14ac:dyDescent="0.2">
      <c r="B63" s="85" t="s">
        <v>122</v>
      </c>
      <c r="C63" s="72"/>
      <c r="D63" s="86" t="s">
        <v>110</v>
      </c>
      <c r="E63" s="85" t="s">
        <v>123</v>
      </c>
      <c r="F63" s="87">
        <f>C66*C61</f>
        <v>0</v>
      </c>
      <c r="G63" s="88" t="s">
        <v>112</v>
      </c>
      <c r="H63" s="83"/>
      <c r="I63" s="83"/>
    </row>
    <row r="64" spans="2:9" x14ac:dyDescent="0.2">
      <c r="B64" s="89" t="s">
        <v>124</v>
      </c>
      <c r="C64" s="91">
        <v>19</v>
      </c>
      <c r="D64" s="90" t="s">
        <v>125</v>
      </c>
      <c r="E64" s="89" t="s">
        <v>116</v>
      </c>
      <c r="F64" s="96">
        <f>(24-C64)*C63</f>
        <v>0</v>
      </c>
      <c r="G64" s="92" t="s">
        <v>112</v>
      </c>
      <c r="H64" s="83"/>
      <c r="I64" s="83"/>
    </row>
    <row r="65" spans="2:9" x14ac:dyDescent="0.2">
      <c r="B65" s="85" t="s">
        <v>126</v>
      </c>
      <c r="C65" s="97">
        <v>4</v>
      </c>
      <c r="D65" s="86" t="s">
        <v>125</v>
      </c>
      <c r="E65" s="98" t="s">
        <v>127</v>
      </c>
      <c r="F65" s="99">
        <f>SUM(F62:F64)</f>
        <v>0</v>
      </c>
      <c r="G65" s="100" t="s">
        <v>112</v>
      </c>
      <c r="H65" s="83"/>
      <c r="I65" s="83"/>
    </row>
    <row r="66" spans="2:9" x14ac:dyDescent="0.2">
      <c r="B66" s="89" t="s">
        <v>128</v>
      </c>
      <c r="C66" s="91">
        <v>15</v>
      </c>
      <c r="D66" s="90" t="s">
        <v>125</v>
      </c>
      <c r="E66" s="89"/>
      <c r="F66" s="96"/>
      <c r="G66" s="92"/>
      <c r="H66" s="83"/>
      <c r="I66" s="83"/>
    </row>
    <row r="67" spans="2:9" ht="17" thickBot="1" x14ac:dyDescent="0.25">
      <c r="B67" s="101" t="s">
        <v>129</v>
      </c>
      <c r="C67" s="102">
        <v>78</v>
      </c>
      <c r="D67" s="103" t="s">
        <v>130</v>
      </c>
      <c r="E67" s="85" t="s">
        <v>131</v>
      </c>
      <c r="F67" s="87">
        <f>((365-C67)*F60)+C67*F65</f>
        <v>0</v>
      </c>
      <c r="G67" s="88" t="s">
        <v>112</v>
      </c>
      <c r="H67" s="83"/>
      <c r="I67" s="83"/>
    </row>
    <row r="68" spans="2:9" ht="17" thickBot="1" x14ac:dyDescent="0.25">
      <c r="B68" s="83"/>
      <c r="C68" s="83"/>
      <c r="D68" s="83"/>
      <c r="E68" s="104" t="s">
        <v>132</v>
      </c>
      <c r="F68" s="105">
        <f>F67/1000</f>
        <v>0</v>
      </c>
      <c r="G68" s="106" t="s">
        <v>52</v>
      </c>
      <c r="H68" s="83"/>
      <c r="I68" s="83"/>
    </row>
    <row r="69" spans="2:9" ht="17" thickBot="1" x14ac:dyDescent="0.25">
      <c r="B69" s="83"/>
      <c r="C69" s="83"/>
      <c r="D69" s="83"/>
      <c r="E69" s="107" t="s">
        <v>133</v>
      </c>
      <c r="F69" s="108">
        <f>F68/12</f>
        <v>0</v>
      </c>
      <c r="G69" s="109" t="s">
        <v>52</v>
      </c>
      <c r="H69" s="83"/>
      <c r="I69" s="83"/>
    </row>
    <row r="70" spans="2:9" x14ac:dyDescent="0.2">
      <c r="B70" s="83"/>
      <c r="C70" s="83"/>
      <c r="D70" s="83"/>
      <c r="E70" s="83"/>
      <c r="F70" s="83"/>
      <c r="G70" s="83"/>
      <c r="H70" s="83"/>
      <c r="I70" s="83"/>
    </row>
    <row r="71" spans="2:9" ht="17" thickBot="1" x14ac:dyDescent="0.25">
      <c r="B71" s="83"/>
      <c r="C71" s="83"/>
      <c r="D71" s="83"/>
      <c r="E71" s="83"/>
      <c r="F71" s="83"/>
      <c r="G71" s="83"/>
      <c r="H71" s="83"/>
      <c r="I71" s="83"/>
    </row>
    <row r="72" spans="2:9" ht="20" thickBot="1" x14ac:dyDescent="0.3">
      <c r="B72" s="120" t="s">
        <v>137</v>
      </c>
      <c r="C72" s="121"/>
      <c r="D72" s="121"/>
      <c r="E72" s="121"/>
      <c r="F72" s="121"/>
      <c r="G72" s="122"/>
      <c r="H72" s="83"/>
      <c r="I72" s="83"/>
    </row>
    <row r="73" spans="2:9" ht="17" thickBot="1" x14ac:dyDescent="0.25">
      <c r="B73" s="123" t="s">
        <v>107</v>
      </c>
      <c r="C73" s="124"/>
      <c r="D73" s="125"/>
      <c r="E73" s="123" t="s">
        <v>108</v>
      </c>
      <c r="F73" s="124"/>
      <c r="G73" s="126"/>
      <c r="H73" s="83"/>
      <c r="I73" s="83"/>
    </row>
    <row r="74" spans="2:9" x14ac:dyDescent="0.2">
      <c r="B74" s="85" t="s">
        <v>109</v>
      </c>
      <c r="C74" s="72"/>
      <c r="D74" s="86" t="s">
        <v>110</v>
      </c>
      <c r="E74" s="85" t="s">
        <v>111</v>
      </c>
      <c r="F74" s="87">
        <f>C82*C75</f>
        <v>0</v>
      </c>
      <c r="G74" s="88" t="s">
        <v>112</v>
      </c>
      <c r="H74" s="83"/>
      <c r="I74" s="83"/>
    </row>
    <row r="75" spans="2:9" x14ac:dyDescent="0.2">
      <c r="B75" s="89" t="s">
        <v>113</v>
      </c>
      <c r="C75" s="72"/>
      <c r="D75" s="90" t="s">
        <v>110</v>
      </c>
      <c r="E75" s="89" t="s">
        <v>114</v>
      </c>
      <c r="F75" s="91">
        <f>C83*C76</f>
        <v>0</v>
      </c>
      <c r="G75" s="92" t="s">
        <v>112</v>
      </c>
      <c r="H75" s="83"/>
      <c r="I75" s="83"/>
    </row>
    <row r="76" spans="2:9" x14ac:dyDescent="0.2">
      <c r="B76" s="85" t="s">
        <v>115</v>
      </c>
      <c r="C76" s="72"/>
      <c r="D76" s="86" t="s">
        <v>110</v>
      </c>
      <c r="E76" s="85" t="s">
        <v>116</v>
      </c>
      <c r="F76" s="87">
        <f>(24-C81)*C79</f>
        <v>0</v>
      </c>
      <c r="G76" s="88" t="s">
        <v>112</v>
      </c>
      <c r="H76" s="83"/>
      <c r="I76" s="83"/>
    </row>
    <row r="77" spans="2:9" x14ac:dyDescent="0.2">
      <c r="B77" s="89" t="s">
        <v>117</v>
      </c>
      <c r="C77" s="72"/>
      <c r="D77" s="90" t="s">
        <v>110</v>
      </c>
      <c r="E77" s="93" t="s">
        <v>118</v>
      </c>
      <c r="F77" s="94">
        <f>SUM(F74:F76)</f>
        <v>0</v>
      </c>
      <c r="G77" s="95" t="s">
        <v>112</v>
      </c>
      <c r="H77" s="83"/>
      <c r="I77" s="83"/>
    </row>
    <row r="78" spans="2:9" x14ac:dyDescent="0.2">
      <c r="B78" s="85" t="s">
        <v>119</v>
      </c>
      <c r="C78" s="72"/>
      <c r="D78" s="86" t="s">
        <v>110</v>
      </c>
      <c r="E78" s="85"/>
      <c r="F78" s="87"/>
      <c r="G78" s="88"/>
      <c r="H78" s="83"/>
      <c r="I78" s="83"/>
    </row>
    <row r="79" spans="2:9" x14ac:dyDescent="0.2">
      <c r="B79" s="89" t="s">
        <v>120</v>
      </c>
      <c r="C79" s="72"/>
      <c r="D79" s="90" t="s">
        <v>110</v>
      </c>
      <c r="E79" s="89" t="s">
        <v>121</v>
      </c>
      <c r="F79" s="96">
        <f>C82*C77</f>
        <v>0</v>
      </c>
      <c r="G79" s="92" t="s">
        <v>112</v>
      </c>
      <c r="H79" s="83"/>
      <c r="I79" s="83"/>
    </row>
    <row r="80" spans="2:9" x14ac:dyDescent="0.2">
      <c r="B80" s="85" t="s">
        <v>122</v>
      </c>
      <c r="C80" s="72"/>
      <c r="D80" s="86" t="s">
        <v>110</v>
      </c>
      <c r="E80" s="85" t="s">
        <v>123</v>
      </c>
      <c r="F80" s="87">
        <f>C83*C78</f>
        <v>0</v>
      </c>
      <c r="G80" s="88" t="s">
        <v>112</v>
      </c>
      <c r="H80" s="83"/>
      <c r="I80" s="83"/>
    </row>
    <row r="81" spans="2:9" x14ac:dyDescent="0.2">
      <c r="B81" s="89" t="s">
        <v>124</v>
      </c>
      <c r="C81" s="91">
        <v>19</v>
      </c>
      <c r="D81" s="90" t="s">
        <v>125</v>
      </c>
      <c r="E81" s="89" t="s">
        <v>116</v>
      </c>
      <c r="F81" s="96">
        <f>(24-C81)*C80</f>
        <v>0</v>
      </c>
      <c r="G81" s="92" t="s">
        <v>112</v>
      </c>
      <c r="H81" s="83"/>
      <c r="I81" s="83"/>
    </row>
    <row r="82" spans="2:9" x14ac:dyDescent="0.2">
      <c r="B82" s="85" t="s">
        <v>126</v>
      </c>
      <c r="C82" s="97">
        <v>4</v>
      </c>
      <c r="D82" s="86" t="s">
        <v>125</v>
      </c>
      <c r="E82" s="98" t="s">
        <v>127</v>
      </c>
      <c r="F82" s="99">
        <f>SUM(F79:F81)</f>
        <v>0</v>
      </c>
      <c r="G82" s="100" t="s">
        <v>112</v>
      </c>
      <c r="H82" s="83"/>
      <c r="I82" s="83"/>
    </row>
    <row r="83" spans="2:9" x14ac:dyDescent="0.2">
      <c r="B83" s="89" t="s">
        <v>128</v>
      </c>
      <c r="C83" s="91">
        <v>15</v>
      </c>
      <c r="D83" s="90" t="s">
        <v>125</v>
      </c>
      <c r="E83" s="89"/>
      <c r="F83" s="96"/>
      <c r="G83" s="92"/>
      <c r="H83" s="83"/>
      <c r="I83" s="83"/>
    </row>
    <row r="84" spans="2:9" ht="17" thickBot="1" x14ac:dyDescent="0.25">
      <c r="B84" s="101" t="s">
        <v>129</v>
      </c>
      <c r="C84" s="102">
        <v>78</v>
      </c>
      <c r="D84" s="103" t="s">
        <v>130</v>
      </c>
      <c r="E84" s="85" t="s">
        <v>131</v>
      </c>
      <c r="F84" s="87">
        <f>((365-C84)*F77)+C84*F82</f>
        <v>0</v>
      </c>
      <c r="G84" s="88" t="s">
        <v>112</v>
      </c>
      <c r="H84" s="83"/>
      <c r="I84" s="83"/>
    </row>
    <row r="85" spans="2:9" ht="17" thickBot="1" x14ac:dyDescent="0.25">
      <c r="B85" s="83"/>
      <c r="C85" s="83"/>
      <c r="D85" s="83"/>
      <c r="E85" s="104" t="s">
        <v>132</v>
      </c>
      <c r="F85" s="105">
        <f>F84/1000</f>
        <v>0</v>
      </c>
      <c r="G85" s="106" t="s">
        <v>52</v>
      </c>
      <c r="H85" s="83"/>
      <c r="I85" s="83"/>
    </row>
    <row r="86" spans="2:9" ht="17" thickBot="1" x14ac:dyDescent="0.25">
      <c r="B86" s="83"/>
      <c r="C86" s="83"/>
      <c r="D86" s="83"/>
      <c r="E86" s="107" t="s">
        <v>133</v>
      </c>
      <c r="F86" s="108">
        <f>F85/12</f>
        <v>0</v>
      </c>
      <c r="G86" s="109" t="s">
        <v>52</v>
      </c>
      <c r="H86" s="83"/>
      <c r="I86" s="83"/>
    </row>
    <row r="87" spans="2:9" x14ac:dyDescent="0.2">
      <c r="B87" s="83"/>
      <c r="C87" s="83"/>
      <c r="D87" s="83"/>
      <c r="E87" s="83"/>
      <c r="F87" s="83"/>
      <c r="G87" s="83"/>
      <c r="H87" s="83"/>
      <c r="I87" s="83"/>
    </row>
    <row r="88" spans="2:9" x14ac:dyDescent="0.2">
      <c r="B88" s="83"/>
      <c r="C88" s="83"/>
      <c r="D88" s="83"/>
      <c r="E88" s="83"/>
      <c r="F88" s="83"/>
      <c r="G88" s="83"/>
      <c r="H88" s="83"/>
      <c r="I88" s="83"/>
    </row>
  </sheetData>
  <sheetProtection algorithmName="SHA-512" hashValue="ZOozgY9p98FSAEHtAirqakShrKGDB+pJuTy7GFuAJpza7/s3i1eM2SSnrPflAD4UJUf7VZ9Pnc93IObKLPlnhw==" saltValue="l6RBSyIZY/JPD2u1ak2GEA==" spinCount="100000" sheet="1" selectLockedCells="1"/>
  <mergeCells count="15">
    <mergeCell ref="B72:G72"/>
    <mergeCell ref="B73:D73"/>
    <mergeCell ref="E73:G73"/>
    <mergeCell ref="B4:G4"/>
    <mergeCell ref="B5:D5"/>
    <mergeCell ref="E5:G5"/>
    <mergeCell ref="B38:G38"/>
    <mergeCell ref="B39:D39"/>
    <mergeCell ref="E39:G39"/>
    <mergeCell ref="B21:G21"/>
    <mergeCell ref="B22:D22"/>
    <mergeCell ref="E22:G22"/>
    <mergeCell ref="B55:G55"/>
    <mergeCell ref="B56:D56"/>
    <mergeCell ref="E56:G5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0F8C8-12A0-43F6-AD72-269FCD630F30}">
  <dimension ref="B2:C15"/>
  <sheetViews>
    <sheetView workbookViewId="0">
      <selection activeCell="C4" sqref="C4"/>
    </sheetView>
  </sheetViews>
  <sheetFormatPr baseColWidth="10" defaultColWidth="8.83203125" defaultRowHeight="16" x14ac:dyDescent="0.2"/>
  <cols>
    <col min="2" max="3" width="9.33203125" bestFit="1" customWidth="1"/>
  </cols>
  <sheetData>
    <row r="2" spans="2:3" x14ac:dyDescent="0.2">
      <c r="B2" s="7" t="s">
        <v>138</v>
      </c>
    </row>
    <row r="3" spans="2:3" x14ac:dyDescent="0.2">
      <c r="B3" s="2">
        <v>100</v>
      </c>
      <c r="C3" s="2">
        <v>140</v>
      </c>
    </row>
    <row r="4" spans="2:3" x14ac:dyDescent="0.2">
      <c r="B4" s="2">
        <v>75</v>
      </c>
      <c r="C4" s="2">
        <v>120</v>
      </c>
    </row>
    <row r="5" spans="2:3" x14ac:dyDescent="0.2">
      <c r="B5" s="2">
        <v>0</v>
      </c>
      <c r="C5" s="2">
        <v>75</v>
      </c>
    </row>
    <row r="15" spans="2:3" x14ac:dyDescent="0.2">
      <c r="B15" s="7"/>
    </row>
  </sheetData>
  <sheetProtection algorithmName="SHA-512" hashValue="sOqQ+L7j1o7R5VySmixEwpFuHetVmQzRY/BUlPkCVKHKDx0j5HF/mQv5VsA2HyHCevNfZvP2O+Kk1Ca4i9RaQA==" saltValue="LfTSUVyBHGzfZ2Y1puESWQ=="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137f917-9df2-4fce-b447-1341bd3a5c8c" ContentTypeId="0x0101006261D5E71047644AB60DEC2636D6DD73"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Word bestand" ma:contentTypeID="0x0101006261D5E71047644AB60DEC2636D6DD7300B5A57E0B371B7343A0585D575F495C20" ma:contentTypeVersion="29" ma:contentTypeDescription="" ma:contentTypeScope="" ma:versionID="65525dd45e1dd57a5826319654d2cac5">
  <xsd:schema xmlns:xsd="http://www.w3.org/2001/XMLSchema" xmlns:xs="http://www.w3.org/2001/XMLSchema" xmlns:p="http://schemas.microsoft.com/office/2006/metadata/properties" xmlns:ns2="b651a5c8-18d1-4676-949b-b33c2c763b6d" xmlns:ns3="0c744158-0075-4d01-8da7-05cca1c5dae9" xmlns:ns4="d7a187d9-a854-4467-9103-8adc49ee9a7f" targetNamespace="http://schemas.microsoft.com/office/2006/metadata/properties" ma:root="true" ma:fieldsID="cfbe411d215d253464f068a14d3e1856" ns2:_="" ns3:_="" ns4:_="">
    <xsd:import namespace="b651a5c8-18d1-4676-949b-b33c2c763b6d"/>
    <xsd:import namespace="0c744158-0075-4d01-8da7-05cca1c5dae9"/>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TaxCatchAll" minOccurs="0"/>
                <xsd:element ref="ns2:l0143d74ac9f4375b5e53f3bf171c8eb" minOccurs="0"/>
                <xsd:element ref="ns2:TaxCatchAllLabel" minOccurs="0"/>
                <xsd:element ref="ns2:Toelichting_x0020_integriteit1" minOccurs="0"/>
                <xsd:element ref="ns2:dfa99505122e48579c24b43e3a44bd56" minOccurs="0"/>
                <xsd:element ref="ns2:Datum_x0020_vaststelling_x0020_integriteit" minOccurs="0"/>
                <xsd:element ref="ns2:Datum_x0020_migratie" minOccurs="0"/>
                <xsd:element ref="ns2:Herkomstapplicatie" minOccurs="0"/>
                <xsd:element ref="ns2:ic1e5ae45c78478e931e737a744a1309" minOccurs="0"/>
                <xsd:element ref="ns2:l198d4b554344fde9cd760def4ef28fe" minOccurs="0"/>
                <xsd:element ref="ns2:cacfb565f8424c199369c1c3170d561c"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2:Activiteit" minOccurs="0"/>
                <xsd:element ref="ns2:Fase" minOccurs="0"/>
                <xsd:element ref="ns4:_dlc_DocId" minOccurs="0"/>
                <xsd:element ref="ns4:_dlc_DocIdUrl" minOccurs="0"/>
                <xsd:element ref="ns4:_dlc_DocIdPersistId"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TaxCatchAll" ma:index="42" nillable="true" ma:displayName="Taxonomy Catch All Column" ma:hidden="true" ma:list="{74bf72d4-53b6-42bb-84f0-6bdc91b5944f}" ma:internalName="TaxCatchAll" ma:showField="CatchAllData" ma:web="fcc60466-aa0b-43de-800e-801807a96b9a">
      <xsd:complexType>
        <xsd:complexContent>
          <xsd:extension base="dms:MultiChoiceLookup">
            <xsd:sequence>
              <xsd:element name="Value" type="dms:Lookup" maxOccurs="unbounded" minOccurs="0" nillable="true"/>
            </xsd:sequence>
          </xsd:extension>
        </xsd:complexContent>
      </xsd:complexType>
    </xsd:element>
    <xsd:element name="l0143d74ac9f4375b5e53f3bf171c8eb" ma:index="43"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TaxCatchAllLabel" ma:index="44" nillable="true" ma:displayName="Taxonomy Catch All Column1" ma:hidden="true" ma:list="{74bf72d4-53b6-42bb-84f0-6bdc91b5944f}" ma:internalName="TaxCatchAllLabel" ma:readOnly="true" ma:showField="CatchAllDataLabel" ma:web="fcc60466-aa0b-43de-800e-801807a96b9a">
      <xsd:complexType>
        <xsd:complexContent>
          <xsd:extension base="dms:MultiChoiceLookup">
            <xsd:sequence>
              <xsd:element name="Value" type="dms:Lookup" maxOccurs="unbounded" minOccurs="0" nillable="true"/>
            </xsd:sequence>
          </xsd:extension>
        </xsd:complexContent>
      </xsd:complexType>
    </xsd:element>
    <xsd:element name="Toelichting_x0020_integriteit1" ma:index="46" nillable="true" ma:displayName="Toelichting integriteit" ma:default="" ma:hidden="true" ma:internalName="Toelichting_x0020_integriteit1" ma:readOnly="false">
      <xsd:simpleType>
        <xsd:restriction base="dms:Text">
          <xsd:maxLength value="255"/>
        </xsd:restriction>
      </xsd:simpleType>
    </xsd:element>
    <xsd:element name="dfa99505122e48579c24b43e3a44bd56" ma:index="48"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vaststelling_x0020_integriteit" ma:index="49"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Datum_x0020_migratie" ma:index="50" nillable="true" ma:displayName="Datum migratie" ma:description="Dit is de migratiedatum van het dossier/document." ma:format="DateOnly" ma:hidden="true" ma:internalName="Datum_x0020_migratie" ma:readOnly="false">
      <xsd:simpleType>
        <xsd:restriction base="dms:DateTime"/>
      </xsd:simpleType>
    </xsd:element>
    <xsd:element name="Herkomstapplicatie" ma:index="52"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ic1e5ae45c78478e931e737a744a1309" ma:index="53"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l198d4b554344fde9cd760def4ef28fe" ma:index="54"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cacfb565f8424c199369c1c3170d561c" ma:index="55"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Activiteit" ma:index="64" nillable="true" ma:displayName="WBS-activiteit" ma:internalName="Activiteit" ma:readOnly="false">
      <xsd:simpleType>
        <xsd:restriction base="dms:Text">
          <xsd:maxLength value="255"/>
        </xsd:restriction>
      </xsd:simpleType>
    </xsd:element>
    <xsd:element name="Fase" ma:index="65" nillable="true" ma:displayName="WBS-fase" ma:internalName="Fas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744158-0075-4d01-8da7-05cca1c5dae9" elementFormDefault="qualified">
    <xsd:import namespace="http://schemas.microsoft.com/office/2006/documentManagement/types"/>
    <xsd:import namespace="http://schemas.microsoft.com/office/infopath/2007/PartnerControls"/>
    <xsd:element name="lcf76f155ced4ddcb4097134ff3c332f" ma:index="56" nillable="true" ma:taxonomy="true" ma:internalName="lcf76f155ced4ddcb4097134ff3c332f" ma:taxonomyFieldName="MediaServiceImageTags" ma:displayName="Afbeeldingtags" ma:readOnly="false" ma:fieldId="{5cf76f15-5ced-4ddc-b409-7134ff3c332f}" ma:taxonomyMulti="true" ma:sspId="2137f917-9df2-4fce-b447-1341bd3a5c8c" ma:termSetId="09814cd3-568e-fe90-9814-8d621ff8fb84" ma:anchorId="fba54fb3-c3e1-fe81-a776-ca4b69148c4d" ma:open="true" ma:isKeyword="false">
      <xsd:complexType>
        <xsd:sequence>
          <xsd:element ref="pc:Terms" minOccurs="0" maxOccurs="1"/>
        </xsd:sequence>
      </xsd:complexType>
    </xsd:element>
    <xsd:element name="MediaServiceDateTaken" ma:index="57" nillable="true" ma:displayName="MediaServiceDateTaken" ma:hidden="true" ma:indexed="true" ma:internalName="MediaServiceDateTaken" ma:readOnly="true">
      <xsd:simpleType>
        <xsd:restriction base="dms:Text"/>
      </xsd:simpleType>
    </xsd:element>
    <xsd:element name="MediaServiceOCR" ma:index="58" nillable="true" ma:displayName="Extracted Text" ma:internalName="MediaServiceOCR" ma:readOnly="true">
      <xsd:simpleType>
        <xsd:restriction base="dms:Note">
          <xsd:maxLength value="255"/>
        </xsd:restriction>
      </xsd:simpleType>
    </xsd:element>
    <xsd:element name="MediaServiceGenerationTime" ma:index="59" nillable="true" ma:displayName="MediaServiceGenerationTime" ma:hidden="true" ma:internalName="MediaServiceGenerationTime" ma:readOnly="true">
      <xsd:simpleType>
        <xsd:restriction base="dms:Text"/>
      </xsd:simpleType>
    </xsd:element>
    <xsd:element name="MediaServiceEventHashCode" ma:index="60" nillable="true" ma:displayName="MediaServiceEventHashCode" ma:hidden="true" ma:internalName="MediaServiceEventHashCode" ma:readOnly="true">
      <xsd:simpleType>
        <xsd:restriction base="dms:Text"/>
      </xsd:simpleType>
    </xsd:element>
    <xsd:element name="MediaServiceMetadata" ma:index="61" nillable="true" ma:displayName="MediaServiceMetadata" ma:hidden="true" ma:internalName="MediaServiceMetadata" ma:readOnly="true">
      <xsd:simpleType>
        <xsd:restriction base="dms:Note"/>
      </xsd:simpleType>
    </xsd:element>
    <xsd:element name="MediaServiceFastMetadata" ma:index="62" nillable="true" ma:displayName="MediaServiceFastMetadata" ma:hidden="true" ma:internalName="MediaServiceFastMetadata" ma:readOnly="true">
      <xsd:simpleType>
        <xsd:restriction base="dms:Note"/>
      </xsd:simpleType>
    </xsd:element>
    <xsd:element name="MediaServiceSearchProperties" ma:index="63" nillable="true" ma:displayName="MediaServiceSearchProperties" ma:hidden="true" ma:internalName="MediaServiceSearchProperties" ma:readOnly="true">
      <xsd:simpleType>
        <xsd:restriction base="dms:Note"/>
      </xsd:simpleType>
    </xsd:element>
    <xsd:element name="MediaLengthInSeconds" ma:index="7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67"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68"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9"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Inhoudstype"/>
        <xsd:element ref="dc:title" minOccurs="0"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b651a5c8-18d1-4676-949b-b33c2c763b6d">
      <Value>20</Value>
      <Value>1</Value>
    </TaxCatchAll>
    <_dlc_DocId xmlns="d7a187d9-a854-4467-9103-8adc49ee9a7f">HMYUKKRFJUNM-1405278276-856</_dlc_DocId>
    <_dlc_DocIdUrl xmlns="d7a187d9-a854-4467-9103-8adc49ee9a7f">
      <Url>https://provincienoordholland.sharepoint.com/teams/bu-alg-54/_layouts/15/DocIdRedir.aspx?ID=HMYUKKRFJUNM-1405278276-856</Url>
      <Description>HMYUKKRFJUNM-1405278276-856</Description>
    </_dlc_DocIdUrl>
    <_dlc_DocIdPersistId xmlns="d7a187d9-a854-4467-9103-8adc49ee9a7f">false</_dlc_DocIdPersistId>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Datum_x0020_vaststelling_x0020_integriteit xmlns="b651a5c8-18d1-4676-949b-b33c2c763b6d" xsi:nil="true"/>
    <Herkomstapplicatie xmlns="b651a5c8-18d1-4676-949b-b33c2c763b6d" xsi:nil="true"/>
    <Postbus_x002f_adres_x0020_relatie xmlns="b651a5c8-18d1-4676-949b-b33c2c763b6d" xsi:nil="true"/>
    <Uitgezonderd_x0020_van_x0020_vervanging xmlns="b651a5c8-18d1-4676-949b-b33c2c763b6d">false</Uitgezonderd_x0020_van_x0020_vervanging>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Toelichting_x0020_integriteit1 xmlns="b651a5c8-18d1-4676-949b-b33c2c763b6d" xsi:nil="true"/>
    <dfa99505122e48579c24b43e3a44bd56 xmlns="b651a5c8-18d1-4676-949b-b33c2c763b6d">
      <Terms xmlns="http://schemas.microsoft.com/office/infopath/2007/PartnerControls"/>
    </dfa99505122e48579c24b43e3a44bd56>
    <l198d4b554344fde9cd760def4ef28fe xmlns="b651a5c8-18d1-4676-949b-b33c2c763b6d">
      <Terms xmlns="http://schemas.microsoft.com/office/infopath/2007/PartnerControls"/>
    </l198d4b554344fde9cd760def4ef28f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BU:INFRA</TermName>
          <TermId xmlns="http://schemas.microsoft.com/office/infopath/2007/PartnerControls">69652e97-1c8d-4d84-8e85-68c26b4ae272</TermId>
        </TermInfo>
      </Terms>
    </cacfb565f8424c199369c1c3170d561c>
    <Plaats_x0020_relatie xmlns="b651a5c8-18d1-4676-949b-b33c2c763b6d" xsi:nil="true"/>
    <Traject-start xmlns="b651a5c8-18d1-4676-949b-b33c2c763b6d" xsi:nil="true"/>
    <Kenmerk_x0020_afzender xmlns="b651a5c8-18d1-4676-949b-b33c2c763b6d" xsi:nil="true"/>
    <lcf76f155ced4ddcb4097134ff3c332f xmlns="0c744158-0075-4d01-8da7-05cca1c5dae9">
      <Terms xmlns="http://schemas.microsoft.com/office/infopath/2007/PartnerControls"/>
    </lcf76f155ced4ddcb4097134ff3c332f>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Fase xmlns="b651a5c8-18d1-4676-949b-b33c2c763b6d">3000 Precontractuele fase</Fase>
    <Areaalcode xmlns="b651a5c8-18d1-4676-949b-b33c2c763b6d" xsi:nil="true"/>
    <Activiteit xmlns="b651a5c8-18d1-4676-949b-b33c2c763b6d">3401 Opstellen Aanbestedingsstrategie (inkoopplan)</Activiteit>
    <Datum_x0020_migratie xmlns="b651a5c8-18d1-4676-949b-b33c2c763b6d"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2D33A7-6186-4860-A615-FD12C3919A31}">
  <ds:schemaRefs>
    <ds:schemaRef ds:uri="Microsoft.SharePoint.Taxonomy.ContentTypeSync"/>
  </ds:schemaRefs>
</ds:datastoreItem>
</file>

<file path=customXml/itemProps2.xml><?xml version="1.0" encoding="utf-8"?>
<ds:datastoreItem xmlns:ds="http://schemas.openxmlformats.org/officeDocument/2006/customXml" ds:itemID="{98979A9B-C072-4ADF-8FF3-5F49D65F9666}">
  <ds:schemaRefs>
    <ds:schemaRef ds:uri="http://schemas.microsoft.com/sharepoint/events"/>
  </ds:schemaRefs>
</ds:datastoreItem>
</file>

<file path=customXml/itemProps3.xml><?xml version="1.0" encoding="utf-8"?>
<ds:datastoreItem xmlns:ds="http://schemas.openxmlformats.org/officeDocument/2006/customXml" ds:itemID="{4CC170B1-F1BB-4F09-95C1-C7914D8195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0c744158-0075-4d01-8da7-05cca1c5dae9"/>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306C2F9-35C3-4A93-AA98-92D842C61495}">
  <ds:schemaRefs>
    <ds:schemaRef ds:uri="http://schemas.microsoft.com/office/2006/metadata/properties"/>
    <ds:schemaRef ds:uri="http://schemas.microsoft.com/office/infopath/2007/PartnerControls"/>
    <ds:schemaRef ds:uri="b651a5c8-18d1-4676-949b-b33c2c763b6d"/>
    <ds:schemaRef ds:uri="d7a187d9-a854-4467-9103-8adc49ee9a7f"/>
    <ds:schemaRef ds:uri="0c744158-0075-4d01-8da7-05cca1c5dae9"/>
  </ds:schemaRefs>
</ds:datastoreItem>
</file>

<file path=customXml/itemProps5.xml><?xml version="1.0" encoding="utf-8"?>
<ds:datastoreItem xmlns:ds="http://schemas.openxmlformats.org/officeDocument/2006/customXml" ds:itemID="{E16EC02F-F14B-4795-91F2-75032C7F1DB1}">
  <ds:schemaRefs>
    <ds:schemaRef ds:uri="http://schemas.microsoft.com/sharepoint/v3/contenttype/forms"/>
  </ds:schemaRefs>
</ds:datastoreItem>
</file>

<file path=docMetadata/LabelInfo.xml><?xml version="1.0" encoding="utf-8"?>
<clbl:labelList xmlns:clbl="http://schemas.microsoft.com/office/2020/mipLabelMetadata">
  <clbl:label id="{1f7c1374-3856-4efe-8a20-c736d592c69d}" enabled="1" method="Privileged" siteId="{198fc6c4-dbc7-4471-82ef-764d9e62caf1}" removed="0"/>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Uitleg Prijslijst</vt:lpstr>
      <vt:lpstr>1. Totalen</vt:lpstr>
      <vt:lpstr>2. Implementatie</vt:lpstr>
      <vt:lpstr>3. Beheerkosten</vt:lpstr>
      <vt:lpstr>4. Stuksprijzen beheer</vt:lpstr>
      <vt:lpstr>5. Energieverbruik</vt:lpstr>
      <vt:lpstr>Gegevensvalidatie</vt:lpstr>
    </vt:vector>
  </TitlesOfParts>
  <Manager/>
  <Company>Mov ensis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Quincent Ripassa</dc:creator>
  <cp:keywords/>
  <dc:description/>
  <cp:lastModifiedBy>Quincent Ripassa</cp:lastModifiedBy>
  <cp:revision/>
  <dcterms:created xsi:type="dcterms:W3CDTF">2015-03-24T07:28:26Z</dcterms:created>
  <dcterms:modified xsi:type="dcterms:W3CDTF">2026-04-01T12:03:33Z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0x0101006261D5E71047644AB60DEC2636D6DD7300B5A57E0B371B7343A0585D575F495C20</vt:lpwstr>
  </property>
  <property fmtid="{D5CDD505-2E9C-101B-9397-08002B2CF9AE}" pid="3" name="Documentstatus">
    <vt:lpwstr>6;#Concept|494c300b-fca1-4820-9972-a88d2716d1a9</vt:lpwstr>
  </property>
  <property fmtid="{D5CDD505-2E9C-101B-9397-08002B2CF9AE}" pid="4" name="_dlc_DocIdItemGuid">
    <vt:lpwstr>48a634e4-bd62-451b-b6d3-865c601b4b4f</vt:lpwstr>
  </property>
  <property fmtid="{D5CDD505-2E9C-101B-9397-08002B2CF9AE}" pid="5" name="MediaServiceImageTags">
    <vt:lpwstr/>
  </property>
  <property fmtid="{D5CDD505-2E9C-101B-9397-08002B2CF9AE}" pid="6" name="Documentsoort">
    <vt:lpwstr/>
  </property>
  <property fmtid="{D5CDD505-2E9C-101B-9397-08002B2CF9AE}" pid="7" name="hc177bb5d1a84cadb04e5c71ff211ad4">
    <vt:lpwstr>Verkeer en vervoer|1067d225-fad3-46b5-babf-1d4fb2eab7e5</vt:lpwstr>
  </property>
  <property fmtid="{D5CDD505-2E9C-101B-9397-08002B2CF9AE}" pid="8" name="g4911d1be07a4422a8ee2ce893e0df3b">
    <vt:lpwstr>RBM|b7234c63-dd4e-4fcf-aa01-b20216e1330f</vt:lpwstr>
  </property>
  <property fmtid="{D5CDD505-2E9C-101B-9397-08002B2CF9AE}" pid="9" name="gdee63a8b651439cb8bd2cdd061035cb">
    <vt:lpwstr/>
  </property>
  <property fmtid="{D5CDD505-2E9C-101B-9397-08002B2CF9AE}" pid="10" name="Verantwoordelijk organisatieonderdeel">
    <vt:lpwstr>2;#RBM|b7234c63-dd4e-4fcf-aa01-b20216e1330f</vt:lpwstr>
  </property>
  <property fmtid="{D5CDD505-2E9C-101B-9397-08002B2CF9AE}" pid="11" name="Taakveld">
    <vt:lpwstr>1;#Verkeer en vervoer|1067d225-fad3-46b5-babf-1d4fb2eab7e5</vt:lpwstr>
  </property>
  <property fmtid="{D5CDD505-2E9C-101B-9397-08002B2CF9AE}" pid="12" name="Documenttype">
    <vt:lpwstr/>
  </property>
  <property fmtid="{D5CDD505-2E9C-101B-9397-08002B2CF9AE}" pid="13" name="Verantwoordelijk_x0020_organisatieonderdeel">
    <vt:lpwstr>2;#RBM|b7234c63-dd4e-4fcf-aa01-b20216e1330f</vt:lpwstr>
  </property>
  <property fmtid="{D5CDD505-2E9C-101B-9397-08002B2CF9AE}" pid="14" name="Secretariaat">
    <vt:lpwstr/>
  </property>
  <property fmtid="{D5CDD505-2E9C-101B-9397-08002B2CF9AE}" pid="15" name="Proces">
    <vt:lpwstr/>
  </property>
  <property fmtid="{D5CDD505-2E9C-101B-9397-08002B2CF9AE}" pid="16" name="b7d5404cb2a5404d83710578ba68e687">
    <vt:lpwstr/>
  </property>
  <property fmtid="{D5CDD505-2E9C-101B-9397-08002B2CF9AE}" pid="17" name="i3a97997f2484179be2952c5602acc27">
    <vt:lpwstr/>
  </property>
  <property fmtid="{D5CDD505-2E9C-101B-9397-08002B2CF9AE}" pid="18" name="Hotspot">
    <vt:lpwstr/>
  </property>
  <property fmtid="{D5CDD505-2E9C-101B-9397-08002B2CF9AE}" pid="19" name="lcf76f155ced4ddcb4097134ff3c332f">
    <vt:lpwstr/>
  </property>
  <property fmtid="{D5CDD505-2E9C-101B-9397-08002B2CF9AE}" pid="20" name="MSIP_Label_1f7c1374-3856-4efe-8a20-c736d592c69d_Enabled">
    <vt:lpwstr>True</vt:lpwstr>
  </property>
  <property fmtid="{D5CDD505-2E9C-101B-9397-08002B2CF9AE}" pid="21" name="MSIP_Label_1f7c1374-3856-4efe-8a20-c736d592c69d_SiteId">
    <vt:lpwstr>198fc6c4-dbc7-4471-82ef-764d9e62caf1</vt:lpwstr>
  </property>
  <property fmtid="{D5CDD505-2E9C-101B-9397-08002B2CF9AE}" pid="22" name="MSIP_Label_1f7c1374-3856-4efe-8a20-c736d592c69d_SetDate">
    <vt:lpwstr>2025-04-14T15:17:02Z</vt:lpwstr>
  </property>
  <property fmtid="{D5CDD505-2E9C-101B-9397-08002B2CF9AE}" pid="23" name="MSIP_Label_1f7c1374-3856-4efe-8a20-c736d592c69d_Name">
    <vt:lpwstr>Intern</vt:lpwstr>
  </property>
  <property fmtid="{D5CDD505-2E9C-101B-9397-08002B2CF9AE}" pid="24" name="MSIP_Label_1f7c1374-3856-4efe-8a20-c736d592c69d_ActionId">
    <vt:lpwstr>c4fc7cb9-2283-4bb7-a2e4-645795302b69</vt:lpwstr>
  </property>
  <property fmtid="{D5CDD505-2E9C-101B-9397-08002B2CF9AE}" pid="25" name="MSIP_Label_1f7c1374-3856-4efe-8a20-c736d592c69d_Removed">
    <vt:lpwstr>False</vt:lpwstr>
  </property>
  <property fmtid="{D5CDD505-2E9C-101B-9397-08002B2CF9AE}" pid="26" name="MSIP_Label_1f7c1374-3856-4efe-8a20-c736d592c69d_Extended_MSFT_Method">
    <vt:lpwstr>Standard</vt:lpwstr>
  </property>
  <property fmtid="{D5CDD505-2E9C-101B-9397-08002B2CF9AE}" pid="27" name="Sensitivity">
    <vt:lpwstr>Intern</vt:lpwstr>
  </property>
  <property fmtid="{D5CDD505-2E9C-101B-9397-08002B2CF9AE}" pid="28" name="BeperkingOpenbaarheid">
    <vt:lpwstr/>
  </property>
  <property fmtid="{D5CDD505-2E9C-101B-9397-08002B2CF9AE}" pid="29" name="AfzenderOntvanger">
    <vt:lpwstr/>
  </property>
  <property fmtid="{D5CDD505-2E9C-101B-9397-08002B2CF9AE}" pid="30" name="DocumentSetDescription">
    <vt:lpwstr/>
  </property>
  <property fmtid="{D5CDD505-2E9C-101B-9397-08002B2CF9AE}" pid="31" name="xd_ProgID">
    <vt:lpwstr/>
  </property>
  <property fmtid="{D5CDD505-2E9C-101B-9397-08002B2CF9AE}" pid="32" name="Gerelateerd document">
    <vt:lpwstr/>
  </property>
  <property fmtid="{D5CDD505-2E9C-101B-9397-08002B2CF9AE}" pid="33" name="AdresBetrokkene">
    <vt:lpwstr/>
  </property>
  <property fmtid="{D5CDD505-2E9C-101B-9397-08002B2CF9AE}" pid="34" name="ScanUser">
    <vt:lpwstr/>
  </property>
  <property fmtid="{D5CDD505-2E9C-101B-9397-08002B2CF9AE}" pid="35" name="ComplianceAssetId">
    <vt:lpwstr/>
  </property>
  <property fmtid="{D5CDD505-2E9C-101B-9397-08002B2CF9AE}" pid="36" name="TemplateUrl">
    <vt:lpwstr/>
  </property>
  <property fmtid="{D5CDD505-2E9C-101B-9397-08002B2CF9AE}" pid="37" name="Referentiekenmerk">
    <vt:lpwstr/>
  </property>
  <property fmtid="{D5CDD505-2E9C-101B-9397-08002B2CF9AE}" pid="38" name="Locatie van object">
    <vt:lpwstr/>
  </property>
  <property fmtid="{D5CDD505-2E9C-101B-9397-08002B2CF9AE}" pid="39" name="_ExtendedDescription">
    <vt:lpwstr/>
  </property>
  <property fmtid="{D5CDD505-2E9C-101B-9397-08002B2CF9AE}" pid="40" name="Aantekeningsnummer">
    <vt:lpwstr/>
  </property>
  <property fmtid="{D5CDD505-2E9C-101B-9397-08002B2CF9AE}" pid="41" name="Start Werkstroom">
    <vt:lpwstr/>
  </property>
  <property fmtid="{D5CDD505-2E9C-101B-9397-08002B2CF9AE}" pid="42" name="xd_Signature">
    <vt:bool>false</vt:bool>
  </property>
  <property fmtid="{D5CDD505-2E9C-101B-9397-08002B2CF9AE}" pid="43" name="Richting">
    <vt:lpwstr/>
  </property>
  <property fmtid="{D5CDD505-2E9C-101B-9397-08002B2CF9AE}" pid="44" name="PostOpmerkingen">
    <vt:lpwstr/>
  </property>
  <property fmtid="{D5CDD505-2E9C-101B-9397-08002B2CF9AE}" pid="45" name="ControlePost">
    <vt:bool>false</vt:bool>
  </property>
  <property fmtid="{D5CDD505-2E9C-101B-9397-08002B2CF9AE}" pid="46" name="Behandelaars">
    <vt:lpwstr/>
  </property>
  <property fmtid="{D5CDD505-2E9C-101B-9397-08002B2CF9AE}" pid="47" name="Oorsprong">
    <vt:lpwstr/>
  </property>
  <property fmtid="{D5CDD505-2E9C-101B-9397-08002B2CF9AE}" pid="48" name="TriggerFlowInfo">
    <vt:lpwstr/>
  </property>
  <property fmtid="{D5CDD505-2E9C-101B-9397-08002B2CF9AE}" pid="49" name="ScanBatchID">
    <vt:lpwstr/>
  </property>
  <property fmtid="{D5CDD505-2E9C-101B-9397-08002B2CF9AE}" pid="50" name="n0473b643a634bdd9d0f8eb24a9f924c">
    <vt:lpwstr>In behandeling|4c7b17d3-99d4-47d2-96b3-f1007e31f881</vt:lpwstr>
  </property>
  <property fmtid="{D5CDD505-2E9C-101B-9397-08002B2CF9AE}" pid="51" name="Organisatieonderdeel">
    <vt:lpwstr>20</vt:lpwstr>
  </property>
  <property fmtid="{D5CDD505-2E9C-101B-9397-08002B2CF9AE}" pid="52" name="af5ae35b54c84f09896a11b2dec84839">
    <vt:lpwstr/>
  </property>
  <property fmtid="{D5CDD505-2E9C-101B-9397-08002B2CF9AE}" pid="53" name="Status_x0020_document">
    <vt:lpwstr/>
  </property>
  <property fmtid="{D5CDD505-2E9C-101B-9397-08002B2CF9AE}" pid="54" name="PNHActiviteit">
    <vt:lpwstr/>
  </property>
  <property fmtid="{D5CDD505-2E9C-101B-9397-08002B2CF9AE}" pid="55" name="Grondslag_x0020_openbaar">
    <vt:lpwstr/>
  </property>
  <property fmtid="{D5CDD505-2E9C-101B-9397-08002B2CF9AE}" pid="56" name="gc0684d3c12b44f3a596ed170a775d7b">
    <vt:lpwstr/>
  </property>
  <property fmtid="{D5CDD505-2E9C-101B-9397-08002B2CF9AE}" pid="57" name="p5189299153b471dbe208a1382badc36">
    <vt:lpwstr/>
  </property>
  <property fmtid="{D5CDD505-2E9C-101B-9397-08002B2CF9AE}" pid="58" name="fc889d47b20d4b7eb23397d202ce916e">
    <vt:lpwstr/>
  </property>
  <property fmtid="{D5CDD505-2E9C-101B-9397-08002B2CF9AE}" pid="59" name="Soort_x0020_record">
    <vt:lpwstr/>
  </property>
  <property fmtid="{D5CDD505-2E9C-101B-9397-08002B2CF9AE}" pid="60" name="Aanvang_x0020_bewaartermijn">
    <vt:lpwstr/>
  </property>
  <property fmtid="{D5CDD505-2E9C-101B-9397-08002B2CF9AE}" pid="61" name="Toezichtsgebied">
    <vt:lpwstr/>
  </property>
  <property fmtid="{D5CDD505-2E9C-101B-9397-08002B2CF9AE}" pid="62" name="Type_x0020_aanbestedingsdossier">
    <vt:lpwstr/>
  </property>
  <property fmtid="{D5CDD505-2E9C-101B-9397-08002B2CF9AE}" pid="63" name="Grondslag_x0020_voor_x0020_geheimhouding1">
    <vt:lpwstr/>
  </property>
  <property fmtid="{D5CDD505-2E9C-101B-9397-08002B2CF9AE}" pid="64" name="Projectfase">
    <vt:lpwstr/>
  </property>
  <property fmtid="{D5CDD505-2E9C-101B-9397-08002B2CF9AE}" pid="65" name="fb9bf6f430b7444982f92b4cc13cc59b">
    <vt:lpwstr/>
  </property>
  <property fmtid="{D5CDD505-2E9C-101B-9397-08002B2CF9AE}" pid="66" name="Geheimhouding_x0020_opgelegd_x0020_door">
    <vt:lpwstr/>
  </property>
  <property fmtid="{D5CDD505-2E9C-101B-9397-08002B2CF9AE}" pid="67" name="Kwalificatie_x0020_integriteit">
    <vt:lpwstr/>
  </property>
  <property fmtid="{D5CDD505-2E9C-101B-9397-08002B2CF9AE}" pid="68" name="dc72c89380db49daa673ce313ca9a274">
    <vt:lpwstr/>
  </property>
  <property fmtid="{D5CDD505-2E9C-101B-9397-08002B2CF9AE}" pid="69" name="Hoedanigheid">
    <vt:lpwstr/>
  </property>
  <property fmtid="{D5CDD505-2E9C-101B-9397-08002B2CF9AE}" pid="70" name="Uitkomst">
    <vt:lpwstr/>
  </property>
  <property fmtid="{D5CDD505-2E9C-101B-9397-08002B2CF9AE}" pid="71" name="e31121ba8f2448e0a4e586576f4bb073">
    <vt:lpwstr/>
  </property>
  <property fmtid="{D5CDD505-2E9C-101B-9397-08002B2CF9AE}" pid="72" name="Gerelateerde_x0020_applicatie">
    <vt:lpwstr/>
  </property>
  <property fmtid="{D5CDD505-2E9C-101B-9397-08002B2CF9AE}" pid="73" name="PNH_x002d_gebied">
    <vt:lpwstr/>
  </property>
  <property fmtid="{D5CDD505-2E9C-101B-9397-08002B2CF9AE}" pid="74" name="m60a1d1c449c48bbbcc326f67337168b">
    <vt:lpwstr/>
  </property>
  <property fmtid="{D5CDD505-2E9C-101B-9397-08002B2CF9AE}" pid="75" name="Status_x0020_dossier">
    <vt:lpwstr>1;#In behandeling|4c7b17d3-99d4-47d2-96b3-f1007e31f881</vt:lpwstr>
  </property>
  <property fmtid="{D5CDD505-2E9C-101B-9397-08002B2CF9AE}" pid="76" name="o5875bba6424448f97b2d90a0067556d">
    <vt:lpwstr/>
  </property>
  <property fmtid="{D5CDD505-2E9C-101B-9397-08002B2CF9AE}" pid="77" name="Locatie_x0020_verplaatsen">
    <vt:lpwstr/>
  </property>
  <property fmtid="{D5CDD505-2E9C-101B-9397-08002B2CF9AE}" pid="78" name="Soort_x0020_toezicht">
    <vt:lpwstr/>
  </property>
  <property fmtid="{D5CDD505-2E9C-101B-9397-08002B2CF9AE}" pid="79" name="Beleidsthema">
    <vt:lpwstr/>
  </property>
  <property fmtid="{D5CDD505-2E9C-101B-9397-08002B2CF9AE}" pid="80" name="PNHBedrijfsproces">
    <vt:lpwstr/>
  </property>
  <property fmtid="{D5CDD505-2E9C-101B-9397-08002B2CF9AE}" pid="81" name="Projectactiviteit">
    <vt:lpwstr/>
  </property>
  <property fmtid="{D5CDD505-2E9C-101B-9397-08002B2CF9AE}" pid="82" name="e3b34194e53f42cda968a65aa076568b">
    <vt:lpwstr/>
  </property>
  <property fmtid="{D5CDD505-2E9C-101B-9397-08002B2CF9AE}" pid="83" name="g885bc7ff7c74afcad9e1f351ef621c8">
    <vt:lpwstr/>
  </property>
  <property fmtid="{D5CDD505-2E9C-101B-9397-08002B2CF9AE}" pid="84" name="j3178a27eff5453fac94614d7a6a9e08">
    <vt:lpwstr/>
  </property>
  <property fmtid="{D5CDD505-2E9C-101B-9397-08002B2CF9AE}" pid="85" name="Weg_x002d__x0020_vaarwegnummer">
    <vt:lpwstr/>
  </property>
  <property fmtid="{D5CDD505-2E9C-101B-9397-08002B2CF9AE}" pid="86" name="ge2120871af745b1ae0504045904b319">
    <vt:lpwstr/>
  </property>
  <property fmtid="{D5CDD505-2E9C-101B-9397-08002B2CF9AE}" pid="87" name="Domein">
    <vt:lpwstr/>
  </property>
  <property fmtid="{D5CDD505-2E9C-101B-9397-08002B2CF9AE}" pid="88" name="ncd4c9f9bf614d388b72eb91968d1b81">
    <vt:lpwstr/>
  </property>
  <property fmtid="{D5CDD505-2E9C-101B-9397-08002B2CF9AE}" pid="89" name="ad9c06bc15a3492eb529eb48ca2db363">
    <vt:lpwstr/>
  </property>
  <property fmtid="{D5CDD505-2E9C-101B-9397-08002B2CF9AE}" pid="90" name="Objectsoort">
    <vt:lpwstr/>
  </property>
  <property fmtid="{D5CDD505-2E9C-101B-9397-08002B2CF9AE}" pid="91" name="Soort record">
    <vt:lpwstr/>
  </property>
  <property fmtid="{D5CDD505-2E9C-101B-9397-08002B2CF9AE}" pid="92" name="Status document">
    <vt:lpwstr/>
  </property>
  <property fmtid="{D5CDD505-2E9C-101B-9397-08002B2CF9AE}" pid="93" name="Kwalificatie integriteit">
    <vt:lpwstr/>
  </property>
  <property fmtid="{D5CDD505-2E9C-101B-9397-08002B2CF9AE}" pid="94" name="Geheimhouding opgelegd door">
    <vt:lpwstr/>
  </property>
  <property fmtid="{D5CDD505-2E9C-101B-9397-08002B2CF9AE}" pid="95" name="PNH-gebied">
    <vt:lpwstr/>
  </property>
  <property fmtid="{D5CDD505-2E9C-101B-9397-08002B2CF9AE}" pid="96" name="Aanvang bewaartermijn">
    <vt:lpwstr/>
  </property>
  <property fmtid="{D5CDD505-2E9C-101B-9397-08002B2CF9AE}" pid="97" name="Soort toezicht">
    <vt:lpwstr/>
  </property>
  <property fmtid="{D5CDD505-2E9C-101B-9397-08002B2CF9AE}" pid="98" name="Locatie verplaatsen">
    <vt:lpwstr/>
  </property>
  <property fmtid="{D5CDD505-2E9C-101B-9397-08002B2CF9AE}" pid="99" name="Gerelateerde applicatie">
    <vt:lpwstr/>
  </property>
  <property fmtid="{D5CDD505-2E9C-101B-9397-08002B2CF9AE}" pid="100" name="Type aanbestedingsdossier">
    <vt:lpwstr/>
  </property>
  <property fmtid="{D5CDD505-2E9C-101B-9397-08002B2CF9AE}" pid="101" name="Grondslag openbaar">
    <vt:lpwstr/>
  </property>
  <property fmtid="{D5CDD505-2E9C-101B-9397-08002B2CF9AE}" pid="102" name="Weg- vaarwegnummer">
    <vt:lpwstr/>
  </property>
  <property fmtid="{D5CDD505-2E9C-101B-9397-08002B2CF9AE}" pid="103" name="Grondslag voor geheimhouding1">
    <vt:lpwstr/>
  </property>
  <property fmtid="{D5CDD505-2E9C-101B-9397-08002B2CF9AE}" pid="104" name="Status dossier">
    <vt:lpwstr>1;#In behandeling|4c7b17d3-99d4-47d2-96b3-f1007e31f881</vt:lpwstr>
  </property>
  <property fmtid="{D5CDD505-2E9C-101B-9397-08002B2CF9AE}" pid="105" name="_docset_NoMedatataSyncRequired">
    <vt:lpwstr>False</vt:lpwstr>
  </property>
</Properties>
</file>