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Desktop\Pakketdiensten\Waiver\Publicatie\"/>
    </mc:Choice>
  </mc:AlternateContent>
  <xr:revisionPtr revIDLastSave="0" documentId="13_ncr:1_{57654BB0-F558-41C6-BA1A-43EE179E4FC8}" xr6:coauthVersionLast="47" xr6:coauthVersionMax="47" xr10:uidLastSave="{00000000-0000-0000-0000-000000000000}"/>
  <bookViews>
    <workbookView xWindow="-54120" yWindow="-315" windowWidth="29040" windowHeight="15720" xr2:uid="{F32CBC34-9FE4-4259-A207-6553145206E8}"/>
  </bookViews>
  <sheets>
    <sheet name="Voorblad" sheetId="5" r:id="rId1"/>
    <sheet name="Standaard pakket" sheetId="1" r:id="rId2"/>
    <sheet name="Bezorgopties &amp; toeslagen" sheetId="11" r:id="rId3"/>
    <sheet name="Collectie &amp; Retour" sheetId="7" r:id="rId4"/>
    <sheet name="Administratie" sheetId="8" r:id="rId5"/>
    <sheet name="Totaal" sheetId="9" r:id="rId6"/>
    <sheet name="Oefenblad"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1" l="1"/>
  <c r="P13" i="11"/>
  <c r="P9" i="11"/>
  <c r="P10" i="11"/>
  <c r="P11" i="11"/>
  <c r="P15" i="11"/>
  <c r="P16" i="11"/>
  <c r="P17" i="11"/>
  <c r="P8" i="11"/>
  <c r="M5" i="1" l="1"/>
  <c r="S11" i="11" l="1"/>
  <c r="S14" i="11"/>
  <c r="S13" i="11"/>
  <c r="S12" i="11"/>
  <c r="S8" i="11"/>
  <c r="G16" i="7"/>
  <c r="G17" i="7"/>
  <c r="G18" i="7"/>
  <c r="G19" i="7"/>
  <c r="G14" i="7"/>
  <c r="G7" i="7"/>
  <c r="G8" i="7"/>
  <c r="G9" i="7"/>
  <c r="G10" i="7"/>
  <c r="G11" i="7"/>
  <c r="G7" i="11" l="1"/>
  <c r="G6" i="11"/>
  <c r="G5" i="11"/>
  <c r="G30" i="11"/>
  <c r="S7" i="11" s="1"/>
  <c r="G18" i="11"/>
  <c r="G19" i="11"/>
  <c r="G6" i="7"/>
  <c r="D5" i="10"/>
  <c r="C22" i="10" s="1"/>
  <c r="D22" i="10" s="1"/>
  <c r="O24" i="10"/>
  <c r="P24" i="10" s="1"/>
  <c r="O22" i="10"/>
  <c r="P22" i="10" s="1"/>
  <c r="I22" i="10"/>
  <c r="J22" i="10" s="1"/>
  <c r="D6" i="10"/>
  <c r="C23" i="10" s="1"/>
  <c r="D23" i="10" s="1"/>
  <c r="D7" i="10"/>
  <c r="I24" i="10" s="1"/>
  <c r="J24" i="10" s="1"/>
  <c r="G5" i="8"/>
  <c r="P6" i="7"/>
  <c r="P5" i="7"/>
  <c r="G15" i="7"/>
  <c r="G7" i="8" l="1"/>
  <c r="D8" i="9" s="1"/>
  <c r="S6" i="7"/>
  <c r="S5" i="11"/>
  <c r="S5" i="7"/>
  <c r="S7" i="7" s="1"/>
  <c r="S6" i="11"/>
  <c r="I23" i="10"/>
  <c r="J23" i="10" s="1"/>
  <c r="O23" i="10"/>
  <c r="P23" i="10" s="1"/>
  <c r="C24" i="10"/>
  <c r="D24" i="10" s="1"/>
  <c r="S15" i="11" l="1"/>
  <c r="D6" i="9" s="1"/>
  <c r="J25" i="10"/>
  <c r="K26" i="10" s="1"/>
  <c r="P25" i="10"/>
  <c r="Q26" i="10" s="1"/>
  <c r="D25" i="10"/>
  <c r="E26" i="10" s="1"/>
  <c r="M29" i="1" l="1"/>
  <c r="M33" i="1" l="1"/>
  <c r="M32" i="1"/>
  <c r="M31" i="1"/>
  <c r="M30" i="1"/>
  <c r="M25" i="1"/>
  <c r="M24" i="1"/>
  <c r="M23" i="1"/>
  <c r="M22" i="1"/>
  <c r="M21" i="1"/>
  <c r="M17" i="1"/>
  <c r="M16" i="1"/>
  <c r="M15" i="1"/>
  <c r="M14" i="1"/>
  <c r="M13" i="1"/>
  <c r="M6" i="1"/>
  <c r="M7" i="1"/>
  <c r="M8" i="1"/>
  <c r="M9" i="1"/>
  <c r="C5" i="1"/>
  <c r="C6" i="1"/>
  <c r="C7" i="1"/>
  <c r="M10" i="1" l="1"/>
  <c r="M18" i="1"/>
  <c r="M34" i="1"/>
  <c r="M26" i="1"/>
  <c r="C9" i="1"/>
  <c r="C8" i="1"/>
  <c r="M36" i="1" l="1"/>
  <c r="D5" i="9" s="1"/>
  <c r="D7" i="9" l="1"/>
  <c r="D11" i="9" s="1"/>
</calcChain>
</file>

<file path=xl/sharedStrings.xml><?xml version="1.0" encoding="utf-8"?>
<sst xmlns="http://schemas.openxmlformats.org/spreadsheetml/2006/main" count="310" uniqueCount="131">
  <si>
    <t>Klein pakket</t>
  </si>
  <si>
    <t>35 × 25 × 10 cm</t>
  </si>
  <si>
    <t>Midden pakket</t>
  </si>
  <si>
    <t>100 × 50 × 50 cm</t>
  </si>
  <si>
    <t>Groot pakket</t>
  </si>
  <si>
    <t>Gewichtsklasse</t>
  </si>
  <si>
    <t>Omschrijving</t>
  </si>
  <si>
    <t>0 – 2 kg</t>
  </si>
  <si>
    <t>Lichtgewicht</t>
  </si>
  <si>
    <t>2 – 5 kg</t>
  </si>
  <si>
    <t>Licht</t>
  </si>
  <si>
    <t>5 – 10 kg</t>
  </si>
  <si>
    <t>Middel</t>
  </si>
  <si>
    <t>10 – 20 kg</t>
  </si>
  <si>
    <t>Zwaar</t>
  </si>
  <si>
    <t>20 – 30 kg</t>
  </si>
  <si>
    <t>Zeer zwaar</t>
  </si>
  <si>
    <t>Prijs</t>
  </si>
  <si>
    <t>Bezorgopties</t>
  </si>
  <si>
    <t>Collectie</t>
  </si>
  <si>
    <t>Weging</t>
  </si>
  <si>
    <t>Niet machine geschikt</t>
  </si>
  <si>
    <t>70 × 40 × 40 cm</t>
  </si>
  <si>
    <t>&gt;100 cm lengte of &gt;50 cm breed/hoog</t>
  </si>
  <si>
    <t>Max. afmetingen       (L × B × H)</t>
  </si>
  <si>
    <t>Standaard pakket</t>
  </si>
  <si>
    <t>Toeslagen</t>
  </si>
  <si>
    <t>TOTAAL</t>
  </si>
  <si>
    <t>Handtekening voor ontvangst</t>
  </si>
  <si>
    <t>Avondbezorging</t>
  </si>
  <si>
    <t>Retouren</t>
  </si>
  <si>
    <t>Standaard retouren</t>
  </si>
  <si>
    <t>Voorgefrankeerd retourpakketadres</t>
  </si>
  <si>
    <t>Administratie</t>
  </si>
  <si>
    <t>Niet correct voorgemeld</t>
  </si>
  <si>
    <t>Piektoeslag</t>
  </si>
  <si>
    <t>Subtotaal</t>
  </si>
  <si>
    <t>Direct naar afhaallocatie</t>
  </si>
  <si>
    <t>Alleen huisadres</t>
  </si>
  <si>
    <t>Totaal</t>
  </si>
  <si>
    <t>Inschrijfprijs</t>
  </si>
  <si>
    <t>Stedelijk gebied</t>
  </si>
  <si>
    <t>Landelijk gebied</t>
  </si>
  <si>
    <t>Alleen huisadres + handtekening voor ontvangst</t>
  </si>
  <si>
    <t>Collectie &amp; retour</t>
  </si>
  <si>
    <t>Dienstverlening</t>
  </si>
  <si>
    <t>Duurzaamheid</t>
  </si>
  <si>
    <t>Kwaliteit</t>
  </si>
  <si>
    <t>Fictieve inschrijfprijs</t>
  </si>
  <si>
    <t>Thema</t>
  </si>
  <si>
    <t>Maximale kwaliteitswaarde</t>
  </si>
  <si>
    <t>Kwaliteitswaarde</t>
  </si>
  <si>
    <t>Oefenblad</t>
  </si>
  <si>
    <t>Dit tabblad is enkel bedoeld ter verduidelijking van de gunningsmethodiek Gunnen op Waarde</t>
  </si>
  <si>
    <t xml:space="preserve">In dit tabblad kunt u kijken hoe verschillende vergelijkinswaarde en beoordelingen op wensen invloed hebben op de evaluatieprijs </t>
  </si>
  <si>
    <t xml:space="preserve">Dit tabblad wordt niet bekenen door de Aanbestedende dienst </t>
  </si>
  <si>
    <t>Inschrijver 1</t>
  </si>
  <si>
    <t>Inschrijver 2</t>
  </si>
  <si>
    <t>Inschrijver 3</t>
  </si>
  <si>
    <t>Score</t>
  </si>
  <si>
    <t>Fictieve korting</t>
  </si>
  <si>
    <t>Uitstekend</t>
  </si>
  <si>
    <t>Wens 3</t>
  </si>
  <si>
    <t>Evaluatieprijs</t>
  </si>
  <si>
    <t>% maximale kwaliteitswaarde</t>
  </si>
  <si>
    <t>Onvoldoende</t>
  </si>
  <si>
    <t>Matig</t>
  </si>
  <si>
    <t>Voldoende</t>
  </si>
  <si>
    <t>Goed</t>
  </si>
  <si>
    <t>Fictieve inschrijfprijs:</t>
  </si>
  <si>
    <t>Waarde van de wens</t>
  </si>
  <si>
    <t>Weging van de score van de wens</t>
  </si>
  <si>
    <t>Afhaal op afroep</t>
  </si>
  <si>
    <t>Vaste collectie</t>
  </si>
  <si>
    <t>Brandstof- of energietoeslag</t>
  </si>
  <si>
    <t>Eilandtoeslag</t>
  </si>
  <si>
    <t>Verplicht</t>
  </si>
  <si>
    <t>Optioneel</t>
  </si>
  <si>
    <t>Verhoogde aansprakelijkheid tot € 500,-</t>
  </si>
  <si>
    <t>Verhoogde aansprakelijkheid tot € 500,- + alleen huisadres</t>
  </si>
  <si>
    <t>Verhoogde aansprakelijkheid tot € 500,- + handtekening</t>
  </si>
  <si>
    <t>Categorie 1 - Aansprakelijkheid &amp; Zekerheid</t>
  </si>
  <si>
    <t>Categorie 2 - Afleverrestricties</t>
  </si>
  <si>
    <t>Categorie 3 - Afleverbevestiging &amp; Identificatie</t>
  </si>
  <si>
    <t>Categorie 4 – Mislukte bezorging / Herlevering</t>
  </si>
  <si>
    <t>Na gemiste eerste bezorgpoging</t>
  </si>
  <si>
    <t>Verhoogde aansprakelijkheid tot € ... ,-</t>
  </si>
  <si>
    <t>Ontvangstcode</t>
  </si>
  <si>
    <t>Categorie 1 - Marktgerelateerde toeslagen</t>
  </si>
  <si>
    <t>Categorie 2 - Operationele correcties</t>
  </si>
  <si>
    <t>Handmatige verwerking – uitval tijdens sorteren</t>
  </si>
  <si>
    <t>Relabelen – fout in adres</t>
  </si>
  <si>
    <t>Categorie 4 – Overige toeslagen</t>
  </si>
  <si>
    <t>.....</t>
  </si>
  <si>
    <t>....</t>
  </si>
  <si>
    <t>0 - 20 pakketten</t>
  </si>
  <si>
    <t>20 - 50 pakketten</t>
  </si>
  <si>
    <t>50+ pakketten</t>
  </si>
  <si>
    <t>Tijd</t>
  </si>
  <si>
    <t xml:space="preserve">Volume </t>
  </si>
  <si>
    <t>9:00 - 17:00</t>
  </si>
  <si>
    <t>Retoursoort</t>
  </si>
  <si>
    <t>Administratie algemeen</t>
  </si>
  <si>
    <t>Totaal Bezorgen</t>
  </si>
  <si>
    <t>Totaal Bezorgopties en toeslagen</t>
  </si>
  <si>
    <t>Totaal Collectie &amp; retour</t>
  </si>
  <si>
    <t>Totaal Administratie</t>
  </si>
  <si>
    <t>Zondagbezorging</t>
  </si>
  <si>
    <t>Expresservice: Bezorgen voor .. uur</t>
  </si>
  <si>
    <t>Wens 2</t>
  </si>
  <si>
    <t>Wens 1</t>
  </si>
  <si>
    <t xml:space="preserve">Referentie prijs: gem. brandstofprijs CBS </t>
  </si>
  <si>
    <t>0 - 1,703</t>
  </si>
  <si>
    <t>Indexcijfer</t>
  </si>
  <si>
    <t>101 - 110</t>
  </si>
  <si>
    <t>111 - 120</t>
  </si>
  <si>
    <t>121 - 130</t>
  </si>
  <si>
    <t>131 - 140</t>
  </si>
  <si>
    <t>1,709 - 1,903</t>
  </si>
  <si>
    <t>1,904 - 2,003</t>
  </si>
  <si>
    <t>2,004 - 2,203</t>
  </si>
  <si>
    <t>141 - 150</t>
  </si>
  <si>
    <t>151 - 160</t>
  </si>
  <si>
    <t>2,204 - 2,403</t>
  </si>
  <si>
    <t>2,404 - 2,503</t>
  </si>
  <si>
    <t>2,504 - 2,603</t>
  </si>
  <si>
    <t>Het indexcijfer is gebaseerd op de pompprijs van diesel en gemiddelde energietarieven van het Centraal Bureau voor de Statistiek (CBS). De bandbreedte waarbinnen het indexcijfer valt, bepaalt de hoogte van de toeslag.</t>
  </si>
  <si>
    <t>Categorie 1</t>
  </si>
  <si>
    <t>Categorie 2</t>
  </si>
  <si>
    <t>Categorie 3</t>
  </si>
  <si>
    <t>Categorie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</si>
</sst>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 &quot;€&quot;\ * #,##0.00_ ;_ &quot;€&quot;\ * \-#,##0.00_ ;_ &quot;€&quot;\ * &quot;-&quot;??_ ;_ @_ "/>
    <numFmt numFmtId="164" formatCode="_ [$€-2]\ * #,##0.00_ ;_ [$€-2]\ * \-#,##0.00_ ;_ [$€-2]\ * &quot;-&quot;??_ ;_ @_ "/>
    <numFmt numFmtId="165" formatCode="_ [$€-413]\ * #,##0.00_ ;_ [$€-413]\ * \-#,##0.00_ ;_ [$€-413]\ * &quot;-&quot;??_ ;_ @_ "/>
    <numFmt numFmtId="166" formatCode="&quot;€&quot;\ #,##0.00"/>
    <numFmt numFmtId="167" formatCode="_ &quot;€&quot;\ * #,##0_ ;_ &quot;€&quot;\ * \-#,##0_ ;_ &quot;€&quot;\ * &quot;-&quot;??_ ;_ @_ "/>
    <numFmt numFmtId="168" formatCode="_ [$€-2]\ * #,##0.000_ ;_ [$€-2]\ * \-#,##0.000_ ;_ [$€-2]\ * &quot;-&quot;??_ ;_ @_ "/>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26"/>
      <color theme="1"/>
      <name val="Aptos Narrow"/>
      <family val="2"/>
      <scheme val="minor"/>
    </font>
    <font>
      <i/>
      <sz val="11"/>
      <color theme="1"/>
      <name val="Aptos Narrow"/>
      <family val="2"/>
      <scheme val="minor"/>
    </font>
    <font>
      <sz val="11"/>
      <color rgb="FF006100"/>
      <name val="Aptos Narrow"/>
      <family val="2"/>
      <scheme val="minor"/>
    </font>
    <font>
      <sz val="11"/>
      <color rgb="FF9C5700"/>
      <name val="Aptos Narrow"/>
      <family val="2"/>
      <scheme val="minor"/>
    </font>
    <font>
      <sz val="11"/>
      <color indexed="8"/>
      <name val="Aptos Narrow"/>
      <family val="2"/>
      <scheme val="minor"/>
    </font>
    <font>
      <b/>
      <sz val="16"/>
      <color theme="1"/>
      <name val="Aptos Narrow"/>
      <family val="2"/>
      <scheme val="minor"/>
    </font>
    <font>
      <sz val="8"/>
      <name val="Aptos Narrow"/>
      <family val="2"/>
      <scheme val="minor"/>
    </font>
    <font>
      <b/>
      <sz val="28"/>
      <color theme="1"/>
      <name val="Aptos Narrow"/>
      <family val="2"/>
      <scheme val="minor"/>
    </font>
    <font>
      <b/>
      <sz val="11"/>
      <color theme="0"/>
      <name val="Aptos Narrow"/>
      <family val="2"/>
      <scheme val="minor"/>
    </font>
    <font>
      <sz val="11"/>
      <color theme="0"/>
      <name val="Aptos Narrow"/>
      <family val="2"/>
      <scheme val="minor"/>
    </font>
    <font>
      <b/>
      <i/>
      <sz val="11"/>
      <color theme="1"/>
      <name val="Aptos Narrow"/>
      <family val="2"/>
      <scheme val="minor"/>
    </font>
    <font>
      <u/>
      <sz val="11"/>
      <color theme="1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FFEB9C"/>
      </patternFill>
    </fill>
    <fill>
      <patternFill patternType="solid">
        <fgColor rgb="FFF5F9FD"/>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
      <patternFill patternType="solid">
        <fgColor theme="4"/>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5" borderId="0" applyNumberFormat="0" applyBorder="0" applyAlignment="0" applyProtection="0"/>
    <xf numFmtId="0" fontId="14" fillId="0" borderId="0" applyNumberFormat="0" applyFill="0" applyBorder="0" applyAlignment="0" applyProtection="0"/>
  </cellStyleXfs>
  <cellXfs count="230">
    <xf numFmtId="0" fontId="0" fillId="0" borderId="0" xfId="0"/>
    <xf numFmtId="0" fontId="0" fillId="2" borderId="0" xfId="0" applyFill="1"/>
    <xf numFmtId="0" fontId="0" fillId="2" borderId="4" xfId="0" applyFill="1" applyBorder="1"/>
    <xf numFmtId="0" fontId="0" fillId="2" borderId="5" xfId="0" applyFill="1" applyBorder="1"/>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xf numFmtId="0" fontId="0" fillId="2" borderId="0" xfId="0" applyFill="1" applyBorder="1"/>
    <xf numFmtId="0" fontId="0" fillId="2" borderId="0" xfId="0" applyFill="1" applyBorder="1" applyAlignment="1">
      <alignment vertical="center" wrapText="1"/>
    </xf>
    <xf numFmtId="0" fontId="0" fillId="2" borderId="13" xfId="0" applyFill="1" applyBorder="1" applyAlignment="1">
      <alignment vertical="center" wrapText="1"/>
    </xf>
    <xf numFmtId="0" fontId="0" fillId="2" borderId="8" xfId="0" applyFill="1" applyBorder="1"/>
    <xf numFmtId="0" fontId="0" fillId="2" borderId="9" xfId="0" applyFill="1" applyBorder="1"/>
    <xf numFmtId="0" fontId="0" fillId="2" borderId="9" xfId="0" applyFill="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2" borderId="0" xfId="0" applyFill="1" applyAlignment="1">
      <alignment wrapText="1"/>
    </xf>
    <xf numFmtId="0" fontId="2" fillId="2" borderId="10" xfId="0" applyFont="1" applyFill="1" applyBorder="1"/>
    <xf numFmtId="0" fontId="0" fillId="2" borderId="11" xfId="0" applyFill="1" applyBorder="1"/>
    <xf numFmtId="0" fontId="0" fillId="2" borderId="13" xfId="0" applyFill="1" applyBorder="1"/>
    <xf numFmtId="0" fontId="0" fillId="2" borderId="12" xfId="0" applyFill="1" applyBorder="1"/>
    <xf numFmtId="0" fontId="0" fillId="2" borderId="6" xfId="0" applyFill="1" applyBorder="1"/>
    <xf numFmtId="0" fontId="0" fillId="0" borderId="7" xfId="0" applyBorder="1"/>
    <xf numFmtId="164" fontId="0" fillId="4" borderId="2" xfId="0" applyNumberFormat="1" applyFont="1" applyFill="1" applyBorder="1"/>
    <xf numFmtId="9" fontId="0" fillId="2" borderId="0" xfId="2" applyFont="1" applyFill="1"/>
    <xf numFmtId="0" fontId="2" fillId="2" borderId="7" xfId="0" applyFont="1" applyFill="1" applyBorder="1"/>
    <xf numFmtId="0" fontId="0" fillId="2" borderId="7" xfId="0" applyFont="1" applyFill="1" applyBorder="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2" borderId="20" xfId="0" applyFill="1" applyBorder="1"/>
    <xf numFmtId="44" fontId="0" fillId="4" borderId="2" xfId="1" applyFont="1" applyFill="1" applyBorder="1"/>
    <xf numFmtId="44" fontId="2" fillId="2" borderId="12" xfId="1" applyFont="1" applyFill="1" applyBorder="1"/>
    <xf numFmtId="6" fontId="0" fillId="2" borderId="20" xfId="0" applyNumberFormat="1" applyFill="1" applyBorder="1"/>
    <xf numFmtId="167" fontId="0" fillId="2" borderId="17" xfId="1" applyNumberFormat="1" applyFont="1" applyFill="1" applyBorder="1"/>
    <xf numFmtId="167" fontId="0" fillId="2" borderId="0" xfId="1" applyNumberFormat="1" applyFont="1" applyFill="1" applyBorder="1"/>
    <xf numFmtId="6" fontId="0" fillId="2" borderId="0" xfId="0" applyNumberFormat="1" applyFill="1" applyBorder="1"/>
    <xf numFmtId="0" fontId="0" fillId="2" borderId="26" xfId="0" applyFill="1" applyBorder="1"/>
    <xf numFmtId="0" fontId="0" fillId="6" borderId="22" xfId="0" applyFill="1" applyBorder="1"/>
    <xf numFmtId="0" fontId="0" fillId="6" borderId="23" xfId="0" applyFill="1" applyBorder="1"/>
    <xf numFmtId="0" fontId="0" fillId="6" borderId="24" xfId="0" applyFill="1" applyBorder="1"/>
    <xf numFmtId="0" fontId="0" fillId="6" borderId="0" xfId="0" applyFill="1"/>
    <xf numFmtId="0" fontId="0" fillId="6" borderId="25" xfId="0" applyFill="1" applyBorder="1"/>
    <xf numFmtId="0" fontId="0" fillId="6" borderId="0" xfId="0" applyFill="1" applyBorder="1"/>
    <xf numFmtId="0" fontId="0" fillId="6" borderId="21" xfId="0" applyFill="1" applyBorder="1"/>
    <xf numFmtId="0" fontId="0" fillId="6" borderId="27" xfId="0" applyFill="1" applyBorder="1"/>
    <xf numFmtId="0" fontId="0" fillId="6" borderId="28" xfId="0" applyFill="1" applyBorder="1"/>
    <xf numFmtId="0" fontId="0" fillId="6" borderId="29" xfId="0" applyFill="1" applyBorder="1"/>
    <xf numFmtId="0" fontId="0" fillId="6" borderId="25" xfId="0" applyFill="1" applyBorder="1" applyAlignment="1">
      <alignment horizontal="left"/>
    </xf>
    <xf numFmtId="0" fontId="2" fillId="6" borderId="0" xfId="0" applyFont="1" applyFill="1" applyBorder="1" applyAlignment="1">
      <alignment horizontal="left" vertical="center" wrapText="1"/>
    </xf>
    <xf numFmtId="0" fontId="0" fillId="6" borderId="0" xfId="0" applyFill="1" applyBorder="1" applyAlignment="1">
      <alignment horizontal="left"/>
    </xf>
    <xf numFmtId="0" fontId="0" fillId="6" borderId="0" xfId="0" applyFill="1" applyAlignment="1">
      <alignment horizontal="left"/>
    </xf>
    <xf numFmtId="0" fontId="0" fillId="6" borderId="17" xfId="0" applyFill="1" applyBorder="1"/>
    <xf numFmtId="0" fontId="0" fillId="6" borderId="6" xfId="0" applyFill="1" applyBorder="1"/>
    <xf numFmtId="0" fontId="0" fillId="6" borderId="13" xfId="0" applyFill="1" applyBorder="1"/>
    <xf numFmtId="0" fontId="0" fillId="6" borderId="14" xfId="0" applyFill="1" applyBorder="1"/>
    <xf numFmtId="0" fontId="0" fillId="6" borderId="5" xfId="0" applyFill="1" applyBorder="1"/>
    <xf numFmtId="0" fontId="3" fillId="6" borderId="5" xfId="0" applyFont="1" applyFill="1" applyBorder="1" applyAlignment="1"/>
    <xf numFmtId="0" fontId="2" fillId="6" borderId="7" xfId="0" applyFont="1" applyFill="1" applyBorder="1"/>
    <xf numFmtId="0" fontId="2" fillId="6" borderId="0" xfId="0" applyFont="1" applyFill="1" applyBorder="1"/>
    <xf numFmtId="0" fontId="0" fillId="6" borderId="9" xfId="0" applyFill="1" applyBorder="1"/>
    <xf numFmtId="0" fontId="0" fillId="6" borderId="7" xfId="0" applyFill="1" applyBorder="1"/>
    <xf numFmtId="0" fontId="0" fillId="6" borderId="8" xfId="0" applyFill="1" applyBorder="1"/>
    <xf numFmtId="0" fontId="3" fillId="6" borderId="6" xfId="0" applyFont="1" applyFill="1" applyBorder="1" applyAlignment="1"/>
    <xf numFmtId="0" fontId="3" fillId="6" borderId="0" xfId="0" applyFont="1" applyFill="1" applyAlignment="1"/>
    <xf numFmtId="0" fontId="3" fillId="6" borderId="0" xfId="0" applyFont="1" applyFill="1" applyBorder="1" applyAlignment="1"/>
    <xf numFmtId="0" fontId="3" fillId="6" borderId="0" xfId="0" applyFont="1" applyFill="1" applyBorder="1" applyAlignment="1">
      <alignment horizontal="center"/>
    </xf>
    <xf numFmtId="0" fontId="0" fillId="6" borderId="4" xfId="0" applyFill="1" applyBorder="1"/>
    <xf numFmtId="0" fontId="0" fillId="2" borderId="18" xfId="0" applyFill="1" applyBorder="1"/>
    <xf numFmtId="0" fontId="0" fillId="6" borderId="20" xfId="0" applyFill="1" applyBorder="1"/>
    <xf numFmtId="44" fontId="0" fillId="4" borderId="13" xfId="1" applyFont="1" applyFill="1" applyBorder="1"/>
    <xf numFmtId="0" fontId="2" fillId="6" borderId="8" xfId="0" applyFont="1" applyFill="1" applyBorder="1"/>
    <xf numFmtId="0" fontId="2" fillId="6" borderId="9" xfId="0" applyFont="1" applyFill="1" applyBorder="1"/>
    <xf numFmtId="9" fontId="0" fillId="6" borderId="0" xfId="2" applyFont="1" applyFill="1" applyBorder="1" applyAlignment="1">
      <alignment horizontal="center"/>
    </xf>
    <xf numFmtId="167" fontId="0" fillId="6" borderId="0" xfId="0" applyNumberFormat="1" applyFill="1" applyBorder="1" applyAlignment="1">
      <alignment horizontal="center"/>
    </xf>
    <xf numFmtId="9" fontId="0" fillId="6" borderId="0" xfId="0" applyNumberFormat="1" applyFill="1" applyBorder="1"/>
    <xf numFmtId="9" fontId="0" fillId="6" borderId="17" xfId="2" applyFont="1" applyFill="1" applyBorder="1" applyAlignment="1">
      <alignment horizontal="center"/>
    </xf>
    <xf numFmtId="167" fontId="0" fillId="6" borderId="17" xfId="0" applyNumberFormat="1" applyFill="1" applyBorder="1" applyAlignment="1">
      <alignment horizontal="center"/>
    </xf>
    <xf numFmtId="0" fontId="2" fillId="6" borderId="0" xfId="0" applyFont="1" applyFill="1" applyBorder="1" applyAlignment="1">
      <alignment horizontal="right"/>
    </xf>
    <xf numFmtId="167" fontId="0" fillId="6" borderId="0" xfId="1" applyNumberFormat="1" applyFont="1" applyFill="1" applyBorder="1"/>
    <xf numFmtId="0" fontId="3" fillId="6" borderId="5" xfId="0" applyFont="1" applyFill="1" applyBorder="1" applyAlignment="1">
      <alignment horizontal="center"/>
    </xf>
    <xf numFmtId="0" fontId="0" fillId="6" borderId="30" xfId="0" applyFill="1" applyBorder="1"/>
    <xf numFmtId="166" fontId="6" fillId="2" borderId="5" xfId="3" applyNumberFormat="1" applyFill="1" applyBorder="1"/>
    <xf numFmtId="0" fontId="0" fillId="2" borderId="0" xfId="0" applyFill="1" applyBorder="1" applyAlignment="1">
      <alignment horizontal="center"/>
    </xf>
    <xf numFmtId="0" fontId="0" fillId="4" borderId="31" xfId="0" applyFont="1" applyFill="1" applyBorder="1" applyAlignment="1">
      <alignment horizontal="right"/>
    </xf>
    <xf numFmtId="167" fontId="0" fillId="4" borderId="30" xfId="1" applyNumberFormat="1" applyFont="1" applyFill="1" applyBorder="1"/>
    <xf numFmtId="0" fontId="0" fillId="4" borderId="32" xfId="0" applyFill="1" applyBorder="1"/>
    <xf numFmtId="0" fontId="2" fillId="4" borderId="8" xfId="0" applyFont="1" applyFill="1" applyBorder="1" applyAlignment="1">
      <alignment horizontal="right"/>
    </xf>
    <xf numFmtId="0" fontId="0" fillId="4" borderId="9" xfId="0" applyFill="1" applyBorder="1"/>
    <xf numFmtId="167" fontId="5" fillId="4" borderId="14" xfId="1" applyNumberFormat="1" applyFont="1" applyFill="1" applyBorder="1"/>
    <xf numFmtId="0" fontId="2" fillId="6" borderId="0" xfId="0" applyFont="1" applyFill="1" applyBorder="1" applyAlignment="1"/>
    <xf numFmtId="0" fontId="2" fillId="4" borderId="8" xfId="0" applyFont="1" applyFill="1" applyBorder="1" applyAlignment="1">
      <alignment horizontal="right"/>
    </xf>
    <xf numFmtId="0" fontId="0" fillId="2" borderId="14" xfId="0" applyFill="1" applyBorder="1" applyAlignment="1">
      <alignment vertical="center" wrapText="1"/>
    </xf>
    <xf numFmtId="164" fontId="0" fillId="7" borderId="2" xfId="1" applyNumberFormat="1" applyFont="1" applyFill="1" applyBorder="1" applyProtection="1">
      <protection locked="0"/>
    </xf>
    <xf numFmtId="164" fontId="0" fillId="7" borderId="3" xfId="1" applyNumberFormat="1" applyFont="1" applyFill="1" applyBorder="1" applyProtection="1">
      <protection locked="0"/>
    </xf>
    <xf numFmtId="44" fontId="0" fillId="7" borderId="6" xfId="1" applyFont="1" applyFill="1" applyBorder="1" applyProtection="1">
      <protection locked="0"/>
    </xf>
    <xf numFmtId="44" fontId="0" fillId="7" borderId="13" xfId="1" applyFont="1" applyFill="1" applyBorder="1" applyProtection="1">
      <protection locked="0"/>
    </xf>
    <xf numFmtId="44" fontId="0" fillId="7" borderId="14" xfId="1" applyFont="1" applyFill="1" applyBorder="1" applyProtection="1">
      <protection locked="0"/>
    </xf>
    <xf numFmtId="44" fontId="0" fillId="7" borderId="1" xfId="1" applyFont="1" applyFill="1" applyBorder="1" applyProtection="1">
      <protection locked="0"/>
    </xf>
    <xf numFmtId="44" fontId="0" fillId="7" borderId="2" xfId="1" applyFont="1" applyFill="1" applyBorder="1" applyProtection="1">
      <protection locked="0"/>
    </xf>
    <xf numFmtId="44" fontId="0" fillId="7" borderId="3" xfId="1" applyFont="1" applyFill="1" applyBorder="1" applyProtection="1">
      <protection locked="0"/>
    </xf>
    <xf numFmtId="44" fontId="0" fillId="7" borderId="7" xfId="1" applyFont="1" applyFill="1" applyBorder="1" applyProtection="1">
      <protection locked="0"/>
    </xf>
    <xf numFmtId="44" fontId="7" fillId="7" borderId="15" xfId="1" applyFont="1" applyFill="1" applyBorder="1" applyAlignment="1" applyProtection="1">
      <protection locked="0"/>
    </xf>
    <xf numFmtId="44" fontId="7" fillId="7" borderId="19" xfId="1" applyFont="1" applyFill="1" applyBorder="1" applyAlignment="1" applyProtection="1">
      <protection locked="0"/>
    </xf>
    <xf numFmtId="167" fontId="7" fillId="7" borderId="15" xfId="1" applyNumberFormat="1" applyFont="1" applyFill="1" applyBorder="1" applyAlignment="1" applyProtection="1">
      <protection locked="0"/>
    </xf>
    <xf numFmtId="0" fontId="0" fillId="2" borderId="15" xfId="0" applyFill="1" applyBorder="1"/>
    <xf numFmtId="164" fontId="0" fillId="7" borderId="1" xfId="1" applyNumberFormat="1" applyFont="1" applyFill="1" applyBorder="1" applyProtection="1">
      <protection locked="0"/>
    </xf>
    <xf numFmtId="0" fontId="4" fillId="2" borderId="7" xfId="0" applyFont="1" applyFill="1" applyBorder="1"/>
    <xf numFmtId="164" fontId="0" fillId="8" borderId="2" xfId="0" applyNumberFormat="1" applyFont="1" applyFill="1" applyBorder="1"/>
    <xf numFmtId="164" fontId="0" fillId="8" borderId="1" xfId="0" applyNumberFormat="1" applyFont="1" applyFill="1" applyBorder="1"/>
    <xf numFmtId="164" fontId="0" fillId="8" borderId="3" xfId="0" applyNumberFormat="1" applyFont="1" applyFill="1" applyBorder="1"/>
    <xf numFmtId="0" fontId="13" fillId="2" borderId="7" xfId="0" applyFont="1" applyFill="1" applyBorder="1"/>
    <xf numFmtId="164" fontId="2" fillId="2" borderId="15" xfId="0" applyNumberFormat="1" applyFont="1" applyFill="1" applyBorder="1" applyAlignment="1">
      <alignment horizontal="center" wrapText="1"/>
    </xf>
    <xf numFmtId="164" fontId="0" fillId="9" borderId="2" xfId="0" applyNumberFormat="1" applyFont="1" applyFill="1" applyBorder="1"/>
    <xf numFmtId="0" fontId="2" fillId="9" borderId="2" xfId="0" applyFont="1" applyFill="1" applyBorder="1"/>
    <xf numFmtId="164" fontId="0" fillId="9" borderId="3" xfId="0" applyNumberFormat="1" applyFont="1" applyFill="1" applyBorder="1"/>
    <xf numFmtId="165" fontId="2" fillId="4" borderId="37" xfId="0" applyNumberFormat="1" applyFont="1" applyFill="1" applyBorder="1"/>
    <xf numFmtId="0" fontId="11" fillId="10" borderId="10" xfId="0" applyFont="1" applyFill="1" applyBorder="1" applyAlignment="1">
      <alignment wrapText="1"/>
    </xf>
    <xf numFmtId="0" fontId="11" fillId="10" borderId="11" xfId="0" applyFont="1" applyFill="1" applyBorder="1" applyAlignment="1">
      <alignment vertical="center" wrapText="1"/>
    </xf>
    <xf numFmtId="0" fontId="11" fillId="10" borderId="1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5" xfId="0" applyFont="1" applyFill="1" applyBorder="1" applyAlignment="1">
      <alignment horizontal="center" wrapText="1"/>
    </xf>
    <xf numFmtId="0" fontId="11" fillId="10" borderId="10" xfId="0" applyFont="1" applyFill="1" applyBorder="1" applyAlignment="1">
      <alignment vertical="center" wrapText="1"/>
    </xf>
    <xf numFmtId="0" fontId="11" fillId="10" borderId="11" xfId="0" applyFont="1" applyFill="1" applyBorder="1" applyAlignment="1"/>
    <xf numFmtId="0" fontId="11" fillId="10" borderId="10" xfId="0" applyFont="1" applyFill="1" applyBorder="1"/>
    <xf numFmtId="0" fontId="12" fillId="10" borderId="11" xfId="0" applyFont="1" applyFill="1" applyBorder="1"/>
    <xf numFmtId="0" fontId="12" fillId="10" borderId="12" xfId="0" applyFont="1" applyFill="1" applyBorder="1"/>
    <xf numFmtId="0" fontId="11" fillId="10" borderId="15" xfId="0" applyFont="1" applyFill="1" applyBorder="1"/>
    <xf numFmtId="0" fontId="11" fillId="10" borderId="12" xfId="0" applyFont="1" applyFill="1" applyBorder="1"/>
    <xf numFmtId="0" fontId="11" fillId="10" borderId="11" xfId="0" applyFont="1" applyFill="1" applyBorder="1"/>
    <xf numFmtId="0" fontId="11" fillId="10" borderId="12" xfId="0" applyFont="1" applyFill="1" applyBorder="1" applyAlignment="1">
      <alignment horizontal="center"/>
    </xf>
    <xf numFmtId="164" fontId="2" fillId="4" borderId="15" xfId="0" applyNumberFormat="1" applyFont="1" applyFill="1" applyBorder="1"/>
    <xf numFmtId="164" fontId="0" fillId="9" borderId="1" xfId="0" applyNumberFormat="1" applyFont="1" applyFill="1" applyBorder="1"/>
    <xf numFmtId="0" fontId="4" fillId="2" borderId="8" xfId="0" applyFont="1" applyFill="1" applyBorder="1"/>
    <xf numFmtId="0" fontId="13" fillId="2" borderId="4" xfId="0" applyFont="1" applyFill="1" applyBorder="1"/>
    <xf numFmtId="168" fontId="0" fillId="2" borderId="13" xfId="0" applyNumberFormat="1" applyFill="1" applyBorder="1"/>
    <xf numFmtId="165" fontId="0" fillId="2" borderId="0" xfId="1" applyNumberFormat="1" applyFont="1" applyFill="1" applyBorder="1"/>
    <xf numFmtId="0" fontId="14" fillId="2" borderId="0" xfId="4" applyFill="1" applyBorder="1"/>
    <xf numFmtId="0" fontId="0" fillId="2" borderId="0" xfId="0" applyFill="1" applyBorder="1" applyAlignment="1">
      <alignment horizontal="left"/>
    </xf>
    <xf numFmtId="0" fontId="10" fillId="6" borderId="22" xfId="0" applyFont="1" applyFill="1" applyBorder="1" applyAlignment="1">
      <alignment horizontal="center"/>
    </xf>
    <xf numFmtId="0" fontId="10" fillId="6" borderId="23" xfId="0" applyFont="1" applyFill="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0" xfId="0" applyFont="1" applyFill="1" applyBorder="1" applyAlignment="1">
      <alignment horizontal="center"/>
    </xf>
    <xf numFmtId="0" fontId="0" fillId="2" borderId="4"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2" fillId="4" borderId="35" xfId="0" applyFont="1" applyFill="1" applyBorder="1" applyAlignment="1">
      <alignment horizontal="right"/>
    </xf>
    <xf numFmtId="0" fontId="2" fillId="4" borderId="36" xfId="0" applyFont="1" applyFill="1" applyBorder="1" applyAlignment="1">
      <alignment horizontal="right"/>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2" fillId="6" borderId="9" xfId="0" applyFont="1" applyFill="1" applyBorder="1" applyAlignment="1">
      <alignment horizontal="center"/>
    </xf>
    <xf numFmtId="0" fontId="4" fillId="2" borderId="0" xfId="0" applyFont="1" applyFill="1" applyAlignment="1" applyProtection="1">
      <alignment horizontal="left"/>
      <protection locked="0"/>
    </xf>
    <xf numFmtId="0" fontId="4" fillId="2" borderId="13" xfId="0" applyFont="1" applyFill="1" applyBorder="1" applyAlignment="1" applyProtection="1">
      <alignment horizontal="left"/>
      <protection locked="0"/>
    </xf>
    <xf numFmtId="0" fontId="4" fillId="2" borderId="9"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4" fillId="2" borderId="7"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0" xfId="0" applyFont="1" applyFill="1" applyBorder="1" applyAlignment="1" applyProtection="1">
      <alignment horizontal="left"/>
      <protection locked="0"/>
    </xf>
    <xf numFmtId="0" fontId="0" fillId="2" borderId="13" xfId="0" applyFont="1" applyFill="1" applyBorder="1" applyAlignment="1" applyProtection="1">
      <alignment horizontal="left"/>
      <protection locked="0"/>
    </xf>
    <xf numFmtId="0" fontId="0" fillId="2" borderId="9" xfId="0" applyFont="1" applyFill="1" applyBorder="1" applyAlignment="1" applyProtection="1">
      <alignment horizontal="left"/>
      <protection locked="0"/>
    </xf>
    <xf numFmtId="0" fontId="0" fillId="2" borderId="14"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8" xfId="0" applyFill="1" applyBorder="1" applyAlignment="1" applyProtection="1">
      <alignment horizontal="left"/>
      <protection locked="0"/>
    </xf>
    <xf numFmtId="0" fontId="4" fillId="2" borderId="8" xfId="0" applyFont="1" applyFill="1" applyBorder="1" applyAlignment="1" applyProtection="1">
      <alignment horizontal="left"/>
      <protection locked="0"/>
    </xf>
    <xf numFmtId="44" fontId="2" fillId="7" borderId="0" xfId="1" applyFont="1" applyFill="1" applyBorder="1" applyProtection="1">
      <protection locked="0"/>
    </xf>
    <xf numFmtId="0" fontId="2" fillId="2" borderId="7" xfId="0" applyFont="1" applyFill="1" applyBorder="1" applyProtection="1"/>
    <xf numFmtId="0" fontId="0" fillId="2" borderId="0" xfId="0" applyFill="1" applyBorder="1" applyProtection="1"/>
    <xf numFmtId="0" fontId="0" fillId="2" borderId="13" xfId="0" applyFill="1" applyBorder="1" applyProtection="1"/>
    <xf numFmtId="0" fontId="4" fillId="3" borderId="2" xfId="0" applyFont="1" applyFill="1" applyBorder="1" applyAlignment="1" applyProtection="1">
      <alignment horizontal="center" vertical="center" wrapText="1"/>
    </xf>
    <xf numFmtId="0" fontId="0" fillId="2" borderId="7" xfId="0" applyFill="1" applyBorder="1" applyProtection="1"/>
    <xf numFmtId="0" fontId="0" fillId="2" borderId="13" xfId="0" applyFill="1" applyBorder="1" applyAlignment="1" applyProtection="1">
      <alignment horizontal="center"/>
    </xf>
    <xf numFmtId="0" fontId="0" fillId="2" borderId="0" xfId="0" applyFill="1" applyProtection="1"/>
    <xf numFmtId="164" fontId="0" fillId="4" borderId="2" xfId="0" applyNumberFormat="1" applyFont="1" applyFill="1" applyBorder="1" applyProtection="1"/>
    <xf numFmtId="0" fontId="0" fillId="2" borderId="5" xfId="0" applyFill="1" applyBorder="1" applyProtection="1"/>
    <xf numFmtId="0" fontId="0" fillId="2" borderId="6" xfId="0" applyFill="1" applyBorder="1" applyProtection="1"/>
    <xf numFmtId="44" fontId="0" fillId="4" borderId="2" xfId="1" applyFont="1" applyFill="1" applyBorder="1" applyProtection="1"/>
    <xf numFmtId="0" fontId="3" fillId="6" borderId="23" xfId="0" applyFont="1" applyFill="1" applyBorder="1" applyAlignment="1" applyProtection="1">
      <alignment horizontal="center"/>
    </xf>
    <xf numFmtId="0" fontId="0" fillId="6" borderId="23" xfId="0" applyFill="1" applyBorder="1" applyProtection="1"/>
    <xf numFmtId="0" fontId="0" fillId="6" borderId="23" xfId="0" applyFont="1" applyFill="1" applyBorder="1" applyProtection="1"/>
    <xf numFmtId="0" fontId="0" fillId="6" borderId="24" xfId="0" applyFill="1" applyBorder="1" applyProtection="1"/>
    <xf numFmtId="0" fontId="0" fillId="6" borderId="0" xfId="0" applyFill="1" applyBorder="1" applyProtection="1"/>
    <xf numFmtId="0" fontId="0" fillId="6" borderId="0" xfId="0" applyFont="1" applyFill="1" applyBorder="1" applyProtection="1"/>
    <xf numFmtId="0" fontId="0" fillId="6" borderId="21" xfId="0" applyFill="1" applyBorder="1" applyProtection="1"/>
    <xf numFmtId="0" fontId="0" fillId="6" borderId="0" xfId="0" applyFill="1" applyBorder="1" applyAlignment="1" applyProtection="1">
      <alignment horizontal="left"/>
    </xf>
    <xf numFmtId="0" fontId="0" fillId="6" borderId="0" xfId="0" applyFont="1" applyFill="1" applyBorder="1" applyAlignment="1" applyProtection="1">
      <alignment horizontal="left"/>
    </xf>
    <xf numFmtId="0" fontId="0" fillId="6" borderId="21" xfId="0" applyFill="1" applyBorder="1" applyAlignment="1" applyProtection="1">
      <alignment horizontal="left"/>
    </xf>
    <xf numFmtId="0" fontId="11" fillId="10" borderId="10" xfId="0" applyFont="1" applyFill="1" applyBorder="1" applyAlignment="1" applyProtection="1">
      <alignment horizontal="center" vertical="center" wrapText="1"/>
    </xf>
    <xf numFmtId="0" fontId="11" fillId="10" borderId="11" xfId="0" applyFont="1" applyFill="1" applyBorder="1" applyAlignment="1" applyProtection="1">
      <alignment horizontal="center" vertical="center" wrapText="1"/>
    </xf>
    <xf numFmtId="0" fontId="12" fillId="10" borderId="11" xfId="0" applyFont="1" applyFill="1" applyBorder="1" applyAlignment="1" applyProtection="1">
      <alignment wrapText="1"/>
    </xf>
    <xf numFmtId="0" fontId="11" fillId="10" borderId="12" xfId="0" applyFont="1" applyFill="1" applyBorder="1" applyAlignment="1" applyProtection="1">
      <alignment horizontal="center" vertical="center" wrapText="1"/>
    </xf>
    <xf numFmtId="0" fontId="11" fillId="10" borderId="15" xfId="0" applyFont="1" applyFill="1" applyBorder="1" applyAlignment="1" applyProtection="1">
      <alignment horizontal="center" wrapText="1"/>
    </xf>
    <xf numFmtId="0" fontId="0" fillId="6" borderId="21" xfId="0" applyFill="1" applyBorder="1" applyAlignment="1" applyProtection="1">
      <alignment wrapText="1"/>
    </xf>
    <xf numFmtId="164" fontId="0" fillId="6" borderId="0" xfId="1" applyNumberFormat="1" applyFont="1" applyFill="1" applyBorder="1" applyProtection="1"/>
    <xf numFmtId="0" fontId="2" fillId="6" borderId="6"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164" fontId="0" fillId="4" borderId="16" xfId="0" applyNumberFormat="1" applyFont="1" applyFill="1" applyBorder="1" applyProtection="1"/>
    <xf numFmtId="0" fontId="0" fillId="2" borderId="10" xfId="0" applyFill="1" applyBorder="1" applyProtection="1"/>
    <xf numFmtId="0" fontId="0" fillId="2" borderId="12" xfId="0" applyFill="1" applyBorder="1" applyProtection="1"/>
    <xf numFmtId="0" fontId="2" fillId="3" borderId="15" xfId="0" applyFont="1" applyFill="1" applyBorder="1" applyAlignment="1" applyProtection="1">
      <alignment horizontal="center" vertical="center" wrapText="1"/>
    </xf>
    <xf numFmtId="164" fontId="2" fillId="4" borderId="2" xfId="0" applyNumberFormat="1" applyFont="1" applyFill="1" applyBorder="1" applyProtection="1"/>
    <xf numFmtId="0" fontId="2" fillId="6" borderId="0" xfId="0" applyFont="1" applyFill="1" applyBorder="1" applyAlignment="1" applyProtection="1">
      <alignment horizontal="center" vertical="center" wrapText="1"/>
    </xf>
    <xf numFmtId="0" fontId="0" fillId="6" borderId="0" xfId="0" applyFill="1" applyBorder="1" applyAlignment="1" applyProtection="1">
      <alignment wrapText="1"/>
    </xf>
    <xf numFmtId="0" fontId="0" fillId="4" borderId="2" xfId="0" applyFont="1" applyFill="1" applyBorder="1" applyAlignment="1" applyProtection="1">
      <alignment wrapText="1"/>
    </xf>
    <xf numFmtId="0" fontId="0" fillId="4" borderId="2" xfId="0" applyFont="1" applyFill="1" applyBorder="1" applyProtection="1"/>
    <xf numFmtId="0" fontId="0" fillId="6" borderId="34" xfId="0" applyFill="1" applyBorder="1" applyProtection="1"/>
    <xf numFmtId="0" fontId="0" fillId="6" borderId="33" xfId="0" applyFill="1" applyBorder="1" applyProtection="1"/>
    <xf numFmtId="0" fontId="0" fillId="4" borderId="16" xfId="0" applyFont="1" applyFill="1" applyBorder="1" applyProtection="1"/>
    <xf numFmtId="0" fontId="0" fillId="2" borderId="11" xfId="0" applyFill="1" applyBorder="1" applyProtection="1"/>
    <xf numFmtId="0" fontId="2" fillId="2" borderId="8" xfId="0" applyFont="1" applyFill="1" applyBorder="1" applyProtection="1"/>
    <xf numFmtId="0" fontId="0" fillId="2" borderId="9" xfId="0" applyFill="1" applyBorder="1" applyProtection="1"/>
    <xf numFmtId="164" fontId="2" fillId="4" borderId="3" xfId="0" applyNumberFormat="1" applyFont="1" applyFill="1" applyBorder="1" applyProtection="1"/>
    <xf numFmtId="0" fontId="0" fillId="6" borderId="28" xfId="0" applyFill="1" applyBorder="1" applyProtection="1"/>
    <xf numFmtId="0" fontId="0" fillId="6" borderId="28" xfId="0" applyFont="1" applyFill="1" applyBorder="1" applyProtection="1"/>
    <xf numFmtId="0" fontId="0" fillId="6" borderId="29" xfId="0" applyFill="1" applyBorder="1" applyProtection="1"/>
    <xf numFmtId="0" fontId="0" fillId="2" borderId="0" xfId="0" applyFont="1" applyFill="1" applyProtection="1"/>
    <xf numFmtId="0" fontId="0" fillId="6" borderId="0" xfId="0" applyFill="1" applyProtection="1"/>
  </cellXfs>
  <cellStyles count="5">
    <cellStyle name="Hyperlink" xfId="4" builtinId="8"/>
    <cellStyle name="Neutraal" xfId="3" builtinId="28"/>
    <cellStyle name="Procent" xfId="2" builtinId="5"/>
    <cellStyle name="Standaard" xfId="0" builtinId="0"/>
    <cellStyle name="Valuta" xfId="1" builtinId="4"/>
  </cellStyles>
  <dxfs count="0"/>
  <tableStyles count="0" defaultTableStyle="TableStyleMedium2" defaultPivotStyle="PivotStyleLight16"/>
  <colors>
    <mruColors>
      <color rgb="FFFFFF99"/>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7.png"/><Relationship Id="rId3" Type="http://schemas.openxmlformats.org/officeDocument/2006/relationships/image" Target="../media/image2.svg"/><Relationship Id="rId7" Type="http://schemas.openxmlformats.org/officeDocument/2006/relationships/hyperlink" Target="#Collectie!A1"/><Relationship Id="rId12" Type="http://schemas.openxmlformats.org/officeDocument/2006/relationships/image" Target="../media/image6.png"/><Relationship Id="rId2" Type="http://schemas.openxmlformats.org/officeDocument/2006/relationships/image" Target="../media/image1.png"/><Relationship Id="rId16" Type="http://schemas.openxmlformats.org/officeDocument/2006/relationships/image" Target="../media/image9.svg"/><Relationship Id="rId1" Type="http://schemas.openxmlformats.org/officeDocument/2006/relationships/hyperlink" Target="#Prijzenblad!A1"/><Relationship Id="rId6" Type="http://schemas.microsoft.com/office/2007/relationships/hdphoto" Target="../media/hdphoto1.wdp"/><Relationship Id="rId11" Type="http://schemas.openxmlformats.org/officeDocument/2006/relationships/hyperlink" Target="#Totaal!A1"/><Relationship Id="rId5" Type="http://schemas.openxmlformats.org/officeDocument/2006/relationships/image" Target="../media/image3.png"/><Relationship Id="rId15" Type="http://schemas.openxmlformats.org/officeDocument/2006/relationships/image" Target="../media/image8.png"/><Relationship Id="rId10" Type="http://schemas.openxmlformats.org/officeDocument/2006/relationships/image" Target="../media/image5.png"/><Relationship Id="rId4" Type="http://schemas.openxmlformats.org/officeDocument/2006/relationships/hyperlink" Target="#Bezorgopties!A1"/><Relationship Id="rId9" Type="http://schemas.openxmlformats.org/officeDocument/2006/relationships/hyperlink" Target="#Administratie!A1"/><Relationship Id="rId14" Type="http://schemas.openxmlformats.org/officeDocument/2006/relationships/hyperlink" Target="#Oefenblad!A1"/></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304240</xdr:colOff>
      <xdr:row>7</xdr:row>
      <xdr:rowOff>92602</xdr:rowOff>
    </xdr:from>
    <xdr:to>
      <xdr:col>5</xdr:col>
      <xdr:colOff>95490</xdr:colOff>
      <xdr:row>13</xdr:row>
      <xdr:rowOff>112058</xdr:rowOff>
    </xdr:to>
    <xdr:grpSp>
      <xdr:nvGrpSpPr>
        <xdr:cNvPr id="6" name="Groep 5">
          <a:hlinkClick xmlns:r="http://schemas.openxmlformats.org/officeDocument/2006/relationships" r:id="rId1"/>
          <a:extLst>
            <a:ext uri="{FF2B5EF4-FFF2-40B4-BE49-F238E27FC236}">
              <a16:creationId xmlns:a16="http://schemas.microsoft.com/office/drawing/2014/main" id="{26D3D6EE-B677-D794-FFD4-3B97623ADBBE}"/>
            </a:ext>
          </a:extLst>
        </xdr:cNvPr>
        <xdr:cNvGrpSpPr/>
      </xdr:nvGrpSpPr>
      <xdr:grpSpPr>
        <a:xfrm>
          <a:off x="304240" y="1426102"/>
          <a:ext cx="2760809" cy="1162456"/>
          <a:chOff x="304240" y="1359427"/>
          <a:chExt cx="2839250" cy="1105306"/>
        </a:xfrm>
      </xdr:grpSpPr>
      <xdr:sp macro="" textlink="">
        <xdr:nvSpPr>
          <xdr:cNvPr id="2" name="Rechthoek: afgeronde hoeken 1">
            <a:extLst>
              <a:ext uri="{FF2B5EF4-FFF2-40B4-BE49-F238E27FC236}">
                <a16:creationId xmlns:a16="http://schemas.microsoft.com/office/drawing/2014/main" id="{00F9AF80-97CA-6026-158B-4B4313155716}"/>
              </a:ext>
            </a:extLst>
          </xdr:cNvPr>
          <xdr:cNvSpPr/>
        </xdr:nvSpPr>
        <xdr:spPr>
          <a:xfrm>
            <a:off x="325817" y="1359427"/>
            <a:ext cx="2817673" cy="110530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pic>
        <xdr:nvPicPr>
          <xdr:cNvPr id="17" name="Graphic 16" descr="Doos met effen opvulling">
            <a:extLst>
              <a:ext uri="{FF2B5EF4-FFF2-40B4-BE49-F238E27FC236}">
                <a16:creationId xmlns:a16="http://schemas.microsoft.com/office/drawing/2014/main" id="{13EB992F-FA3C-AAD3-A208-69E92AE4494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240" y="1540607"/>
            <a:ext cx="802841" cy="799595"/>
          </a:xfrm>
          <a:prstGeom prst="rect">
            <a:avLst/>
          </a:prstGeom>
        </xdr:spPr>
      </xdr:pic>
      <xdr:sp macro="" textlink="">
        <xdr:nvSpPr>
          <xdr:cNvPr id="29" name="Tekstvak 28">
            <a:extLst>
              <a:ext uri="{FF2B5EF4-FFF2-40B4-BE49-F238E27FC236}">
                <a16:creationId xmlns:a16="http://schemas.microsoft.com/office/drawing/2014/main" id="{0F8E9A8F-E68A-4628-54DA-04F3441C1594}"/>
              </a:ext>
            </a:extLst>
          </xdr:cNvPr>
          <xdr:cNvSpPr txBox="1"/>
        </xdr:nvSpPr>
        <xdr:spPr>
          <a:xfrm>
            <a:off x="1152762" y="1544294"/>
            <a:ext cx="1635078" cy="74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latin typeface="Amasis MT Pro Black" panose="020F0502020204030204" pitchFamily="18" charset="0"/>
              </a:rPr>
              <a:t>Standaard</a:t>
            </a:r>
            <a:r>
              <a:rPr lang="nl-NL" sz="1800" baseline="0">
                <a:latin typeface="Amasis MT Pro Black" panose="020F0502020204030204" pitchFamily="18" charset="0"/>
              </a:rPr>
              <a:t> pakket</a:t>
            </a:r>
            <a:endParaRPr lang="nl-NL" sz="1800">
              <a:latin typeface="Amasis MT Pro Black" panose="020F0502020204030204" pitchFamily="18" charset="0"/>
            </a:endParaRPr>
          </a:p>
        </xdr:txBody>
      </xdr:sp>
    </xdr:grpSp>
    <xdr:clientData/>
  </xdr:twoCellAnchor>
  <xdr:twoCellAnchor>
    <xdr:from>
      <xdr:col>6</xdr:col>
      <xdr:colOff>172038</xdr:colOff>
      <xdr:row>7</xdr:row>
      <xdr:rowOff>87698</xdr:rowOff>
    </xdr:from>
    <xdr:to>
      <xdr:col>10</xdr:col>
      <xdr:colOff>520653</xdr:colOff>
      <xdr:row>13</xdr:row>
      <xdr:rowOff>105533</xdr:rowOff>
    </xdr:to>
    <xdr:grpSp>
      <xdr:nvGrpSpPr>
        <xdr:cNvPr id="7" name="Groep 6">
          <a:hlinkClick xmlns:r="http://schemas.openxmlformats.org/officeDocument/2006/relationships" r:id="rId4"/>
          <a:extLst>
            <a:ext uri="{FF2B5EF4-FFF2-40B4-BE49-F238E27FC236}">
              <a16:creationId xmlns:a16="http://schemas.microsoft.com/office/drawing/2014/main" id="{ADA35BEA-0A34-73C1-A1FD-AB69527F8CEE}"/>
            </a:ext>
          </a:extLst>
        </xdr:cNvPr>
        <xdr:cNvGrpSpPr/>
      </xdr:nvGrpSpPr>
      <xdr:grpSpPr>
        <a:xfrm>
          <a:off x="3735509" y="1421198"/>
          <a:ext cx="2724262" cy="1160835"/>
          <a:chOff x="3829638" y="1354523"/>
          <a:chExt cx="2787015" cy="1103685"/>
        </a:xfrm>
      </xdr:grpSpPr>
      <xdr:sp macro="" textlink="">
        <xdr:nvSpPr>
          <xdr:cNvPr id="3" name="Rechthoek: afgeronde hoeken 2">
            <a:extLst>
              <a:ext uri="{FF2B5EF4-FFF2-40B4-BE49-F238E27FC236}">
                <a16:creationId xmlns:a16="http://schemas.microsoft.com/office/drawing/2014/main" id="{77508763-B10C-FE72-546A-4712DFA1C855}"/>
              </a:ext>
            </a:extLst>
          </xdr:cNvPr>
          <xdr:cNvSpPr/>
        </xdr:nvSpPr>
        <xdr:spPr>
          <a:xfrm>
            <a:off x="3829638" y="1354523"/>
            <a:ext cx="2787015" cy="110368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pic>
        <xdr:nvPicPr>
          <xdr:cNvPr id="18" name="Afbeelding 17">
            <a:extLst>
              <a:ext uri="{FF2B5EF4-FFF2-40B4-BE49-F238E27FC236}">
                <a16:creationId xmlns:a16="http://schemas.microsoft.com/office/drawing/2014/main" id="{BA78037C-C99F-16C9-1018-4A2E4E543B85}"/>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9961" b="89844" l="3516" r="94336">
                        <a14:foregroundMark x1="94531" y1="51758" x2="94531" y2="54688"/>
                        <a14:foregroundMark x1="80078" y1="75195" x2="80078" y2="75195"/>
                        <a14:foregroundMark x1="30469" y1="71094" x2="30469" y2="71094"/>
                        <a14:foregroundMark x1="5664" y1="37500" x2="5664" y2="37500"/>
                        <a14:foregroundMark x1="3516" y1="51758" x2="3516" y2="51758"/>
                      </a14:backgroundRemoval>
                    </a14:imgEffect>
                  </a14:imgLayer>
                </a14:imgProps>
              </a:ext>
            </a:extLst>
          </a:blip>
          <a:stretch>
            <a:fillRect/>
          </a:stretch>
        </xdr:blipFill>
        <xdr:spPr>
          <a:xfrm>
            <a:off x="3870511" y="1582046"/>
            <a:ext cx="736674" cy="742085"/>
          </a:xfrm>
          <a:prstGeom prst="rect">
            <a:avLst/>
          </a:prstGeom>
        </xdr:spPr>
      </xdr:pic>
      <xdr:sp macro="" textlink="">
        <xdr:nvSpPr>
          <xdr:cNvPr id="31" name="Tekstvak 30">
            <a:extLst>
              <a:ext uri="{FF2B5EF4-FFF2-40B4-BE49-F238E27FC236}">
                <a16:creationId xmlns:a16="http://schemas.microsoft.com/office/drawing/2014/main" id="{F39B8EE7-6049-EB81-52B1-178753F5BDCE}"/>
              </a:ext>
            </a:extLst>
          </xdr:cNvPr>
          <xdr:cNvSpPr txBox="1"/>
        </xdr:nvSpPr>
        <xdr:spPr>
          <a:xfrm>
            <a:off x="4756705" y="1448406"/>
            <a:ext cx="1648292" cy="952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latin typeface="Amasis MT Pro Black" panose="020F0502020204030204" pitchFamily="18" charset="0"/>
              </a:rPr>
              <a:t>Bezorg</a:t>
            </a:r>
          </a:p>
          <a:p>
            <a:r>
              <a:rPr lang="nl-NL" sz="1800">
                <a:latin typeface="Amasis MT Pro Black" panose="020F0502020204030204" pitchFamily="18" charset="0"/>
              </a:rPr>
              <a:t>opties &amp; toeslagen</a:t>
            </a:r>
          </a:p>
        </xdr:txBody>
      </xdr:sp>
    </xdr:grpSp>
    <xdr:clientData/>
  </xdr:twoCellAnchor>
  <xdr:twoCellAnchor>
    <xdr:from>
      <xdr:col>11</xdr:col>
      <xdr:colOff>599234</xdr:colOff>
      <xdr:row>7</xdr:row>
      <xdr:rowOff>78697</xdr:rowOff>
    </xdr:from>
    <xdr:to>
      <xdr:col>16</xdr:col>
      <xdr:colOff>363014</xdr:colOff>
      <xdr:row>13</xdr:row>
      <xdr:rowOff>112628</xdr:rowOff>
    </xdr:to>
    <xdr:grpSp>
      <xdr:nvGrpSpPr>
        <xdr:cNvPr id="8" name="Groep 7">
          <a:hlinkClick xmlns:r="http://schemas.openxmlformats.org/officeDocument/2006/relationships" r:id="rId7"/>
          <a:extLst>
            <a:ext uri="{FF2B5EF4-FFF2-40B4-BE49-F238E27FC236}">
              <a16:creationId xmlns:a16="http://schemas.microsoft.com/office/drawing/2014/main" id="{09D5F7AF-7209-782C-2063-6B72539A8A84}"/>
            </a:ext>
          </a:extLst>
        </xdr:cNvPr>
        <xdr:cNvGrpSpPr/>
      </xdr:nvGrpSpPr>
      <xdr:grpSpPr>
        <a:xfrm>
          <a:off x="7122738" y="1412197"/>
          <a:ext cx="2742864" cy="1176931"/>
          <a:chOff x="7304834" y="1345522"/>
          <a:chExt cx="2811780" cy="1119781"/>
        </a:xfrm>
      </xdr:grpSpPr>
      <xdr:sp macro="" textlink="">
        <xdr:nvSpPr>
          <xdr:cNvPr id="4" name="Rechthoek: afgeronde hoeken 3">
            <a:extLst>
              <a:ext uri="{FF2B5EF4-FFF2-40B4-BE49-F238E27FC236}">
                <a16:creationId xmlns:a16="http://schemas.microsoft.com/office/drawing/2014/main" id="{D971B852-7FAB-2E3B-F9BD-FC3DC5111278}"/>
              </a:ext>
            </a:extLst>
          </xdr:cNvPr>
          <xdr:cNvSpPr/>
        </xdr:nvSpPr>
        <xdr:spPr>
          <a:xfrm>
            <a:off x="7304834" y="1345522"/>
            <a:ext cx="2811780" cy="1119781"/>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pic>
        <xdr:nvPicPr>
          <xdr:cNvPr id="25" name="Afbeelding 24">
            <a:extLst>
              <a:ext uri="{FF2B5EF4-FFF2-40B4-BE49-F238E27FC236}">
                <a16:creationId xmlns:a16="http://schemas.microsoft.com/office/drawing/2014/main" id="{8AB8DDE2-943C-4614-F71F-64A66862430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12089" y="1584662"/>
            <a:ext cx="624770" cy="6845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2" name="Tekstvak 31">
            <a:extLst>
              <a:ext uri="{FF2B5EF4-FFF2-40B4-BE49-F238E27FC236}">
                <a16:creationId xmlns:a16="http://schemas.microsoft.com/office/drawing/2014/main" id="{CBEDB273-B309-6DD5-FBF0-C296B33B1099}"/>
              </a:ext>
            </a:extLst>
          </xdr:cNvPr>
          <xdr:cNvSpPr txBox="1"/>
        </xdr:nvSpPr>
        <xdr:spPr>
          <a:xfrm>
            <a:off x="8204722" y="1540484"/>
            <a:ext cx="1635078" cy="744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latin typeface="Amasis MT Pro Black" panose="020F0502020204030204" pitchFamily="18" charset="0"/>
              </a:rPr>
              <a:t>Collectie &amp; Retour</a:t>
            </a:r>
            <a:endParaRPr lang="nl-NL" sz="2000">
              <a:latin typeface="Amasis MT Pro Black" panose="020F0502020204030204" pitchFamily="18" charset="0"/>
            </a:endParaRPr>
          </a:p>
        </xdr:txBody>
      </xdr:sp>
    </xdr:grpSp>
    <xdr:clientData/>
  </xdr:twoCellAnchor>
  <xdr:twoCellAnchor>
    <xdr:from>
      <xdr:col>17</xdr:col>
      <xdr:colOff>441595</xdr:colOff>
      <xdr:row>7</xdr:row>
      <xdr:rowOff>40948</xdr:rowOff>
    </xdr:from>
    <xdr:to>
      <xdr:col>22</xdr:col>
      <xdr:colOff>180610</xdr:colOff>
      <xdr:row>13</xdr:row>
      <xdr:rowOff>66558</xdr:rowOff>
    </xdr:to>
    <xdr:grpSp>
      <xdr:nvGrpSpPr>
        <xdr:cNvPr id="9" name="Groep 8">
          <a:hlinkClick xmlns:r="http://schemas.openxmlformats.org/officeDocument/2006/relationships" r:id="rId9"/>
          <a:extLst>
            <a:ext uri="{FF2B5EF4-FFF2-40B4-BE49-F238E27FC236}">
              <a16:creationId xmlns:a16="http://schemas.microsoft.com/office/drawing/2014/main" id="{60A37740-C2A0-6207-971A-B0F8864F54DE}"/>
            </a:ext>
          </a:extLst>
        </xdr:cNvPr>
        <xdr:cNvGrpSpPr/>
      </xdr:nvGrpSpPr>
      <xdr:grpSpPr>
        <a:xfrm>
          <a:off x="10538095" y="1374448"/>
          <a:ext cx="2708574" cy="1168610"/>
          <a:chOff x="10804795" y="1307773"/>
          <a:chExt cx="2787015" cy="1111460"/>
        </a:xfrm>
      </xdr:grpSpPr>
      <xdr:sp macro="" textlink="">
        <xdr:nvSpPr>
          <xdr:cNvPr id="5" name="Rechthoek: afgeronde hoeken 4">
            <a:extLst>
              <a:ext uri="{FF2B5EF4-FFF2-40B4-BE49-F238E27FC236}">
                <a16:creationId xmlns:a16="http://schemas.microsoft.com/office/drawing/2014/main" id="{3DE0FEB8-194F-81F1-270D-CC79C5A07152}"/>
              </a:ext>
            </a:extLst>
          </xdr:cNvPr>
          <xdr:cNvSpPr/>
        </xdr:nvSpPr>
        <xdr:spPr>
          <a:xfrm>
            <a:off x="10804795" y="1307773"/>
            <a:ext cx="2787015" cy="111146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pic>
        <xdr:nvPicPr>
          <xdr:cNvPr id="26" name="Afbeelding 25">
            <a:extLst>
              <a:ext uri="{FF2B5EF4-FFF2-40B4-BE49-F238E27FC236}">
                <a16:creationId xmlns:a16="http://schemas.microsoft.com/office/drawing/2014/main" id="{31F2344B-198E-E281-0766-4A01D88A999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874863" y="1610718"/>
            <a:ext cx="647250" cy="675026"/>
          </a:xfrm>
          <a:prstGeom prst="rect">
            <a:avLst/>
          </a:prstGeom>
          <a:noFill/>
          <a:ln>
            <a:noFill/>
          </a:ln>
          <a:extLst>
            <a:ext uri="{909E8E84-426E-40DD-AFC4-6F175D3DCCD1}">
              <a14:hiddenFill xmlns:a14="http://schemas.microsoft.com/office/drawing/2010/main">
                <a:solidFill>
                  <a:srgbClr val="FFFFFF"/>
                </a:solidFill>
              </a14:hiddenFill>
            </a:ext>
          </a:extLst>
        </xdr:spPr>
      </xdr:pic>
      <xdr:sp macro="" textlink="">
        <xdr:nvSpPr>
          <xdr:cNvPr id="33" name="Tekstvak 32">
            <a:extLst>
              <a:ext uri="{FF2B5EF4-FFF2-40B4-BE49-F238E27FC236}">
                <a16:creationId xmlns:a16="http://schemas.microsoft.com/office/drawing/2014/main" id="{B6DD0525-039B-DF38-CA1D-EC7C2AC7752C}"/>
              </a:ext>
            </a:extLst>
          </xdr:cNvPr>
          <xdr:cNvSpPr txBox="1"/>
        </xdr:nvSpPr>
        <xdr:spPr>
          <a:xfrm>
            <a:off x="11521440" y="1544294"/>
            <a:ext cx="2023109" cy="74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a:latin typeface="Amasis MT Pro Black" panose="020F0502020204030204" pitchFamily="18" charset="0"/>
              </a:rPr>
              <a:t>Administratie</a:t>
            </a:r>
          </a:p>
        </xdr:txBody>
      </xdr:sp>
    </xdr:grpSp>
    <xdr:clientData/>
  </xdr:twoCellAnchor>
  <xdr:twoCellAnchor>
    <xdr:from>
      <xdr:col>23</xdr:col>
      <xdr:colOff>263002</xdr:colOff>
      <xdr:row>7</xdr:row>
      <xdr:rowOff>9291</xdr:rowOff>
    </xdr:from>
    <xdr:to>
      <xdr:col>28</xdr:col>
      <xdr:colOff>21739</xdr:colOff>
      <xdr:row>13</xdr:row>
      <xdr:rowOff>34901</xdr:rowOff>
    </xdr:to>
    <xdr:grpSp>
      <xdr:nvGrpSpPr>
        <xdr:cNvPr id="10" name="Groep 9">
          <a:hlinkClick xmlns:r="http://schemas.openxmlformats.org/officeDocument/2006/relationships" r:id="rId11"/>
          <a:extLst>
            <a:ext uri="{FF2B5EF4-FFF2-40B4-BE49-F238E27FC236}">
              <a16:creationId xmlns:a16="http://schemas.microsoft.com/office/drawing/2014/main" id="{025D4245-96DC-AF03-0A70-451E9D30F2B9}"/>
            </a:ext>
          </a:extLst>
        </xdr:cNvPr>
        <xdr:cNvGrpSpPr/>
      </xdr:nvGrpSpPr>
      <xdr:grpSpPr>
        <a:xfrm>
          <a:off x="13922973" y="1342791"/>
          <a:ext cx="2728295" cy="1168610"/>
          <a:chOff x="14283802" y="1276116"/>
          <a:chExt cx="2806737" cy="1111460"/>
        </a:xfrm>
      </xdr:grpSpPr>
      <xdr:sp macro="" textlink="">
        <xdr:nvSpPr>
          <xdr:cNvPr id="11" name="Rechthoek: afgeronde hoeken 10">
            <a:extLst>
              <a:ext uri="{FF2B5EF4-FFF2-40B4-BE49-F238E27FC236}">
                <a16:creationId xmlns:a16="http://schemas.microsoft.com/office/drawing/2014/main" id="{1C2E85DC-2DFC-7D27-72C8-FCD69791498A}"/>
              </a:ext>
            </a:extLst>
          </xdr:cNvPr>
          <xdr:cNvSpPr/>
        </xdr:nvSpPr>
        <xdr:spPr>
          <a:xfrm>
            <a:off x="14283802" y="1276116"/>
            <a:ext cx="2806737" cy="1111460"/>
          </a:xfrm>
          <a:prstGeom prst="round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NL" sz="1100"/>
          </a:p>
        </xdr:txBody>
      </xdr:sp>
      <xdr:pic>
        <xdr:nvPicPr>
          <xdr:cNvPr id="27" name="Afbeelding 26">
            <a:extLst>
              <a:ext uri="{FF2B5EF4-FFF2-40B4-BE49-F238E27FC236}">
                <a16:creationId xmlns:a16="http://schemas.microsoft.com/office/drawing/2014/main" id="{B2B39EF9-225D-797D-E7A5-89A64284A17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351405" y="1552405"/>
            <a:ext cx="604750" cy="600245"/>
          </a:xfrm>
          <a:prstGeom prst="rect">
            <a:avLst/>
          </a:prstGeom>
          <a:noFill/>
          <a:ln>
            <a:noFill/>
          </a:ln>
          <a:extLst>
            <a:ext uri="{909E8E84-426E-40DD-AFC4-6F175D3DCCD1}">
              <a14:hiddenFill xmlns:a14="http://schemas.microsoft.com/office/drawing/2010/main">
                <a:solidFill>
                  <a:srgbClr val="FFFFFF"/>
                </a:solidFill>
              </a14:hiddenFill>
            </a:ext>
          </a:extLst>
        </xdr:spPr>
      </xdr:pic>
      <xdr:sp macro="" textlink="">
        <xdr:nvSpPr>
          <xdr:cNvPr id="34" name="Tekstvak 33">
            <a:extLst>
              <a:ext uri="{FF2B5EF4-FFF2-40B4-BE49-F238E27FC236}">
                <a16:creationId xmlns:a16="http://schemas.microsoft.com/office/drawing/2014/main" id="{05075AD3-8CF4-840E-0A54-43E0626A67DC}"/>
              </a:ext>
            </a:extLst>
          </xdr:cNvPr>
          <xdr:cNvSpPr txBox="1"/>
        </xdr:nvSpPr>
        <xdr:spPr>
          <a:xfrm>
            <a:off x="14980920" y="1540484"/>
            <a:ext cx="2023109" cy="744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a:latin typeface="Amasis MT Pro Black" panose="020F0502020204030204" pitchFamily="18" charset="0"/>
              </a:rPr>
              <a:t>Totaal</a:t>
            </a:r>
          </a:p>
        </xdr:txBody>
      </xdr:sp>
    </xdr:grpSp>
    <xdr:clientData/>
  </xdr:twoCellAnchor>
  <xdr:twoCellAnchor>
    <xdr:from>
      <xdr:col>0</xdr:col>
      <xdr:colOff>324971</xdr:colOff>
      <xdr:row>19</xdr:row>
      <xdr:rowOff>123266</xdr:rowOff>
    </xdr:from>
    <xdr:to>
      <xdr:col>29</xdr:col>
      <xdr:colOff>459442</xdr:colOff>
      <xdr:row>40</xdr:row>
      <xdr:rowOff>89648</xdr:rowOff>
    </xdr:to>
    <xdr:sp macro="" textlink="">
      <xdr:nvSpPr>
        <xdr:cNvPr id="12" name="Tekstvak 11">
          <a:extLst>
            <a:ext uri="{FF2B5EF4-FFF2-40B4-BE49-F238E27FC236}">
              <a16:creationId xmlns:a16="http://schemas.microsoft.com/office/drawing/2014/main" id="{90A7AF2B-3892-121F-4816-0CC7AE55F076}"/>
            </a:ext>
          </a:extLst>
        </xdr:cNvPr>
        <xdr:cNvSpPr txBox="1"/>
      </xdr:nvSpPr>
      <xdr:spPr>
        <a:xfrm>
          <a:off x="324971" y="3742766"/>
          <a:ext cx="17357912" cy="3966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a:t>In dit prijzenblad wordt de inschrijver verzocht de prijzen in te vullen die samen de fictieve inschrijfprijs vormen. Bij het opstellen van dit blad is door de aanbestedende dienst geprobeerd om een zo open en transparant mogelijk format te hanteren, zodat alle relevante onderdelen goed vergelijkbaar zijn.</a:t>
          </a:r>
        </a:p>
        <a:p>
          <a:endParaRPr lang="nl-NL" sz="1200"/>
        </a:p>
        <a:p>
          <a:r>
            <a:rPr lang="nl-NL" sz="1200"/>
            <a:t>Op de sheet </a:t>
          </a:r>
          <a:r>
            <a:rPr lang="nl-NL" sz="1200" b="1"/>
            <a:t>Standaard pakket</a:t>
          </a:r>
          <a:r>
            <a:rPr lang="nl-NL" sz="1200"/>
            <a:t> kan de inschrijver de tarieven invullen voor het versturen van een pakket met standaard dienstverlening. De pakketten zijn hierbij ingedeeld in drie categorieën – klein, middel en groot – met binnen elke categorie een staffel naar gewichtsklasse. Op deze manier wordt recht gedaan aan de werkelijke omvang en het volume van pakketten.</a:t>
          </a:r>
        </a:p>
        <a:p>
          <a:endParaRPr lang="nl-NL" sz="1200"/>
        </a:p>
        <a:p>
          <a:r>
            <a:rPr lang="nl-NL" sz="1200"/>
            <a:t>Op de sheet </a:t>
          </a:r>
          <a:r>
            <a:rPr lang="nl-NL" sz="1200" b="1"/>
            <a:t>Bezorgopties</a:t>
          </a:r>
          <a:r>
            <a:rPr lang="nl-NL" sz="1200"/>
            <a:t> kan de inschrijver aanvullende prijzen opgeven voor extra bezorgopties. Eventuele aanvullende opties die de inschrijver wil benoemen, kunnen hier ook worden opgenomen. Deze tellen niet mee in de prijsvergelijking, maar geven wel inzicht in het totale aanbod. Indien er toeslagen gelden voor bepaalde handelingen tijdens bijvoorbeeld de sortering, dan dienen deze ook in deze sheet te worden meegenomen, zodat een zo volledig mogelijke prijsindicatie ontstaat.</a:t>
          </a:r>
        </a:p>
        <a:p>
          <a:endParaRPr lang="nl-NL" sz="1200"/>
        </a:p>
        <a:p>
          <a:r>
            <a:rPr lang="nl-NL" sz="1200"/>
            <a:t>In de sheet </a:t>
          </a:r>
          <a:r>
            <a:rPr lang="nl-NL" sz="1200" b="1"/>
            <a:t>Collectie en retour</a:t>
          </a:r>
          <a:r>
            <a:rPr lang="nl-NL" sz="1200"/>
            <a:t> vult de inschrijver de prijzen in voor collecties (vast, ad hoc en spoed) en voor stedelijke en landelijke gebieden. Er wordt daarbij geen onderscheid gemaakt naar het type voertuig waarmee de collectie plaatsvindt. Ook de tarieven voor retourstromen worden hier inzichtelijk gemaakt.</a:t>
          </a:r>
        </a:p>
        <a:p>
          <a:endParaRPr lang="nl-NL" sz="1200"/>
        </a:p>
        <a:p>
          <a:r>
            <a:rPr lang="nl-NL" sz="1200"/>
            <a:t>Op de sheet </a:t>
          </a:r>
          <a:r>
            <a:rPr lang="nl-NL" sz="1200" b="1"/>
            <a:t>Administratie</a:t>
          </a:r>
          <a:r>
            <a:rPr lang="nl-NL" sz="1200"/>
            <a:t> kunnen aanvullende kosten worden ingevuld, zoals de kosten voor inklaring of andere administratieve handelingen.</a:t>
          </a:r>
        </a:p>
        <a:p>
          <a:r>
            <a:rPr lang="nl-NL" sz="1200"/>
            <a:t>De sheet </a:t>
          </a:r>
          <a:r>
            <a:rPr lang="nl-NL" sz="1200" b="1"/>
            <a:t>Totaal</a:t>
          </a:r>
          <a:r>
            <a:rPr lang="nl-NL" sz="1200"/>
            <a:t> geeft automatisch de optelsom van de voorgaande onderdelen weer. Dit bedrag geldt als de fictieve inschrijfprijs.</a:t>
          </a:r>
        </a:p>
        <a:p>
          <a:endParaRPr lang="nl-NL" sz="1200"/>
        </a:p>
        <a:p>
          <a:r>
            <a:rPr lang="nl-NL" sz="1200"/>
            <a:t>Tot slot is er de sheet </a:t>
          </a:r>
          <a:r>
            <a:rPr lang="nl-NL" sz="1200" b="1"/>
            <a:t>Oefenblad</a:t>
          </a:r>
          <a:r>
            <a:rPr lang="nl-NL" sz="1200"/>
            <a:t>. Hier kan de inschrijver zien hoe de berekende fictieve inschrijfprijs zich verhoudt tot eventuele kortingen die behaald worden vanuit de wensen. Het oefenblad biedt daarmee de mogelijkheid om vooraf inzicht te krijgen in de totale score en de samenhang tussen prijs en kwaliteit. </a:t>
          </a:r>
        </a:p>
        <a:p>
          <a:endParaRPr lang="nl-NL" sz="1200"/>
        </a:p>
        <a:p>
          <a:r>
            <a:rPr lang="nl-NL" sz="1200"/>
            <a:t>Met dit prijzenblad willen wij inschrijvers de mogelijkheid bieden hun prijsstelling volledig en transparant inzichtelijk te maken, zodat een eerlijke en goed onderbouwde vergelijking kan plaatsvinden.</a:t>
          </a:r>
        </a:p>
      </xdr:txBody>
    </xdr:sp>
    <xdr:clientData/>
  </xdr:twoCellAnchor>
  <xdr:twoCellAnchor>
    <xdr:from>
      <xdr:col>0</xdr:col>
      <xdr:colOff>332814</xdr:colOff>
      <xdr:row>16</xdr:row>
      <xdr:rowOff>87630</xdr:rowOff>
    </xdr:from>
    <xdr:to>
      <xdr:col>6</xdr:col>
      <xdr:colOff>11206</xdr:colOff>
      <xdr:row>18</xdr:row>
      <xdr:rowOff>179293</xdr:rowOff>
    </xdr:to>
    <xdr:sp macro="" textlink="">
      <xdr:nvSpPr>
        <xdr:cNvPr id="13" name="Tekstvak 12">
          <a:extLst>
            <a:ext uri="{FF2B5EF4-FFF2-40B4-BE49-F238E27FC236}">
              <a16:creationId xmlns:a16="http://schemas.microsoft.com/office/drawing/2014/main" id="{70CC1C05-CDF3-2C70-21FF-66E0FF4F9ED0}"/>
            </a:ext>
          </a:extLst>
        </xdr:cNvPr>
        <xdr:cNvSpPr txBox="1"/>
      </xdr:nvSpPr>
      <xdr:spPr>
        <a:xfrm>
          <a:off x="332814" y="3135630"/>
          <a:ext cx="3241863" cy="472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1"/>
            <a:t>Toelichting</a:t>
          </a:r>
          <a:r>
            <a:rPr lang="nl-NL" sz="2000" b="1" baseline="0"/>
            <a:t> Prijzenblad</a:t>
          </a:r>
        </a:p>
      </xdr:txBody>
    </xdr:sp>
    <xdr:clientData/>
  </xdr:twoCellAnchor>
  <xdr:twoCellAnchor editAs="oneCell">
    <xdr:from>
      <xdr:col>6</xdr:col>
      <xdr:colOff>358586</xdr:colOff>
      <xdr:row>0</xdr:row>
      <xdr:rowOff>11206</xdr:rowOff>
    </xdr:from>
    <xdr:to>
      <xdr:col>22</xdr:col>
      <xdr:colOff>437849</xdr:colOff>
      <xdr:row>7</xdr:row>
      <xdr:rowOff>0</xdr:rowOff>
    </xdr:to>
    <xdr:pic>
      <xdr:nvPicPr>
        <xdr:cNvPr id="16" name="Afbeelding 15">
          <a:extLst>
            <a:ext uri="{FF2B5EF4-FFF2-40B4-BE49-F238E27FC236}">
              <a16:creationId xmlns:a16="http://schemas.microsoft.com/office/drawing/2014/main" id="{C746732B-4903-4865-8666-84AE37C2967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22057" y="11206"/>
          <a:ext cx="9581851" cy="1322294"/>
        </a:xfrm>
        <a:prstGeom prst="rect">
          <a:avLst/>
        </a:prstGeom>
      </xdr:spPr>
    </xdr:pic>
    <xdr:clientData/>
  </xdr:twoCellAnchor>
  <xdr:twoCellAnchor>
    <xdr:from>
      <xdr:col>17</xdr:col>
      <xdr:colOff>374360</xdr:colOff>
      <xdr:row>14</xdr:row>
      <xdr:rowOff>123264</xdr:rowOff>
    </xdr:from>
    <xdr:to>
      <xdr:col>28</xdr:col>
      <xdr:colOff>100853</xdr:colOff>
      <xdr:row>18</xdr:row>
      <xdr:rowOff>156883</xdr:rowOff>
    </xdr:to>
    <xdr:grpSp>
      <xdr:nvGrpSpPr>
        <xdr:cNvPr id="21" name="Groep 20">
          <a:hlinkClick xmlns:r="http://schemas.openxmlformats.org/officeDocument/2006/relationships" r:id="rId14"/>
          <a:extLst>
            <a:ext uri="{FF2B5EF4-FFF2-40B4-BE49-F238E27FC236}">
              <a16:creationId xmlns:a16="http://schemas.microsoft.com/office/drawing/2014/main" id="{4D480DB2-FFF9-0A19-EADF-9F96BB2540EA}"/>
            </a:ext>
          </a:extLst>
        </xdr:cNvPr>
        <xdr:cNvGrpSpPr/>
      </xdr:nvGrpSpPr>
      <xdr:grpSpPr>
        <a:xfrm>
          <a:off x="10470860" y="2790264"/>
          <a:ext cx="6259522" cy="795619"/>
          <a:chOff x="10804795" y="1307773"/>
          <a:chExt cx="2787015" cy="1111460"/>
        </a:xfrm>
        <a:solidFill>
          <a:schemeClr val="accent5">
            <a:lumMod val="20000"/>
            <a:lumOff val="80000"/>
          </a:schemeClr>
        </a:solidFill>
      </xdr:grpSpPr>
      <xdr:sp macro="" textlink="">
        <xdr:nvSpPr>
          <xdr:cNvPr id="22" name="Rechthoek: afgeronde hoeken 21">
            <a:extLst>
              <a:ext uri="{FF2B5EF4-FFF2-40B4-BE49-F238E27FC236}">
                <a16:creationId xmlns:a16="http://schemas.microsoft.com/office/drawing/2014/main" id="{4A56F398-27EF-FA0D-8CD9-683F266012D4}"/>
              </a:ext>
            </a:extLst>
          </xdr:cNvPr>
          <xdr:cNvSpPr/>
        </xdr:nvSpPr>
        <xdr:spPr>
          <a:xfrm>
            <a:off x="10804795" y="1307773"/>
            <a:ext cx="2787015" cy="1111460"/>
          </a:xfrm>
          <a:prstGeom prst="round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4" name="Tekstvak 23">
            <a:extLst>
              <a:ext uri="{FF2B5EF4-FFF2-40B4-BE49-F238E27FC236}">
                <a16:creationId xmlns:a16="http://schemas.microsoft.com/office/drawing/2014/main" id="{D2948636-4C69-0564-86A5-540C0CF9F2EA}"/>
              </a:ext>
            </a:extLst>
          </xdr:cNvPr>
          <xdr:cNvSpPr txBox="1"/>
        </xdr:nvSpPr>
        <xdr:spPr>
          <a:xfrm>
            <a:off x="11282229" y="1523842"/>
            <a:ext cx="2023109" cy="74042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a:latin typeface="Amasis MT Pro Black" panose="020F0502020204030204" pitchFamily="18" charset="0"/>
              </a:rPr>
              <a:t>Oefenblad</a:t>
            </a:r>
          </a:p>
        </xdr:txBody>
      </xdr:sp>
      <xdr:pic>
        <xdr:nvPicPr>
          <xdr:cNvPr id="23" name="Afbeelding 22" descr="Telraam met effen opvulling">
            <a:extLst>
              <a:ext uri="{FF2B5EF4-FFF2-40B4-BE49-F238E27FC236}">
                <a16:creationId xmlns:a16="http://schemas.microsoft.com/office/drawing/2014/main" id="{394266DD-AF3B-3581-2F35-2B3552CABC19}"/>
              </a:ext>
            </a:extLst>
          </xdr:cNvPr>
          <xdr:cNvPicPr>
            <a:picLocks noChangeAspect="1" noChangeArrowheads="1"/>
          </xdr:cNvPicPr>
        </xdr:nvPicPr>
        <xdr:blipFill>
          <a:blip xmlns:r="http://schemas.openxmlformats.org/officeDocument/2006/relationships" r:embed="rId15">
            <a:extLst>
              <a:ext uri="{96DAC541-7B7A-43D3-8B79-37D633B846F1}">
                <asvg:svgBlip xmlns:asvg="http://schemas.microsoft.com/office/drawing/2016/SVG/main" r:embed="rId16"/>
              </a:ext>
            </a:extLst>
          </a:blip>
          <a:srcRect/>
          <a:stretch/>
        </xdr:blipFill>
        <xdr:spPr bwMode="auto">
          <a:xfrm>
            <a:off x="10899424" y="1376202"/>
            <a:ext cx="386807" cy="10021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723899</xdr:rowOff>
    </xdr:from>
    <xdr:to>
      <xdr:col>0</xdr:col>
      <xdr:colOff>1543050</xdr:colOff>
      <xdr:row>2</xdr:row>
      <xdr:rowOff>333375</xdr:rowOff>
    </xdr:to>
    <xdr:sp macro="" textlink="">
      <xdr:nvSpPr>
        <xdr:cNvPr id="2" name="Tekstvak 1">
          <a:extLst>
            <a:ext uri="{FF2B5EF4-FFF2-40B4-BE49-F238E27FC236}">
              <a16:creationId xmlns:a16="http://schemas.microsoft.com/office/drawing/2014/main" id="{422D9E42-4D50-632A-DC4B-FF433611E0A8}"/>
            </a:ext>
          </a:extLst>
        </xdr:cNvPr>
        <xdr:cNvSpPr txBox="1"/>
      </xdr:nvSpPr>
      <xdr:spPr>
        <a:xfrm>
          <a:off x="47625" y="723899"/>
          <a:ext cx="1495425" cy="752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00" i="1"/>
            <a:t>Afmetingen van</a:t>
          </a:r>
          <a:r>
            <a:rPr lang="nl-NL" sz="800" i="1" baseline="0"/>
            <a:t> pakket zijn interpretabel en dienen ter onderscheiding van verschillende volumes van het pakket. </a:t>
          </a:r>
          <a:endParaRPr lang="nl-NL" sz="800" i="1"/>
        </a:p>
      </xdr:txBody>
    </xdr:sp>
    <xdr:clientData/>
  </xdr:twoCellAnchor>
  <xdr:twoCellAnchor editAs="oneCell">
    <xdr:from>
      <xdr:col>4</xdr:col>
      <xdr:colOff>1028699</xdr:colOff>
      <xdr:row>0</xdr:row>
      <xdr:rowOff>0</xdr:rowOff>
    </xdr:from>
    <xdr:to>
      <xdr:col>10</xdr:col>
      <xdr:colOff>426719</xdr:colOff>
      <xdr:row>1</xdr:row>
      <xdr:rowOff>95250</xdr:rowOff>
    </xdr:to>
    <xdr:pic>
      <xdr:nvPicPr>
        <xdr:cNvPr id="4" name="Afbeelding 3">
          <a:extLst>
            <a:ext uri="{FF2B5EF4-FFF2-40B4-BE49-F238E27FC236}">
              <a16:creationId xmlns:a16="http://schemas.microsoft.com/office/drawing/2014/main" id="{E939F8F5-901A-4C81-A709-655008C503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9" y="0"/>
          <a:ext cx="6475095" cy="1047750"/>
        </a:xfrm>
        <a:prstGeom prst="rect">
          <a:avLst/>
        </a:prstGeom>
      </xdr:spPr>
    </xdr:pic>
    <xdr:clientData/>
  </xdr:twoCellAnchor>
  <xdr:twoCellAnchor>
    <xdr:from>
      <xdr:col>5</xdr:col>
      <xdr:colOff>19049</xdr:colOff>
      <xdr:row>2</xdr:row>
      <xdr:rowOff>47626</xdr:rowOff>
    </xdr:from>
    <xdr:to>
      <xdr:col>8</xdr:col>
      <xdr:colOff>342900</xdr:colOff>
      <xdr:row>2</xdr:row>
      <xdr:rowOff>323850</xdr:rowOff>
    </xdr:to>
    <xdr:sp macro="" textlink="">
      <xdr:nvSpPr>
        <xdr:cNvPr id="3" name="Tekstvak 2">
          <a:extLst>
            <a:ext uri="{FF2B5EF4-FFF2-40B4-BE49-F238E27FC236}">
              <a16:creationId xmlns:a16="http://schemas.microsoft.com/office/drawing/2014/main" id="{758CA4BD-CC65-435D-B662-97ED60C55707}"/>
            </a:ext>
          </a:extLst>
        </xdr:cNvPr>
        <xdr:cNvSpPr txBox="1"/>
      </xdr:nvSpPr>
      <xdr:spPr>
        <a:xfrm>
          <a:off x="5133974" y="1190626"/>
          <a:ext cx="4505326" cy="27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a:solidFill>
                <a:srgbClr val="FF0000"/>
              </a:solidFill>
              <a:effectLst/>
              <a:latin typeface="+mn-lt"/>
              <a:ea typeface="+mn-ea"/>
              <a:cs typeface="+mn-cs"/>
            </a:rPr>
            <a:t>Eventuele volume- en gewichtstoeslagen dient u op te nemen in uw tarief.</a:t>
          </a:r>
          <a:endParaRPr lang="nl-NL" sz="800" i="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22226</xdr:colOff>
      <xdr:row>0</xdr:row>
      <xdr:rowOff>10583</xdr:rowOff>
    </xdr:from>
    <xdr:to>
      <xdr:col>12</xdr:col>
      <xdr:colOff>2555</xdr:colOff>
      <xdr:row>1</xdr:row>
      <xdr:rowOff>96307</xdr:rowOff>
    </xdr:to>
    <xdr:pic>
      <xdr:nvPicPr>
        <xdr:cNvPr id="3" name="Afbeelding 2">
          <a:extLst>
            <a:ext uri="{FF2B5EF4-FFF2-40B4-BE49-F238E27FC236}">
              <a16:creationId xmlns:a16="http://schemas.microsoft.com/office/drawing/2014/main" id="{7E56EF77-670F-413A-A144-064086713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97226" y="10583"/>
          <a:ext cx="7018246" cy="1038224"/>
        </a:xfrm>
        <a:prstGeom prst="rect">
          <a:avLst/>
        </a:prstGeom>
      </xdr:spPr>
    </xdr:pic>
    <xdr:clientData/>
  </xdr:twoCellAnchor>
  <xdr:twoCellAnchor>
    <xdr:from>
      <xdr:col>3</xdr:col>
      <xdr:colOff>401954</xdr:colOff>
      <xdr:row>0</xdr:row>
      <xdr:rowOff>676276</xdr:rowOff>
    </xdr:from>
    <xdr:to>
      <xdr:col>4</xdr:col>
      <xdr:colOff>619125</xdr:colOff>
      <xdr:row>0</xdr:row>
      <xdr:rowOff>942976</xdr:rowOff>
    </xdr:to>
    <xdr:sp macro="" textlink="">
      <xdr:nvSpPr>
        <xdr:cNvPr id="4" name="Tekstvak 3">
          <a:extLst>
            <a:ext uri="{FF2B5EF4-FFF2-40B4-BE49-F238E27FC236}">
              <a16:creationId xmlns:a16="http://schemas.microsoft.com/office/drawing/2014/main" id="{0D2F62BC-24EF-4D05-BBB0-202EB70EEEF6}"/>
            </a:ext>
          </a:extLst>
        </xdr:cNvPr>
        <xdr:cNvSpPr txBox="1"/>
      </xdr:nvSpPr>
      <xdr:spPr>
        <a:xfrm>
          <a:off x="3573779" y="676276"/>
          <a:ext cx="80772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i="1"/>
            <a:t>per pakket</a:t>
          </a:r>
        </a:p>
      </xdr:txBody>
    </xdr:sp>
    <xdr:clientData/>
  </xdr:twoCellAnchor>
  <xdr:twoCellAnchor>
    <xdr:from>
      <xdr:col>13</xdr:col>
      <xdr:colOff>501437</xdr:colOff>
      <xdr:row>0</xdr:row>
      <xdr:rowOff>686860</xdr:rowOff>
    </xdr:from>
    <xdr:to>
      <xdr:col>14</xdr:col>
      <xdr:colOff>470958</xdr:colOff>
      <xdr:row>1</xdr:row>
      <xdr:rowOff>1060</xdr:rowOff>
    </xdr:to>
    <xdr:sp macro="" textlink="">
      <xdr:nvSpPr>
        <xdr:cNvPr id="5" name="Tekstvak 4">
          <a:extLst>
            <a:ext uri="{FF2B5EF4-FFF2-40B4-BE49-F238E27FC236}">
              <a16:creationId xmlns:a16="http://schemas.microsoft.com/office/drawing/2014/main" id="{80C7EA48-F883-47F3-99C6-5D8282D30E64}"/>
            </a:ext>
          </a:extLst>
        </xdr:cNvPr>
        <xdr:cNvSpPr txBox="1"/>
      </xdr:nvSpPr>
      <xdr:spPr>
        <a:xfrm>
          <a:off x="11571604" y="686860"/>
          <a:ext cx="8056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i="1"/>
            <a:t>per pakket</a:t>
          </a:r>
        </a:p>
      </xdr:txBody>
    </xdr:sp>
    <xdr:clientData/>
  </xdr:twoCellAnchor>
  <xdr:twoCellAnchor>
    <xdr:from>
      <xdr:col>16</xdr:col>
      <xdr:colOff>222250</xdr:colOff>
      <xdr:row>23</xdr:row>
      <xdr:rowOff>169334</xdr:rowOff>
    </xdr:from>
    <xdr:to>
      <xdr:col>19</xdr:col>
      <xdr:colOff>423334</xdr:colOff>
      <xdr:row>41</xdr:row>
      <xdr:rowOff>52917</xdr:rowOff>
    </xdr:to>
    <xdr:sp macro="" textlink="">
      <xdr:nvSpPr>
        <xdr:cNvPr id="2" name="Tekstvak 1">
          <a:extLst>
            <a:ext uri="{FF2B5EF4-FFF2-40B4-BE49-F238E27FC236}">
              <a16:creationId xmlns:a16="http://schemas.microsoft.com/office/drawing/2014/main" id="{BAF4091D-5382-40F4-0CFF-AC3DFAF2F5A2}"/>
            </a:ext>
          </a:extLst>
        </xdr:cNvPr>
        <xdr:cNvSpPr txBox="1"/>
      </xdr:nvSpPr>
      <xdr:spPr>
        <a:xfrm>
          <a:off x="13313833" y="5312834"/>
          <a:ext cx="2455334" cy="331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kern="1200"/>
            <a:t>Bezorgopties</a:t>
          </a:r>
          <a:r>
            <a:rPr lang="nl-NL" sz="1100" b="1" kern="1200" baseline="0"/>
            <a:t> </a:t>
          </a:r>
          <a:r>
            <a:rPr lang="nl-NL" sz="1100" b="1" kern="1200"/>
            <a:t>Optioneel:</a:t>
          </a:r>
          <a:br>
            <a:rPr lang="nl-NL" sz="1100" b="1" kern="1200"/>
          </a:br>
          <a:r>
            <a:rPr lang="nl-NL" sz="1100" b="0" kern="1200"/>
            <a:t>Optionele bezorgopties betreffen aanvullende diensten naast de verplichte dienstverlening. Deze worden alleen toegepast indien gewenst en in beperkte mate afgenomen. Opdrachtnemer kan deze opties naar eigen inzicht invullen en prijzen in het prijzenblad.</a:t>
          </a:r>
          <a:br>
            <a:rPr lang="nl-NL" sz="1100" b="0" kern="1200"/>
          </a:br>
          <a:br>
            <a:rPr lang="nl-NL" sz="1100" b="0" kern="1200"/>
          </a:br>
          <a:r>
            <a:rPr lang="nl-NL" sz="1100" b="1">
              <a:solidFill>
                <a:schemeClr val="dk1"/>
              </a:solidFill>
              <a:effectLst/>
              <a:latin typeface="+mn-lt"/>
              <a:ea typeface="+mn-ea"/>
              <a:cs typeface="+mn-cs"/>
            </a:rPr>
            <a:t>Toeslagen</a:t>
          </a:r>
          <a:r>
            <a:rPr lang="nl-NL" sz="1100" b="1" baseline="0">
              <a:solidFill>
                <a:schemeClr val="dk1"/>
              </a:solidFill>
              <a:effectLst/>
              <a:latin typeface="+mn-lt"/>
              <a:ea typeface="+mn-ea"/>
              <a:cs typeface="+mn-cs"/>
            </a:rPr>
            <a:t> </a:t>
          </a:r>
          <a:r>
            <a:rPr lang="nl-NL" sz="1100" b="1">
              <a:solidFill>
                <a:schemeClr val="dk1"/>
              </a:solidFill>
              <a:effectLst/>
              <a:latin typeface="+mn-lt"/>
              <a:ea typeface="+mn-ea"/>
              <a:cs typeface="+mn-cs"/>
            </a:rPr>
            <a:t>Optioneel:</a:t>
          </a:r>
          <a:br>
            <a:rPr lang="nl-NL" sz="1100" b="1">
              <a:solidFill>
                <a:schemeClr val="dk1"/>
              </a:solidFill>
              <a:effectLst/>
              <a:latin typeface="+mn-lt"/>
              <a:ea typeface="+mn-ea"/>
              <a:cs typeface="+mn-cs"/>
            </a:rPr>
          </a:br>
          <a:r>
            <a:rPr lang="nl-NL"/>
            <a:t>Optionele toeslagen betreffen aanvullende kosten voor specifieke situaties (bijv. correcties of bijzondere logistieke omstandigheden). Deze worden alleen toegepast indien van toepassing en moeten vooraf in het prijzenblad zijn opgenomen en transparant zijn gespecificeerd.</a:t>
          </a:r>
          <a:endParaRPr lang="nl-NL" sz="1100" b="1" kern="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333374</xdr:colOff>
      <xdr:row>0</xdr:row>
      <xdr:rowOff>1</xdr:rowOff>
    </xdr:from>
    <xdr:to>
      <xdr:col>13</xdr:col>
      <xdr:colOff>511513</xdr:colOff>
      <xdr:row>1</xdr:row>
      <xdr:rowOff>152401</xdr:rowOff>
    </xdr:to>
    <xdr:pic>
      <xdr:nvPicPr>
        <xdr:cNvPr id="2" name="Afbeelding 1">
          <a:extLst>
            <a:ext uri="{FF2B5EF4-FFF2-40B4-BE49-F238E27FC236}">
              <a16:creationId xmlns:a16="http://schemas.microsoft.com/office/drawing/2014/main" id="{C9DBB1F0-FDBF-4946-8693-D60F29615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1"/>
          <a:ext cx="7359989" cy="1104900"/>
        </a:xfrm>
        <a:prstGeom prst="rect">
          <a:avLst/>
        </a:prstGeom>
      </xdr:spPr>
    </xdr:pic>
    <xdr:clientData/>
  </xdr:twoCellAnchor>
  <xdr:twoCellAnchor>
    <xdr:from>
      <xdr:col>13</xdr:col>
      <xdr:colOff>85725</xdr:colOff>
      <xdr:row>0</xdr:row>
      <xdr:rowOff>676275</xdr:rowOff>
    </xdr:from>
    <xdr:to>
      <xdr:col>14</xdr:col>
      <xdr:colOff>302896</xdr:colOff>
      <xdr:row>0</xdr:row>
      <xdr:rowOff>942975</xdr:rowOff>
    </xdr:to>
    <xdr:sp macro="" textlink="">
      <xdr:nvSpPr>
        <xdr:cNvPr id="3" name="Tekstvak 2">
          <a:extLst>
            <a:ext uri="{FF2B5EF4-FFF2-40B4-BE49-F238E27FC236}">
              <a16:creationId xmlns:a16="http://schemas.microsoft.com/office/drawing/2014/main" id="{406FF3AE-0D5A-4A83-9670-385DC4148AA0}"/>
            </a:ext>
          </a:extLst>
        </xdr:cNvPr>
        <xdr:cNvSpPr txBox="1"/>
      </xdr:nvSpPr>
      <xdr:spPr>
        <a:xfrm>
          <a:off x="9972675" y="676275"/>
          <a:ext cx="80772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i="1"/>
            <a:t>per pakket</a:t>
          </a:r>
        </a:p>
      </xdr:txBody>
    </xdr:sp>
    <xdr:clientData/>
  </xdr:twoCellAnchor>
  <xdr:twoCellAnchor>
    <xdr:from>
      <xdr:col>3</xdr:col>
      <xdr:colOff>657225</xdr:colOff>
      <xdr:row>0</xdr:row>
      <xdr:rowOff>685800</xdr:rowOff>
    </xdr:from>
    <xdr:to>
      <xdr:col>5</xdr:col>
      <xdr:colOff>38100</xdr:colOff>
      <xdr:row>1</xdr:row>
      <xdr:rowOff>0</xdr:rowOff>
    </xdr:to>
    <xdr:sp macro="" textlink="">
      <xdr:nvSpPr>
        <xdr:cNvPr id="4" name="Tekstvak 3">
          <a:extLst>
            <a:ext uri="{FF2B5EF4-FFF2-40B4-BE49-F238E27FC236}">
              <a16:creationId xmlns:a16="http://schemas.microsoft.com/office/drawing/2014/main" id="{1C3513D4-1DF6-4E7C-8F0E-2FEBCEEDCC43}"/>
            </a:ext>
          </a:extLst>
        </xdr:cNvPr>
        <xdr:cNvSpPr txBox="1"/>
      </xdr:nvSpPr>
      <xdr:spPr>
        <a:xfrm>
          <a:off x="3362325" y="685800"/>
          <a:ext cx="1209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i="1"/>
            <a:t>per dag</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7</xdr:col>
      <xdr:colOff>600075</xdr:colOff>
      <xdr:row>0</xdr:row>
      <xdr:rowOff>866775</xdr:rowOff>
    </xdr:to>
    <xdr:pic>
      <xdr:nvPicPr>
        <xdr:cNvPr id="2" name="Afbeelding 1">
          <a:extLst>
            <a:ext uri="{FF2B5EF4-FFF2-40B4-BE49-F238E27FC236}">
              <a16:creationId xmlns:a16="http://schemas.microsoft.com/office/drawing/2014/main" id="{74E04ACE-B916-49BF-8A86-49071AE575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5638800" cy="86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1</xdr:row>
      <xdr:rowOff>47625</xdr:rowOff>
    </xdr:to>
    <xdr:pic>
      <xdr:nvPicPr>
        <xdr:cNvPr id="3" name="Afbeelding 2">
          <a:extLst>
            <a:ext uri="{FF2B5EF4-FFF2-40B4-BE49-F238E27FC236}">
              <a16:creationId xmlns:a16="http://schemas.microsoft.com/office/drawing/2014/main" id="{273695E2-5F00-46F0-9FE6-9EDCA7F253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19700"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381000</xdr:colOff>
      <xdr:row>0</xdr:row>
      <xdr:rowOff>10026</xdr:rowOff>
    </xdr:from>
    <xdr:to>
      <xdr:col>13</xdr:col>
      <xdr:colOff>483269</xdr:colOff>
      <xdr:row>4</xdr:row>
      <xdr:rowOff>69958</xdr:rowOff>
    </xdr:to>
    <xdr:pic>
      <xdr:nvPicPr>
        <xdr:cNvPr id="5" name="Afbeelding 4">
          <a:extLst>
            <a:ext uri="{FF2B5EF4-FFF2-40B4-BE49-F238E27FC236}">
              <a16:creationId xmlns:a16="http://schemas.microsoft.com/office/drawing/2014/main" id="{B5F6C8F6-C8CF-2019-E80D-9ADD0757A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1632" y="10026"/>
          <a:ext cx="7772400" cy="10725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bs.nl/nl-nl/cijfers/detail/81567NED?q=pompprij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11A2-EFDB-43A1-AEDB-E38957A71487}">
  <sheetPr codeName="Blad2"/>
  <dimension ref="A1:XFC41"/>
  <sheetViews>
    <sheetView showGridLines="0" tabSelected="1" topLeftCell="A7" zoomScale="85" zoomScaleNormal="85" workbookViewId="0">
      <selection activeCell="P17" sqref="P17"/>
    </sheetView>
  </sheetViews>
  <sheetFormatPr defaultColWidth="0" defaultRowHeight="15" zeroHeight="1" x14ac:dyDescent="0.25"/>
  <cols>
    <col min="1" max="1" width="8.85546875" style="42" customWidth="1"/>
    <col min="2" max="29" width="8.85546875" style="43" customWidth="1"/>
    <col min="30" max="30" width="8.85546875" style="44" customWidth="1"/>
    <col min="31" max="16383" width="9.140625" style="41" hidden="1"/>
    <col min="16384" max="16384" width="0.28515625" style="41" customWidth="1"/>
  </cols>
  <sheetData>
    <row r="1" spans="1:30" x14ac:dyDescent="0.25">
      <c r="A1" s="38"/>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x14ac:dyDescent="0.25"/>
    <row r="3" spans="1:30" x14ac:dyDescent="0.25"/>
    <row r="4" spans="1:30" x14ac:dyDescent="0.25"/>
    <row r="5" spans="1:30" x14ac:dyDescent="0.25"/>
    <row r="6" spans="1:30" x14ac:dyDescent="0.25"/>
    <row r="7" spans="1:30" x14ac:dyDescent="0.25"/>
    <row r="8" spans="1:30" x14ac:dyDescent="0.25"/>
    <row r="9" spans="1:30" x14ac:dyDescent="0.25"/>
    <row r="10" spans="1:30" x14ac:dyDescent="0.25"/>
    <row r="11" spans="1:30" x14ac:dyDescent="0.25"/>
    <row r="12" spans="1:30" x14ac:dyDescent="0.25"/>
    <row r="13" spans="1:30" x14ac:dyDescent="0.25"/>
    <row r="14" spans="1:30" x14ac:dyDescent="0.25"/>
    <row r="15" spans="1:30" x14ac:dyDescent="0.25"/>
    <row r="16" spans="1:3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30" x14ac:dyDescent="0.25"/>
    <row r="34" spans="1:30" x14ac:dyDescent="0.25"/>
    <row r="35" spans="1:30" x14ac:dyDescent="0.25"/>
    <row r="36" spans="1:30" x14ac:dyDescent="0.25"/>
    <row r="37" spans="1:30" x14ac:dyDescent="0.25"/>
    <row r="38" spans="1:30" x14ac:dyDescent="0.25"/>
    <row r="39" spans="1:30" x14ac:dyDescent="0.25"/>
    <row r="40" spans="1:30" x14ac:dyDescent="0.25"/>
    <row r="41" spans="1:30" ht="15.75" thickBot="1" x14ac:dyDescent="0.3">
      <c r="A41" s="4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7"/>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B14A1-E373-4FE0-B3B3-38EFDC18C6AB}">
  <sheetPr codeName="Blad3"/>
  <dimension ref="A1:XFC38"/>
  <sheetViews>
    <sheetView zoomScaleNormal="100" workbookViewId="0">
      <selection activeCell="G5" sqref="G5"/>
    </sheetView>
  </sheetViews>
  <sheetFormatPr defaultColWidth="0" defaultRowHeight="15" zeroHeight="1" x14ac:dyDescent="0.25"/>
  <cols>
    <col min="1" max="1" width="23.5703125" style="1" customWidth="1"/>
    <col min="2" max="2" width="17.5703125" style="1" customWidth="1"/>
    <col min="3" max="3" width="7.7109375" style="1" hidden="1" customWidth="1"/>
    <col min="4" max="4" width="16.140625" style="1" customWidth="1"/>
    <col min="5" max="5" width="19.42578125" style="1" customWidth="1"/>
    <col min="6" max="6" width="31.28515625" style="1" customWidth="1"/>
    <col min="7" max="7" width="15.7109375" style="1" bestFit="1" customWidth="1"/>
    <col min="8" max="9" width="15.7109375" style="185" customWidth="1"/>
    <col min="10" max="11" width="8.28515625" style="185" customWidth="1"/>
    <col min="12" max="12" width="11" style="185" customWidth="1"/>
    <col min="13" max="13" width="17.28515625" style="228" customWidth="1"/>
    <col min="14" max="14" width="11.7109375" style="229" customWidth="1"/>
    <col min="15" max="178" width="8.28515625" style="1" hidden="1"/>
    <col min="179" max="16383" width="34.140625" style="1" hidden="1"/>
    <col min="16384" max="16384" width="0.28515625" style="1" customWidth="1"/>
  </cols>
  <sheetData>
    <row r="1" spans="1:16" s="41" customFormat="1" ht="75" customHeight="1" x14ac:dyDescent="0.55000000000000004">
      <c r="A1" s="140" t="s">
        <v>25</v>
      </c>
      <c r="B1" s="141"/>
      <c r="C1" s="141"/>
      <c r="D1" s="141"/>
      <c r="E1" s="141"/>
      <c r="F1" s="141"/>
      <c r="G1" s="141"/>
      <c r="H1" s="190"/>
      <c r="I1" s="190"/>
      <c r="J1" s="191"/>
      <c r="K1" s="191"/>
      <c r="L1" s="191"/>
      <c r="M1" s="192"/>
      <c r="N1" s="193"/>
    </row>
    <row r="2" spans="1:16" s="41" customFormat="1" x14ac:dyDescent="0.25">
      <c r="A2" s="42"/>
      <c r="B2" s="43"/>
      <c r="C2" s="43"/>
      <c r="D2" s="43"/>
      <c r="E2" s="43"/>
      <c r="F2" s="43"/>
      <c r="G2" s="43"/>
      <c r="H2" s="194"/>
      <c r="I2" s="194"/>
      <c r="J2" s="194"/>
      <c r="K2" s="194"/>
      <c r="L2" s="194"/>
      <c r="M2" s="195"/>
      <c r="N2" s="196"/>
    </row>
    <row r="3" spans="1:16" s="51" customFormat="1" ht="30" x14ac:dyDescent="0.25">
      <c r="A3" s="48"/>
      <c r="B3" s="49" t="s">
        <v>24</v>
      </c>
      <c r="C3" s="50"/>
      <c r="D3" s="50"/>
      <c r="E3" s="50"/>
      <c r="F3" s="50"/>
      <c r="G3" s="50"/>
      <c r="H3" s="197"/>
      <c r="I3" s="197"/>
      <c r="J3" s="197"/>
      <c r="K3" s="197"/>
      <c r="L3" s="197"/>
      <c r="M3" s="198"/>
      <c r="N3" s="199"/>
    </row>
    <row r="4" spans="1:16" s="16" customFormat="1" x14ac:dyDescent="0.25">
      <c r="A4" s="117" t="s">
        <v>0</v>
      </c>
      <c r="B4" s="118" t="s">
        <v>1</v>
      </c>
      <c r="C4" s="119" t="s">
        <v>20</v>
      </c>
      <c r="D4" s="119" t="s">
        <v>20</v>
      </c>
      <c r="E4" s="119" t="s">
        <v>5</v>
      </c>
      <c r="F4" s="119" t="s">
        <v>6</v>
      </c>
      <c r="G4" s="120" t="s">
        <v>17</v>
      </c>
      <c r="H4" s="200"/>
      <c r="I4" s="201"/>
      <c r="J4" s="202"/>
      <c r="K4" s="202"/>
      <c r="L4" s="203" t="s">
        <v>20</v>
      </c>
      <c r="M4" s="204" t="s">
        <v>27</v>
      </c>
      <c r="N4" s="205"/>
    </row>
    <row r="5" spans="1:16" x14ac:dyDescent="0.25">
      <c r="A5" s="2"/>
      <c r="B5" s="3"/>
      <c r="C5" s="13">
        <f>_xlfn.CEILING.MATH(36273,100)</f>
        <v>36300</v>
      </c>
      <c r="D5" s="27">
        <v>87</v>
      </c>
      <c r="E5" s="4" t="s">
        <v>7</v>
      </c>
      <c r="F5" s="4" t="s">
        <v>8</v>
      </c>
      <c r="G5" s="106"/>
      <c r="H5" s="206"/>
      <c r="I5" s="206"/>
      <c r="J5" s="194"/>
      <c r="K5" s="194"/>
      <c r="L5" s="207"/>
      <c r="M5" s="186">
        <f>G5*D5</f>
        <v>0</v>
      </c>
      <c r="N5" s="196"/>
      <c r="P5" s="24"/>
    </row>
    <row r="6" spans="1:16" x14ac:dyDescent="0.25">
      <c r="A6" s="6"/>
      <c r="B6" s="7"/>
      <c r="C6" s="14">
        <f>_xlfn.CEILING.MATH(2619,100)</f>
        <v>2700</v>
      </c>
      <c r="D6" s="28">
        <v>5</v>
      </c>
      <c r="E6" s="8" t="s">
        <v>9</v>
      </c>
      <c r="F6" s="8" t="s">
        <v>10</v>
      </c>
      <c r="G6" s="93"/>
      <c r="H6" s="206"/>
      <c r="I6" s="206"/>
      <c r="J6" s="194"/>
      <c r="K6" s="194"/>
      <c r="L6" s="208"/>
      <c r="M6" s="186">
        <f t="shared" ref="M6:M9" si="0">G6*D6</f>
        <v>0</v>
      </c>
      <c r="N6" s="196"/>
      <c r="P6" s="24"/>
    </row>
    <row r="7" spans="1:16" x14ac:dyDescent="0.25">
      <c r="A7" s="6"/>
      <c r="B7" s="7"/>
      <c r="C7" s="14">
        <f>_xlfn.CEILING.MATH(112,100)</f>
        <v>200</v>
      </c>
      <c r="D7" s="28">
        <v>3</v>
      </c>
      <c r="E7" s="8" t="s">
        <v>11</v>
      </c>
      <c r="F7" s="8" t="s">
        <v>12</v>
      </c>
      <c r="G7" s="93"/>
      <c r="H7" s="206"/>
      <c r="I7" s="206"/>
      <c r="J7" s="194"/>
      <c r="K7" s="194"/>
      <c r="L7" s="208"/>
      <c r="M7" s="186">
        <f t="shared" si="0"/>
        <v>0</v>
      </c>
      <c r="N7" s="196"/>
      <c r="P7" s="24"/>
    </row>
    <row r="8" spans="1:16" x14ac:dyDescent="0.25">
      <c r="A8" s="6"/>
      <c r="B8" s="7"/>
      <c r="C8" s="14">
        <f>_xlfn.CEILING.MATH(38,100)</f>
        <v>100</v>
      </c>
      <c r="D8" s="28">
        <v>3</v>
      </c>
      <c r="E8" s="8" t="s">
        <v>13</v>
      </c>
      <c r="F8" s="8" t="s">
        <v>14</v>
      </c>
      <c r="G8" s="93"/>
      <c r="H8" s="206"/>
      <c r="I8" s="206"/>
      <c r="J8" s="194"/>
      <c r="K8" s="194"/>
      <c r="L8" s="208"/>
      <c r="M8" s="186">
        <f t="shared" si="0"/>
        <v>0</v>
      </c>
      <c r="N8" s="196"/>
      <c r="P8" s="24"/>
    </row>
    <row r="9" spans="1:16" ht="15.75" thickBot="1" x14ac:dyDescent="0.3">
      <c r="A9" s="10"/>
      <c r="B9" s="11"/>
      <c r="C9" s="15">
        <f>_xlfn.CEILING.MATH(3,100)</f>
        <v>100</v>
      </c>
      <c r="D9" s="29">
        <v>2</v>
      </c>
      <c r="E9" s="12" t="s">
        <v>15</v>
      </c>
      <c r="F9" s="12" t="s">
        <v>16</v>
      </c>
      <c r="G9" s="94"/>
      <c r="H9" s="206"/>
      <c r="I9" s="206"/>
      <c r="J9" s="194"/>
      <c r="K9" s="194"/>
      <c r="L9" s="208"/>
      <c r="M9" s="209">
        <f t="shared" si="0"/>
        <v>0</v>
      </c>
      <c r="N9" s="196"/>
      <c r="P9" s="24"/>
    </row>
    <row r="10" spans="1:16" ht="15.75" thickTop="1" x14ac:dyDescent="0.25">
      <c r="A10" s="42"/>
      <c r="B10" s="43"/>
      <c r="C10" s="43"/>
      <c r="D10" s="43"/>
      <c r="E10" s="43"/>
      <c r="F10" s="43"/>
      <c r="G10" s="43"/>
      <c r="H10" s="194"/>
      <c r="I10" s="194"/>
      <c r="J10" s="210" t="s">
        <v>36</v>
      </c>
      <c r="K10" s="211"/>
      <c r="L10" s="212">
        <v>3</v>
      </c>
      <c r="M10" s="213">
        <f>SUM(M5:M9)*L10</f>
        <v>0</v>
      </c>
      <c r="N10" s="196"/>
    </row>
    <row r="11" spans="1:16" x14ac:dyDescent="0.25">
      <c r="A11" s="42"/>
      <c r="B11" s="43"/>
      <c r="C11" s="43"/>
      <c r="D11" s="43"/>
      <c r="E11" s="43"/>
      <c r="F11" s="43"/>
      <c r="G11" s="43"/>
      <c r="H11" s="194"/>
      <c r="I11" s="194"/>
      <c r="J11" s="194"/>
      <c r="K11" s="194"/>
      <c r="L11" s="194"/>
      <c r="M11" s="186"/>
      <c r="N11" s="196"/>
    </row>
    <row r="12" spans="1:16" s="16" customFormat="1" x14ac:dyDescent="0.25">
      <c r="A12" s="123" t="s">
        <v>2</v>
      </c>
      <c r="B12" s="118" t="s">
        <v>22</v>
      </c>
      <c r="C12" s="119" t="s">
        <v>20</v>
      </c>
      <c r="D12" s="119" t="s">
        <v>20</v>
      </c>
      <c r="E12" s="119" t="s">
        <v>5</v>
      </c>
      <c r="F12" s="119" t="s">
        <v>6</v>
      </c>
      <c r="G12" s="121" t="s">
        <v>17</v>
      </c>
      <c r="H12" s="214"/>
      <c r="I12" s="214"/>
      <c r="J12" s="215"/>
      <c r="K12" s="215"/>
      <c r="L12" s="215"/>
      <c r="M12" s="216"/>
      <c r="N12" s="205"/>
    </row>
    <row r="13" spans="1:16" x14ac:dyDescent="0.25">
      <c r="A13" s="2"/>
      <c r="B13" s="3"/>
      <c r="C13" s="13">
        <v>39025</v>
      </c>
      <c r="D13" s="27">
        <v>59</v>
      </c>
      <c r="E13" s="4" t="s">
        <v>7</v>
      </c>
      <c r="F13" s="5" t="s">
        <v>8</v>
      </c>
      <c r="G13" s="106"/>
      <c r="H13" s="206"/>
      <c r="I13" s="206"/>
      <c r="J13" s="194"/>
      <c r="K13" s="194"/>
      <c r="L13" s="194"/>
      <c r="M13" s="186">
        <f>G13*D13</f>
        <v>0</v>
      </c>
      <c r="N13" s="196"/>
    </row>
    <row r="14" spans="1:16" x14ac:dyDescent="0.25">
      <c r="A14" s="6"/>
      <c r="B14" s="7"/>
      <c r="C14" s="14">
        <v>12126</v>
      </c>
      <c r="D14" s="28">
        <v>20</v>
      </c>
      <c r="E14" s="8" t="s">
        <v>9</v>
      </c>
      <c r="F14" s="9" t="s">
        <v>10</v>
      </c>
      <c r="G14" s="93"/>
      <c r="H14" s="206"/>
      <c r="I14" s="206"/>
      <c r="J14" s="194"/>
      <c r="K14" s="194"/>
      <c r="L14" s="194"/>
      <c r="M14" s="186">
        <f t="shared" ref="M14:M17" si="1">G14*D14</f>
        <v>0</v>
      </c>
      <c r="N14" s="196"/>
    </row>
    <row r="15" spans="1:16" x14ac:dyDescent="0.25">
      <c r="A15" s="6"/>
      <c r="B15" s="7"/>
      <c r="C15" s="14">
        <v>5564</v>
      </c>
      <c r="D15" s="28">
        <v>12</v>
      </c>
      <c r="E15" s="8" t="s">
        <v>11</v>
      </c>
      <c r="F15" s="9" t="s">
        <v>12</v>
      </c>
      <c r="G15" s="93"/>
      <c r="H15" s="206"/>
      <c r="I15" s="206"/>
      <c r="J15" s="194"/>
      <c r="K15" s="194"/>
      <c r="L15" s="194"/>
      <c r="M15" s="186">
        <f t="shared" si="1"/>
        <v>0</v>
      </c>
      <c r="N15" s="196"/>
    </row>
    <row r="16" spans="1:16" x14ac:dyDescent="0.25">
      <c r="A16" s="6"/>
      <c r="B16" s="7"/>
      <c r="C16" s="14">
        <v>3251</v>
      </c>
      <c r="D16" s="28">
        <v>6</v>
      </c>
      <c r="E16" s="8" t="s">
        <v>13</v>
      </c>
      <c r="F16" s="9" t="s">
        <v>14</v>
      </c>
      <c r="G16" s="93"/>
      <c r="H16" s="206"/>
      <c r="I16" s="206"/>
      <c r="J16" s="194"/>
      <c r="K16" s="194"/>
      <c r="L16" s="194"/>
      <c r="M16" s="186">
        <f t="shared" si="1"/>
        <v>0</v>
      </c>
      <c r="N16" s="196"/>
    </row>
    <row r="17" spans="1:14" ht="15.75" thickBot="1" x14ac:dyDescent="0.3">
      <c r="A17" s="10"/>
      <c r="B17" s="11"/>
      <c r="C17" s="15">
        <v>47</v>
      </c>
      <c r="D17" s="29">
        <v>3</v>
      </c>
      <c r="E17" s="12" t="s">
        <v>15</v>
      </c>
      <c r="F17" s="92" t="s">
        <v>16</v>
      </c>
      <c r="G17" s="94"/>
      <c r="H17" s="206"/>
      <c r="I17" s="206"/>
      <c r="J17" s="194"/>
      <c r="K17" s="194"/>
      <c r="L17" s="194"/>
      <c r="M17" s="209">
        <f t="shared" si="1"/>
        <v>0</v>
      </c>
      <c r="N17" s="196"/>
    </row>
    <row r="18" spans="1:14" ht="15.75" thickTop="1" x14ac:dyDescent="0.25">
      <c r="A18" s="42"/>
      <c r="B18" s="43"/>
      <c r="C18" s="43"/>
      <c r="D18" s="43"/>
      <c r="E18" s="43"/>
      <c r="F18" s="43"/>
      <c r="G18" s="43"/>
      <c r="H18" s="194"/>
      <c r="I18" s="194"/>
      <c r="J18" s="210" t="s">
        <v>36</v>
      </c>
      <c r="K18" s="211"/>
      <c r="L18" s="212">
        <v>2</v>
      </c>
      <c r="M18" s="213">
        <f>SUM(M13:M17)*L18</f>
        <v>0</v>
      </c>
      <c r="N18" s="196"/>
    </row>
    <row r="19" spans="1:14" x14ac:dyDescent="0.25">
      <c r="A19" s="42"/>
      <c r="B19" s="43"/>
      <c r="C19" s="43"/>
      <c r="D19" s="43"/>
      <c r="E19" s="43"/>
      <c r="F19" s="43"/>
      <c r="G19" s="43"/>
      <c r="H19" s="194"/>
      <c r="I19" s="194"/>
      <c r="J19" s="194"/>
      <c r="K19" s="194"/>
      <c r="L19" s="194"/>
      <c r="M19" s="217"/>
      <c r="N19" s="196"/>
    </row>
    <row r="20" spans="1:14" s="16" customFormat="1" x14ac:dyDescent="0.25">
      <c r="A20" s="123" t="s">
        <v>4</v>
      </c>
      <c r="B20" s="118" t="s">
        <v>3</v>
      </c>
      <c r="C20" s="119" t="s">
        <v>20</v>
      </c>
      <c r="D20" s="119" t="s">
        <v>20</v>
      </c>
      <c r="E20" s="119" t="s">
        <v>5</v>
      </c>
      <c r="F20" s="119" t="s">
        <v>6</v>
      </c>
      <c r="G20" s="121" t="s">
        <v>17</v>
      </c>
      <c r="H20" s="214"/>
      <c r="I20" s="214"/>
      <c r="J20" s="215"/>
      <c r="K20" s="215"/>
      <c r="L20" s="215"/>
      <c r="M20" s="216"/>
      <c r="N20" s="205"/>
    </row>
    <row r="21" spans="1:14" x14ac:dyDescent="0.25">
      <c r="A21" s="2"/>
      <c r="B21" s="3"/>
      <c r="C21" s="13">
        <v>4527</v>
      </c>
      <c r="D21" s="27">
        <v>61</v>
      </c>
      <c r="E21" s="4" t="s">
        <v>7</v>
      </c>
      <c r="F21" s="5" t="s">
        <v>8</v>
      </c>
      <c r="G21" s="106"/>
      <c r="H21" s="206"/>
      <c r="I21" s="206"/>
      <c r="J21" s="194"/>
      <c r="K21" s="194"/>
      <c r="L21" s="194"/>
      <c r="M21" s="186">
        <f>G21*D21</f>
        <v>0</v>
      </c>
      <c r="N21" s="196"/>
    </row>
    <row r="22" spans="1:14" x14ac:dyDescent="0.25">
      <c r="A22" s="6"/>
      <c r="B22" s="7"/>
      <c r="C22" s="14">
        <v>780</v>
      </c>
      <c r="D22" s="28">
        <v>17</v>
      </c>
      <c r="E22" s="8" t="s">
        <v>9</v>
      </c>
      <c r="F22" s="9" t="s">
        <v>10</v>
      </c>
      <c r="G22" s="93"/>
      <c r="H22" s="206"/>
      <c r="I22" s="206"/>
      <c r="J22" s="194"/>
      <c r="K22" s="194"/>
      <c r="L22" s="194"/>
      <c r="M22" s="186">
        <f t="shared" ref="M22:M25" si="2">G22*D22</f>
        <v>0</v>
      </c>
      <c r="N22" s="196"/>
    </row>
    <row r="23" spans="1:14" x14ac:dyDescent="0.25">
      <c r="A23" s="6"/>
      <c r="B23" s="7"/>
      <c r="C23" s="14">
        <v>571</v>
      </c>
      <c r="D23" s="28">
        <v>12</v>
      </c>
      <c r="E23" s="8" t="s">
        <v>11</v>
      </c>
      <c r="F23" s="9" t="s">
        <v>12</v>
      </c>
      <c r="G23" s="93"/>
      <c r="H23" s="206"/>
      <c r="I23" s="206"/>
      <c r="J23" s="194"/>
      <c r="K23" s="194"/>
      <c r="L23" s="194"/>
      <c r="M23" s="186">
        <f t="shared" si="2"/>
        <v>0</v>
      </c>
      <c r="N23" s="196"/>
    </row>
    <row r="24" spans="1:14" x14ac:dyDescent="0.25">
      <c r="A24" s="6"/>
      <c r="B24" s="7"/>
      <c r="C24" s="14">
        <v>162</v>
      </c>
      <c r="D24" s="28">
        <v>8</v>
      </c>
      <c r="E24" s="8" t="s">
        <v>13</v>
      </c>
      <c r="F24" s="9" t="s">
        <v>14</v>
      </c>
      <c r="G24" s="93"/>
      <c r="H24" s="206"/>
      <c r="I24" s="206"/>
      <c r="J24" s="194"/>
      <c r="K24" s="194"/>
      <c r="L24" s="194"/>
      <c r="M24" s="186">
        <f t="shared" si="2"/>
        <v>0</v>
      </c>
      <c r="N24" s="196"/>
    </row>
    <row r="25" spans="1:14" ht="15.75" thickBot="1" x14ac:dyDescent="0.3">
      <c r="A25" s="10"/>
      <c r="B25" s="11"/>
      <c r="C25" s="15">
        <v>2</v>
      </c>
      <c r="D25" s="29">
        <v>2</v>
      </c>
      <c r="E25" s="12" t="s">
        <v>15</v>
      </c>
      <c r="F25" s="92" t="s">
        <v>16</v>
      </c>
      <c r="G25" s="94"/>
      <c r="H25" s="206"/>
      <c r="I25" s="206"/>
      <c r="J25" s="194"/>
      <c r="K25" s="194"/>
      <c r="L25" s="194"/>
      <c r="M25" s="209">
        <f t="shared" si="2"/>
        <v>0</v>
      </c>
      <c r="N25" s="196"/>
    </row>
    <row r="26" spans="1:14" ht="15.75" thickTop="1" x14ac:dyDescent="0.25">
      <c r="A26" s="42"/>
      <c r="B26" s="43"/>
      <c r="C26" s="43"/>
      <c r="D26" s="43"/>
      <c r="E26" s="43"/>
      <c r="F26" s="43"/>
      <c r="G26" s="43"/>
      <c r="H26" s="194"/>
      <c r="I26" s="194"/>
      <c r="J26" s="210" t="s">
        <v>36</v>
      </c>
      <c r="K26" s="211"/>
      <c r="L26" s="212">
        <v>1</v>
      </c>
      <c r="M26" s="213">
        <f>SUM(M21:M25)*L26</f>
        <v>0</v>
      </c>
      <c r="N26" s="196"/>
    </row>
    <row r="27" spans="1:14" x14ac:dyDescent="0.25">
      <c r="A27" s="42"/>
      <c r="B27" s="43"/>
      <c r="C27" s="43"/>
      <c r="D27" s="43"/>
      <c r="E27" s="43"/>
      <c r="F27" s="43"/>
      <c r="G27" s="43"/>
      <c r="H27" s="194"/>
      <c r="I27" s="194"/>
      <c r="J27" s="194"/>
      <c r="K27" s="194"/>
      <c r="L27" s="194"/>
      <c r="M27" s="217"/>
      <c r="N27" s="196"/>
    </row>
    <row r="28" spans="1:14" s="16" customFormat="1" x14ac:dyDescent="0.25">
      <c r="A28" s="123" t="s">
        <v>21</v>
      </c>
      <c r="B28" s="124" t="s">
        <v>23</v>
      </c>
      <c r="C28" s="119" t="s">
        <v>20</v>
      </c>
      <c r="D28" s="119"/>
      <c r="E28" s="119" t="s">
        <v>5</v>
      </c>
      <c r="F28" s="121" t="s">
        <v>6</v>
      </c>
      <c r="G28" s="121" t="s">
        <v>17</v>
      </c>
      <c r="H28" s="214"/>
      <c r="I28" s="214"/>
      <c r="J28" s="215"/>
      <c r="K28" s="215"/>
      <c r="L28" s="215"/>
      <c r="M28" s="216"/>
      <c r="N28" s="205"/>
    </row>
    <row r="29" spans="1:14" x14ac:dyDescent="0.25">
      <c r="A29" s="2"/>
      <c r="B29" s="3"/>
      <c r="C29" s="13">
        <v>796</v>
      </c>
      <c r="D29" s="27">
        <v>50</v>
      </c>
      <c r="E29" s="4" t="s">
        <v>7</v>
      </c>
      <c r="F29" s="5" t="s">
        <v>8</v>
      </c>
      <c r="G29" s="106"/>
      <c r="H29" s="206"/>
      <c r="I29" s="194"/>
      <c r="J29" s="194"/>
      <c r="K29" s="194"/>
      <c r="L29" s="194"/>
      <c r="M29" s="186">
        <f>G29*D29</f>
        <v>0</v>
      </c>
      <c r="N29" s="196"/>
    </row>
    <row r="30" spans="1:14" x14ac:dyDescent="0.25">
      <c r="A30" s="6"/>
      <c r="B30" s="7"/>
      <c r="C30" s="14">
        <v>166</v>
      </c>
      <c r="D30" s="28">
        <v>19</v>
      </c>
      <c r="E30" s="8" t="s">
        <v>9</v>
      </c>
      <c r="F30" s="9" t="s">
        <v>10</v>
      </c>
      <c r="G30" s="93"/>
      <c r="H30" s="206"/>
      <c r="I30" s="194"/>
      <c r="J30" s="194"/>
      <c r="K30" s="194"/>
      <c r="L30" s="194"/>
      <c r="M30" s="186">
        <f t="shared" ref="M30:M33" si="3">G30*D30</f>
        <v>0</v>
      </c>
      <c r="N30" s="196"/>
    </row>
    <row r="31" spans="1:14" x14ac:dyDescent="0.25">
      <c r="A31" s="6"/>
      <c r="B31" s="7"/>
      <c r="C31" s="14">
        <v>131</v>
      </c>
      <c r="D31" s="28">
        <v>17</v>
      </c>
      <c r="E31" s="8" t="s">
        <v>11</v>
      </c>
      <c r="F31" s="9" t="s">
        <v>12</v>
      </c>
      <c r="G31" s="93"/>
      <c r="H31" s="206"/>
      <c r="I31" s="194"/>
      <c r="J31" s="194"/>
      <c r="K31" s="194"/>
      <c r="L31" s="194"/>
      <c r="M31" s="186">
        <f t="shared" si="3"/>
        <v>0</v>
      </c>
      <c r="N31" s="196"/>
    </row>
    <row r="32" spans="1:14" x14ac:dyDescent="0.25">
      <c r="A32" s="6"/>
      <c r="B32" s="7"/>
      <c r="C32" s="14">
        <v>78</v>
      </c>
      <c r="D32" s="28">
        <v>9</v>
      </c>
      <c r="E32" s="8" t="s">
        <v>13</v>
      </c>
      <c r="F32" s="9" t="s">
        <v>14</v>
      </c>
      <c r="G32" s="93"/>
      <c r="H32" s="206"/>
      <c r="I32" s="194"/>
      <c r="J32" s="194"/>
      <c r="K32" s="194"/>
      <c r="L32" s="194"/>
      <c r="M32" s="186">
        <f t="shared" si="3"/>
        <v>0</v>
      </c>
      <c r="N32" s="196"/>
    </row>
    <row r="33" spans="1:14" ht="15.75" thickBot="1" x14ac:dyDescent="0.3">
      <c r="A33" s="10"/>
      <c r="B33" s="11"/>
      <c r="C33" s="15">
        <v>25</v>
      </c>
      <c r="D33" s="29">
        <v>5</v>
      </c>
      <c r="E33" s="12" t="s">
        <v>15</v>
      </c>
      <c r="F33" s="92" t="s">
        <v>16</v>
      </c>
      <c r="G33" s="94"/>
      <c r="H33" s="206"/>
      <c r="I33" s="194"/>
      <c r="J33" s="194"/>
      <c r="K33" s="194"/>
      <c r="L33" s="194"/>
      <c r="M33" s="209">
        <f t="shared" si="3"/>
        <v>0</v>
      </c>
      <c r="N33" s="196"/>
    </row>
    <row r="34" spans="1:14" ht="15.75" thickTop="1" x14ac:dyDescent="0.25">
      <c r="A34" s="42"/>
      <c r="B34" s="43"/>
      <c r="C34" s="43"/>
      <c r="D34" s="43"/>
      <c r="E34" s="43"/>
      <c r="F34" s="43"/>
      <c r="G34" s="43"/>
      <c r="H34" s="194"/>
      <c r="I34" s="194"/>
      <c r="J34" s="210" t="s">
        <v>36</v>
      </c>
      <c r="K34" s="211"/>
      <c r="L34" s="212">
        <v>1</v>
      </c>
      <c r="M34" s="213">
        <f>SUM(M29:M33)*L34</f>
        <v>0</v>
      </c>
      <c r="N34" s="196"/>
    </row>
    <row r="35" spans="1:14" ht="15.75" thickBot="1" x14ac:dyDescent="0.3">
      <c r="A35" s="42"/>
      <c r="B35" s="43"/>
      <c r="C35" s="43"/>
      <c r="D35" s="43"/>
      <c r="E35" s="43"/>
      <c r="F35" s="43"/>
      <c r="G35" s="43"/>
      <c r="H35" s="194"/>
      <c r="I35" s="194"/>
      <c r="J35" s="218"/>
      <c r="K35" s="218"/>
      <c r="L35" s="219"/>
      <c r="M35" s="220"/>
      <c r="N35" s="196"/>
    </row>
    <row r="36" spans="1:14" ht="15.75" thickTop="1" x14ac:dyDescent="0.25">
      <c r="A36" s="37"/>
      <c r="B36" s="18"/>
      <c r="C36" s="18"/>
      <c r="D36" s="18"/>
      <c r="E36" s="18"/>
      <c r="F36" s="18"/>
      <c r="G36" s="18"/>
      <c r="H36" s="221"/>
      <c r="I36" s="211"/>
      <c r="J36" s="222" t="s">
        <v>27</v>
      </c>
      <c r="K36" s="223"/>
      <c r="L36" s="223"/>
      <c r="M36" s="224">
        <f>SUM(M34,M26,M18,M10)</f>
        <v>0</v>
      </c>
      <c r="N36" s="196"/>
    </row>
    <row r="37" spans="1:14" s="41" customFormat="1" x14ac:dyDescent="0.25">
      <c r="A37" s="42"/>
      <c r="B37" s="43"/>
      <c r="C37" s="43"/>
      <c r="D37" s="43"/>
      <c r="E37" s="43"/>
      <c r="F37" s="43"/>
      <c r="G37" s="43"/>
      <c r="H37" s="194"/>
      <c r="I37" s="194"/>
      <c r="J37" s="194"/>
      <c r="K37" s="194"/>
      <c r="L37" s="194"/>
      <c r="M37" s="195"/>
      <c r="N37" s="196"/>
    </row>
    <row r="38" spans="1:14" s="41" customFormat="1" ht="15.75" thickBot="1" x14ac:dyDescent="0.3">
      <c r="A38" s="45"/>
      <c r="B38" s="46"/>
      <c r="C38" s="46"/>
      <c r="D38" s="46"/>
      <c r="E38" s="46"/>
      <c r="F38" s="46"/>
      <c r="G38" s="46"/>
      <c r="H38" s="225"/>
      <c r="I38" s="225"/>
      <c r="J38" s="225"/>
      <c r="K38" s="225"/>
      <c r="L38" s="225"/>
      <c r="M38" s="226"/>
      <c r="N38" s="227"/>
    </row>
  </sheetData>
  <sheetProtection sheet="1" selectLockedCells="1"/>
  <mergeCells count="1">
    <mergeCell ref="A1:G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E98B-F351-445C-906A-FD78030947B4}">
  <dimension ref="A1:U60"/>
  <sheetViews>
    <sheetView topLeftCell="A2" zoomScale="90" zoomScaleNormal="90" workbookViewId="0">
      <selection activeCell="F17" sqref="F17"/>
    </sheetView>
  </sheetViews>
  <sheetFormatPr defaultColWidth="0" defaultRowHeight="0" customHeight="1" zeroHeight="1" x14ac:dyDescent="0.25"/>
  <cols>
    <col min="1" max="1" width="26.7109375" style="1" customWidth="1"/>
    <col min="2" max="2" width="12" style="1" customWidth="1"/>
    <col min="3" max="4" width="8.85546875" style="1" customWidth="1"/>
    <col min="5" max="5" width="9.42578125" style="1" customWidth="1"/>
    <col min="6" max="6" width="13.7109375" style="1" customWidth="1"/>
    <col min="7" max="7" width="11.42578125" style="1" bestFit="1" customWidth="1"/>
    <col min="8" max="8" width="8.85546875" style="43" customWidth="1"/>
    <col min="9" max="9" width="8.85546875" style="7" customWidth="1"/>
    <col min="10" max="10" width="9.7109375" style="7" customWidth="1"/>
    <col min="11" max="11" width="12.28515625" style="7" customWidth="1"/>
    <col min="12" max="12" width="22.5703125" style="7" customWidth="1"/>
    <col min="13" max="13" width="12.85546875" style="7" bestFit="1" customWidth="1"/>
    <col min="14" max="14" width="12.5703125" style="7" customWidth="1"/>
    <col min="15" max="17" width="8.85546875" style="43" customWidth="1"/>
    <col min="18" max="18" width="12.7109375" style="7" bestFit="1" customWidth="1"/>
    <col min="19" max="19" width="12.28515625" style="7" bestFit="1" customWidth="1"/>
    <col min="20" max="20" width="8.85546875" style="54" customWidth="1"/>
    <col min="21" max="21" width="0" style="1" hidden="1" customWidth="1"/>
    <col min="22" max="16384" width="8.85546875" style="1" hidden="1"/>
  </cols>
  <sheetData>
    <row r="1" spans="1:20" s="41" customFormat="1" ht="75" customHeight="1" x14ac:dyDescent="0.55000000000000004">
      <c r="A1" s="142" t="s">
        <v>18</v>
      </c>
      <c r="B1" s="143"/>
      <c r="C1" s="143"/>
      <c r="D1" s="143"/>
      <c r="E1" s="143"/>
      <c r="F1" s="143"/>
      <c r="G1" s="56"/>
      <c r="H1" s="56"/>
      <c r="K1" s="57"/>
      <c r="L1" s="57"/>
      <c r="M1" s="57" t="s">
        <v>26</v>
      </c>
      <c r="N1" s="57"/>
      <c r="O1" s="56"/>
      <c r="P1" s="56"/>
      <c r="Q1" s="56"/>
      <c r="R1" s="144" t="s">
        <v>39</v>
      </c>
      <c r="S1" s="144"/>
      <c r="T1" s="53"/>
    </row>
    <row r="2" spans="1:20" s="41" customFormat="1" ht="15" x14ac:dyDescent="0.25">
      <c r="A2" s="58"/>
      <c r="B2" s="43"/>
      <c r="C2" s="43"/>
      <c r="D2" s="43"/>
      <c r="E2" s="43"/>
      <c r="F2" s="43"/>
      <c r="G2" s="43"/>
      <c r="H2" s="43"/>
      <c r="J2" s="43"/>
      <c r="K2" s="43"/>
      <c r="L2" s="43"/>
      <c r="M2" s="43"/>
      <c r="N2" s="43"/>
      <c r="O2" s="43"/>
      <c r="P2" s="43"/>
      <c r="Q2" s="43"/>
      <c r="R2" s="43"/>
      <c r="S2" s="59"/>
      <c r="T2" s="54"/>
    </row>
    <row r="3" spans="1:20" ht="15" x14ac:dyDescent="0.25">
      <c r="A3" s="125" t="s">
        <v>81</v>
      </c>
      <c r="B3" s="126"/>
      <c r="C3" s="126"/>
      <c r="D3" s="127"/>
      <c r="E3" s="128" t="s">
        <v>20</v>
      </c>
      <c r="F3" s="129" t="s">
        <v>17</v>
      </c>
      <c r="G3" s="129" t="s">
        <v>36</v>
      </c>
      <c r="I3" s="41"/>
      <c r="J3" s="125" t="s">
        <v>88</v>
      </c>
      <c r="K3" s="126"/>
      <c r="L3" s="126"/>
      <c r="M3" s="127"/>
      <c r="N3" s="128" t="s">
        <v>20</v>
      </c>
      <c r="O3" s="129" t="s">
        <v>17</v>
      </c>
      <c r="P3" s="129" t="s">
        <v>36</v>
      </c>
      <c r="R3" s="125"/>
      <c r="S3" s="122" t="s">
        <v>39</v>
      </c>
    </row>
    <row r="4" spans="1:20" ht="15" x14ac:dyDescent="0.25">
      <c r="A4" s="111" t="s">
        <v>76</v>
      </c>
      <c r="B4" s="7"/>
      <c r="C4" s="7"/>
      <c r="D4" s="19"/>
      <c r="E4" s="27"/>
      <c r="F4" s="95"/>
      <c r="G4" s="23"/>
      <c r="I4" s="41"/>
      <c r="J4" s="135" t="s">
        <v>76</v>
      </c>
      <c r="K4" s="3"/>
      <c r="L4" s="3"/>
      <c r="M4" s="21"/>
      <c r="N4" s="27"/>
      <c r="O4" s="133"/>
      <c r="P4" s="133"/>
      <c r="R4" s="25" t="s">
        <v>18</v>
      </c>
      <c r="S4" s="23"/>
    </row>
    <row r="5" spans="1:20" ht="15" x14ac:dyDescent="0.25">
      <c r="A5" s="1" t="s">
        <v>78</v>
      </c>
      <c r="B5" s="7"/>
      <c r="C5" s="7"/>
      <c r="D5" s="19"/>
      <c r="E5" s="28">
        <v>25</v>
      </c>
      <c r="F5" s="96"/>
      <c r="G5" s="23">
        <f t="shared" ref="G5:G7" si="0">E5*F5</f>
        <v>0</v>
      </c>
      <c r="I5" s="41"/>
      <c r="J5" s="107" t="s">
        <v>74</v>
      </c>
      <c r="M5" s="19"/>
      <c r="N5" s="28"/>
      <c r="O5" s="113"/>
      <c r="P5" s="113"/>
      <c r="R5" s="26" t="s">
        <v>127</v>
      </c>
      <c r="S5" s="23">
        <f>SUM(G4:G13)</f>
        <v>0</v>
      </c>
    </row>
    <row r="6" spans="1:20" ht="15" x14ac:dyDescent="0.25">
      <c r="A6" s="1" t="s">
        <v>79</v>
      </c>
      <c r="B6" s="7"/>
      <c r="C6" s="7"/>
      <c r="D6" s="19"/>
      <c r="E6" s="28">
        <v>40</v>
      </c>
      <c r="F6" s="96"/>
      <c r="G6" s="23">
        <f t="shared" si="0"/>
        <v>0</v>
      </c>
      <c r="I6" s="41"/>
      <c r="J6" s="6"/>
      <c r="K6" s="138" t="s">
        <v>111</v>
      </c>
      <c r="M6" s="136">
        <v>1.7030000000000001</v>
      </c>
      <c r="N6" s="28"/>
      <c r="O6" s="113"/>
      <c r="P6" s="113"/>
      <c r="R6" s="26" t="s">
        <v>128</v>
      </c>
      <c r="S6" s="23">
        <f>SUM(G17:G24)</f>
        <v>0</v>
      </c>
    </row>
    <row r="7" spans="1:20" ht="15" x14ac:dyDescent="0.25">
      <c r="A7" s="1" t="s">
        <v>80</v>
      </c>
      <c r="B7" s="7"/>
      <c r="C7" s="7"/>
      <c r="D7" s="7"/>
      <c r="E7" s="28">
        <v>50</v>
      </c>
      <c r="F7" s="96"/>
      <c r="G7" s="23">
        <f t="shared" si="0"/>
        <v>0</v>
      </c>
      <c r="I7" s="41"/>
      <c r="J7" s="6"/>
      <c r="K7" s="7" t="s">
        <v>113</v>
      </c>
      <c r="L7" s="139">
        <v>100</v>
      </c>
      <c r="M7" s="137" t="s">
        <v>112</v>
      </c>
      <c r="N7" s="28"/>
      <c r="O7" s="115"/>
      <c r="P7" s="115"/>
      <c r="R7" s="26" t="s">
        <v>129</v>
      </c>
      <c r="S7" s="23">
        <f>SUM(G29:G34)</f>
        <v>0</v>
      </c>
    </row>
    <row r="8" spans="1:20" ht="15" x14ac:dyDescent="0.25">
      <c r="B8" s="7"/>
      <c r="C8" s="7"/>
      <c r="D8" s="7"/>
      <c r="E8" s="28"/>
      <c r="F8" s="96"/>
      <c r="G8" s="109"/>
      <c r="I8" s="41"/>
      <c r="J8" s="6"/>
      <c r="K8" s="7" t="s">
        <v>113</v>
      </c>
      <c r="L8" s="7" t="s">
        <v>114</v>
      </c>
      <c r="M8" s="137" t="s">
        <v>118</v>
      </c>
      <c r="N8" s="28">
        <v>10</v>
      </c>
      <c r="O8" s="99"/>
      <c r="P8" s="23">
        <f>O8*N8</f>
        <v>0</v>
      </c>
      <c r="R8" s="26" t="s">
        <v>130</v>
      </c>
      <c r="S8" s="23">
        <f>SUM(G38:G41)</f>
        <v>0</v>
      </c>
    </row>
    <row r="9" spans="1:20" ht="15" x14ac:dyDescent="0.25">
      <c r="A9" s="111" t="s">
        <v>77</v>
      </c>
      <c r="B9" s="7"/>
      <c r="C9" s="7"/>
      <c r="D9" s="7"/>
      <c r="E9" s="28"/>
      <c r="F9" s="96"/>
      <c r="G9" s="108"/>
      <c r="I9" s="41"/>
      <c r="J9" s="6"/>
      <c r="K9" s="7" t="s">
        <v>113</v>
      </c>
      <c r="L9" s="7" t="s">
        <v>115</v>
      </c>
      <c r="M9" s="137" t="s">
        <v>119</v>
      </c>
      <c r="N9" s="28">
        <v>10</v>
      </c>
      <c r="O9" s="99"/>
      <c r="P9" s="23">
        <f t="shared" ref="P9:P17" si="1">O9*N9</f>
        <v>0</v>
      </c>
      <c r="R9" s="26"/>
      <c r="S9" s="23"/>
    </row>
    <row r="10" spans="1:20" ht="15" x14ac:dyDescent="0.25">
      <c r="A10" s="160" t="s">
        <v>86</v>
      </c>
      <c r="B10" s="160"/>
      <c r="C10" s="160"/>
      <c r="D10" s="161"/>
      <c r="E10" s="28"/>
      <c r="F10" s="96"/>
      <c r="G10" s="108"/>
      <c r="I10" s="41"/>
      <c r="J10" s="6"/>
      <c r="K10" s="7" t="s">
        <v>113</v>
      </c>
      <c r="L10" s="7" t="s">
        <v>116</v>
      </c>
      <c r="M10" s="137" t="s">
        <v>120</v>
      </c>
      <c r="N10" s="28">
        <v>10</v>
      </c>
      <c r="O10" s="99"/>
      <c r="P10" s="23">
        <f t="shared" si="1"/>
        <v>0</v>
      </c>
      <c r="R10" s="25" t="s">
        <v>26</v>
      </c>
      <c r="S10" s="23"/>
    </row>
    <row r="11" spans="1:20" ht="15" x14ac:dyDescent="0.25">
      <c r="A11" s="160" t="s">
        <v>86</v>
      </c>
      <c r="B11" s="160"/>
      <c r="C11" s="160"/>
      <c r="D11" s="161"/>
      <c r="E11" s="28"/>
      <c r="F11" s="96"/>
      <c r="G11" s="108"/>
      <c r="I11" s="41"/>
      <c r="J11" s="6"/>
      <c r="K11" s="7" t="s">
        <v>113</v>
      </c>
      <c r="L11" s="7" t="s">
        <v>117</v>
      </c>
      <c r="M11" s="137" t="s">
        <v>123</v>
      </c>
      <c r="N11" s="28">
        <v>10</v>
      </c>
      <c r="O11" s="99"/>
      <c r="P11" s="23">
        <f t="shared" si="1"/>
        <v>0</v>
      </c>
      <c r="R11" s="26" t="s">
        <v>127</v>
      </c>
      <c r="S11" s="23">
        <f>SUM(P6:P16)</f>
        <v>0</v>
      </c>
    </row>
    <row r="12" spans="1:20" ht="15" x14ac:dyDescent="0.25">
      <c r="A12" s="160" t="s">
        <v>87</v>
      </c>
      <c r="B12" s="160"/>
      <c r="C12" s="160"/>
      <c r="D12" s="161"/>
      <c r="E12" s="28"/>
      <c r="F12" s="96"/>
      <c r="G12" s="108"/>
      <c r="I12" s="41"/>
      <c r="J12" s="6"/>
      <c r="K12" s="7" t="s">
        <v>113</v>
      </c>
      <c r="L12" s="7" t="s">
        <v>121</v>
      </c>
      <c r="M12" s="137" t="s">
        <v>124</v>
      </c>
      <c r="N12" s="28">
        <v>10</v>
      </c>
      <c r="O12" s="99"/>
      <c r="P12" s="23">
        <f t="shared" ref="P12:P13" si="2">O12*N12</f>
        <v>0</v>
      </c>
      <c r="R12" s="26" t="s">
        <v>128</v>
      </c>
      <c r="S12" s="23">
        <f>SUM(P26:P32)</f>
        <v>0</v>
      </c>
    </row>
    <row r="13" spans="1:20" ht="15" x14ac:dyDescent="0.25">
      <c r="A13" s="162" t="s">
        <v>93</v>
      </c>
      <c r="B13" s="162"/>
      <c r="C13" s="162"/>
      <c r="D13" s="163"/>
      <c r="E13" s="28"/>
      <c r="F13" s="96"/>
      <c r="G13" s="110"/>
      <c r="I13" s="41"/>
      <c r="J13" s="6"/>
      <c r="K13" s="7" t="s">
        <v>113</v>
      </c>
      <c r="L13" s="7" t="s">
        <v>122</v>
      </c>
      <c r="M13" s="137" t="s">
        <v>125</v>
      </c>
      <c r="N13" s="28">
        <v>10</v>
      </c>
      <c r="O13" s="99"/>
      <c r="P13" s="23">
        <f t="shared" si="2"/>
        <v>0</v>
      </c>
      <c r="R13" s="26" t="s">
        <v>129</v>
      </c>
      <c r="S13" s="23">
        <f>SUM(O42:O42)</f>
        <v>0</v>
      </c>
    </row>
    <row r="14" spans="1:20" ht="15" x14ac:dyDescent="0.25">
      <c r="A14" s="17"/>
      <c r="B14" s="18"/>
      <c r="C14" s="18"/>
      <c r="D14" s="18"/>
      <c r="E14" s="18"/>
      <c r="F14" s="18"/>
      <c r="G14" s="20"/>
      <c r="I14" s="41"/>
      <c r="J14" s="6"/>
      <c r="M14" s="19"/>
      <c r="N14" s="28"/>
      <c r="O14" s="99"/>
      <c r="P14" s="23"/>
      <c r="R14" s="26" t="s">
        <v>130</v>
      </c>
      <c r="S14" s="23">
        <f>SUM(P36:P40)</f>
        <v>0</v>
      </c>
    </row>
    <row r="15" spans="1:20" s="41" customFormat="1" ht="15" x14ac:dyDescent="0.25">
      <c r="A15" s="61"/>
      <c r="B15" s="43"/>
      <c r="C15" s="43"/>
      <c r="D15" s="43"/>
      <c r="E15" s="43"/>
      <c r="F15" s="43"/>
      <c r="G15" s="43"/>
      <c r="H15" s="43"/>
      <c r="I15" s="43"/>
      <c r="J15" s="107" t="s">
        <v>35</v>
      </c>
      <c r="K15" s="7"/>
      <c r="L15" s="7"/>
      <c r="M15" s="19"/>
      <c r="N15" s="28">
        <v>10</v>
      </c>
      <c r="O15" s="99"/>
      <c r="P15" s="23">
        <f t="shared" si="1"/>
        <v>0</v>
      </c>
      <c r="Q15" s="43"/>
      <c r="R15" s="17"/>
      <c r="S15" s="112">
        <f>SUM(S4:S14)</f>
        <v>0</v>
      </c>
      <c r="T15" s="54"/>
    </row>
    <row r="16" spans="1:20" ht="15" x14ac:dyDescent="0.25">
      <c r="A16" s="125" t="s">
        <v>82</v>
      </c>
      <c r="B16" s="126"/>
      <c r="C16" s="126"/>
      <c r="D16" s="127"/>
      <c r="E16" s="128" t="s">
        <v>20</v>
      </c>
      <c r="F16" s="129" t="s">
        <v>17</v>
      </c>
      <c r="G16" s="129" t="s">
        <v>36</v>
      </c>
      <c r="I16" s="43"/>
      <c r="J16" s="107" t="s">
        <v>29</v>
      </c>
      <c r="M16" s="19"/>
      <c r="N16" s="28">
        <v>10</v>
      </c>
      <c r="O16" s="99"/>
      <c r="P16" s="23">
        <f t="shared" si="1"/>
        <v>0</v>
      </c>
      <c r="R16" s="43"/>
      <c r="S16" s="43"/>
    </row>
    <row r="17" spans="1:20" ht="15" x14ac:dyDescent="0.25">
      <c r="A17" s="111" t="s">
        <v>76</v>
      </c>
      <c r="B17" s="7"/>
      <c r="C17" s="7"/>
      <c r="D17" s="19"/>
      <c r="E17" s="28"/>
      <c r="F17" s="96"/>
      <c r="G17" s="23"/>
      <c r="I17" s="43"/>
      <c r="J17" s="134" t="s">
        <v>107</v>
      </c>
      <c r="K17" s="11"/>
      <c r="L17" s="11"/>
      <c r="M17" s="11"/>
      <c r="N17" s="29">
        <v>5</v>
      </c>
      <c r="O17" s="100"/>
      <c r="P17" s="23">
        <f t="shared" si="1"/>
        <v>0</v>
      </c>
      <c r="R17" s="43"/>
      <c r="S17" s="43"/>
    </row>
    <row r="18" spans="1:20" ht="15" x14ac:dyDescent="0.25">
      <c r="A18" s="6" t="s">
        <v>38</v>
      </c>
      <c r="B18" s="7"/>
      <c r="C18" s="7"/>
      <c r="D18" s="19"/>
      <c r="E18" s="28">
        <v>30</v>
      </c>
      <c r="F18" s="96"/>
      <c r="G18" s="23">
        <f t="shared" ref="G18:G19" si="3">E18*F18</f>
        <v>0</v>
      </c>
      <c r="I18" s="43"/>
      <c r="J18" s="17"/>
      <c r="K18" s="18"/>
      <c r="L18" s="18"/>
      <c r="M18" s="18"/>
      <c r="N18" s="18"/>
      <c r="O18" s="18"/>
      <c r="P18" s="20"/>
      <c r="R18" s="43"/>
      <c r="S18" s="43"/>
    </row>
    <row r="19" spans="1:20" ht="15" x14ac:dyDescent="0.25">
      <c r="A19" s="6" t="s">
        <v>43</v>
      </c>
      <c r="B19" s="7"/>
      <c r="C19" s="7"/>
      <c r="D19" s="19"/>
      <c r="E19" s="28">
        <v>50</v>
      </c>
      <c r="F19" s="96"/>
      <c r="G19" s="23">
        <f t="shared" si="3"/>
        <v>0</v>
      </c>
      <c r="I19" s="43"/>
      <c r="J19" s="145" t="s">
        <v>126</v>
      </c>
      <c r="K19" s="146"/>
      <c r="L19" s="146"/>
      <c r="M19" s="146"/>
      <c r="N19" s="146"/>
      <c r="O19" s="146"/>
      <c r="P19" s="147"/>
      <c r="R19" s="43"/>
      <c r="S19" s="43"/>
    </row>
    <row r="20" spans="1:20" ht="15" x14ac:dyDescent="0.25">
      <c r="B20" s="7"/>
      <c r="C20" s="7"/>
      <c r="D20" s="19"/>
      <c r="E20" s="28"/>
      <c r="F20" s="96"/>
      <c r="G20" s="109"/>
      <c r="I20" s="43"/>
      <c r="J20" s="148"/>
      <c r="K20" s="149"/>
      <c r="L20" s="149"/>
      <c r="M20" s="149"/>
      <c r="N20" s="149"/>
      <c r="O20" s="149"/>
      <c r="P20" s="150"/>
      <c r="R20" s="43"/>
      <c r="S20" s="43"/>
    </row>
    <row r="21" spans="1:20" ht="15" x14ac:dyDescent="0.25">
      <c r="A21" s="111" t="s">
        <v>77</v>
      </c>
      <c r="B21" s="7"/>
      <c r="C21" s="7"/>
      <c r="D21" s="19"/>
      <c r="E21" s="28"/>
      <c r="F21" s="96"/>
      <c r="G21" s="108"/>
      <c r="I21" s="43"/>
      <c r="J21" s="148"/>
      <c r="K21" s="149"/>
      <c r="L21" s="149"/>
      <c r="M21" s="149"/>
      <c r="N21" s="149"/>
      <c r="O21" s="149"/>
      <c r="P21" s="150"/>
      <c r="R21" s="43"/>
      <c r="S21" s="43"/>
    </row>
    <row r="22" spans="1:20" ht="15" x14ac:dyDescent="0.25">
      <c r="A22" s="164" t="s">
        <v>37</v>
      </c>
      <c r="B22" s="165"/>
      <c r="C22" s="165"/>
      <c r="D22" s="161"/>
      <c r="E22" s="28"/>
      <c r="F22" s="96"/>
      <c r="G22" s="108"/>
      <c r="I22" s="43"/>
      <c r="J22" s="148"/>
      <c r="K22" s="149"/>
      <c r="L22" s="149"/>
      <c r="M22" s="149"/>
      <c r="N22" s="149"/>
      <c r="O22" s="149"/>
      <c r="P22" s="150"/>
      <c r="R22" s="43"/>
      <c r="S22" s="43"/>
    </row>
    <row r="23" spans="1:20" ht="15" x14ac:dyDescent="0.25">
      <c r="A23" s="164" t="s">
        <v>108</v>
      </c>
      <c r="B23" s="165"/>
      <c r="C23" s="165"/>
      <c r="D23" s="161"/>
      <c r="E23" s="28"/>
      <c r="F23" s="96"/>
      <c r="G23" s="108"/>
      <c r="I23" s="43"/>
      <c r="J23" s="151"/>
      <c r="K23" s="152"/>
      <c r="L23" s="152"/>
      <c r="M23" s="152"/>
      <c r="N23" s="152"/>
      <c r="O23" s="152"/>
      <c r="P23" s="153"/>
      <c r="R23" s="43"/>
      <c r="S23" s="43"/>
    </row>
    <row r="24" spans="1:20" ht="15" x14ac:dyDescent="0.25">
      <c r="A24" s="166" t="s">
        <v>94</v>
      </c>
      <c r="B24" s="166"/>
      <c r="C24" s="166"/>
      <c r="D24" s="167"/>
      <c r="E24" s="28"/>
      <c r="F24" s="96"/>
      <c r="G24" s="108"/>
      <c r="I24" s="43"/>
      <c r="J24" s="43"/>
      <c r="K24" s="43"/>
      <c r="L24" s="43"/>
      <c r="M24" s="43"/>
      <c r="N24" s="43"/>
      <c r="R24" s="43"/>
      <c r="S24" s="43"/>
    </row>
    <row r="25" spans="1:20" ht="15" x14ac:dyDescent="0.25">
      <c r="A25" s="168" t="s">
        <v>94</v>
      </c>
      <c r="B25" s="168"/>
      <c r="C25" s="168"/>
      <c r="D25" s="169"/>
      <c r="E25" s="29"/>
      <c r="F25" s="97"/>
      <c r="G25" s="110"/>
      <c r="I25" s="43"/>
      <c r="J25" s="125" t="s">
        <v>89</v>
      </c>
      <c r="K25" s="126"/>
      <c r="L25" s="126"/>
      <c r="M25" s="127"/>
      <c r="N25" s="128" t="s">
        <v>20</v>
      </c>
      <c r="O25" s="129" t="s">
        <v>17</v>
      </c>
      <c r="P25" s="129" t="s">
        <v>36</v>
      </c>
      <c r="R25" s="43"/>
      <c r="S25" s="43"/>
    </row>
    <row r="26" spans="1:20" ht="15" x14ac:dyDescent="0.25">
      <c r="A26" s="17"/>
      <c r="B26" s="18"/>
      <c r="C26" s="18"/>
      <c r="D26" s="18"/>
      <c r="E26" s="18"/>
      <c r="F26" s="18"/>
      <c r="G26" s="20"/>
      <c r="I26" s="43"/>
      <c r="J26" s="135" t="s">
        <v>77</v>
      </c>
      <c r="K26" s="3"/>
      <c r="L26" s="3"/>
      <c r="M26" s="21"/>
      <c r="N26" s="27"/>
      <c r="O26" s="98"/>
      <c r="P26" s="113"/>
      <c r="R26" s="43"/>
      <c r="S26" s="43"/>
    </row>
    <row r="27" spans="1:20" s="41" customFormat="1" ht="15" x14ac:dyDescent="0.25">
      <c r="A27" s="61"/>
      <c r="B27" s="43"/>
      <c r="C27" s="43"/>
      <c r="D27" s="43"/>
      <c r="E27" s="43"/>
      <c r="F27" s="43"/>
      <c r="G27" s="43"/>
      <c r="H27" s="43"/>
      <c r="I27" s="43"/>
      <c r="J27" s="164" t="s">
        <v>34</v>
      </c>
      <c r="K27" s="165"/>
      <c r="L27" s="165"/>
      <c r="M27" s="161"/>
      <c r="N27" s="28"/>
      <c r="O27" s="99"/>
      <c r="P27" s="113"/>
      <c r="R27" s="43"/>
      <c r="S27" s="43"/>
      <c r="T27" s="54"/>
    </row>
    <row r="28" spans="1:20" s="41" customFormat="1" ht="15" x14ac:dyDescent="0.25">
      <c r="A28" s="125" t="s">
        <v>83</v>
      </c>
      <c r="B28" s="126"/>
      <c r="C28" s="126"/>
      <c r="D28" s="127"/>
      <c r="E28" s="128" t="s">
        <v>20</v>
      </c>
      <c r="F28" s="129" t="s">
        <v>17</v>
      </c>
      <c r="G28" s="129" t="s">
        <v>36</v>
      </c>
      <c r="H28" s="43"/>
      <c r="I28" s="43"/>
      <c r="J28" s="164" t="s">
        <v>90</v>
      </c>
      <c r="K28" s="165"/>
      <c r="L28" s="165"/>
      <c r="M28" s="161"/>
      <c r="N28" s="28"/>
      <c r="O28" s="99"/>
      <c r="P28" s="113"/>
      <c r="Q28" s="43"/>
      <c r="R28" s="43"/>
      <c r="S28" s="43"/>
      <c r="T28" s="54"/>
    </row>
    <row r="29" spans="1:20" ht="15" x14ac:dyDescent="0.25">
      <c r="A29" s="111" t="s">
        <v>76</v>
      </c>
      <c r="B29" s="7"/>
      <c r="C29" s="7"/>
      <c r="D29" s="19"/>
      <c r="E29" s="28"/>
      <c r="F29" s="96"/>
      <c r="G29" s="23"/>
      <c r="I29" s="43"/>
      <c r="J29" s="164" t="s">
        <v>91</v>
      </c>
      <c r="K29" s="165"/>
      <c r="L29" s="165"/>
      <c r="M29" s="161"/>
      <c r="N29" s="28"/>
      <c r="O29" s="99"/>
      <c r="P29" s="113"/>
      <c r="R29" s="43"/>
      <c r="S29" s="43"/>
    </row>
    <row r="30" spans="1:20" ht="15" x14ac:dyDescent="0.25">
      <c r="A30" s="6" t="s">
        <v>28</v>
      </c>
      <c r="B30" s="7"/>
      <c r="C30" s="7"/>
      <c r="D30" s="19"/>
      <c r="E30" s="28">
        <v>50</v>
      </c>
      <c r="F30" s="96"/>
      <c r="G30" s="23">
        <f t="shared" ref="G30" si="4">E30*F30</f>
        <v>0</v>
      </c>
      <c r="I30" s="43"/>
      <c r="J30" s="164" t="s">
        <v>93</v>
      </c>
      <c r="K30" s="165"/>
      <c r="L30" s="165"/>
      <c r="M30" s="161"/>
      <c r="N30" s="28"/>
      <c r="O30" s="99"/>
      <c r="P30" s="113"/>
      <c r="R30" s="43"/>
      <c r="S30" s="43"/>
    </row>
    <row r="31" spans="1:20" ht="15" x14ac:dyDescent="0.25">
      <c r="A31" s="6"/>
      <c r="B31" s="7"/>
      <c r="C31" s="7"/>
      <c r="D31" s="19"/>
      <c r="E31" s="28"/>
      <c r="F31" s="96"/>
      <c r="G31" s="109"/>
      <c r="I31" s="43"/>
      <c r="J31" s="164" t="s">
        <v>93</v>
      </c>
      <c r="K31" s="165"/>
      <c r="L31" s="165"/>
      <c r="M31" s="161"/>
      <c r="N31" s="28"/>
      <c r="O31" s="99"/>
      <c r="P31" s="114"/>
      <c r="R31" s="43"/>
      <c r="S31" s="43"/>
    </row>
    <row r="32" spans="1:20" ht="15" x14ac:dyDescent="0.25">
      <c r="A32" s="111" t="s">
        <v>77</v>
      </c>
      <c r="B32" s="7"/>
      <c r="C32" s="7"/>
      <c r="D32" s="19"/>
      <c r="E32" s="28"/>
      <c r="F32" s="96"/>
      <c r="G32" s="108"/>
      <c r="I32" s="43"/>
      <c r="J32" s="177" t="s">
        <v>93</v>
      </c>
      <c r="K32" s="162"/>
      <c r="L32" s="162"/>
      <c r="M32" s="163"/>
      <c r="N32" s="28"/>
      <c r="O32" s="99"/>
      <c r="P32" s="115"/>
      <c r="R32" s="43"/>
      <c r="S32" s="43"/>
    </row>
    <row r="33" spans="1:20" ht="15" x14ac:dyDescent="0.25">
      <c r="A33" s="170" t="s">
        <v>93</v>
      </c>
      <c r="B33" s="170"/>
      <c r="C33" s="170"/>
      <c r="D33" s="171"/>
      <c r="E33" s="28"/>
      <c r="F33" s="96"/>
      <c r="G33" s="108"/>
      <c r="I33" s="43"/>
      <c r="J33" s="17"/>
      <c r="K33" s="18"/>
      <c r="L33" s="18"/>
      <c r="M33" s="18"/>
      <c r="N33" s="18"/>
      <c r="O33" s="18"/>
      <c r="P33" s="20"/>
      <c r="R33" s="43"/>
      <c r="S33" s="43"/>
    </row>
    <row r="34" spans="1:20" ht="15" x14ac:dyDescent="0.25">
      <c r="A34" s="172" t="s">
        <v>93</v>
      </c>
      <c r="B34" s="172"/>
      <c r="C34" s="172"/>
      <c r="D34" s="173"/>
      <c r="E34" s="28"/>
      <c r="F34" s="96"/>
      <c r="G34" s="108"/>
      <c r="I34" s="43"/>
      <c r="J34" s="43"/>
      <c r="K34" s="43"/>
      <c r="L34" s="43"/>
      <c r="M34" s="43"/>
      <c r="N34" s="43"/>
      <c r="R34" s="43"/>
      <c r="S34" s="43"/>
    </row>
    <row r="35" spans="1:20" ht="15" x14ac:dyDescent="0.25">
      <c r="A35" s="17"/>
      <c r="B35" s="18"/>
      <c r="C35" s="18"/>
      <c r="D35" s="18"/>
      <c r="E35" s="18"/>
      <c r="F35" s="18"/>
      <c r="G35" s="20"/>
      <c r="I35" s="43"/>
      <c r="J35" s="125" t="s">
        <v>92</v>
      </c>
      <c r="K35" s="126"/>
      <c r="L35" s="126"/>
      <c r="M35" s="127"/>
      <c r="N35" s="128" t="s">
        <v>20</v>
      </c>
      <c r="O35" s="129" t="s">
        <v>17</v>
      </c>
      <c r="P35" s="129" t="s">
        <v>36</v>
      </c>
      <c r="R35" s="43"/>
      <c r="S35" s="43"/>
    </row>
    <row r="36" spans="1:20" ht="15" x14ac:dyDescent="0.25">
      <c r="A36" s="43"/>
      <c r="B36" s="43"/>
      <c r="C36" s="43"/>
      <c r="D36" s="43"/>
      <c r="E36" s="43"/>
      <c r="F36" s="43"/>
      <c r="G36" s="43"/>
      <c r="I36" s="43"/>
      <c r="J36" s="135" t="s">
        <v>77</v>
      </c>
      <c r="K36" s="3"/>
      <c r="L36" s="3"/>
      <c r="M36" s="21"/>
      <c r="N36" s="27"/>
      <c r="O36" s="98"/>
      <c r="P36" s="113"/>
      <c r="R36" s="43"/>
      <c r="S36" s="43"/>
    </row>
    <row r="37" spans="1:20" ht="15" x14ac:dyDescent="0.25">
      <c r="A37" s="125" t="s">
        <v>84</v>
      </c>
      <c r="B37" s="126"/>
      <c r="C37" s="126"/>
      <c r="D37" s="127"/>
      <c r="E37" s="128" t="s">
        <v>20</v>
      </c>
      <c r="F37" s="129" t="s">
        <v>17</v>
      </c>
      <c r="G37" s="129" t="s">
        <v>36</v>
      </c>
      <c r="I37" s="43"/>
      <c r="J37" s="164" t="s">
        <v>75</v>
      </c>
      <c r="K37" s="165"/>
      <c r="L37" s="165"/>
      <c r="M37" s="161"/>
      <c r="N37" s="28"/>
      <c r="O37" s="99"/>
      <c r="P37" s="113"/>
      <c r="R37" s="43"/>
      <c r="S37" s="43"/>
    </row>
    <row r="38" spans="1:20" ht="15" x14ac:dyDescent="0.25">
      <c r="A38" s="111" t="s">
        <v>77</v>
      </c>
      <c r="B38" s="7"/>
      <c r="C38" s="7"/>
      <c r="D38" s="19"/>
      <c r="E38" s="28"/>
      <c r="F38" s="96"/>
      <c r="G38" s="109"/>
      <c r="I38" s="43"/>
      <c r="J38" s="164" t="s">
        <v>93</v>
      </c>
      <c r="K38" s="165"/>
      <c r="L38" s="165"/>
      <c r="M38" s="161"/>
      <c r="N38" s="28"/>
      <c r="O38" s="99"/>
      <c r="P38" s="113"/>
      <c r="R38" s="43"/>
      <c r="S38" s="43"/>
    </row>
    <row r="39" spans="1:20" ht="15" x14ac:dyDescent="0.25">
      <c r="A39" s="164" t="s">
        <v>85</v>
      </c>
      <c r="B39" s="165"/>
      <c r="C39" s="165"/>
      <c r="D39" s="161"/>
      <c r="E39" s="28"/>
      <c r="F39" s="96"/>
      <c r="G39" s="108"/>
      <c r="I39" s="43"/>
      <c r="J39" s="164" t="s">
        <v>93</v>
      </c>
      <c r="K39" s="165"/>
      <c r="L39" s="165"/>
      <c r="M39" s="161"/>
      <c r="N39" s="28"/>
      <c r="O39" s="99"/>
      <c r="P39" s="113"/>
      <c r="R39" s="43"/>
      <c r="S39" s="43"/>
    </row>
    <row r="40" spans="1:20" ht="15" x14ac:dyDescent="0.25">
      <c r="A40" s="174" t="s">
        <v>93</v>
      </c>
      <c r="B40" s="175"/>
      <c r="C40" s="175"/>
      <c r="D40" s="167"/>
      <c r="E40" s="28"/>
      <c r="F40" s="96"/>
      <c r="G40" s="108"/>
      <c r="I40" s="43"/>
      <c r="J40" s="177" t="s">
        <v>93</v>
      </c>
      <c r="K40" s="162"/>
      <c r="L40" s="162"/>
      <c r="M40" s="163"/>
      <c r="N40" s="28"/>
      <c r="O40" s="99"/>
      <c r="P40" s="113"/>
      <c r="R40" s="43"/>
      <c r="S40" s="43"/>
    </row>
    <row r="41" spans="1:20" ht="15" x14ac:dyDescent="0.25">
      <c r="A41" s="176" t="s">
        <v>93</v>
      </c>
      <c r="B41" s="168"/>
      <c r="C41" s="168"/>
      <c r="D41" s="169"/>
      <c r="E41" s="28"/>
      <c r="F41" s="96"/>
      <c r="G41" s="108"/>
      <c r="I41" s="43"/>
      <c r="J41" s="17"/>
      <c r="K41" s="18"/>
      <c r="L41" s="18"/>
      <c r="M41" s="18"/>
      <c r="N41" s="18"/>
      <c r="O41" s="18"/>
      <c r="P41" s="20"/>
      <c r="R41" s="43"/>
      <c r="S41" s="43"/>
    </row>
    <row r="42" spans="1:20" s="41" customFormat="1" ht="15" x14ac:dyDescent="0.25">
      <c r="A42" s="17"/>
      <c r="B42" s="18"/>
      <c r="C42" s="18"/>
      <c r="D42" s="18"/>
      <c r="E42" s="18"/>
      <c r="F42" s="18"/>
      <c r="G42" s="20"/>
      <c r="H42" s="43"/>
      <c r="I42" s="43"/>
      <c r="J42" s="43"/>
      <c r="K42" s="43"/>
      <c r="L42" s="43"/>
      <c r="M42" s="43"/>
      <c r="N42" s="43"/>
      <c r="O42" s="43"/>
      <c r="P42" s="43"/>
      <c r="Q42" s="43"/>
      <c r="R42" s="43"/>
      <c r="S42" s="43"/>
      <c r="T42" s="54"/>
    </row>
    <row r="43" spans="1:20" ht="15" customHeight="1" x14ac:dyDescent="0.25">
      <c r="A43" s="61"/>
      <c r="B43" s="43"/>
      <c r="C43" s="43"/>
      <c r="D43" s="43"/>
      <c r="E43" s="43"/>
      <c r="F43" s="43"/>
      <c r="G43" s="43"/>
      <c r="I43" s="43"/>
      <c r="J43" s="43"/>
      <c r="K43" s="43"/>
      <c r="L43" s="43"/>
      <c r="M43" s="43"/>
      <c r="N43" s="43"/>
      <c r="R43" s="43"/>
      <c r="S43" s="43"/>
    </row>
    <row r="44" spans="1:20" ht="15" customHeight="1" x14ac:dyDescent="0.25">
      <c r="A44" s="62"/>
      <c r="B44" s="60"/>
      <c r="C44" s="60"/>
      <c r="D44" s="60"/>
      <c r="E44" s="60"/>
      <c r="F44" s="60"/>
      <c r="G44" s="60"/>
      <c r="H44" s="60"/>
      <c r="I44" s="60"/>
      <c r="J44" s="60"/>
      <c r="K44" s="60"/>
      <c r="L44" s="60"/>
      <c r="M44" s="60"/>
      <c r="N44" s="60"/>
      <c r="O44" s="60"/>
      <c r="P44" s="60"/>
      <c r="Q44" s="60"/>
      <c r="R44" s="60"/>
      <c r="S44" s="60"/>
      <c r="T44" s="55"/>
    </row>
    <row r="45" spans="1:20" ht="0" hidden="1" customHeight="1" x14ac:dyDescent="0.25">
      <c r="J45" s="43"/>
      <c r="K45" s="43"/>
      <c r="L45" s="43"/>
      <c r="M45" s="43"/>
      <c r="N45" s="43"/>
    </row>
    <row r="46" spans="1:20" ht="0" hidden="1" customHeight="1" x14ac:dyDescent="0.25">
      <c r="J46" s="60"/>
      <c r="K46" s="60"/>
      <c r="L46" s="60"/>
      <c r="M46" s="60"/>
      <c r="N46" s="60"/>
      <c r="O46" s="60"/>
      <c r="P46" s="60"/>
    </row>
    <row r="47" spans="1:20" ht="0" hidden="1" customHeight="1" x14ac:dyDescent="0.25">
      <c r="J47" s="43"/>
      <c r="K47" s="43"/>
      <c r="L47" s="43"/>
      <c r="M47" s="43"/>
      <c r="N47" s="43"/>
    </row>
    <row r="48" spans="1:20" ht="0" hidden="1" customHeight="1" x14ac:dyDescent="0.25">
      <c r="J48" s="43"/>
      <c r="K48" s="43"/>
      <c r="L48" s="43"/>
      <c r="M48" s="43"/>
      <c r="N48" s="43"/>
    </row>
    <row r="49" spans="10:16" ht="0" hidden="1" customHeight="1" x14ac:dyDescent="0.25">
      <c r="J49" s="43"/>
      <c r="K49" s="43"/>
      <c r="L49" s="43"/>
      <c r="M49" s="43"/>
      <c r="N49" s="43"/>
    </row>
    <row r="50" spans="10:16" ht="0" hidden="1" customHeight="1" x14ac:dyDescent="0.25">
      <c r="J50" s="43"/>
      <c r="K50" s="43"/>
      <c r="L50" s="43"/>
      <c r="M50" s="43"/>
      <c r="N50" s="43"/>
    </row>
    <row r="51" spans="10:16" ht="0" hidden="1" customHeight="1" x14ac:dyDescent="0.25">
      <c r="J51" s="43"/>
      <c r="K51" s="43"/>
      <c r="L51" s="43"/>
      <c r="M51" s="43"/>
      <c r="N51" s="43"/>
    </row>
    <row r="52" spans="10:16" ht="0" hidden="1" customHeight="1" x14ac:dyDescent="0.25">
      <c r="J52" s="43"/>
      <c r="K52" s="43"/>
      <c r="L52" s="43"/>
      <c r="M52" s="43"/>
      <c r="N52" s="43"/>
    </row>
    <row r="53" spans="10:16" ht="0" hidden="1" customHeight="1" x14ac:dyDescent="0.25">
      <c r="J53" s="43"/>
      <c r="K53" s="43"/>
      <c r="L53" s="43"/>
      <c r="M53" s="43"/>
      <c r="N53" s="43"/>
    </row>
    <row r="54" spans="10:16" ht="0" hidden="1" customHeight="1" x14ac:dyDescent="0.25">
      <c r="J54" s="43"/>
      <c r="K54" s="43"/>
      <c r="L54" s="43"/>
      <c r="M54" s="43"/>
      <c r="N54" s="43"/>
    </row>
    <row r="55" spans="10:16" ht="0" hidden="1" customHeight="1" x14ac:dyDescent="0.25">
      <c r="J55" s="43"/>
      <c r="K55" s="43"/>
      <c r="L55" s="43"/>
      <c r="M55" s="43"/>
      <c r="N55" s="43"/>
    </row>
    <row r="56" spans="10:16" ht="0" hidden="1" customHeight="1" x14ac:dyDescent="0.25">
      <c r="J56" s="43"/>
      <c r="K56" s="43"/>
      <c r="L56" s="43"/>
      <c r="M56" s="43"/>
      <c r="N56" s="43"/>
    </row>
    <row r="57" spans="10:16" ht="0" hidden="1" customHeight="1" x14ac:dyDescent="0.25">
      <c r="J57" s="43"/>
      <c r="K57" s="43"/>
      <c r="L57" s="43"/>
      <c r="M57" s="43"/>
      <c r="N57" s="43"/>
    </row>
    <row r="58" spans="10:16" ht="0" hidden="1" customHeight="1" x14ac:dyDescent="0.25">
      <c r="J58" s="43"/>
      <c r="K58" s="43"/>
      <c r="L58" s="43"/>
      <c r="M58" s="43"/>
      <c r="N58" s="43"/>
    </row>
    <row r="59" spans="10:16" ht="0" hidden="1" customHeight="1" x14ac:dyDescent="0.25">
      <c r="J59" s="43"/>
      <c r="K59" s="43"/>
      <c r="L59" s="43"/>
      <c r="M59" s="43"/>
      <c r="N59" s="43"/>
    </row>
    <row r="60" spans="10:16" ht="0" hidden="1" customHeight="1" x14ac:dyDescent="0.25">
      <c r="J60" s="60"/>
      <c r="K60" s="60"/>
      <c r="L60" s="60"/>
      <c r="M60" s="60"/>
      <c r="N60" s="60"/>
      <c r="O60" s="60"/>
      <c r="P60" s="60"/>
    </row>
  </sheetData>
  <sheetProtection sheet="1" selectLockedCells="1"/>
  <mergeCells count="26">
    <mergeCell ref="J30:M30"/>
    <mergeCell ref="J29:M29"/>
    <mergeCell ref="J28:M28"/>
    <mergeCell ref="J27:M27"/>
    <mergeCell ref="J38:M38"/>
    <mergeCell ref="J37:M37"/>
    <mergeCell ref="J32:M32"/>
    <mergeCell ref="J31:M31"/>
    <mergeCell ref="A41:D41"/>
    <mergeCell ref="A40:D40"/>
    <mergeCell ref="A39:D39"/>
    <mergeCell ref="J40:M40"/>
    <mergeCell ref="J39:M39"/>
    <mergeCell ref="A25:D25"/>
    <mergeCell ref="A24:D24"/>
    <mergeCell ref="A23:D23"/>
    <mergeCell ref="A22:D22"/>
    <mergeCell ref="A34:D34"/>
    <mergeCell ref="A33:D33"/>
    <mergeCell ref="A1:F1"/>
    <mergeCell ref="R1:S1"/>
    <mergeCell ref="J19:P23"/>
    <mergeCell ref="A10:D10"/>
    <mergeCell ref="A11:D11"/>
    <mergeCell ref="A12:D12"/>
    <mergeCell ref="A13:D13"/>
  </mergeCells>
  <phoneticPr fontId="9" type="noConversion"/>
  <hyperlinks>
    <hyperlink ref="K6" r:id="rId1" xr:uid="{FFA737DE-124A-4BD8-8116-2C228AAE8984}"/>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AFDD-38DE-44F3-A9CA-5F732E5C7B47}">
  <dimension ref="A1:XFC21"/>
  <sheetViews>
    <sheetView workbookViewId="0">
      <selection activeCell="F5" sqref="F5"/>
    </sheetView>
  </sheetViews>
  <sheetFormatPr defaultColWidth="0" defaultRowHeight="15" zeroHeight="1" x14ac:dyDescent="0.25"/>
  <cols>
    <col min="1" max="1" width="22.85546875" style="1" customWidth="1"/>
    <col min="2" max="3" width="8.85546875" style="1" customWidth="1"/>
    <col min="4" max="4" width="16.85546875" style="1" bestFit="1" customWidth="1"/>
    <col min="5" max="5" width="10.5703125" style="1" customWidth="1"/>
    <col min="6" max="6" width="15.28515625" style="1" customWidth="1"/>
    <col min="7" max="7" width="11.85546875" style="1" customWidth="1"/>
    <col min="8" max="9" width="8.85546875" style="41" customWidth="1"/>
    <col min="10" max="15" width="8.85546875" style="1" customWidth="1"/>
    <col min="16" max="16" width="9.5703125" style="1" bestFit="1" customWidth="1"/>
    <col min="17" max="17" width="8.85546875" style="41" customWidth="1"/>
    <col min="18" max="18" width="19.5703125" style="1" bestFit="1" customWidth="1"/>
    <col min="19" max="19" width="10.42578125" style="1" customWidth="1"/>
    <col min="20" max="20" width="8.85546875" style="41" customWidth="1"/>
    <col min="21" max="16383" width="8.85546875" style="1" hidden="1"/>
    <col min="16384" max="16384" width="0.42578125" style="1" customWidth="1"/>
  </cols>
  <sheetData>
    <row r="1" spans="1:20" s="41" customFormat="1" ht="75" customHeight="1" x14ac:dyDescent="0.55000000000000004">
      <c r="A1" s="142" t="s">
        <v>19</v>
      </c>
      <c r="B1" s="143"/>
      <c r="C1" s="143"/>
      <c r="D1" s="143"/>
      <c r="E1" s="143"/>
      <c r="F1" s="143"/>
      <c r="G1" s="56"/>
      <c r="I1" s="57"/>
      <c r="J1" s="57"/>
      <c r="K1" s="57"/>
      <c r="L1" s="57" t="s">
        <v>30</v>
      </c>
      <c r="M1" s="57"/>
      <c r="N1" s="57"/>
      <c r="O1" s="56"/>
      <c r="P1" s="56"/>
      <c r="Q1" s="56"/>
      <c r="R1" s="56"/>
      <c r="S1" s="56"/>
      <c r="T1" s="53"/>
    </row>
    <row r="2" spans="1:20" s="41" customFormat="1" x14ac:dyDescent="0.25">
      <c r="A2" s="61"/>
      <c r="B2" s="43"/>
      <c r="C2" s="43"/>
      <c r="D2" s="43"/>
      <c r="E2" s="43"/>
      <c r="F2" s="43"/>
      <c r="G2" s="43"/>
      <c r="H2" s="43"/>
      <c r="I2" s="43"/>
      <c r="J2" s="43"/>
      <c r="K2" s="43"/>
      <c r="L2" s="43"/>
      <c r="M2" s="43"/>
      <c r="N2" s="43"/>
      <c r="O2" s="43"/>
      <c r="P2" s="43"/>
      <c r="Q2" s="43"/>
      <c r="R2" s="43"/>
      <c r="S2" s="43"/>
      <c r="T2" s="54"/>
    </row>
    <row r="3" spans="1:20" s="41" customFormat="1" x14ac:dyDescent="0.25">
      <c r="A3" s="61"/>
      <c r="B3" s="43"/>
      <c r="C3" s="43"/>
      <c r="D3" s="43"/>
      <c r="E3" s="43"/>
      <c r="F3" s="43"/>
      <c r="G3" s="43"/>
      <c r="H3" s="43"/>
      <c r="I3" s="43"/>
      <c r="J3" s="43"/>
      <c r="K3" s="43"/>
      <c r="L3" s="43"/>
      <c r="M3" s="43"/>
      <c r="N3" s="43"/>
      <c r="O3" s="43"/>
      <c r="P3" s="43"/>
      <c r="Q3" s="43"/>
      <c r="R3" s="43"/>
      <c r="S3" s="43"/>
      <c r="T3" s="54"/>
    </row>
    <row r="4" spans="1:20" x14ac:dyDescent="0.25">
      <c r="A4" s="125" t="s">
        <v>19</v>
      </c>
      <c r="B4" s="130" t="s">
        <v>99</v>
      </c>
      <c r="C4" s="126"/>
      <c r="D4" s="129" t="s">
        <v>98</v>
      </c>
      <c r="E4" s="128" t="s">
        <v>20</v>
      </c>
      <c r="F4" s="130" t="s">
        <v>17</v>
      </c>
      <c r="G4" s="128" t="s">
        <v>36</v>
      </c>
      <c r="H4" s="43"/>
      <c r="I4" s="43"/>
      <c r="J4" s="125" t="s">
        <v>101</v>
      </c>
      <c r="K4" s="126"/>
      <c r="L4" s="126"/>
      <c r="M4" s="127"/>
      <c r="N4" s="128" t="s">
        <v>20</v>
      </c>
      <c r="O4" s="129" t="s">
        <v>17</v>
      </c>
      <c r="P4" s="129" t="s">
        <v>36</v>
      </c>
      <c r="Q4" s="43"/>
      <c r="R4" s="128" t="s">
        <v>44</v>
      </c>
      <c r="S4" s="122" t="s">
        <v>39</v>
      </c>
      <c r="T4" s="54"/>
    </row>
    <row r="5" spans="1:20" x14ac:dyDescent="0.25">
      <c r="A5" s="179" t="s">
        <v>41</v>
      </c>
      <c r="B5" s="180"/>
      <c r="C5" s="180"/>
      <c r="D5" s="181"/>
      <c r="E5" s="182"/>
      <c r="F5" s="178"/>
      <c r="G5" s="186"/>
      <c r="H5" s="43"/>
      <c r="I5" s="43"/>
      <c r="J5" s="2" t="s">
        <v>31</v>
      </c>
      <c r="K5" s="187"/>
      <c r="L5" s="187"/>
      <c r="M5" s="188"/>
      <c r="N5" s="182">
        <v>25</v>
      </c>
      <c r="O5" s="101"/>
      <c r="P5" s="189">
        <f>O5*N5</f>
        <v>0</v>
      </c>
      <c r="Q5" s="43"/>
      <c r="R5" s="26" t="s">
        <v>19</v>
      </c>
      <c r="S5" s="23">
        <f>SUM(G6:G12)+SUM(G14:G19)</f>
        <v>0</v>
      </c>
      <c r="T5" s="54"/>
    </row>
    <row r="6" spans="1:20" x14ac:dyDescent="0.25">
      <c r="A6" s="183" t="s">
        <v>73</v>
      </c>
      <c r="B6" s="180" t="s">
        <v>95</v>
      </c>
      <c r="C6" s="180"/>
      <c r="D6" s="184" t="s">
        <v>100</v>
      </c>
      <c r="E6" s="182">
        <v>10</v>
      </c>
      <c r="F6" s="101"/>
      <c r="G6" s="186">
        <f>F6*E6</f>
        <v>0</v>
      </c>
      <c r="H6" s="43"/>
      <c r="I6" s="43"/>
      <c r="J6" s="22" t="s">
        <v>32</v>
      </c>
      <c r="K6" s="180"/>
      <c r="L6" s="180"/>
      <c r="M6" s="181"/>
      <c r="N6" s="182">
        <v>10</v>
      </c>
      <c r="O6" s="101"/>
      <c r="P6" s="189">
        <f>O6*N6</f>
        <v>0</v>
      </c>
      <c r="Q6" s="43"/>
      <c r="R6" s="26" t="s">
        <v>30</v>
      </c>
      <c r="S6" s="23">
        <f>SUM(P5:P6)</f>
        <v>0</v>
      </c>
      <c r="T6" s="54"/>
    </row>
    <row r="7" spans="1:20" x14ac:dyDescent="0.25">
      <c r="A7" s="183"/>
      <c r="B7" s="180" t="s">
        <v>96</v>
      </c>
      <c r="C7" s="180"/>
      <c r="D7" s="184" t="s">
        <v>100</v>
      </c>
      <c r="E7" s="182">
        <v>5</v>
      </c>
      <c r="F7" s="101"/>
      <c r="G7" s="186">
        <f t="shared" ref="G7:G11" si="0">F7*E7</f>
        <v>0</v>
      </c>
      <c r="H7" s="43"/>
      <c r="I7" s="43"/>
      <c r="J7" s="17"/>
      <c r="K7" s="18"/>
      <c r="L7" s="18"/>
      <c r="M7" s="18"/>
      <c r="N7" s="18"/>
      <c r="O7" s="18"/>
      <c r="P7" s="20"/>
      <c r="Q7" s="43"/>
      <c r="R7" s="17" t="s">
        <v>27</v>
      </c>
      <c r="S7" s="132">
        <f>SUM(S5:S6)</f>
        <v>0</v>
      </c>
      <c r="T7" s="54"/>
    </row>
    <row r="8" spans="1:20" x14ac:dyDescent="0.25">
      <c r="A8" s="183"/>
      <c r="B8" s="180" t="s">
        <v>97</v>
      </c>
      <c r="C8" s="180"/>
      <c r="D8" s="184" t="s">
        <v>100</v>
      </c>
      <c r="E8" s="182">
        <v>3</v>
      </c>
      <c r="F8" s="101"/>
      <c r="G8" s="186">
        <f t="shared" si="0"/>
        <v>0</v>
      </c>
      <c r="H8" s="43"/>
      <c r="I8" s="43"/>
      <c r="J8" s="59"/>
      <c r="K8" s="43"/>
      <c r="L8" s="43"/>
      <c r="M8" s="43"/>
      <c r="N8" s="43"/>
      <c r="O8" s="43"/>
      <c r="P8" s="43"/>
      <c r="Q8" s="43"/>
      <c r="R8" s="43"/>
      <c r="S8" s="43"/>
      <c r="T8" s="54"/>
    </row>
    <row r="9" spans="1:20" x14ac:dyDescent="0.25">
      <c r="A9" s="183" t="s">
        <v>72</v>
      </c>
      <c r="B9" s="180" t="s">
        <v>95</v>
      </c>
      <c r="C9" s="180"/>
      <c r="D9" s="184" t="s">
        <v>100</v>
      </c>
      <c r="E9" s="182">
        <v>5</v>
      </c>
      <c r="F9" s="101"/>
      <c r="G9" s="186">
        <f t="shared" si="0"/>
        <v>0</v>
      </c>
      <c r="H9" s="43"/>
      <c r="I9" s="43"/>
      <c r="J9" s="59"/>
      <c r="K9" s="43"/>
      <c r="L9" s="43"/>
      <c r="M9" s="43"/>
      <c r="N9" s="43"/>
      <c r="O9" s="43"/>
      <c r="P9" s="43"/>
      <c r="Q9" s="43"/>
      <c r="R9" s="43"/>
      <c r="S9" s="43"/>
      <c r="T9" s="54"/>
    </row>
    <row r="10" spans="1:20" x14ac:dyDescent="0.25">
      <c r="A10" s="183"/>
      <c r="B10" s="180" t="s">
        <v>96</v>
      </c>
      <c r="C10" s="180"/>
      <c r="D10" s="184" t="s">
        <v>100</v>
      </c>
      <c r="E10" s="182">
        <v>2</v>
      </c>
      <c r="F10" s="101"/>
      <c r="G10" s="186">
        <f t="shared" si="0"/>
        <v>0</v>
      </c>
      <c r="H10" s="43"/>
      <c r="I10" s="43"/>
      <c r="J10" s="59"/>
      <c r="K10" s="43"/>
      <c r="L10" s="43"/>
      <c r="M10" s="43"/>
      <c r="N10" s="43"/>
      <c r="O10" s="43"/>
      <c r="P10" s="43"/>
      <c r="Q10" s="43"/>
      <c r="R10" s="43"/>
      <c r="S10" s="43"/>
      <c r="T10" s="54"/>
    </row>
    <row r="11" spans="1:20" x14ac:dyDescent="0.25">
      <c r="A11" s="183"/>
      <c r="B11" s="180" t="s">
        <v>97</v>
      </c>
      <c r="C11" s="180"/>
      <c r="D11" s="184" t="s">
        <v>100</v>
      </c>
      <c r="E11" s="182">
        <v>1</v>
      </c>
      <c r="F11" s="101"/>
      <c r="G11" s="186">
        <f t="shared" si="0"/>
        <v>0</v>
      </c>
      <c r="H11" s="43"/>
      <c r="I11" s="43"/>
      <c r="J11" s="59"/>
      <c r="K11" s="43"/>
      <c r="L11" s="43"/>
      <c r="M11" s="43"/>
      <c r="N11" s="43"/>
      <c r="O11" s="43"/>
      <c r="P11" s="43"/>
      <c r="Q11" s="43"/>
      <c r="R11" s="43"/>
      <c r="S11" s="43"/>
      <c r="T11" s="54"/>
    </row>
    <row r="12" spans="1:20" x14ac:dyDescent="0.25">
      <c r="A12" s="185"/>
      <c r="B12" s="180"/>
      <c r="C12" s="180"/>
      <c r="D12" s="184"/>
      <c r="E12" s="182"/>
      <c r="F12" s="101"/>
      <c r="G12" s="186"/>
      <c r="H12" s="43"/>
      <c r="I12" s="43"/>
      <c r="J12" s="59"/>
      <c r="K12" s="43"/>
      <c r="L12" s="43"/>
      <c r="M12" s="43"/>
      <c r="N12" s="43"/>
      <c r="O12" s="43"/>
      <c r="P12" s="43"/>
      <c r="Q12" s="43"/>
      <c r="R12" s="43"/>
      <c r="S12" s="43"/>
      <c r="T12" s="54"/>
    </row>
    <row r="13" spans="1:20" x14ac:dyDescent="0.25">
      <c r="A13" s="179" t="s">
        <v>42</v>
      </c>
      <c r="B13" s="180"/>
      <c r="C13" s="180"/>
      <c r="D13" s="181"/>
      <c r="E13" s="182"/>
      <c r="F13" s="101"/>
      <c r="G13" s="186"/>
      <c r="H13" s="43"/>
      <c r="I13" s="43"/>
      <c r="J13" s="59"/>
      <c r="K13" s="43"/>
      <c r="L13" s="43"/>
      <c r="M13" s="43"/>
      <c r="N13" s="43"/>
      <c r="O13" s="43"/>
      <c r="P13" s="43"/>
      <c r="Q13" s="43"/>
      <c r="R13" s="43"/>
      <c r="S13" s="43"/>
      <c r="T13" s="54"/>
    </row>
    <row r="14" spans="1:20" x14ac:dyDescent="0.25">
      <c r="A14" s="183" t="s">
        <v>73</v>
      </c>
      <c r="B14" s="180" t="s">
        <v>95</v>
      </c>
      <c r="C14" s="180"/>
      <c r="D14" s="184" t="s">
        <v>100</v>
      </c>
      <c r="E14" s="182">
        <v>7</v>
      </c>
      <c r="F14" s="101"/>
      <c r="G14" s="186">
        <f>F14*E14</f>
        <v>0</v>
      </c>
      <c r="H14" s="43"/>
      <c r="I14" s="43"/>
      <c r="J14" s="59"/>
      <c r="K14" s="43"/>
      <c r="L14" s="43"/>
      <c r="M14" s="43"/>
      <c r="N14" s="43"/>
      <c r="O14" s="43"/>
      <c r="P14" s="43"/>
      <c r="Q14" s="43"/>
      <c r="R14" s="43"/>
      <c r="S14" s="43"/>
      <c r="T14" s="54"/>
    </row>
    <row r="15" spans="1:20" x14ac:dyDescent="0.25">
      <c r="A15" s="185"/>
      <c r="B15" s="180" t="s">
        <v>96</v>
      </c>
      <c r="C15" s="180"/>
      <c r="D15" s="184" t="s">
        <v>100</v>
      </c>
      <c r="E15" s="182">
        <v>5</v>
      </c>
      <c r="F15" s="101"/>
      <c r="G15" s="186">
        <f>F15*E15</f>
        <v>0</v>
      </c>
      <c r="H15" s="43"/>
      <c r="I15" s="43"/>
      <c r="J15" s="59"/>
      <c r="K15" s="43"/>
      <c r="L15" s="43"/>
      <c r="M15" s="43"/>
      <c r="N15" s="43"/>
      <c r="O15" s="43"/>
      <c r="P15" s="43"/>
      <c r="Q15" s="43"/>
      <c r="R15" s="43"/>
      <c r="S15" s="43"/>
      <c r="T15" s="54"/>
    </row>
    <row r="16" spans="1:20" x14ac:dyDescent="0.25">
      <c r="A16" s="183"/>
      <c r="B16" s="180" t="s">
        <v>97</v>
      </c>
      <c r="C16" s="180"/>
      <c r="D16" s="184" t="s">
        <v>100</v>
      </c>
      <c r="E16" s="182">
        <v>2</v>
      </c>
      <c r="F16" s="101"/>
      <c r="G16" s="186">
        <f t="shared" ref="G16:G19" si="1">F16*E16</f>
        <v>0</v>
      </c>
      <c r="H16" s="43"/>
      <c r="I16" s="43"/>
      <c r="J16" s="59"/>
      <c r="K16" s="43"/>
      <c r="L16" s="43"/>
      <c r="M16" s="43"/>
      <c r="N16" s="43"/>
      <c r="O16" s="43"/>
      <c r="P16" s="43"/>
      <c r="Q16" s="43"/>
      <c r="R16" s="43"/>
      <c r="S16" s="43"/>
      <c r="T16" s="54"/>
    </row>
    <row r="17" spans="1:20" x14ac:dyDescent="0.25">
      <c r="A17" s="183" t="s">
        <v>72</v>
      </c>
      <c r="B17" s="180" t="s">
        <v>95</v>
      </c>
      <c r="C17" s="180"/>
      <c r="D17" s="184" t="s">
        <v>100</v>
      </c>
      <c r="E17" s="182">
        <v>5</v>
      </c>
      <c r="F17" s="101"/>
      <c r="G17" s="186">
        <f t="shared" si="1"/>
        <v>0</v>
      </c>
      <c r="H17" s="43"/>
      <c r="I17" s="43"/>
      <c r="J17" s="59"/>
      <c r="K17" s="43"/>
      <c r="L17" s="43"/>
      <c r="M17" s="43"/>
      <c r="N17" s="43"/>
      <c r="O17" s="43"/>
      <c r="P17" s="43"/>
      <c r="Q17" s="43"/>
      <c r="R17" s="43"/>
      <c r="S17" s="43"/>
      <c r="T17" s="54"/>
    </row>
    <row r="18" spans="1:20" x14ac:dyDescent="0.25">
      <c r="A18" s="183"/>
      <c r="B18" s="180" t="s">
        <v>96</v>
      </c>
      <c r="C18" s="180"/>
      <c r="D18" s="184" t="s">
        <v>100</v>
      </c>
      <c r="E18" s="182">
        <v>2</v>
      </c>
      <c r="F18" s="101"/>
      <c r="G18" s="186">
        <f t="shared" si="1"/>
        <v>0</v>
      </c>
      <c r="H18" s="43"/>
      <c r="I18" s="43"/>
      <c r="J18" s="59"/>
      <c r="K18" s="43"/>
      <c r="L18" s="43"/>
      <c r="M18" s="43"/>
      <c r="N18" s="43"/>
      <c r="O18" s="43"/>
      <c r="P18" s="43"/>
      <c r="Q18" s="43"/>
      <c r="R18" s="43"/>
      <c r="S18" s="43"/>
      <c r="T18" s="54"/>
    </row>
    <row r="19" spans="1:20" x14ac:dyDescent="0.25">
      <c r="A19" s="185"/>
      <c r="B19" s="180" t="s">
        <v>97</v>
      </c>
      <c r="C19" s="180"/>
      <c r="D19" s="184" t="s">
        <v>100</v>
      </c>
      <c r="E19" s="182">
        <v>1</v>
      </c>
      <c r="F19" s="101"/>
      <c r="G19" s="186">
        <f t="shared" si="1"/>
        <v>0</v>
      </c>
      <c r="H19" s="43"/>
      <c r="I19" s="43"/>
      <c r="J19" s="59"/>
      <c r="K19" s="43"/>
      <c r="L19" s="43"/>
      <c r="M19" s="43"/>
      <c r="N19" s="43"/>
      <c r="O19" s="43"/>
      <c r="P19" s="43"/>
      <c r="Q19" s="43"/>
      <c r="R19" s="43"/>
      <c r="S19" s="43"/>
      <c r="T19" s="54"/>
    </row>
    <row r="20" spans="1:20" x14ac:dyDescent="0.25">
      <c r="A20" s="183"/>
      <c r="B20" s="180"/>
      <c r="C20" s="180"/>
      <c r="D20" s="180"/>
      <c r="E20" s="182"/>
      <c r="F20" s="101"/>
      <c r="G20" s="186"/>
      <c r="H20" s="43"/>
      <c r="I20" s="43"/>
      <c r="J20" s="59"/>
      <c r="K20" s="43"/>
      <c r="L20" s="43"/>
      <c r="M20" s="43"/>
      <c r="N20" s="43"/>
      <c r="O20" s="43"/>
      <c r="P20" s="43"/>
      <c r="Q20" s="43"/>
      <c r="R20" s="43"/>
      <c r="S20" s="43"/>
      <c r="T20" s="54"/>
    </row>
    <row r="21" spans="1:20" x14ac:dyDescent="0.25">
      <c r="A21" s="17"/>
      <c r="B21" s="18"/>
      <c r="C21" s="18"/>
      <c r="D21" s="18"/>
      <c r="E21" s="18"/>
      <c r="F21" s="18"/>
      <c r="G21" s="105"/>
      <c r="H21" s="43"/>
      <c r="I21" s="43"/>
      <c r="J21" s="59"/>
      <c r="K21" s="43"/>
      <c r="L21" s="43"/>
      <c r="M21" s="43"/>
      <c r="N21" s="43"/>
      <c r="O21" s="43"/>
      <c r="P21" s="43"/>
      <c r="Q21" s="43"/>
      <c r="R21" s="43"/>
      <c r="S21" s="43"/>
      <c r="T21" s="54"/>
    </row>
  </sheetData>
  <sheetProtection sheet="1" selectLockedCells="1"/>
  <mergeCells count="1">
    <mergeCell ref="A1:F1"/>
  </mergeCell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B24A-4046-4F28-A1FB-8E4E5E7CCCA2}">
  <dimension ref="A1:XFC10"/>
  <sheetViews>
    <sheetView workbookViewId="0">
      <selection activeCell="F5" sqref="F5"/>
    </sheetView>
  </sheetViews>
  <sheetFormatPr defaultColWidth="0" defaultRowHeight="15" zeroHeight="1" x14ac:dyDescent="0.25"/>
  <cols>
    <col min="1" max="1" width="22.85546875" style="1" customWidth="1"/>
    <col min="2" max="7" width="8.85546875" style="1" customWidth="1"/>
    <col min="8" max="8" width="9.5703125" style="41" customWidth="1"/>
    <col min="9" max="14" width="0" style="1" hidden="1"/>
    <col min="15" max="16383" width="8.85546875" style="1" hidden="1"/>
    <col min="16384" max="16384" width="0.42578125" style="1" customWidth="1"/>
  </cols>
  <sheetData>
    <row r="1" spans="1:14" s="41" customFormat="1" ht="69" customHeight="1" x14ac:dyDescent="0.55000000000000004">
      <c r="A1" s="43"/>
      <c r="B1" s="43"/>
      <c r="C1" s="57"/>
      <c r="D1" s="57"/>
      <c r="E1" s="57"/>
      <c r="F1" s="57"/>
      <c r="G1" s="56"/>
      <c r="H1" s="63"/>
      <c r="I1" s="64"/>
      <c r="J1" s="64"/>
      <c r="K1" s="64"/>
      <c r="L1" s="64"/>
      <c r="M1" s="64"/>
      <c r="N1" s="65"/>
    </row>
    <row r="2" spans="1:14" s="41" customFormat="1" ht="34.5" x14ac:dyDescent="0.55000000000000004">
      <c r="A2" s="61"/>
      <c r="B2" s="65" t="s">
        <v>33</v>
      </c>
      <c r="C2" s="43"/>
      <c r="D2" s="43"/>
      <c r="E2" s="43"/>
      <c r="F2" s="43"/>
      <c r="G2" s="43"/>
      <c r="H2" s="54"/>
    </row>
    <row r="3" spans="1:14" s="41" customFormat="1" x14ac:dyDescent="0.25">
      <c r="A3" s="61"/>
      <c r="B3" s="43"/>
      <c r="C3" s="43"/>
      <c r="D3" s="43"/>
      <c r="E3" s="43"/>
      <c r="F3" s="43"/>
      <c r="G3" s="43"/>
      <c r="H3" s="54"/>
    </row>
    <row r="4" spans="1:14" x14ac:dyDescent="0.25">
      <c r="A4" s="125"/>
      <c r="B4" s="126"/>
      <c r="C4" s="126"/>
      <c r="D4" s="127"/>
      <c r="E4" s="128" t="s">
        <v>20</v>
      </c>
      <c r="F4" s="129" t="s">
        <v>17</v>
      </c>
      <c r="G4" s="122" t="s">
        <v>39</v>
      </c>
      <c r="H4" s="54"/>
    </row>
    <row r="5" spans="1:14" x14ac:dyDescent="0.25">
      <c r="A5" s="6" t="s">
        <v>102</v>
      </c>
      <c r="B5" s="7"/>
      <c r="C5" s="7"/>
      <c r="D5" s="19"/>
      <c r="E5" s="28">
        <v>10</v>
      </c>
      <c r="F5" s="101"/>
      <c r="G5" s="23">
        <f>F5*E5</f>
        <v>0</v>
      </c>
      <c r="H5" s="54"/>
    </row>
    <row r="6" spans="1:14" x14ac:dyDescent="0.25">
      <c r="A6" s="6"/>
      <c r="B6" s="7"/>
      <c r="C6" s="7"/>
      <c r="D6" s="19"/>
      <c r="E6" s="28"/>
      <c r="F6" s="101"/>
      <c r="G6" s="23"/>
      <c r="H6" s="54"/>
    </row>
    <row r="7" spans="1:14" x14ac:dyDescent="0.25">
      <c r="A7" s="17" t="s">
        <v>27</v>
      </c>
      <c r="B7" s="18"/>
      <c r="C7" s="18"/>
      <c r="D7" s="18"/>
      <c r="E7" s="18"/>
      <c r="F7" s="18"/>
      <c r="G7" s="32">
        <f>SUM(G5:G6)</f>
        <v>0</v>
      </c>
      <c r="H7" s="54"/>
    </row>
    <row r="8" spans="1:14" s="41" customFormat="1" x14ac:dyDescent="0.25">
      <c r="A8" s="61"/>
      <c r="B8" s="43"/>
      <c r="C8" s="43"/>
      <c r="D8" s="43"/>
      <c r="E8" s="43"/>
      <c r="F8" s="43"/>
      <c r="G8" s="43"/>
      <c r="H8" s="54"/>
    </row>
    <row r="9" spans="1:14" s="41" customFormat="1" x14ac:dyDescent="0.25">
      <c r="A9" s="61"/>
      <c r="B9" s="43"/>
      <c r="C9" s="43"/>
      <c r="D9" s="43"/>
      <c r="E9" s="43"/>
      <c r="F9" s="43"/>
      <c r="G9" s="43"/>
      <c r="H9" s="54"/>
    </row>
    <row r="10" spans="1:14" s="41" customFormat="1" x14ac:dyDescent="0.25">
      <c r="A10" s="62"/>
      <c r="B10" s="60"/>
      <c r="C10" s="60"/>
      <c r="D10" s="60"/>
      <c r="E10" s="60"/>
      <c r="F10" s="60"/>
      <c r="G10" s="60"/>
      <c r="H10" s="55"/>
    </row>
  </sheetData>
  <sheetProtection sheet="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ECCE-8BED-4244-8685-81A4413DB11E}">
  <dimension ref="A1:XFC15"/>
  <sheetViews>
    <sheetView workbookViewId="0">
      <selection activeCell="E9" sqref="E9"/>
    </sheetView>
  </sheetViews>
  <sheetFormatPr defaultColWidth="0" defaultRowHeight="15" zeroHeight="1" x14ac:dyDescent="0.25"/>
  <cols>
    <col min="1" max="1" width="22.85546875" style="1" customWidth="1"/>
    <col min="2" max="2" width="10.28515625" style="1" customWidth="1"/>
    <col min="3" max="3" width="10.85546875" style="1" customWidth="1"/>
    <col min="4" max="4" width="18.42578125" style="1" customWidth="1"/>
    <col min="5" max="5" width="17.7109375" style="44" customWidth="1"/>
    <col min="6" max="16383" width="8.85546875" style="1" hidden="1"/>
    <col min="16384" max="16384" width="0.5703125" style="1" customWidth="1"/>
  </cols>
  <sheetData>
    <row r="1" spans="1:7" s="41" customFormat="1" ht="74.25" customHeight="1" x14ac:dyDescent="0.55000000000000004">
      <c r="B1" s="43"/>
      <c r="C1" s="57"/>
      <c r="D1" s="57"/>
      <c r="E1" s="63"/>
      <c r="G1" s="66"/>
    </row>
    <row r="2" spans="1:7" s="41" customFormat="1" ht="34.5" x14ac:dyDescent="0.55000000000000004">
      <c r="A2" s="61"/>
      <c r="B2" s="65" t="s">
        <v>39</v>
      </c>
      <c r="C2" s="43"/>
      <c r="D2" s="43"/>
      <c r="E2" s="54"/>
    </row>
    <row r="3" spans="1:7" s="41" customFormat="1" x14ac:dyDescent="0.25">
      <c r="A3" s="61"/>
      <c r="B3" s="43"/>
      <c r="C3" s="43"/>
      <c r="D3" s="43"/>
      <c r="E3" s="54"/>
    </row>
    <row r="4" spans="1:7" x14ac:dyDescent="0.25">
      <c r="A4" s="125" t="s">
        <v>40</v>
      </c>
      <c r="B4" s="127"/>
      <c r="C4" s="128" t="s">
        <v>20</v>
      </c>
      <c r="D4" s="131" t="s">
        <v>17</v>
      </c>
      <c r="E4" s="54"/>
    </row>
    <row r="5" spans="1:7" x14ac:dyDescent="0.25">
      <c r="A5" s="6" t="s">
        <v>103</v>
      </c>
      <c r="B5" s="19"/>
      <c r="C5" s="28">
        <v>20</v>
      </c>
      <c r="D5" s="70">
        <f>'Standaard pakket'!M36*C5</f>
        <v>0</v>
      </c>
      <c r="E5" s="54"/>
    </row>
    <row r="6" spans="1:7" x14ac:dyDescent="0.25">
      <c r="A6" s="6" t="s">
        <v>104</v>
      </c>
      <c r="B6" s="19"/>
      <c r="C6" s="28">
        <v>10</v>
      </c>
      <c r="D6" s="70">
        <f>'Bezorgopties &amp; toeslagen'!S15*C6</f>
        <v>0</v>
      </c>
      <c r="E6" s="54"/>
    </row>
    <row r="7" spans="1:7" x14ac:dyDescent="0.25">
      <c r="A7" s="6" t="s">
        <v>105</v>
      </c>
      <c r="B7" s="19"/>
      <c r="C7" s="28">
        <v>15</v>
      </c>
      <c r="D7" s="70">
        <f>'Collectie &amp; Retour'!S7</f>
        <v>0</v>
      </c>
      <c r="E7" s="54"/>
    </row>
    <row r="8" spans="1:7" x14ac:dyDescent="0.25">
      <c r="A8" s="6" t="s">
        <v>106</v>
      </c>
      <c r="B8" s="19"/>
      <c r="C8" s="28">
        <v>5</v>
      </c>
      <c r="D8" s="70">
        <f>Administratie!G7*C8</f>
        <v>0</v>
      </c>
      <c r="E8" s="54"/>
    </row>
    <row r="9" spans="1:7" x14ac:dyDescent="0.25">
      <c r="A9" s="6"/>
      <c r="B9" s="19"/>
      <c r="C9" s="14"/>
      <c r="D9" s="70"/>
      <c r="E9" s="54"/>
    </row>
    <row r="10" spans="1:7" ht="15.75" thickBot="1" x14ac:dyDescent="0.3">
      <c r="A10" s="30"/>
      <c r="B10" s="19"/>
      <c r="C10" s="14"/>
      <c r="D10" s="31"/>
      <c r="E10" s="54"/>
    </row>
    <row r="11" spans="1:7" ht="15.75" thickTop="1" x14ac:dyDescent="0.25">
      <c r="A11" s="61"/>
      <c r="B11" s="154" t="s">
        <v>48</v>
      </c>
      <c r="C11" s="155"/>
      <c r="D11" s="116">
        <f>D5+D6+D7+D8</f>
        <v>0</v>
      </c>
      <c r="E11" s="54"/>
    </row>
    <row r="12" spans="1:7" s="41" customFormat="1" x14ac:dyDescent="0.25">
      <c r="A12" s="61"/>
      <c r="B12" s="43"/>
      <c r="C12" s="43"/>
      <c r="D12" s="43"/>
      <c r="E12" s="54"/>
    </row>
    <row r="13" spans="1:7" s="41" customFormat="1" x14ac:dyDescent="0.25">
      <c r="A13" s="61"/>
      <c r="B13" s="43"/>
      <c r="C13" s="43"/>
      <c r="D13" s="43"/>
      <c r="E13" s="54"/>
    </row>
    <row r="14" spans="1:7" s="41" customFormat="1" x14ac:dyDescent="0.25">
      <c r="A14" s="61"/>
      <c r="B14" s="43"/>
      <c r="C14" s="43"/>
      <c r="D14" s="43"/>
      <c r="E14" s="54"/>
    </row>
    <row r="15" spans="1:7" s="41" customFormat="1" x14ac:dyDescent="0.25">
      <c r="A15" s="62"/>
      <c r="B15" s="60"/>
      <c r="C15" s="60"/>
      <c r="D15" s="60"/>
      <c r="E15" s="55"/>
    </row>
  </sheetData>
  <sheetProtection sheet="1" selectLockedCells="1" selectUnlockedCells="1"/>
  <mergeCells count="1">
    <mergeCell ref="B11:C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F9BE1-BB39-46B2-B191-D5D2BBA98E6E}">
  <dimension ref="A1:S33"/>
  <sheetViews>
    <sheetView zoomScale="95" zoomScaleNormal="95" workbookViewId="0">
      <selection activeCell="E20" sqref="E20"/>
    </sheetView>
  </sheetViews>
  <sheetFormatPr defaultColWidth="0" defaultRowHeight="15" zeroHeight="1" x14ac:dyDescent="0.25"/>
  <cols>
    <col min="1" max="1" width="9.140625" style="1" customWidth="1"/>
    <col min="2" max="2" width="19.85546875" style="1" customWidth="1"/>
    <col min="3" max="3" width="15.42578125" style="1" customWidth="1"/>
    <col min="4" max="4" width="16.28515625" style="1" bestFit="1" customWidth="1"/>
    <col min="5" max="5" width="14.28515625" style="1" bestFit="1" customWidth="1"/>
    <col min="6" max="6" width="13" style="1" customWidth="1"/>
    <col min="7" max="7" width="11.7109375" style="1" customWidth="1"/>
    <col min="8" max="8" width="14.85546875" style="1" customWidth="1"/>
    <col min="9" max="9" width="16.28515625" style="1" bestFit="1" customWidth="1"/>
    <col min="10" max="10" width="11.140625" style="1" bestFit="1" customWidth="1"/>
    <col min="11" max="11" width="10.42578125" style="1" bestFit="1" customWidth="1"/>
    <col min="12" max="12" width="14.28515625" style="7" bestFit="1" customWidth="1"/>
    <col min="13" max="13" width="9.140625" style="1" customWidth="1"/>
    <col min="14" max="14" width="11.140625" style="1" bestFit="1" customWidth="1"/>
    <col min="15" max="15" width="16.28515625" style="1" bestFit="1" customWidth="1"/>
    <col min="16" max="16" width="11.140625" style="1" bestFit="1" customWidth="1"/>
    <col min="17" max="17" width="10.42578125" style="1" bestFit="1" customWidth="1"/>
    <col min="18" max="18" width="14.28515625" style="1" bestFit="1" customWidth="1"/>
    <col min="19" max="19" width="9.140625" style="1" customWidth="1"/>
    <col min="20" max="16384" width="9.140625" style="1" hidden="1"/>
  </cols>
  <sheetData>
    <row r="1" spans="1:19" s="41" customFormat="1" ht="34.5" x14ac:dyDescent="0.55000000000000004">
      <c r="A1" s="67"/>
      <c r="B1" s="143" t="s">
        <v>52</v>
      </c>
      <c r="C1" s="143"/>
      <c r="D1" s="143"/>
      <c r="E1" s="143"/>
      <c r="F1" s="143"/>
      <c r="G1" s="80"/>
      <c r="H1" s="56"/>
      <c r="I1" s="56"/>
      <c r="J1" s="56"/>
      <c r="K1" s="56"/>
      <c r="L1" s="43"/>
      <c r="M1" s="56"/>
      <c r="N1" s="56"/>
      <c r="O1" s="56"/>
      <c r="P1" s="56"/>
      <c r="Q1" s="56"/>
      <c r="R1" s="56"/>
      <c r="S1" s="53"/>
    </row>
    <row r="2" spans="1:19" s="41" customFormat="1" x14ac:dyDescent="0.25">
      <c r="A2" s="61"/>
      <c r="B2" s="43"/>
      <c r="C2" s="43"/>
      <c r="D2" s="43"/>
      <c r="E2" s="43"/>
      <c r="F2" s="43"/>
      <c r="G2" s="43"/>
      <c r="H2" s="43"/>
      <c r="I2" s="43"/>
      <c r="J2" s="43"/>
      <c r="K2" s="43"/>
      <c r="L2" s="43"/>
      <c r="M2" s="43"/>
      <c r="N2" s="43"/>
      <c r="O2" s="43"/>
      <c r="P2" s="43"/>
      <c r="Q2" s="43"/>
      <c r="R2" s="43"/>
      <c r="S2" s="54"/>
    </row>
    <row r="3" spans="1:19" s="41" customFormat="1" x14ac:dyDescent="0.25">
      <c r="A3" s="58" t="s">
        <v>70</v>
      </c>
      <c r="B3" s="43"/>
      <c r="C3" s="43"/>
      <c r="D3" s="43"/>
      <c r="E3" s="43"/>
      <c r="F3" s="59" t="s">
        <v>71</v>
      </c>
      <c r="G3" s="59"/>
      <c r="H3" s="43"/>
      <c r="I3" s="43"/>
      <c r="J3" s="43"/>
      <c r="K3" s="43"/>
      <c r="L3" s="43"/>
      <c r="M3" s="43"/>
      <c r="N3" s="43"/>
      <c r="O3" s="43"/>
      <c r="P3" s="43"/>
      <c r="Q3" s="43"/>
      <c r="R3" s="43"/>
      <c r="S3" s="54"/>
    </row>
    <row r="4" spans="1:19" s="41" customFormat="1" x14ac:dyDescent="0.25">
      <c r="A4" s="71" t="s">
        <v>47</v>
      </c>
      <c r="B4" s="72" t="s">
        <v>49</v>
      </c>
      <c r="C4" s="72" t="s">
        <v>20</v>
      </c>
      <c r="D4" s="72" t="s">
        <v>51</v>
      </c>
      <c r="E4" s="43"/>
      <c r="F4" s="72" t="s">
        <v>59</v>
      </c>
      <c r="G4" s="159" t="s">
        <v>64</v>
      </c>
      <c r="H4" s="159"/>
      <c r="I4" s="90"/>
      <c r="J4" s="43"/>
      <c r="K4" s="43"/>
      <c r="L4" s="43"/>
      <c r="M4" s="43"/>
      <c r="N4" s="43"/>
      <c r="O4" s="43"/>
      <c r="P4" s="43"/>
      <c r="Q4" s="43"/>
      <c r="R4" s="43"/>
      <c r="S4" s="54"/>
    </row>
    <row r="5" spans="1:19" s="41" customFormat="1" x14ac:dyDescent="0.25">
      <c r="A5" s="61" t="s">
        <v>110</v>
      </c>
      <c r="B5" s="43" t="s">
        <v>45</v>
      </c>
      <c r="C5" s="73">
        <v>0.4</v>
      </c>
      <c r="D5" s="74">
        <f>C5*$D$8</f>
        <v>30000</v>
      </c>
      <c r="E5" s="43"/>
      <c r="F5" s="59" t="s">
        <v>65</v>
      </c>
      <c r="G5" s="59"/>
      <c r="H5" s="75">
        <v>0</v>
      </c>
      <c r="I5" s="43"/>
      <c r="J5" s="43"/>
      <c r="K5" s="43"/>
      <c r="L5" s="43"/>
      <c r="M5" s="43"/>
      <c r="N5" s="43"/>
      <c r="O5" s="43"/>
      <c r="P5" s="43"/>
      <c r="Q5" s="43"/>
      <c r="R5" s="43"/>
      <c r="S5" s="43"/>
    </row>
    <row r="6" spans="1:19" s="41" customFormat="1" x14ac:dyDescent="0.25">
      <c r="A6" s="41" t="s">
        <v>109</v>
      </c>
      <c r="B6" s="43" t="s">
        <v>45</v>
      </c>
      <c r="C6" s="73">
        <v>0.35</v>
      </c>
      <c r="D6" s="74">
        <f>C6*$D$8</f>
        <v>26250</v>
      </c>
      <c r="E6" s="43"/>
      <c r="F6" s="59" t="s">
        <v>66</v>
      </c>
      <c r="G6" s="59"/>
      <c r="H6" s="75">
        <v>0.2</v>
      </c>
      <c r="I6" s="43"/>
      <c r="J6" s="43"/>
      <c r="K6" s="43"/>
      <c r="L6" s="43"/>
      <c r="M6" s="43"/>
      <c r="N6" s="43"/>
      <c r="O6" s="43"/>
      <c r="P6" s="43"/>
      <c r="Q6" s="43"/>
      <c r="R6" s="43"/>
      <c r="S6" s="43"/>
    </row>
    <row r="7" spans="1:19" s="41" customFormat="1" ht="15.75" thickBot="1" x14ac:dyDescent="0.3">
      <c r="A7" s="69" t="s">
        <v>62</v>
      </c>
      <c r="B7" s="52" t="s">
        <v>46</v>
      </c>
      <c r="C7" s="76">
        <v>0.25</v>
      </c>
      <c r="D7" s="77">
        <f>C7*$D$8</f>
        <v>18750</v>
      </c>
      <c r="E7" s="43"/>
      <c r="F7" s="59" t="s">
        <v>67</v>
      </c>
      <c r="G7" s="59"/>
      <c r="H7" s="75">
        <v>0.4</v>
      </c>
      <c r="I7" s="43"/>
      <c r="J7" s="43"/>
      <c r="K7" s="43"/>
      <c r="L7" s="43"/>
      <c r="M7" s="43"/>
      <c r="N7" s="43"/>
      <c r="O7" s="43"/>
      <c r="P7" s="43"/>
      <c r="Q7" s="43"/>
      <c r="R7" s="43"/>
      <c r="S7" s="43"/>
    </row>
    <row r="8" spans="1:19" s="41" customFormat="1" ht="15.75" thickTop="1" x14ac:dyDescent="0.25">
      <c r="A8" s="61"/>
      <c r="B8" s="78" t="s">
        <v>50</v>
      </c>
      <c r="C8" s="78"/>
      <c r="D8" s="79">
        <v>75000</v>
      </c>
      <c r="E8" s="43"/>
      <c r="F8" s="59" t="s">
        <v>68</v>
      </c>
      <c r="G8" s="59"/>
      <c r="H8" s="75">
        <v>0.8</v>
      </c>
      <c r="I8" s="43"/>
      <c r="J8" s="43"/>
      <c r="K8" s="43"/>
      <c r="L8" s="43"/>
      <c r="M8" s="43"/>
      <c r="N8" s="43"/>
      <c r="O8" s="43"/>
      <c r="P8" s="43"/>
      <c r="Q8" s="43"/>
      <c r="R8" s="43"/>
      <c r="S8" s="43"/>
    </row>
    <row r="9" spans="1:19" s="41" customFormat="1" x14ac:dyDescent="0.25">
      <c r="E9" s="43"/>
      <c r="F9" s="59" t="s">
        <v>61</v>
      </c>
      <c r="G9" s="59"/>
      <c r="H9" s="75">
        <v>1</v>
      </c>
      <c r="I9" s="43"/>
      <c r="J9" s="43"/>
      <c r="K9" s="43"/>
      <c r="L9" s="43"/>
      <c r="M9" s="43"/>
      <c r="N9" s="43"/>
      <c r="O9" s="43"/>
      <c r="P9" s="43"/>
      <c r="Q9" s="43"/>
      <c r="R9" s="43"/>
      <c r="S9" s="43"/>
    </row>
    <row r="10" spans="1:19" s="41" customFormat="1" x14ac:dyDescent="0.25">
      <c r="A10" s="61"/>
      <c r="B10" s="43"/>
      <c r="C10" s="43"/>
      <c r="D10" s="43"/>
      <c r="E10" s="43"/>
      <c r="F10" s="59"/>
      <c r="G10" s="59"/>
      <c r="H10" s="75"/>
      <c r="I10" s="43"/>
      <c r="J10" s="43"/>
      <c r="K10" s="43"/>
      <c r="L10" s="43"/>
      <c r="M10" s="43"/>
      <c r="N10" s="43"/>
      <c r="O10" s="43"/>
      <c r="P10" s="43"/>
      <c r="Q10" s="43"/>
      <c r="R10" s="43"/>
      <c r="S10" s="43"/>
    </row>
    <row r="11" spans="1:19" s="41" customFormat="1" x14ac:dyDescent="0.25">
      <c r="A11" s="61"/>
      <c r="B11" s="43"/>
      <c r="C11" s="43"/>
      <c r="D11" s="43"/>
      <c r="E11" s="43"/>
      <c r="F11" s="43"/>
      <c r="G11" s="43"/>
      <c r="H11" s="43"/>
      <c r="I11" s="43"/>
      <c r="J11" s="43"/>
      <c r="K11" s="43"/>
      <c r="L11" s="43"/>
      <c r="M11" s="43"/>
      <c r="N11" s="43"/>
      <c r="O11" s="43"/>
      <c r="P11" s="43"/>
      <c r="Q11" s="43"/>
      <c r="R11" s="43"/>
      <c r="S11" s="54"/>
    </row>
    <row r="12" spans="1:19" s="41" customFormat="1" ht="3.75" customHeight="1" x14ac:dyDescent="0.25">
      <c r="A12" s="61"/>
      <c r="B12" s="43"/>
      <c r="C12" s="43"/>
      <c r="D12" s="43"/>
      <c r="E12" s="43"/>
      <c r="F12" s="43"/>
      <c r="G12" s="43"/>
      <c r="H12" s="43"/>
      <c r="I12" s="43"/>
      <c r="J12" s="43"/>
      <c r="K12" s="43"/>
      <c r="L12" s="43"/>
      <c r="M12" s="43"/>
      <c r="N12" s="43"/>
      <c r="O12" s="43"/>
      <c r="P12" s="43"/>
      <c r="Q12" s="43"/>
      <c r="R12" s="43"/>
      <c r="S12" s="54"/>
    </row>
    <row r="13" spans="1:19" s="41" customFormat="1" x14ac:dyDescent="0.25">
      <c r="A13" s="61"/>
      <c r="B13" s="43"/>
      <c r="C13" s="43"/>
      <c r="D13" s="43"/>
      <c r="E13" s="43"/>
      <c r="F13" s="43"/>
      <c r="G13" s="43"/>
      <c r="H13" s="43"/>
      <c r="I13" s="43"/>
      <c r="J13" s="43"/>
      <c r="K13" s="43"/>
      <c r="L13" s="43"/>
      <c r="M13" s="43"/>
      <c r="N13" s="43"/>
      <c r="O13" s="43"/>
      <c r="P13" s="43"/>
      <c r="Q13" s="43"/>
      <c r="R13" s="43"/>
      <c r="S13" s="54"/>
    </row>
    <row r="14" spans="1:19" s="41" customFormat="1" x14ac:dyDescent="0.25">
      <c r="A14" s="61" t="s">
        <v>53</v>
      </c>
      <c r="B14" s="43"/>
      <c r="C14" s="43"/>
      <c r="D14" s="43"/>
      <c r="E14" s="43"/>
      <c r="F14" s="43"/>
      <c r="G14" s="43"/>
      <c r="H14" s="43"/>
      <c r="I14" s="43"/>
      <c r="J14" s="43"/>
      <c r="K14" s="43"/>
      <c r="L14" s="43"/>
      <c r="M14" s="43"/>
      <c r="N14" s="43"/>
      <c r="O14" s="43"/>
      <c r="P14" s="43"/>
      <c r="Q14" s="43"/>
      <c r="R14" s="43"/>
      <c r="S14" s="54"/>
    </row>
    <row r="15" spans="1:19" s="41" customFormat="1" x14ac:dyDescent="0.25">
      <c r="A15" s="61" t="s">
        <v>54</v>
      </c>
      <c r="B15" s="43"/>
      <c r="C15" s="43"/>
      <c r="D15" s="43"/>
      <c r="E15" s="43"/>
      <c r="F15" s="43"/>
      <c r="G15" s="43"/>
      <c r="H15" s="43"/>
      <c r="I15" s="43"/>
      <c r="J15" s="43"/>
      <c r="K15" s="43"/>
      <c r="L15" s="43"/>
      <c r="M15" s="43"/>
      <c r="N15" s="43"/>
      <c r="O15" s="43"/>
      <c r="P15" s="43"/>
      <c r="Q15" s="43"/>
      <c r="R15" s="43"/>
      <c r="S15" s="54"/>
    </row>
    <row r="16" spans="1:19" s="41" customFormat="1" x14ac:dyDescent="0.25">
      <c r="A16" s="61" t="s">
        <v>55</v>
      </c>
      <c r="B16" s="43"/>
      <c r="C16" s="43"/>
      <c r="D16" s="43"/>
      <c r="E16" s="43"/>
      <c r="F16" s="43"/>
      <c r="G16" s="43"/>
      <c r="H16" s="43"/>
      <c r="I16" s="43"/>
      <c r="J16" s="43"/>
      <c r="K16" s="43"/>
      <c r="L16" s="43"/>
      <c r="M16" s="43"/>
      <c r="N16" s="43"/>
      <c r="O16" s="43"/>
      <c r="P16" s="43"/>
      <c r="Q16" s="43"/>
      <c r="R16" s="43"/>
      <c r="S16" s="54"/>
    </row>
    <row r="17" spans="1:19" s="41" customFormat="1" x14ac:dyDescent="0.25">
      <c r="A17" s="61"/>
      <c r="B17" s="43"/>
      <c r="C17" s="43"/>
      <c r="D17" s="43"/>
      <c r="E17" s="43"/>
      <c r="F17" s="43"/>
      <c r="G17" s="43"/>
      <c r="H17" s="43"/>
      <c r="I17" s="43"/>
      <c r="J17" s="43"/>
      <c r="K17" s="43"/>
      <c r="L17" s="43"/>
      <c r="M17" s="43"/>
      <c r="N17" s="43"/>
      <c r="O17" s="43"/>
      <c r="P17" s="43"/>
      <c r="Q17" s="43"/>
      <c r="R17" s="43"/>
      <c r="S17" s="54"/>
    </row>
    <row r="18" spans="1:19" s="41" customFormat="1" x14ac:dyDescent="0.25">
      <c r="A18" s="61"/>
      <c r="B18" s="43"/>
      <c r="C18" s="43"/>
      <c r="D18" s="43"/>
      <c r="E18" s="43"/>
      <c r="F18" s="43"/>
      <c r="G18" s="43"/>
      <c r="H18" s="43"/>
      <c r="I18" s="43"/>
      <c r="J18" s="43"/>
      <c r="K18" s="43"/>
      <c r="L18" s="43"/>
      <c r="M18" s="43"/>
      <c r="N18" s="43"/>
      <c r="O18" s="43"/>
      <c r="P18" s="43"/>
      <c r="Q18" s="43"/>
      <c r="R18" s="43"/>
    </row>
    <row r="19" spans="1:19" s="41" customFormat="1" ht="21" x14ac:dyDescent="0.35">
      <c r="A19" s="156" t="s">
        <v>56</v>
      </c>
      <c r="B19" s="157"/>
      <c r="C19" s="157"/>
      <c r="D19" s="157"/>
      <c r="E19" s="158"/>
      <c r="F19" s="59"/>
      <c r="G19" s="156" t="s">
        <v>57</v>
      </c>
      <c r="H19" s="157"/>
      <c r="I19" s="157"/>
      <c r="J19" s="157"/>
      <c r="K19" s="158"/>
      <c r="L19" s="59"/>
      <c r="M19" s="156" t="s">
        <v>58</v>
      </c>
      <c r="N19" s="157"/>
      <c r="O19" s="157"/>
      <c r="P19" s="157"/>
      <c r="Q19" s="158"/>
    </row>
    <row r="20" spans="1:19" s="41" customFormat="1" x14ac:dyDescent="0.25">
      <c r="A20" s="2" t="s">
        <v>69</v>
      </c>
      <c r="B20" s="82"/>
      <c r="C20" s="3"/>
      <c r="D20" s="3"/>
      <c r="E20" s="104">
        <v>108684</v>
      </c>
      <c r="F20" s="59"/>
      <c r="G20" s="2" t="s">
        <v>69</v>
      </c>
      <c r="H20" s="82"/>
      <c r="I20" s="3"/>
      <c r="J20" s="3"/>
      <c r="K20" s="104">
        <v>102510</v>
      </c>
      <c r="L20" s="43"/>
      <c r="M20" s="2" t="s">
        <v>69</v>
      </c>
      <c r="N20" s="82"/>
      <c r="O20" s="3"/>
      <c r="P20" s="3"/>
      <c r="Q20" s="104">
        <v>98000</v>
      </c>
    </row>
    <row r="21" spans="1:19" s="41" customFormat="1" x14ac:dyDescent="0.25">
      <c r="A21" s="6"/>
      <c r="B21" s="83" t="s">
        <v>59</v>
      </c>
      <c r="C21" s="7" t="s">
        <v>51</v>
      </c>
      <c r="D21" s="7" t="s">
        <v>60</v>
      </c>
      <c r="E21" s="19"/>
      <c r="F21" s="59"/>
      <c r="G21" s="6"/>
      <c r="H21" s="83" t="s">
        <v>59</v>
      </c>
      <c r="I21" s="7" t="s">
        <v>51</v>
      </c>
      <c r="J21" s="7" t="s">
        <v>60</v>
      </c>
      <c r="K21" s="19"/>
      <c r="L21" s="43"/>
      <c r="M21" s="6"/>
      <c r="N21" s="83" t="s">
        <v>59</v>
      </c>
      <c r="O21" s="7" t="s">
        <v>51</v>
      </c>
      <c r="P21" s="7" t="s">
        <v>60</v>
      </c>
      <c r="Q21" s="19"/>
    </row>
    <row r="22" spans="1:19" s="41" customFormat="1" x14ac:dyDescent="0.25">
      <c r="A22" s="6" t="s">
        <v>110</v>
      </c>
      <c r="B22" s="102" t="s">
        <v>68</v>
      </c>
      <c r="C22" s="36">
        <f>VLOOKUP(A22,$A$5:$D$7,4,0)</f>
        <v>30000</v>
      </c>
      <c r="D22" s="35">
        <f>IF(ISERROR(VLOOKUP(B22,$F$5:$H$9,3,FALSE)),"",VLOOKUP(B22,$F$5:$H$9,3,FALSE)*C22)</f>
        <v>24000</v>
      </c>
      <c r="E22" s="19"/>
      <c r="F22" s="59"/>
      <c r="G22" s="6" t="s">
        <v>110</v>
      </c>
      <c r="H22" s="102" t="s">
        <v>68</v>
      </c>
      <c r="I22" s="36">
        <f>VLOOKUP(G22,$A$5:$D$7,4,0)</f>
        <v>30000</v>
      </c>
      <c r="J22" s="35">
        <f>IF(ISERROR(VLOOKUP(H22,$F$5:$H$9,3,FALSE)),"",VLOOKUP(H22,$F$5:$H$9,3,FALSE)*I22)</f>
        <v>24000</v>
      </c>
      <c r="K22" s="19"/>
      <c r="L22" s="43"/>
      <c r="M22" s="6" t="s">
        <v>110</v>
      </c>
      <c r="N22" s="102" t="s">
        <v>68</v>
      </c>
      <c r="O22" s="36">
        <f>VLOOKUP(M22,$A$5:$D$7,4,0)</f>
        <v>30000</v>
      </c>
      <c r="P22" s="35">
        <f>IF(ISERROR(VLOOKUP(N22,$F$5:$H$9,3,FALSE)),"",VLOOKUP(N22,$F$5:$H$9,3,FALSE)*O22)</f>
        <v>24000</v>
      </c>
      <c r="Q22" s="19"/>
    </row>
    <row r="23" spans="1:19" s="41" customFormat="1" x14ac:dyDescent="0.25">
      <c r="A23" s="6" t="s">
        <v>109</v>
      </c>
      <c r="B23" s="102" t="s">
        <v>61</v>
      </c>
      <c r="C23" s="36">
        <f>VLOOKUP(A23,$A$5:$D$7,4,0)</f>
        <v>26250</v>
      </c>
      <c r="D23" s="35">
        <f>IF(ISERROR(VLOOKUP(B23,$F$5:$H$9,3,FALSE)),"",VLOOKUP(B23,$F$5:$H$9,3,FALSE)*C23)</f>
        <v>26250</v>
      </c>
      <c r="E23" s="19"/>
      <c r="F23" s="59"/>
      <c r="G23" s="6" t="s">
        <v>109</v>
      </c>
      <c r="H23" s="102" t="s">
        <v>68</v>
      </c>
      <c r="I23" s="36">
        <f>VLOOKUP(G23,$A$5:$D$7,4,0)</f>
        <v>26250</v>
      </c>
      <c r="J23" s="35">
        <f>IF(ISERROR(VLOOKUP(H23,$F$5:$H$9,3,FALSE)),"",VLOOKUP(H23,$F$5:$H$9,3,FALSE)*I23)</f>
        <v>21000</v>
      </c>
      <c r="K23" s="19"/>
      <c r="L23" s="43"/>
      <c r="M23" s="6" t="s">
        <v>109</v>
      </c>
      <c r="N23" s="102" t="s">
        <v>67</v>
      </c>
      <c r="O23" s="36">
        <f>VLOOKUP(M23,$A$5:$D$7,4,0)</f>
        <v>26250</v>
      </c>
      <c r="P23" s="35">
        <f>IF(ISERROR(VLOOKUP(N23,$F$5:$H$9,3,FALSE)),"",VLOOKUP(N23,$F$5:$H$9,3,FALSE)*O23)</f>
        <v>10500</v>
      </c>
      <c r="Q23" s="19"/>
    </row>
    <row r="24" spans="1:19" s="41" customFormat="1" ht="15.75" thickBot="1" x14ac:dyDescent="0.3">
      <c r="A24" s="30" t="s">
        <v>62</v>
      </c>
      <c r="B24" s="103" t="s">
        <v>68</v>
      </c>
      <c r="C24" s="33">
        <f>VLOOKUP(A24,$A$5:$D$7,4,0)</f>
        <v>18750</v>
      </c>
      <c r="D24" s="34">
        <f>IF(ISERROR(VLOOKUP(B24,$F$5:$H$9,3,FALSE)),"",VLOOKUP(B24,$F$5:$H$9,3,FALSE)*C24)</f>
        <v>15000</v>
      </c>
      <c r="E24" s="68"/>
      <c r="F24" s="43"/>
      <c r="G24" s="30" t="s">
        <v>62</v>
      </c>
      <c r="H24" s="103" t="s">
        <v>67</v>
      </c>
      <c r="I24" s="33">
        <f>VLOOKUP(G24,$A$5:$D$7,4,0)</f>
        <v>18750</v>
      </c>
      <c r="J24" s="34">
        <f>IF(ISERROR(VLOOKUP(H24,$F$5:$H$9,3,FALSE)),"",VLOOKUP(H24,$F$5:$H$9,3,FALSE)*I24)</f>
        <v>7500</v>
      </c>
      <c r="K24" s="68"/>
      <c r="L24" s="59"/>
      <c r="M24" s="30" t="s">
        <v>62</v>
      </c>
      <c r="N24" s="103" t="s">
        <v>68</v>
      </c>
      <c r="O24" s="33">
        <f>VLOOKUP(M24,$A$5:$D$7,4,0)</f>
        <v>18750</v>
      </c>
      <c r="P24" s="34">
        <f>IF(ISERROR(VLOOKUP(N24,$F$5:$H$9,3,FALSE)),"",VLOOKUP(N24,$F$5:$H$9,3,FALSE)*O24)</f>
        <v>15000</v>
      </c>
      <c r="Q24" s="68"/>
    </row>
    <row r="25" spans="1:19" s="41" customFormat="1" ht="15.75" thickTop="1" x14ac:dyDescent="0.25">
      <c r="A25" s="61"/>
      <c r="B25" s="43"/>
      <c r="C25" s="84" t="s">
        <v>39</v>
      </c>
      <c r="D25" s="85">
        <f>SUM(D22:D24)</f>
        <v>65250</v>
      </c>
      <c r="E25" s="86"/>
      <c r="F25" s="43"/>
      <c r="G25" s="81"/>
      <c r="H25" s="43"/>
      <c r="I25" s="84" t="s">
        <v>39</v>
      </c>
      <c r="J25" s="85">
        <f>SUM(J22:J24)</f>
        <v>52500</v>
      </c>
      <c r="K25" s="86"/>
      <c r="L25" s="59"/>
      <c r="M25" s="81"/>
      <c r="N25" s="43"/>
      <c r="O25" s="84" t="s">
        <v>39</v>
      </c>
      <c r="P25" s="85">
        <f>SUM(P22:P24)</f>
        <v>49500</v>
      </c>
      <c r="Q25" s="86"/>
    </row>
    <row r="26" spans="1:19" s="41" customFormat="1" x14ac:dyDescent="0.25">
      <c r="A26" s="61"/>
      <c r="B26" s="54"/>
      <c r="C26" s="87" t="s">
        <v>63</v>
      </c>
      <c r="D26" s="88"/>
      <c r="E26" s="89">
        <f>E20-D25</f>
        <v>43434</v>
      </c>
      <c r="F26" s="43"/>
      <c r="G26" s="43"/>
      <c r="H26" s="54"/>
      <c r="I26" s="91" t="s">
        <v>63</v>
      </c>
      <c r="J26" s="88"/>
      <c r="K26" s="89">
        <f>K20-J25</f>
        <v>50010</v>
      </c>
      <c r="L26" s="43"/>
      <c r="M26" s="43"/>
      <c r="N26" s="54"/>
      <c r="O26" s="91" t="s">
        <v>63</v>
      </c>
      <c r="P26" s="88"/>
      <c r="Q26" s="89">
        <f>Q20-P25</f>
        <v>48500</v>
      </c>
      <c r="R26" s="43"/>
    </row>
    <row r="27" spans="1:19" s="41" customFormat="1" x14ac:dyDescent="0.25">
      <c r="A27" s="61"/>
      <c r="B27" s="43"/>
      <c r="C27" s="43"/>
      <c r="D27" s="43"/>
      <c r="E27" s="43"/>
      <c r="F27" s="43"/>
      <c r="G27" s="43"/>
      <c r="H27" s="43"/>
      <c r="I27" s="43"/>
      <c r="J27" s="43"/>
      <c r="K27" s="43"/>
      <c r="L27" s="43"/>
      <c r="M27" s="43"/>
      <c r="N27" s="43"/>
      <c r="O27" s="43"/>
      <c r="P27" s="43"/>
      <c r="Q27" s="43"/>
      <c r="R27" s="43"/>
    </row>
    <row r="28" spans="1:19" s="41" customFormat="1" x14ac:dyDescent="0.25">
      <c r="A28" s="61"/>
      <c r="B28" s="43"/>
      <c r="C28" s="43"/>
      <c r="D28" s="43"/>
      <c r="E28" s="43"/>
      <c r="F28" s="43"/>
      <c r="G28" s="43"/>
      <c r="H28" s="43"/>
      <c r="I28" s="43"/>
      <c r="J28" s="43"/>
      <c r="K28" s="43"/>
      <c r="L28" s="43"/>
      <c r="M28" s="43"/>
      <c r="N28" s="43"/>
      <c r="O28" s="43"/>
      <c r="P28" s="43"/>
      <c r="Q28" s="43"/>
      <c r="R28" s="43"/>
    </row>
    <row r="29" spans="1:19" s="41" customFormat="1" x14ac:dyDescent="0.25">
      <c r="A29" s="61"/>
      <c r="B29" s="43"/>
      <c r="C29" s="43"/>
      <c r="D29" s="43"/>
      <c r="E29" s="43"/>
      <c r="F29" s="43"/>
      <c r="G29" s="43"/>
      <c r="H29" s="43"/>
      <c r="I29" s="43"/>
      <c r="J29" s="43"/>
      <c r="K29" s="43"/>
      <c r="L29" s="43"/>
      <c r="M29" s="43"/>
      <c r="N29" s="43"/>
      <c r="O29" s="43"/>
      <c r="P29" s="43"/>
      <c r="Q29" s="43"/>
      <c r="R29" s="43"/>
    </row>
    <row r="30" spans="1:19" s="41" customFormat="1" x14ac:dyDescent="0.25">
      <c r="A30" s="61"/>
      <c r="B30" s="43"/>
      <c r="C30" s="43"/>
      <c r="D30" s="43"/>
      <c r="E30" s="43"/>
      <c r="F30" s="43"/>
      <c r="G30" s="43"/>
      <c r="H30" s="43"/>
      <c r="I30" s="43"/>
      <c r="J30" s="43"/>
      <c r="K30" s="43"/>
      <c r="L30" s="43"/>
      <c r="M30" s="43"/>
      <c r="N30" s="43"/>
      <c r="O30" s="43"/>
      <c r="P30" s="43"/>
      <c r="Q30" s="43"/>
      <c r="R30" s="43"/>
      <c r="S30" s="54"/>
    </row>
    <row r="31" spans="1:19" s="41" customFormat="1" x14ac:dyDescent="0.25">
      <c r="A31" s="61"/>
      <c r="B31" s="43"/>
      <c r="C31" s="43"/>
      <c r="D31" s="43"/>
      <c r="E31" s="43"/>
      <c r="F31" s="43"/>
      <c r="G31" s="43"/>
      <c r="H31" s="43"/>
      <c r="I31" s="43"/>
      <c r="J31" s="43"/>
      <c r="K31" s="43"/>
      <c r="L31" s="43"/>
      <c r="M31" s="43"/>
      <c r="N31" s="43"/>
      <c r="O31" s="43"/>
      <c r="P31" s="43"/>
      <c r="Q31" s="43"/>
      <c r="R31" s="43"/>
      <c r="S31" s="54"/>
    </row>
    <row r="32" spans="1:19" s="41" customFormat="1" x14ac:dyDescent="0.25">
      <c r="A32" s="61"/>
      <c r="B32" s="43"/>
      <c r="C32" s="43"/>
      <c r="D32" s="43"/>
      <c r="E32" s="43"/>
      <c r="F32" s="43"/>
      <c r="G32" s="43"/>
      <c r="H32" s="43"/>
      <c r="I32" s="43"/>
      <c r="J32" s="43"/>
      <c r="K32" s="43"/>
      <c r="L32" s="43"/>
      <c r="M32" s="43"/>
      <c r="N32" s="43"/>
      <c r="O32" s="43"/>
      <c r="P32" s="43"/>
      <c r="Q32" s="43"/>
      <c r="R32" s="43"/>
      <c r="S32" s="54"/>
    </row>
    <row r="33" spans="1:19" s="41" customFormat="1" x14ac:dyDescent="0.25">
      <c r="A33" s="62"/>
      <c r="B33" s="60"/>
      <c r="C33" s="60"/>
      <c r="D33" s="60"/>
      <c r="E33" s="60"/>
      <c r="F33" s="60"/>
      <c r="G33" s="60"/>
      <c r="H33" s="60"/>
      <c r="I33" s="60"/>
      <c r="J33" s="60"/>
      <c r="K33" s="60"/>
      <c r="L33" s="60"/>
      <c r="M33" s="60"/>
      <c r="N33" s="60"/>
      <c r="O33" s="60"/>
      <c r="P33" s="60"/>
      <c r="Q33" s="60"/>
      <c r="R33" s="60"/>
      <c r="S33" s="55"/>
    </row>
  </sheetData>
  <sheetProtection sheet="1" selectLockedCells="1"/>
  <mergeCells count="5">
    <mergeCell ref="M19:Q19"/>
    <mergeCell ref="G4:H4"/>
    <mergeCell ref="B1:F1"/>
    <mergeCell ref="A19:E19"/>
    <mergeCell ref="G19:K19"/>
  </mergeCells>
  <phoneticPr fontId="9" type="noConversion"/>
  <dataValidations count="2">
    <dataValidation type="list" allowBlank="1" showInputMessage="1" showErrorMessage="1" sqref="B22:B23 H22:H23 N22:N23" xr:uid="{2EDBFFA1-512E-40D3-AF80-9EE6E719F5E1}">
      <formula1>$F$5:$F$9</formula1>
    </dataValidation>
    <dataValidation type="list" allowBlank="1" showInputMessage="1" showErrorMessage="1" sqref="H24 N24 B24" xr:uid="{9828AA53-436F-4E36-9343-E83F76858947}">
      <formula1>"Onvoldoende,Matig,Voldoende,Goed,Uitstekend"</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Standaard pakket</vt:lpstr>
      <vt:lpstr>Bezorgopties &amp; toeslagen</vt:lpstr>
      <vt:lpstr>Collectie &amp; Retour</vt:lpstr>
      <vt:lpstr>Administratie</vt:lpstr>
      <vt:lpstr>Totaal</vt:lpstr>
      <vt:lpstr>Oefenblad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 LM (Luuk) van den (BEDR/CDI/CO)</dc:creator>
  <cp:lastModifiedBy>Bos, LM (Luuk) van den (BEDR/CDI/COA/LOG)</cp:lastModifiedBy>
  <dcterms:created xsi:type="dcterms:W3CDTF">2025-07-21T14:47:59Z</dcterms:created>
  <dcterms:modified xsi:type="dcterms:W3CDTF">2026-03-31T08:26:47Z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2025-07-21T14:53:33Z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ce385610-ea4f-4d7f-b9a5-198048d52144</vt:lpwstr>
  </property>
  <property fmtid="{D5CDD505-2E9C-101B-9397-08002B2CF9AE}" pid="8" name="MSIP_Label_0b3866f6-513b-41e9-9aa1-311b4823e2dc_ContentBits">
    <vt:lpwstr>0</vt:lpwstr>
  </property>
</Properties>
</file>