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defaultThemeVersion="202300"/>
  <mc:AlternateContent xmlns:mc="http://schemas.openxmlformats.org/markup-compatibility/2006">
    <mc:Choice Requires="x15">
      <x15ac:absPath xmlns:x15ac="http://schemas.microsoft.com/office/spreadsheetml/2010/11/ac" url="https://sbmchouten.sharepoint.com/sites/SBMCInkoopadvies/Shared Documents/General/Opdrachtgevers IA/Publiek Vervoer/NvI/NvI 2/"/>
    </mc:Choice>
  </mc:AlternateContent>
  <xr:revisionPtr revIDLastSave="76" documentId="8_{0466BF39-A0D8-7F48-999B-3A100718EC59}" xr6:coauthVersionLast="47" xr6:coauthVersionMax="47" xr10:uidLastSave="{D294CBDF-790A-DC42-B2F0-89827A98DAE7}"/>
  <bookViews>
    <workbookView xWindow="0" yWindow="680" windowWidth="26480" windowHeight="16860" activeTab="1" xr2:uid="{D308EE2E-0F26-3545-990F-CAEA34C4A1A7}"/>
  </bookViews>
  <sheets>
    <sheet name="Algemene instructie" sheetId="1" r:id="rId1"/>
    <sheet name="Perceel 1" sheetId="2" r:id="rId2"/>
    <sheet name="Perceel 2" sheetId="3" r:id="rId3"/>
    <sheet name="Perceel 3" sheetId="4" r:id="rId4"/>
    <sheet name="Perceel 4" sheetId="5" r:id="rId5"/>
    <sheet name="Perceel 5" sheetId="6" r:id="rId6"/>
    <sheet name="Perceel 6" sheetId="7" r:id="rId7"/>
    <sheet name="Perceel 7"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8" l="1"/>
  <c r="D8" i="8" s="1"/>
  <c r="B7" i="8"/>
  <c r="D7" i="8" s="1"/>
  <c r="B8" i="5"/>
  <c r="D8" i="5" s="1"/>
  <c r="B7" i="5"/>
  <c r="D7" i="5"/>
  <c r="B9" i="4"/>
  <c r="D9" i="4" s="1"/>
  <c r="B8" i="4"/>
  <c r="D8" i="4" s="1"/>
  <c r="B10" i="3"/>
  <c r="D10" i="3" s="1"/>
  <c r="B9" i="3"/>
  <c r="D9" i="3"/>
  <c r="D10" i="2"/>
  <c r="B10" i="2"/>
  <c r="B9" i="2"/>
  <c r="D9" i="2" s="1"/>
  <c r="D9" i="8"/>
  <c r="D6" i="8"/>
  <c r="D5" i="8"/>
  <c r="D4" i="8"/>
  <c r="D7" i="7"/>
  <c r="D6" i="7"/>
  <c r="D5" i="7"/>
  <c r="D4" i="7"/>
  <c r="D9" i="6"/>
  <c r="D8" i="6"/>
  <c r="D7" i="6"/>
  <c r="D6" i="6"/>
  <c r="D5" i="6"/>
  <c r="D4" i="6"/>
  <c r="D9" i="5"/>
  <c r="D6" i="5"/>
  <c r="D5" i="5"/>
  <c r="D4" i="5"/>
  <c r="D6" i="4"/>
  <c r="D5" i="4"/>
  <c r="D4" i="4"/>
  <c r="D11" i="3"/>
  <c r="D8" i="3"/>
  <c r="D7" i="3"/>
  <c r="D6" i="3"/>
  <c r="D5" i="3"/>
  <c r="D4" i="3"/>
  <c r="D11" i="2"/>
  <c r="D8" i="2"/>
  <c r="D7" i="2"/>
  <c r="D6" i="2"/>
  <c r="D5" i="2"/>
  <c r="D4" i="2"/>
  <c r="D11" i="4"/>
  <c r="D10" i="4"/>
  <c r="D7" i="4"/>
  <c r="D10" i="8" l="1"/>
  <c r="D12" i="4"/>
  <c r="D12" i="3"/>
  <c r="D12" i="2"/>
  <c r="D10" i="5"/>
</calcChain>
</file>

<file path=xl/sharedStrings.xml><?xml version="1.0" encoding="utf-8"?>
<sst xmlns="http://schemas.openxmlformats.org/spreadsheetml/2006/main" count="106" uniqueCount="34">
  <si>
    <t>Noord Groningen</t>
  </si>
  <si>
    <t xml:space="preserve">Vervoerssoorten </t>
  </si>
  <si>
    <t>Aantal kilometers</t>
  </si>
  <si>
    <t>Kilometertarief</t>
  </si>
  <si>
    <t>Subtotaal</t>
  </si>
  <si>
    <t>Leerlingenvervoer</t>
  </si>
  <si>
    <t>Participatie</t>
  </si>
  <si>
    <t>Kansrijk Talent</t>
  </si>
  <si>
    <t>Dagbesteding</t>
  </si>
  <si>
    <t>Hubtaxi</t>
  </si>
  <si>
    <t>Wmo</t>
  </si>
  <si>
    <t>Totaal</t>
  </si>
  <si>
    <t>Sportvervoer</t>
  </si>
  <si>
    <t>Oost Groningen</t>
  </si>
  <si>
    <t>Centraal Groningen</t>
  </si>
  <si>
    <t>Zuidwest Groningen</t>
  </si>
  <si>
    <t>Zuidwest Drenthe</t>
  </si>
  <si>
    <t>Zuidoost Drenthe</t>
  </si>
  <si>
    <t>Noordmidden Drenthe</t>
  </si>
  <si>
    <t>Perceel</t>
  </si>
  <si>
    <t>1. Het prijzenblad dient door Inschrijver voorzien te worden van kilometertarieven per vervoerssoort.</t>
  </si>
  <si>
    <t>2. De genoemde kilometeraantallen zijn representatief voor het voorgaande kalenderjaar.</t>
  </si>
  <si>
    <t>3. Inschrijver dient enkel de gele cellen te vullen. Het wijzigen en/of verwijderen van andere cellen kan leiden tot uitsluiting, afhankelijk van de aard en aanleiding van de wijziging/verwijdering.</t>
  </si>
  <si>
    <t>4. Inschrijver vult enkel de tabbladen in van de percelen waarop Inschrijver wenst in te schrijven. De overige dienen te worden leeg gelaten. De percelen waarop Inschrijver Inschrijft dient duidelijk vermeld te staan in het UEA.</t>
  </si>
  <si>
    <t>5. Inschrijver dient de tarieven te kunnen onderbouwen met een open calculatie welke op verzoek verstrekt dient te kunnen worden binnen twee (2) werkdagen na opvragen door Aanbestedende dienst.</t>
  </si>
  <si>
    <t xml:space="preserve">Perceel </t>
  </si>
  <si>
    <t>Invulinstructie Prijzenblad</t>
  </si>
  <si>
    <t>Stadsdienst/Lokaal Vervoer</t>
  </si>
  <si>
    <t>Inschrijfsom</t>
  </si>
  <si>
    <t>Assen</t>
  </si>
  <si>
    <t>Hoogeveen</t>
  </si>
  <si>
    <t>Meppel</t>
  </si>
  <si>
    <t>Jeugdwet - Tarief 1</t>
  </si>
  <si>
    <t>Jeugdwet - Tarief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</si>
</sst>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_(&quot;€&quot;\ * \(#,##0.00\);_(&quot;€&quot;\ * &quot;-&quot;??_);_(@_)"/>
  </numFmts>
  <fonts count="5" x14ac:knownFonts="1">
    <font>
      <sz val="12"/>
      <color theme="1"/>
      <name val="Aptos Narrow"/>
      <family val="2"/>
      <scheme val="minor"/>
    </font>
    <font>
      <b/>
      <sz val="12"/>
      <color theme="1"/>
      <name val="Aptos Narrow"/>
      <scheme val="minor"/>
    </font>
    <font>
      <sz val="12"/>
      <color theme="1"/>
      <name val="Aptos Narrow"/>
      <family val="2"/>
      <scheme val="minor"/>
    </font>
    <font>
      <b/>
      <sz val="20"/>
      <color theme="1"/>
      <name val="Aptos Narrow"/>
      <scheme val="minor"/>
    </font>
    <font>
      <sz val="12"/>
      <color theme="1"/>
      <name val="Aptos Narrow"/>
      <scheme val="minor"/>
    </font>
  </fonts>
  <fills count="4">
    <fill>
      <patternFill patternType="none"/>
    </fill>
    <fill>
      <patternFill patternType="gray125"/>
    </fill>
    <fill>
      <patternFill patternType="solid">
        <fgColor rgb="FFFFFF00"/>
        <bgColor indexed="64"/>
      </patternFill>
    </fill>
    <fill>
      <patternFill patternType="solid">
        <fgColor theme="4" tint="0.79998168889431442"/>
        <bgColor theme="4" tint="0.79998168889431442"/>
      </patternFill>
    </fill>
  </fills>
  <borders count="2">
    <border>
      <left/>
      <right/>
      <top/>
      <bottom/>
      <diagonal/>
    </border>
    <border>
      <left/>
      <right/>
      <top style="thin">
        <color theme="4" tint="0.39997558519241921"/>
      </top>
      <bottom style="thin">
        <color theme="4" tint="0.39997558519241921"/>
      </bottom>
      <diagonal/>
    </border>
  </borders>
  <cellStyleXfs count="2">
    <xf numFmtId="0" fontId="0" fillId="0" borderId="0"/>
    <xf numFmtId="44" fontId="2" fillId="0" borderId="0" applyFont="0" applyFill="0" applyBorder="0" applyAlignment="0" applyProtection="0"/>
  </cellStyleXfs>
  <cellXfs count="16">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3" fontId="0" fillId="0" borderId="0" xfId="0" applyNumberFormat="1"/>
    <xf numFmtId="44" fontId="0" fillId="0" borderId="0" xfId="1" applyFont="1"/>
    <xf numFmtId="0" fontId="3" fillId="0" borderId="0" xfId="0" applyFont="1"/>
    <xf numFmtId="0" fontId="3" fillId="0" borderId="0" xfId="0" applyFont="1" applyAlignment="1">
      <alignment horizontal="right"/>
    </xf>
    <xf numFmtId="44" fontId="0" fillId="0" borderId="0" xfId="0" applyNumberFormat="1"/>
    <xf numFmtId="44" fontId="1" fillId="0" borderId="0" xfId="0" applyNumberFormat="1" applyFont="1"/>
    <xf numFmtId="0" fontId="1" fillId="0" borderId="0" xfId="0" applyFont="1" applyAlignment="1">
      <alignment horizontal="right"/>
    </xf>
    <xf numFmtId="3" fontId="0" fillId="3" borderId="1" xfId="0" applyNumberFormat="1" applyFill="1" applyBorder="1"/>
    <xf numFmtId="3" fontId="0" fillId="0" borderId="1" xfId="0" applyNumberFormat="1" applyBorder="1"/>
    <xf numFmtId="44" fontId="0" fillId="0" borderId="0" xfId="1" applyFont="1" applyFill="1"/>
    <xf numFmtId="0" fontId="4" fillId="0" borderId="0" xfId="0" applyFont="1" applyAlignment="1">
      <alignment wrapText="1"/>
    </xf>
    <xf numFmtId="44" fontId="0" fillId="2" borderId="0" xfId="1" applyFont="1" applyFill="1" applyProtection="1">
      <protection locked="0"/>
    </xf>
  </cellXfs>
  <cellStyles count="2">
    <cellStyle name="Standaard" xfId="0" builtinId="0"/>
    <cellStyle name="Valuta" xfId="1" builtinId="4"/>
  </cellStyles>
  <dxfs count="28">
    <dxf>
      <font>
        <b val="0"/>
        <i val="0"/>
        <strike val="0"/>
        <condense val="0"/>
        <extend val="0"/>
        <outline val="0"/>
        <shadow val="0"/>
        <u val="none"/>
        <vertAlign val="baseline"/>
        <sz val="12"/>
        <color theme="1"/>
        <name val="Aptos Narrow"/>
        <family val="2"/>
        <scheme val="minor"/>
      </font>
      <fill>
        <patternFill patternType="none">
          <bgColor auto="1"/>
        </patternFill>
      </fill>
    </dxf>
    <dxf>
      <fill>
        <patternFill patternType="solid">
          <fgColor indexed="64"/>
          <bgColor rgb="FFFFFF00"/>
        </patternFill>
      </fill>
      <protection locked="0" hidden="0"/>
    </dxf>
    <dxf>
      <font>
        <b val="0"/>
        <i val="0"/>
        <strike val="0"/>
        <condense val="0"/>
        <extend val="0"/>
        <outline val="0"/>
        <shadow val="0"/>
        <u val="none"/>
        <vertAlign val="baseline"/>
        <sz val="12"/>
        <color theme="1"/>
        <name val="Aptos Narrow"/>
        <family val="2"/>
        <scheme val="minor"/>
      </font>
      <numFmt numFmtId="3" formatCode="#,##0"/>
      <fill>
        <patternFill patternType="none">
          <fgColor theme="4" tint="0.79998168889431442"/>
          <bgColor auto="1"/>
        </patternFill>
      </fill>
      <border diagonalUp="0" diagonalDown="0">
        <left/>
        <right/>
        <top style="thin">
          <color theme="4" tint="0.39997558519241921"/>
        </top>
        <bottom style="thin">
          <color theme="4" tint="0.39997558519241921"/>
        </bottom>
      </border>
    </dxf>
    <dxf>
      <fill>
        <patternFill patternType="none">
          <bgColor auto="1"/>
        </patternFill>
      </fill>
    </dxf>
    <dxf>
      <fill>
        <patternFill patternType="none">
          <bgColor auto="1"/>
        </patternFill>
      </fill>
    </dxf>
    <dxf>
      <font>
        <b/>
        <i val="0"/>
        <strike val="0"/>
        <condense val="0"/>
        <extend val="0"/>
        <outline val="0"/>
        <shadow val="0"/>
        <u val="none"/>
        <vertAlign val="baseline"/>
        <sz val="12"/>
        <color theme="1"/>
        <name val="Aptos Narrow"/>
        <scheme val="minor"/>
      </font>
    </dxf>
    <dxf>
      <fill>
        <patternFill patternType="solid">
          <fgColor indexed="64"/>
          <bgColor rgb="FFFFFF00"/>
        </patternFill>
      </fill>
      <protection locked="0" hidden="0"/>
    </dxf>
    <dxf>
      <font>
        <b val="0"/>
        <i val="0"/>
        <strike val="0"/>
        <condense val="0"/>
        <extend val="0"/>
        <outline val="0"/>
        <shadow val="0"/>
        <u val="none"/>
        <vertAlign val="baseline"/>
        <sz val="12"/>
        <color theme="1"/>
        <name val="Aptos Narrow"/>
        <family val="2"/>
        <scheme val="minor"/>
      </font>
    </dxf>
    <dxf>
      <fill>
        <patternFill patternType="solid">
          <fgColor indexed="64"/>
          <bgColor rgb="FFFFFF00"/>
        </patternFill>
      </fill>
      <protection locked="0" hidden="0"/>
    </dxf>
    <dxf>
      <font>
        <b/>
        <i val="0"/>
        <strike val="0"/>
        <condense val="0"/>
        <extend val="0"/>
        <outline val="0"/>
        <shadow val="0"/>
        <u val="none"/>
        <vertAlign val="baseline"/>
        <sz val="12"/>
        <color theme="1"/>
        <name val="Aptos Narrow"/>
        <scheme val="minor"/>
      </font>
    </dxf>
    <dxf>
      <fill>
        <patternFill patternType="solid">
          <fgColor indexed="64"/>
          <bgColor rgb="FFFFFF00"/>
        </patternFill>
      </fill>
      <protection locked="0" hidden="0"/>
    </dxf>
    <dxf>
      <fill>
        <patternFill patternType="solid">
          <fgColor indexed="64"/>
          <bgColor rgb="FFFFFF00"/>
        </patternFill>
      </fill>
      <protection locked="0" hidden="0"/>
    </dxf>
    <dxf>
      <numFmt numFmtId="3" formatCode="#,##0"/>
    </dxf>
    <dxf>
      <font>
        <b/>
        <i val="0"/>
        <strike val="0"/>
        <condense val="0"/>
        <extend val="0"/>
        <outline val="0"/>
        <shadow val="0"/>
        <u val="none"/>
        <vertAlign val="baseline"/>
        <sz val="12"/>
        <color theme="1"/>
        <name val="Aptos Narrow"/>
        <scheme val="minor"/>
      </font>
    </dxf>
    <dxf>
      <font>
        <b val="0"/>
        <i val="0"/>
        <strike val="0"/>
        <condense val="0"/>
        <extend val="0"/>
        <outline val="0"/>
        <shadow val="0"/>
        <u val="none"/>
        <vertAlign val="baseline"/>
        <sz val="12"/>
        <color theme="1"/>
        <name val="Aptos Narrow"/>
        <family val="2"/>
        <scheme val="minor"/>
      </font>
    </dxf>
    <dxf>
      <fill>
        <patternFill patternType="solid">
          <fgColor indexed="64"/>
          <bgColor rgb="FFFFFF00"/>
        </patternFill>
      </fill>
      <protection locked="0" hidden="0"/>
    </dxf>
    <dxf>
      <numFmt numFmtId="3" formatCode="#,##0"/>
    </dxf>
    <dxf>
      <font>
        <b/>
        <i val="0"/>
        <strike val="0"/>
        <condense val="0"/>
        <extend val="0"/>
        <outline val="0"/>
        <shadow val="0"/>
        <u val="none"/>
        <vertAlign val="baseline"/>
        <sz val="12"/>
        <color theme="1"/>
        <name val="Aptos Narrow"/>
        <scheme val="minor"/>
      </font>
    </dxf>
    <dxf>
      <font>
        <b val="0"/>
        <i val="0"/>
        <strike val="0"/>
        <condense val="0"/>
        <extend val="0"/>
        <outline val="0"/>
        <shadow val="0"/>
        <u val="none"/>
        <vertAlign val="baseline"/>
        <sz val="12"/>
        <color theme="1"/>
        <name val="Aptos Narrow"/>
        <family val="2"/>
        <scheme val="minor"/>
      </font>
    </dxf>
    <dxf>
      <fill>
        <patternFill patternType="solid">
          <fgColor indexed="64"/>
          <bgColor rgb="FFFFFF00"/>
        </patternFill>
      </fill>
      <protection locked="0" hidden="0"/>
    </dxf>
    <dxf>
      <numFmt numFmtId="3" formatCode="#,##0"/>
    </dxf>
    <dxf>
      <font>
        <b/>
        <i val="0"/>
        <strike val="0"/>
        <condense val="0"/>
        <extend val="0"/>
        <outline val="0"/>
        <shadow val="0"/>
        <u val="none"/>
        <vertAlign val="baseline"/>
        <sz val="12"/>
        <color theme="1"/>
        <name val="Aptos Narrow"/>
        <scheme val="minor"/>
      </font>
    </dxf>
    <dxf>
      <fill>
        <patternFill patternType="solid">
          <fgColor indexed="64"/>
          <bgColor rgb="FFFFFF00"/>
        </patternFill>
      </fill>
      <protection locked="0" hidden="0"/>
    </dxf>
    <dxf>
      <font>
        <b/>
        <i val="0"/>
        <strike val="0"/>
        <condense val="0"/>
        <extend val="0"/>
        <outline val="0"/>
        <shadow val="0"/>
        <u val="none"/>
        <vertAlign val="baseline"/>
        <sz val="12"/>
        <color theme="1"/>
        <name val="Aptos Narrow"/>
        <scheme val="minor"/>
      </font>
    </dxf>
    <dxf>
      <font>
        <b val="0"/>
        <i val="0"/>
        <strike val="0"/>
        <condense val="0"/>
        <extend val="0"/>
        <outline val="0"/>
        <shadow val="0"/>
        <u val="none"/>
        <vertAlign val="baseline"/>
        <sz val="12"/>
        <color theme="1"/>
        <name val="Aptos Narrow"/>
        <family val="2"/>
        <scheme val="minor"/>
      </font>
    </dxf>
    <dxf>
      <font>
        <b val="0"/>
        <i val="0"/>
        <strike val="0"/>
        <condense val="0"/>
        <extend val="0"/>
        <outline val="0"/>
        <shadow val="0"/>
        <u val="none"/>
        <vertAlign val="baseline"/>
        <sz val="12"/>
        <color theme="1"/>
        <name val="Aptos Narrow"/>
        <family val="2"/>
        <scheme val="minor"/>
      </font>
      <fill>
        <patternFill patternType="solid">
          <fgColor indexed="64"/>
          <bgColor rgb="FFFFFF00"/>
        </patternFill>
      </fill>
      <protection locked="0" hidden="0"/>
    </dxf>
    <dxf>
      <numFmt numFmtId="3" formatCode="#,##0"/>
    </dxf>
    <dxf>
      <font>
        <b/>
        <i val="0"/>
        <strike val="0"/>
        <condense val="0"/>
        <extend val="0"/>
        <outline val="0"/>
        <shadow val="0"/>
        <u val="none"/>
        <vertAlign val="baseline"/>
        <sz val="12"/>
        <color theme="1"/>
        <name val="Aptos Narrow"/>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B6568BD-9704-C044-890A-DB89C67CA5B5}" name="Tabel1" displayName="Tabel1" ref="A3:D11" totalsRowShown="0" headerRowDxfId="23">
  <autoFilter ref="A3:D11" xr:uid="{FB6568BD-9704-C044-890A-DB89C67CA5B5}"/>
  <tableColumns count="4">
    <tableColumn id="1" xr3:uid="{F6CB8659-026C-334C-B316-2DA4A35EA0D8}" name="Vervoerssoorten "/>
    <tableColumn id="2" xr3:uid="{E14309E8-A644-8E4D-ADFC-6A0C285D257F}" name="Aantal kilometers"/>
    <tableColumn id="3" xr3:uid="{58CF7990-BE18-3D49-B0C9-C98A5DE074C7}" name="Kilometertarief" dataDxfId="22"/>
    <tableColumn id="4" xr3:uid="{C7463020-D2A8-A54E-BFF6-032273CFB304}" name="Subtota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82CDFF1-8B72-2E4F-9D9A-7A6ED0C8C4B8}" name="Tabel2" displayName="Tabel2" ref="A3:D11" totalsRowShown="0" headerRowDxfId="21">
  <autoFilter ref="A3:D11" xr:uid="{782CDFF1-8B72-2E4F-9D9A-7A6ED0C8C4B8}"/>
  <tableColumns count="4">
    <tableColumn id="1" xr3:uid="{F1126B3E-8E7B-344A-A5AA-BCBA955F9810}" name="Vervoerssoorten "/>
    <tableColumn id="2" xr3:uid="{6B43C38F-7471-D543-85A1-979D2D38B75D}" name="Aantal kilometers" dataDxfId="20"/>
    <tableColumn id="3" xr3:uid="{3B7F4F50-92D8-B849-A720-E059F0CC14A9}" name="Kilometertarief" dataDxfId="19" dataCellStyle="Valuta"/>
    <tableColumn id="4" xr3:uid="{D1BC634D-E1BF-7F4B-9635-826496FB8986}" name="Subtotaal" dataDxfId="18" dataCellStyle="Valuta">
      <calculatedColumnFormula>SUM(B4*C4)</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DC5FEAD-42BB-BB48-A390-C13A0014A870}" name="Tabel3" displayName="Tabel3" ref="A3:D11" totalsRowShown="0" headerRowDxfId="27">
  <autoFilter ref="A3:D11" xr:uid="{CDC5FEAD-42BB-BB48-A390-C13A0014A870}"/>
  <tableColumns count="4">
    <tableColumn id="1" xr3:uid="{8488EA88-7D21-2140-93D7-1648E26014A7}" name="Vervoerssoorten "/>
    <tableColumn id="2" xr3:uid="{2F5E9107-D589-3249-A0FD-9B4FE8612B58}" name="Aantal kilometers" dataDxfId="26"/>
    <tableColumn id="3" xr3:uid="{FD8D8584-B82A-6D48-A535-6EE0AD462161}" name="Kilometertarief" dataDxfId="25" dataCellStyle="Valuta"/>
    <tableColumn id="4" xr3:uid="{2C8F3875-CD9E-1944-B974-C98521D7060C}" name="Subtotaal" dataDxfId="24" dataCellStyle="Valuta">
      <calculatedColumnFormula>SUM(B4*C4)</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E5D0FFC-3F18-BD4F-BA26-76963355E873}" name="Tabel4" displayName="Tabel4" ref="A3:D9" totalsRowShown="0" headerRowDxfId="17">
  <autoFilter ref="A3:D9" xr:uid="{FE5D0FFC-3F18-BD4F-BA26-76963355E873}"/>
  <tableColumns count="4">
    <tableColumn id="1" xr3:uid="{B3DA6E16-1E90-CB4D-A07A-22D5F6482B75}" name="Vervoerssoorten "/>
    <tableColumn id="2" xr3:uid="{563F3199-2698-D443-A0ED-FDC6AF04C8D4}" name="Aantal kilometers" dataDxfId="16"/>
    <tableColumn id="3" xr3:uid="{CF66B330-D242-F541-A9E1-FF7D5A970ACA}" name="Kilometertarief" dataDxfId="15" dataCellStyle="Valuta"/>
    <tableColumn id="4" xr3:uid="{535F02E2-C1B7-9F4A-A6B6-84F22A0E13B8}" name="Subtotaal" dataDxfId="14" dataCellStyle="Valuta">
      <calculatedColumnFormula>SUM(B4*C4)</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7D43438-6D30-E04C-86D7-5FE6D15190F9}" name="Tabel5" displayName="Tabel5" ref="A3:D8" totalsRowShown="0" headerRowDxfId="13">
  <autoFilter ref="A3:D8" xr:uid="{97D43438-6D30-E04C-86D7-5FE6D15190F9}"/>
  <tableColumns count="4">
    <tableColumn id="1" xr3:uid="{B1B05E8B-DB0B-7F4F-A801-DCC92461442C}" name="Vervoerssoorten "/>
    <tableColumn id="2" xr3:uid="{0C74D61A-167D-3848-80AE-721253EAC892}" name="Aantal kilometers" dataDxfId="12"/>
    <tableColumn id="3" xr3:uid="{5F8760F7-2ACF-D94C-A86A-D132B0C4F55B}" name="Kilometertarief" dataDxfId="11"/>
    <tableColumn id="4" xr3:uid="{2496DA0B-272F-DB41-ACA8-911582B72A42}" name="Subtotaal">
      <calculatedColumnFormula>SUM(B4*C4)</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3E4BC73-8102-E64E-B861-D2546FEF96AB}" name="Tabel9" displayName="Tabel9" ref="A11:B12" totalsRowShown="0">
  <autoFilter ref="A11:B12" xr:uid="{83E4BC73-8102-E64E-B861-D2546FEF96AB}"/>
  <tableColumns count="2">
    <tableColumn id="1" xr3:uid="{91E3EA98-03B6-C14C-BE17-ABD5E3851E72}" name="Stadsdienst/Lokaal Vervoer"/>
    <tableColumn id="2" xr3:uid="{563A8F87-C965-A243-870F-B32C8A6C9AA8}" name="Inschrijfsom" dataDxfId="10" dataCellStyle="Valuta"/>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0F46FB5-2E03-864D-8051-2650BCEE2DD2}" name="Tabel6" displayName="Tabel6" ref="A3:D6" totalsRowShown="0" headerRowDxfId="9">
  <autoFilter ref="A3:D6" xr:uid="{60F46FB5-2E03-864D-8051-2650BCEE2DD2}"/>
  <tableColumns count="4">
    <tableColumn id="1" xr3:uid="{D47C0BDB-228C-0F40-95EB-3420B510CBCA}" name="Vervoerssoorten "/>
    <tableColumn id="2" xr3:uid="{910D14D0-1F01-9147-980C-4317E6505E86}" name="Aantal kilometers"/>
    <tableColumn id="3" xr3:uid="{2DD97494-7B54-EA47-A4B0-191AF2DD01FD}" name="Kilometertarief" dataDxfId="8" dataCellStyle="Valuta"/>
    <tableColumn id="4" xr3:uid="{894CF917-259A-9D49-ADEA-CB2776825327}" name="Subtotaal" dataDxfId="7" dataCellStyle="Valuta">
      <calculatedColumnFormula>SUM(B4*C4)</calculatedColumn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9E639A9-5197-7141-91AC-585F3CDF238B}" name="Tabel911" displayName="Tabel911" ref="A9:B11" totalsRowShown="0">
  <autoFilter ref="A9:B11" xr:uid="{19E639A9-5197-7141-91AC-585F3CDF238B}"/>
  <tableColumns count="2">
    <tableColumn id="1" xr3:uid="{5B1B12BA-A085-B241-8462-B6085F11553E}" name="Stadsdienst/Lokaal Vervoer"/>
    <tableColumn id="2" xr3:uid="{CD58D3D8-03DE-7B42-A3E3-8A6D2F7228C0}" name="Inschrijfsom" dataDxfId="6" dataCellStyle="Valuta"/>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8063FDF-013C-D14B-BAFD-3E9647A15C7E}" name="Tabel7" displayName="Tabel7" ref="A3:D9" totalsRowShown="0" headerRowDxfId="5" dataDxfId="4">
  <autoFilter ref="A3:D9" xr:uid="{28063FDF-013C-D14B-BAFD-3E9647A15C7E}"/>
  <tableColumns count="4">
    <tableColumn id="1" xr3:uid="{BF3D98C8-541F-4846-BA32-AA88CD302666}" name="Vervoerssoorten " dataDxfId="3"/>
    <tableColumn id="2" xr3:uid="{29ACD52B-FE2C-704D-B0FC-2B9A6B6B9B91}" name="Aantal kilometers" dataDxfId="2"/>
    <tableColumn id="3" xr3:uid="{D9C26F4A-3D13-A842-9A46-C375655491DA}" name="Kilometertarief" dataDxfId="1" dataCellStyle="Valuta"/>
    <tableColumn id="4" xr3:uid="{E792F86A-E588-184F-BE1C-C1199DF37026}" name="Subtotaal" dataDxfId="0" dataCellStyle="Valuta">
      <calculatedColumnFormula>SUM(B4*C4)</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203FF-45CD-C14A-B9EA-CDD022991CFC}">
  <dimension ref="A1:A10"/>
  <sheetViews>
    <sheetView zoomScale="192" workbookViewId="0">
      <selection activeCell="A8" sqref="A8"/>
    </sheetView>
  </sheetViews>
  <sheetFormatPr baseColWidth="10" defaultRowHeight="16" x14ac:dyDescent="0.2"/>
  <cols>
    <col min="1" max="1" width="102.83203125" style="3" customWidth="1"/>
  </cols>
  <sheetData>
    <row r="1" spans="1:1" ht="17" x14ac:dyDescent="0.2">
      <c r="A1" s="2" t="s">
        <v>26</v>
      </c>
    </row>
    <row r="2" spans="1:1" ht="17" x14ac:dyDescent="0.2">
      <c r="A2" s="14" t="s">
        <v>20</v>
      </c>
    </row>
    <row r="3" spans="1:1" ht="7" customHeight="1" x14ac:dyDescent="0.2">
      <c r="A3" s="14"/>
    </row>
    <row r="4" spans="1:1" ht="17" x14ac:dyDescent="0.2">
      <c r="A4" s="14" t="s">
        <v>21</v>
      </c>
    </row>
    <row r="5" spans="1:1" ht="7" customHeight="1" x14ac:dyDescent="0.2">
      <c r="A5" s="14"/>
    </row>
    <row r="6" spans="1:1" ht="34" x14ac:dyDescent="0.2">
      <c r="A6" s="14" t="s">
        <v>22</v>
      </c>
    </row>
    <row r="7" spans="1:1" ht="7" customHeight="1" x14ac:dyDescent="0.2">
      <c r="A7" s="14"/>
    </row>
    <row r="8" spans="1:1" ht="34" x14ac:dyDescent="0.2">
      <c r="A8" s="14" t="s">
        <v>23</v>
      </c>
    </row>
    <row r="9" spans="1:1" ht="7" customHeight="1" x14ac:dyDescent="0.2">
      <c r="A9" s="14"/>
    </row>
    <row r="10" spans="1:1" ht="34" x14ac:dyDescent="0.2">
      <c r="A10" s="14" t="s">
        <v>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0C40F-C8AD-994A-BEA2-AA46186784A9}">
  <dimension ref="A1:D13"/>
  <sheetViews>
    <sheetView tabSelected="1" zoomScale="158" workbookViewId="0">
      <selection activeCell="C4" sqref="C4"/>
    </sheetView>
  </sheetViews>
  <sheetFormatPr baseColWidth="10" defaultRowHeight="16" x14ac:dyDescent="0.2"/>
  <cols>
    <col min="1" max="1" width="30.83203125" customWidth="1"/>
    <col min="2" max="2" width="29.83203125" customWidth="1"/>
    <col min="3" max="4" width="28.33203125" customWidth="1"/>
  </cols>
  <sheetData>
    <row r="1" spans="1:4" ht="28" customHeight="1" x14ac:dyDescent="0.35">
      <c r="A1" s="7" t="s">
        <v>25</v>
      </c>
      <c r="B1" s="6" t="s">
        <v>0</v>
      </c>
    </row>
    <row r="3" spans="1:4" x14ac:dyDescent="0.2">
      <c r="A3" s="1" t="s">
        <v>1</v>
      </c>
      <c r="B3" s="1" t="s">
        <v>2</v>
      </c>
      <c r="C3" s="1" t="s">
        <v>3</v>
      </c>
      <c r="D3" s="1" t="s">
        <v>4</v>
      </c>
    </row>
    <row r="4" spans="1:4" x14ac:dyDescent="0.2">
      <c r="A4" t="s">
        <v>10</v>
      </c>
      <c r="B4" s="4">
        <v>1346196</v>
      </c>
      <c r="C4" s="15">
        <v>0</v>
      </c>
      <c r="D4" s="5">
        <f t="shared" ref="D4:D11" si="0">SUM(B4*C4)</f>
        <v>0</v>
      </c>
    </row>
    <row r="5" spans="1:4" x14ac:dyDescent="0.2">
      <c r="A5" t="s">
        <v>5</v>
      </c>
      <c r="B5" s="4">
        <v>3693659</v>
      </c>
      <c r="C5" s="15">
        <v>0</v>
      </c>
      <c r="D5" s="5">
        <f t="shared" si="0"/>
        <v>0</v>
      </c>
    </row>
    <row r="6" spans="1:4" x14ac:dyDescent="0.2">
      <c r="A6" t="s">
        <v>6</v>
      </c>
      <c r="B6" s="4">
        <v>436267</v>
      </c>
      <c r="C6" s="15">
        <v>0</v>
      </c>
      <c r="D6" s="5">
        <f t="shared" si="0"/>
        <v>0</v>
      </c>
    </row>
    <row r="7" spans="1:4" x14ac:dyDescent="0.2">
      <c r="A7" t="s">
        <v>7</v>
      </c>
      <c r="B7" s="4">
        <v>35087</v>
      </c>
      <c r="C7" s="15">
        <v>0</v>
      </c>
      <c r="D7" s="5">
        <f t="shared" si="0"/>
        <v>0</v>
      </c>
    </row>
    <row r="8" spans="1:4" x14ac:dyDescent="0.2">
      <c r="A8" t="s">
        <v>8</v>
      </c>
      <c r="B8" s="4">
        <v>502339</v>
      </c>
      <c r="C8" s="15">
        <v>0</v>
      </c>
      <c r="D8" s="5">
        <f t="shared" si="0"/>
        <v>0</v>
      </c>
    </row>
    <row r="9" spans="1:4" x14ac:dyDescent="0.2">
      <c r="A9" t="s">
        <v>32</v>
      </c>
      <c r="B9" s="4">
        <f>386173*0.25</f>
        <v>96543.25</v>
      </c>
      <c r="C9" s="15">
        <v>0</v>
      </c>
      <c r="D9" s="5">
        <f t="shared" si="0"/>
        <v>0</v>
      </c>
    </row>
    <row r="10" spans="1:4" x14ac:dyDescent="0.2">
      <c r="A10" t="s">
        <v>33</v>
      </c>
      <c r="B10" s="4">
        <f>386173*0.75</f>
        <v>289629.75</v>
      </c>
      <c r="C10" s="15">
        <v>0</v>
      </c>
      <c r="D10" s="5">
        <f t="shared" si="0"/>
        <v>0</v>
      </c>
    </row>
    <row r="11" spans="1:4" x14ac:dyDescent="0.2">
      <c r="A11" t="s">
        <v>9</v>
      </c>
      <c r="B11" s="4">
        <v>34336</v>
      </c>
      <c r="C11" s="15">
        <v>0</v>
      </c>
      <c r="D11" s="5">
        <f t="shared" si="0"/>
        <v>0</v>
      </c>
    </row>
    <row r="12" spans="1:4" x14ac:dyDescent="0.2">
      <c r="C12" s="10" t="s">
        <v>11</v>
      </c>
      <c r="D12" s="9">
        <f>SUM(D4:D11)</f>
        <v>0</v>
      </c>
    </row>
    <row r="13" spans="1:4" x14ac:dyDescent="0.2">
      <c r="B13" s="4"/>
    </row>
  </sheetData>
  <sheetProtection algorithmName="SHA-512" hashValue="sW/LnZomfBFm3j6K21UyQmWnsDi02GhViNTyNQRSDaL8SxuXAYf6j7Ir7viU9Rx97i2qNuw+7UpxjQt68IkX9g==" saltValue="kgNkViG7ZtHsN/cZO/k+Kg==" spinCount="100000" sheet="1" objects="1" scenarios="1" selectLockedCells="1"/>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8AB4E-C47A-F840-83D3-E67B6E5C16B2}">
  <dimension ref="A1:D12"/>
  <sheetViews>
    <sheetView topLeftCell="A3" zoomScale="200" workbookViewId="0">
      <selection activeCell="C10" sqref="C10"/>
    </sheetView>
  </sheetViews>
  <sheetFormatPr baseColWidth="10" defaultRowHeight="16" x14ac:dyDescent="0.2"/>
  <cols>
    <col min="1" max="1" width="29.83203125" customWidth="1"/>
    <col min="2" max="2" width="24.33203125" customWidth="1"/>
    <col min="3" max="4" width="26.6640625" customWidth="1"/>
  </cols>
  <sheetData>
    <row r="1" spans="1:4" ht="28" customHeight="1" x14ac:dyDescent="0.35">
      <c r="A1" s="7" t="s">
        <v>25</v>
      </c>
      <c r="B1" s="6" t="s">
        <v>13</v>
      </c>
    </row>
    <row r="3" spans="1:4" x14ac:dyDescent="0.2">
      <c r="A3" s="1" t="s">
        <v>1</v>
      </c>
      <c r="B3" s="1" t="s">
        <v>2</v>
      </c>
      <c r="C3" s="1" t="s">
        <v>3</v>
      </c>
      <c r="D3" s="1" t="s">
        <v>4</v>
      </c>
    </row>
    <row r="4" spans="1:4" x14ac:dyDescent="0.2">
      <c r="A4" t="s">
        <v>10</v>
      </c>
      <c r="B4" s="4">
        <v>1454469</v>
      </c>
      <c r="C4" s="15">
        <v>0</v>
      </c>
      <c r="D4" s="5">
        <f t="shared" ref="D4:D9" si="0">SUM(B4*C4)</f>
        <v>0</v>
      </c>
    </row>
    <row r="5" spans="1:4" x14ac:dyDescent="0.2">
      <c r="A5" t="s">
        <v>5</v>
      </c>
      <c r="B5" s="4">
        <v>5053549</v>
      </c>
      <c r="C5" s="15">
        <v>0</v>
      </c>
      <c r="D5" s="5">
        <f t="shared" si="0"/>
        <v>0</v>
      </c>
    </row>
    <row r="6" spans="1:4" x14ac:dyDescent="0.2">
      <c r="A6" t="s">
        <v>6</v>
      </c>
      <c r="B6" s="4">
        <v>180975</v>
      </c>
      <c r="C6" s="15">
        <v>0</v>
      </c>
      <c r="D6" s="5">
        <f t="shared" si="0"/>
        <v>0</v>
      </c>
    </row>
    <row r="7" spans="1:4" x14ac:dyDescent="0.2">
      <c r="A7" t="s">
        <v>7</v>
      </c>
      <c r="B7" s="4">
        <v>113208</v>
      </c>
      <c r="C7" s="15">
        <v>0</v>
      </c>
      <c r="D7" s="5">
        <f t="shared" si="0"/>
        <v>0</v>
      </c>
    </row>
    <row r="8" spans="1:4" x14ac:dyDescent="0.2">
      <c r="A8" t="s">
        <v>8</v>
      </c>
      <c r="B8" s="4">
        <v>188679</v>
      </c>
      <c r="C8" s="15">
        <v>0</v>
      </c>
      <c r="D8" s="5">
        <f t="shared" si="0"/>
        <v>0</v>
      </c>
    </row>
    <row r="9" spans="1:4" x14ac:dyDescent="0.2">
      <c r="A9" t="s">
        <v>32</v>
      </c>
      <c r="B9" s="4">
        <f>568400*0.25</f>
        <v>142100</v>
      </c>
      <c r="C9" s="15">
        <v>0</v>
      </c>
      <c r="D9" s="5">
        <f t="shared" si="0"/>
        <v>0</v>
      </c>
    </row>
    <row r="10" spans="1:4" x14ac:dyDescent="0.2">
      <c r="A10" t="s">
        <v>33</v>
      </c>
      <c r="B10" s="4">
        <f>568400*0.75</f>
        <v>426300</v>
      </c>
      <c r="C10" s="15">
        <v>0</v>
      </c>
      <c r="D10" s="5">
        <f t="shared" ref="D10" si="1">SUM(B10*C10)</f>
        <v>0</v>
      </c>
    </row>
    <row r="11" spans="1:4" x14ac:dyDescent="0.2">
      <c r="A11" t="s">
        <v>9</v>
      </c>
      <c r="B11" s="4">
        <v>67007</v>
      </c>
      <c r="C11" s="15">
        <v>0</v>
      </c>
      <c r="D11" s="5">
        <f>SUM(B11*C11)</f>
        <v>0</v>
      </c>
    </row>
    <row r="12" spans="1:4" x14ac:dyDescent="0.2">
      <c r="C12" s="10" t="s">
        <v>11</v>
      </c>
      <c r="D12" s="9">
        <f>SUM(D4:D11)</f>
        <v>0</v>
      </c>
    </row>
  </sheetData>
  <sheetProtection algorithmName="SHA-512" hashValue="tzQ86KGvhkBuK+44w2Lpg2zNqxYg1HZXSpaEHUOzO6+QkTpRHB/mcssS3HrE5PWVzC05XAGI3dz4Yzcc3vgsHA==" saltValue="n/ign0WtI7nUJz7BU8t/Tg==" spinCount="100000" sheet="1" objects="1" scenarios="1" selectLockedCells="1"/>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A8DE4-6701-3B49-A33F-AEB548EA34A8}">
  <dimension ref="A1:D12"/>
  <sheetViews>
    <sheetView zoomScale="181" workbookViewId="0">
      <selection activeCell="C5" sqref="C5"/>
    </sheetView>
  </sheetViews>
  <sheetFormatPr baseColWidth="10" defaultRowHeight="16" x14ac:dyDescent="0.2"/>
  <cols>
    <col min="1" max="1" width="30.83203125" customWidth="1"/>
    <col min="2" max="4" width="33" customWidth="1"/>
  </cols>
  <sheetData>
    <row r="1" spans="1:4" ht="28" customHeight="1" x14ac:dyDescent="0.35">
      <c r="A1" s="7" t="s">
        <v>19</v>
      </c>
      <c r="B1" s="6" t="s">
        <v>14</v>
      </c>
    </row>
    <row r="3" spans="1:4" x14ac:dyDescent="0.2">
      <c r="A3" s="1" t="s">
        <v>1</v>
      </c>
      <c r="B3" s="1" t="s">
        <v>2</v>
      </c>
      <c r="C3" s="1" t="s">
        <v>3</v>
      </c>
      <c r="D3" s="1" t="s">
        <v>4</v>
      </c>
    </row>
    <row r="4" spans="1:4" x14ac:dyDescent="0.2">
      <c r="A4" t="s">
        <v>10</v>
      </c>
      <c r="B4" s="4">
        <v>1297099</v>
      </c>
      <c r="C4" s="15">
        <v>0</v>
      </c>
      <c r="D4" s="5">
        <f>SUM(B4*C4)</f>
        <v>0</v>
      </c>
    </row>
    <row r="5" spans="1:4" x14ac:dyDescent="0.2">
      <c r="A5" t="s">
        <v>5</v>
      </c>
      <c r="B5" s="4">
        <v>2054231</v>
      </c>
      <c r="C5" s="15">
        <v>0</v>
      </c>
      <c r="D5" s="5">
        <f>SUM(B5*C5)</f>
        <v>0</v>
      </c>
    </row>
    <row r="6" spans="1:4" x14ac:dyDescent="0.2">
      <c r="A6" t="s">
        <v>6</v>
      </c>
      <c r="B6" s="4">
        <v>242419</v>
      </c>
      <c r="C6" s="15">
        <v>0</v>
      </c>
      <c r="D6" s="5">
        <f>SUM(B6*C6)</f>
        <v>0</v>
      </c>
    </row>
    <row r="7" spans="1:4" x14ac:dyDescent="0.2">
      <c r="A7" t="s">
        <v>7</v>
      </c>
      <c r="B7" s="4">
        <v>8928</v>
      </c>
      <c r="C7" s="15">
        <v>0</v>
      </c>
      <c r="D7" s="5">
        <f t="shared" ref="D7:D11" si="0">SUM(B7*C7)</f>
        <v>0</v>
      </c>
    </row>
    <row r="8" spans="1:4" x14ac:dyDescent="0.2">
      <c r="A8" t="s">
        <v>32</v>
      </c>
      <c r="B8" s="4">
        <f>504216*0.25</f>
        <v>126054</v>
      </c>
      <c r="C8" s="15"/>
      <c r="D8" s="5">
        <f>SUM(B8*C8)</f>
        <v>0</v>
      </c>
    </row>
    <row r="9" spans="1:4" x14ac:dyDescent="0.2">
      <c r="A9" t="s">
        <v>33</v>
      </c>
      <c r="B9" s="4">
        <f>504216*0.75</f>
        <v>378162</v>
      </c>
      <c r="C9" s="15">
        <v>0</v>
      </c>
      <c r="D9" s="5">
        <f>SUM(B9*C9)</f>
        <v>0</v>
      </c>
    </row>
    <row r="10" spans="1:4" x14ac:dyDescent="0.2">
      <c r="A10" t="s">
        <v>9</v>
      </c>
      <c r="B10" s="4">
        <v>5336</v>
      </c>
      <c r="C10" s="15">
        <v>0</v>
      </c>
      <c r="D10" s="5">
        <f t="shared" si="0"/>
        <v>0</v>
      </c>
    </row>
    <row r="11" spans="1:4" x14ac:dyDescent="0.2">
      <c r="A11" t="s">
        <v>12</v>
      </c>
      <c r="B11" s="4">
        <v>4830</v>
      </c>
      <c r="C11" s="15">
        <v>0</v>
      </c>
      <c r="D11" s="5">
        <f t="shared" si="0"/>
        <v>0</v>
      </c>
    </row>
    <row r="12" spans="1:4" x14ac:dyDescent="0.2">
      <c r="C12" s="10" t="s">
        <v>11</v>
      </c>
      <c r="D12" s="9">
        <f>SUM(D4:D11)</f>
        <v>0</v>
      </c>
    </row>
  </sheetData>
  <sheetProtection algorithmName="SHA-512" hashValue="7ajanPNIwGsXKLU4+TaRjF4dDlzNl1KmEk4w3lpFyx0nFFpUIzgIHMMYqnCovrfiAP6OzfMemMfqCRwIXwkOQA==" saltValue="aQ2l/mVDO13gZcB1hcyvgQ==" spinCount="100000" sheet="1" objects="1" scenarios="1" selectLockedCells="1"/>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15AD9-942E-7E45-AF26-3AB404C152AB}">
  <dimension ref="A1:D10"/>
  <sheetViews>
    <sheetView zoomScale="165" workbookViewId="0">
      <selection activeCell="C4" sqref="C4"/>
    </sheetView>
  </sheetViews>
  <sheetFormatPr baseColWidth="10" defaultRowHeight="16" x14ac:dyDescent="0.2"/>
  <cols>
    <col min="1" max="1" width="30.83203125" customWidth="1"/>
    <col min="2" max="4" width="31.6640625" customWidth="1"/>
  </cols>
  <sheetData>
    <row r="1" spans="1:4" ht="28" customHeight="1" x14ac:dyDescent="0.35">
      <c r="A1" s="7" t="s">
        <v>19</v>
      </c>
      <c r="B1" s="6" t="s">
        <v>15</v>
      </c>
    </row>
    <row r="3" spans="1:4" x14ac:dyDescent="0.2">
      <c r="A3" s="1" t="s">
        <v>1</v>
      </c>
      <c r="B3" s="1" t="s">
        <v>2</v>
      </c>
      <c r="C3" s="1" t="s">
        <v>3</v>
      </c>
      <c r="D3" s="1" t="s">
        <v>4</v>
      </c>
    </row>
    <row r="4" spans="1:4" x14ac:dyDescent="0.2">
      <c r="A4" t="s">
        <v>10</v>
      </c>
      <c r="B4" s="4">
        <v>770540</v>
      </c>
      <c r="C4" s="15">
        <v>0</v>
      </c>
      <c r="D4" s="5">
        <f t="shared" ref="D4:D9" si="0">SUM(B4*C4)</f>
        <v>0</v>
      </c>
    </row>
    <row r="5" spans="1:4" x14ac:dyDescent="0.2">
      <c r="A5" t="s">
        <v>5</v>
      </c>
      <c r="B5" s="4">
        <v>2112224</v>
      </c>
      <c r="C5" s="15">
        <v>0</v>
      </c>
      <c r="D5" s="5">
        <f t="shared" si="0"/>
        <v>0</v>
      </c>
    </row>
    <row r="6" spans="1:4" x14ac:dyDescent="0.2">
      <c r="A6" t="s">
        <v>7</v>
      </c>
      <c r="B6" s="4">
        <v>140625</v>
      </c>
      <c r="C6" s="15">
        <v>0</v>
      </c>
      <c r="D6" s="5">
        <f t="shared" si="0"/>
        <v>0</v>
      </c>
    </row>
    <row r="7" spans="1:4" x14ac:dyDescent="0.2">
      <c r="A7" t="s">
        <v>32</v>
      </c>
      <c r="B7" s="4">
        <f>0.25*373390</f>
        <v>93347.5</v>
      </c>
      <c r="C7" s="15"/>
      <c r="D7" s="5">
        <f t="shared" si="0"/>
        <v>0</v>
      </c>
    </row>
    <row r="8" spans="1:4" x14ac:dyDescent="0.2">
      <c r="A8" t="s">
        <v>33</v>
      </c>
      <c r="B8" s="4">
        <f>0.75*373390</f>
        <v>280042.5</v>
      </c>
      <c r="C8" s="15">
        <v>0</v>
      </c>
      <c r="D8" s="5">
        <f t="shared" si="0"/>
        <v>0</v>
      </c>
    </row>
    <row r="9" spans="1:4" x14ac:dyDescent="0.2">
      <c r="A9" t="s">
        <v>9</v>
      </c>
      <c r="B9" s="4">
        <v>68100</v>
      </c>
      <c r="C9" s="15">
        <v>0</v>
      </c>
      <c r="D9" s="5">
        <f t="shared" si="0"/>
        <v>0</v>
      </c>
    </row>
    <row r="10" spans="1:4" x14ac:dyDescent="0.2">
      <c r="C10" s="10" t="s">
        <v>11</v>
      </c>
      <c r="D10" s="9">
        <f>SUM(D4:D9)</f>
        <v>0</v>
      </c>
    </row>
  </sheetData>
  <sheetProtection algorithmName="SHA-512" hashValue="c53Bl47adFp2XsKrZT+ekTzzXWF6TpdF2Vcip/6/+3e/RLi+79TTzrExha3zWwMRQ/LjDXlf1SpLbZqsTelTfA==" saltValue="YrqgE2zl7hyfPy2RaT1TDg==" spinCount="100000" sheet="1" objects="1" scenarios="1" selectLockedCells="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E3255-B548-A54E-844E-180A32C00097}">
  <dimension ref="A1:D12"/>
  <sheetViews>
    <sheetView zoomScale="217" workbookViewId="0">
      <selection activeCell="C4" sqref="C4"/>
    </sheetView>
  </sheetViews>
  <sheetFormatPr baseColWidth="10" defaultRowHeight="16" x14ac:dyDescent="0.2"/>
  <cols>
    <col min="1" max="1" width="30.83203125" customWidth="1"/>
    <col min="2" max="4" width="22.5" customWidth="1"/>
  </cols>
  <sheetData>
    <row r="1" spans="1:4" ht="28" customHeight="1" x14ac:dyDescent="0.35">
      <c r="A1" s="7" t="s">
        <v>19</v>
      </c>
      <c r="B1" s="6" t="s">
        <v>18</v>
      </c>
    </row>
    <row r="3" spans="1:4" x14ac:dyDescent="0.2">
      <c r="A3" s="1" t="s">
        <v>1</v>
      </c>
      <c r="B3" s="1" t="s">
        <v>2</v>
      </c>
      <c r="C3" s="1" t="s">
        <v>3</v>
      </c>
      <c r="D3" s="1" t="s">
        <v>4</v>
      </c>
    </row>
    <row r="4" spans="1:4" x14ac:dyDescent="0.2">
      <c r="A4" t="s">
        <v>10</v>
      </c>
      <c r="B4" s="4">
        <v>1128682</v>
      </c>
      <c r="C4" s="15">
        <v>0</v>
      </c>
      <c r="D4" s="5">
        <f>SUM(B4*C4)</f>
        <v>0</v>
      </c>
    </row>
    <row r="5" spans="1:4" x14ac:dyDescent="0.2">
      <c r="A5" t="s">
        <v>5</v>
      </c>
      <c r="B5" s="4">
        <v>3340680</v>
      </c>
      <c r="C5" s="15">
        <v>0</v>
      </c>
      <c r="D5" s="5">
        <f>SUM(B5*C5)</f>
        <v>0</v>
      </c>
    </row>
    <row r="6" spans="1:4" x14ac:dyDescent="0.2">
      <c r="A6" t="s">
        <v>6</v>
      </c>
      <c r="B6" s="4">
        <v>74066</v>
      </c>
      <c r="C6" s="15">
        <v>0</v>
      </c>
      <c r="D6" s="5">
        <f>SUM(B6*C6)</f>
        <v>0</v>
      </c>
    </row>
    <row r="7" spans="1:4" x14ac:dyDescent="0.2">
      <c r="A7" t="s">
        <v>7</v>
      </c>
      <c r="B7" s="4">
        <v>16666</v>
      </c>
      <c r="C7" s="15">
        <v>0</v>
      </c>
      <c r="D7" s="5">
        <f>SUM(B7*C7)</f>
        <v>0</v>
      </c>
    </row>
    <row r="8" spans="1:4" x14ac:dyDescent="0.2">
      <c r="A8" t="s">
        <v>9</v>
      </c>
      <c r="B8" s="4">
        <v>80561</v>
      </c>
      <c r="C8" s="15">
        <v>0</v>
      </c>
      <c r="D8" s="5">
        <f>SUM(B8*C8)</f>
        <v>0</v>
      </c>
    </row>
    <row r="9" spans="1:4" x14ac:dyDescent="0.2">
      <c r="C9" s="10" t="s">
        <v>11</v>
      </c>
      <c r="D9" s="8">
        <f>SUM(D4:D8)</f>
        <v>0</v>
      </c>
    </row>
    <row r="11" spans="1:4" x14ac:dyDescent="0.2">
      <c r="A11" t="s">
        <v>27</v>
      </c>
      <c r="B11" t="s">
        <v>28</v>
      </c>
    </row>
    <row r="12" spans="1:4" x14ac:dyDescent="0.2">
      <c r="A12" t="s">
        <v>29</v>
      </c>
      <c r="B12" s="15">
        <v>0</v>
      </c>
    </row>
  </sheetData>
  <sheetProtection algorithmName="SHA-512" hashValue="8hYdWVu285T2nD5h3IUnmdxCec/vGN7luYiyUdbD8N/OEhIAaaI4doBd4+qAW9vAAAeUok+mat4Pi9lSfL64fQ==" saltValue="E8vfgQo1PhGvi6SgjagtGQ==" spinCount="100000" sheet="1" objects="1" scenarios="1" selectLockedCells="1"/>
  <pageMargins left="0.7" right="0.7" top="0.75" bottom="0.75" header="0.3" footer="0.3"/>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E8ED1-C922-FA4A-8CEF-8BBE10A7CD16}">
  <dimension ref="A1:D11"/>
  <sheetViews>
    <sheetView zoomScale="183" workbookViewId="0">
      <selection activeCell="B10" sqref="B10"/>
    </sheetView>
  </sheetViews>
  <sheetFormatPr baseColWidth="10" defaultRowHeight="16" x14ac:dyDescent="0.2"/>
  <cols>
    <col min="1" max="1" width="30.83203125" customWidth="1"/>
    <col min="2" max="4" width="28.6640625" customWidth="1"/>
  </cols>
  <sheetData>
    <row r="1" spans="1:4" ht="28" customHeight="1" x14ac:dyDescent="0.35">
      <c r="A1" s="7" t="s">
        <v>19</v>
      </c>
      <c r="B1" s="6" t="s">
        <v>16</v>
      </c>
    </row>
    <row r="3" spans="1:4" x14ac:dyDescent="0.2">
      <c r="A3" s="1" t="s">
        <v>1</v>
      </c>
      <c r="B3" s="1" t="s">
        <v>2</v>
      </c>
      <c r="C3" s="1" t="s">
        <v>3</v>
      </c>
      <c r="D3" s="1" t="s">
        <v>4</v>
      </c>
    </row>
    <row r="4" spans="1:4" x14ac:dyDescent="0.2">
      <c r="A4" t="s">
        <v>10</v>
      </c>
      <c r="B4" s="11">
        <v>724185</v>
      </c>
      <c r="C4" s="15">
        <v>0</v>
      </c>
      <c r="D4" s="5">
        <f>SUM(B4*C4)</f>
        <v>0</v>
      </c>
    </row>
    <row r="5" spans="1:4" x14ac:dyDescent="0.2">
      <c r="A5" t="s">
        <v>5</v>
      </c>
      <c r="B5" s="12">
        <v>2801056</v>
      </c>
      <c r="C5" s="15">
        <v>0</v>
      </c>
      <c r="D5" s="5">
        <f>SUM(B5*C5)</f>
        <v>0</v>
      </c>
    </row>
    <row r="6" spans="1:4" x14ac:dyDescent="0.2">
      <c r="A6" t="s">
        <v>9</v>
      </c>
      <c r="B6" s="11">
        <v>122897</v>
      </c>
      <c r="C6" s="15">
        <v>0</v>
      </c>
      <c r="D6" s="5">
        <f>SUM(B6*C6)</f>
        <v>0</v>
      </c>
    </row>
    <row r="7" spans="1:4" x14ac:dyDescent="0.2">
      <c r="C7" s="10" t="s">
        <v>11</v>
      </c>
      <c r="D7" s="9">
        <f>SUM(Tabel6[Subtotaal])</f>
        <v>0</v>
      </c>
    </row>
    <row r="9" spans="1:4" x14ac:dyDescent="0.2">
      <c r="A9" t="s">
        <v>27</v>
      </c>
      <c r="B9" t="s">
        <v>28</v>
      </c>
    </row>
    <row r="10" spans="1:4" x14ac:dyDescent="0.2">
      <c r="A10" t="s">
        <v>31</v>
      </c>
      <c r="B10" s="15">
        <v>0</v>
      </c>
    </row>
    <row r="11" spans="1:4" x14ac:dyDescent="0.2">
      <c r="A11" t="s">
        <v>30</v>
      </c>
      <c r="B11" s="15">
        <v>0</v>
      </c>
    </row>
  </sheetData>
  <sheetProtection algorithmName="SHA-512" hashValue="ax8gciCQyfzXxZ4lbanfqO7BCgpgaJN5MZhkJM/tu5Kv8BNxog9UViG2UaC2Ys4hwaVNsqzl6eX58PMbjjtBqg==" saltValue="MZWFWcQvYT1OiszzhrRO3Q==" spinCount="100000" sheet="1" objects="1" scenarios="1" selectLockedCells="1"/>
  <pageMargins left="0.7" right="0.7" top="0.75" bottom="0.75" header="0.3" footer="0.3"/>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1615E-9FB2-3642-A556-22D06E166CD8}">
  <dimension ref="A1:D10"/>
  <sheetViews>
    <sheetView zoomScale="150" workbookViewId="0">
      <selection activeCell="C9" sqref="C9"/>
    </sheetView>
  </sheetViews>
  <sheetFormatPr baseColWidth="10" defaultRowHeight="16" x14ac:dyDescent="0.2"/>
  <cols>
    <col min="1" max="1" width="30.83203125" customWidth="1"/>
    <col min="2" max="4" width="31.83203125" customWidth="1"/>
  </cols>
  <sheetData>
    <row r="1" spans="1:4" ht="28" customHeight="1" x14ac:dyDescent="0.35">
      <c r="A1" s="7" t="s">
        <v>19</v>
      </c>
      <c r="B1" s="6" t="s">
        <v>17</v>
      </c>
    </row>
    <row r="3" spans="1:4" x14ac:dyDescent="0.2">
      <c r="A3" s="1" t="s">
        <v>1</v>
      </c>
      <c r="B3" s="1" t="s">
        <v>2</v>
      </c>
      <c r="C3" s="1" t="s">
        <v>3</v>
      </c>
      <c r="D3" s="1" t="s">
        <v>4</v>
      </c>
    </row>
    <row r="4" spans="1:4" x14ac:dyDescent="0.2">
      <c r="A4" t="s">
        <v>10</v>
      </c>
      <c r="B4" s="12">
        <v>1538523</v>
      </c>
      <c r="C4" s="15">
        <v>0</v>
      </c>
      <c r="D4" s="13">
        <f t="shared" ref="D4:D9" si="0">SUM(B4*C4)</f>
        <v>0</v>
      </c>
    </row>
    <row r="5" spans="1:4" x14ac:dyDescent="0.2">
      <c r="A5" t="s">
        <v>5</v>
      </c>
      <c r="B5" s="12">
        <v>3664434</v>
      </c>
      <c r="C5" s="15">
        <v>0</v>
      </c>
      <c r="D5" s="13">
        <f t="shared" si="0"/>
        <v>0</v>
      </c>
    </row>
    <row r="6" spans="1:4" x14ac:dyDescent="0.2">
      <c r="A6" t="s">
        <v>8</v>
      </c>
      <c r="B6" s="12">
        <v>280800</v>
      </c>
      <c r="C6" s="15">
        <v>0</v>
      </c>
      <c r="D6" s="13">
        <f t="shared" si="0"/>
        <v>0</v>
      </c>
    </row>
    <row r="7" spans="1:4" x14ac:dyDescent="0.2">
      <c r="A7" t="s">
        <v>32</v>
      </c>
      <c r="B7" s="12">
        <f>0.25*187500</f>
        <v>46875</v>
      </c>
      <c r="C7" s="15"/>
      <c r="D7" s="13">
        <f t="shared" si="0"/>
        <v>0</v>
      </c>
    </row>
    <row r="8" spans="1:4" x14ac:dyDescent="0.2">
      <c r="A8" t="s">
        <v>33</v>
      </c>
      <c r="B8" s="12">
        <f>0.75*187500</f>
        <v>140625</v>
      </c>
      <c r="C8" s="15">
        <v>0</v>
      </c>
      <c r="D8" s="13">
        <f t="shared" si="0"/>
        <v>0</v>
      </c>
    </row>
    <row r="9" spans="1:4" x14ac:dyDescent="0.2">
      <c r="A9" t="s">
        <v>9</v>
      </c>
      <c r="B9" s="12">
        <v>52174</v>
      </c>
      <c r="C9" s="15">
        <v>0</v>
      </c>
      <c r="D9" s="13">
        <f t="shared" si="0"/>
        <v>0</v>
      </c>
    </row>
    <row r="10" spans="1:4" x14ac:dyDescent="0.2">
      <c r="C10" s="10" t="s">
        <v>11</v>
      </c>
      <c r="D10" s="9">
        <f>SUM(Tabel7[Subtotaal])</f>
        <v>0</v>
      </c>
    </row>
  </sheetData>
  <sheetProtection algorithmName="SHA-512" hashValue="GJzwBzsTUtfOXnwXDnn+Ngwmk68lSISA2iTmtSKcRHsaqe4+hzklS8oJG69hHeGXaGuU4h62W/dj6CU4eVqE7A==" saltValue="uw+uaUgT5NO78ccaKAutYQ==" spinCount="100000" sheet="1" objects="1" scenarios="1" selectLockedCell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B06BD78A65149B5D5738AD82AFE64" ma:contentTypeVersion="14" ma:contentTypeDescription="Een nieuw document maken." ma:contentTypeScope="" ma:versionID="1f6a96e1ca056f7a695f3611561cae62">
  <xsd:schema xmlns:xsd="http://www.w3.org/2001/XMLSchema" xmlns:xs="http://www.w3.org/2001/XMLSchema" xmlns:p="http://schemas.microsoft.com/office/2006/metadata/properties" xmlns:ns2="f5af1f1c-3178-432d-a64a-48144b433f45" xmlns:ns3="d58165d8-7474-435f-9d2e-539657e84063" targetNamespace="http://schemas.microsoft.com/office/2006/metadata/properties" ma:root="true" ma:fieldsID="7122812b6d1d235790f1e47ceb82878a" ns2:_="" ns3:_="">
    <xsd:import namespace="f5af1f1c-3178-432d-a64a-48144b433f45"/>
    <xsd:import namespace="d58165d8-7474-435f-9d2e-539657e840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af1f1c-3178-432d-a64a-48144b433f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a68fc07-1fa3-4fd9-bd94-3106b82b133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8165d8-7474-435f-9d2e-539657e8406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63a761-cdde-4527-8d7a-2bd9c1c84413}" ma:internalName="TaxCatchAll" ma:showField="CatchAllData" ma:web="d58165d8-7474-435f-9d2e-539657e840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58165d8-7474-435f-9d2e-539657e84063" xsi:nil="true"/>
    <lcf76f155ced4ddcb4097134ff3c332f xmlns="f5af1f1c-3178-432d-a64a-48144b433f4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A4FD2DB-B871-4AF0-81D5-E4B98825F137}">
  <ds:schemaRefs>
    <ds:schemaRef ds:uri="http://schemas.microsoft.com/sharepoint/v3/contenttype/forms"/>
  </ds:schemaRefs>
</ds:datastoreItem>
</file>

<file path=customXml/itemProps2.xml><?xml version="1.0" encoding="utf-8"?>
<ds:datastoreItem xmlns:ds="http://schemas.openxmlformats.org/officeDocument/2006/customXml" ds:itemID="{AE9F689F-1C3E-428E-ACC7-CCD10D01CA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af1f1c-3178-432d-a64a-48144b433f45"/>
    <ds:schemaRef ds:uri="d58165d8-7474-435f-9d2e-539657e840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81E810-4CC6-4F5C-8621-CA7BC1A95782}">
  <ds:schemaRefs>
    <ds:schemaRef ds:uri="http://schemas.microsoft.com/office/infopath/2007/PartnerControls"/>
    <ds:schemaRef ds:uri="f5af1f1c-3178-432d-a64a-48144b433f45"/>
    <ds:schemaRef ds:uri="http://purl.org/dc/terms/"/>
    <ds:schemaRef ds:uri="d58165d8-7474-435f-9d2e-539657e84063"/>
    <ds:schemaRef ds:uri="http://purl.org/dc/elements/1.1/"/>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8</vt:i4>
      </vt:variant>
    </vt:vector>
  </HeadingPairs>
  <TitlesOfParts>
    <vt:vector size="8" baseType="lpstr">
      <vt:lpstr>Algemene instructie</vt:lpstr>
      <vt:lpstr>Perceel 1</vt:lpstr>
      <vt:lpstr>Perceel 2</vt:lpstr>
      <vt:lpstr>Perceel 3</vt:lpstr>
      <vt:lpstr>Perceel 4</vt:lpstr>
      <vt:lpstr>Perceel 5</vt:lpstr>
      <vt:lpstr>Perceel 6</vt:lpstr>
      <vt:lpstr>Perceel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van der Zande</dc:creator>
  <cp:lastModifiedBy>Tim van der Zande</cp:lastModifiedBy>
  <dcterms:created xsi:type="dcterms:W3CDTF">2026-03-25T11:42:49Z</dcterms:created>
  <dcterms:modified xsi:type="dcterms:W3CDTF">2026-05-13T16:53:31Z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0x010100A29B06BD78A65149B5D5738AD82AFE64</vt:lpwstr>
  </property>
  <property fmtid="{D5CDD505-2E9C-101B-9397-08002B2CF9AE}" pid="3" name="MediaServiceImageTags">
    <vt:lpwstr/>
  </property>
</Properties>
</file>