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8000\"/>
    </mc:Choice>
  </mc:AlternateContent>
  <xr:revisionPtr revIDLastSave="0" documentId="13_ncr:1_{BBA076D0-5B84-414D-9F7D-8A23EF85B891}" xr6:coauthVersionLast="47" xr6:coauthVersionMax="47" xr10:uidLastSave="{00000000-0000-0000-0000-000000000000}"/>
  <bookViews>
    <workbookView xWindow="28680" yWindow="-120" windowWidth="29040" windowHeight="15720" tabRatio="990" activeTab="6" xr2:uid="{00000000-000D-0000-FFFF-FFFF00000000}"/>
  </bookViews>
  <sheets>
    <sheet name="Basisgegevens" sheetId="5" r:id="rId1"/>
    <sheet name="Totaalblad" sheetId="2" r:id="rId2"/>
    <sheet name="1. Windows" sheetId="6" r:id="rId3"/>
    <sheet name="2. Apple" sheetId="8" r:id="rId4"/>
    <sheet name="3. Accessoires" sheetId="9" r:id="rId5"/>
    <sheet name="4. Reparatietarieven" sheetId="11" r:id="rId6"/>
    <sheet name="5. Overige diensten" sheetId="12" r:id="rId7"/>
  </sheets>
  <definedNames>
    <definedName name="Print_Area" localSheetId="1">Totaalblad!#REF!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F14" i="2" s="1"/>
  <c r="D13" i="2"/>
  <c r="E13" i="2" s="1"/>
  <c r="F13" i="2" s="1"/>
  <c r="D12" i="2"/>
  <c r="E12" i="2" s="1"/>
  <c r="F12" i="2" s="1"/>
  <c r="D11" i="2"/>
  <c r="E11" i="2" s="1"/>
  <c r="F11" i="2" s="1"/>
  <c r="D10" i="2"/>
  <c r="E10" i="2" s="1"/>
  <c r="F10" i="2" s="1"/>
  <c r="D9" i="2"/>
  <c r="E9" i="2" s="1"/>
  <c r="F9" i="2" s="1"/>
  <c r="D8" i="2"/>
  <c r="E8" i="2" s="1"/>
  <c r="F8" i="2" s="1"/>
  <c r="D7" i="2"/>
  <c r="E7" i="2" s="1"/>
  <c r="F7" i="2" s="1"/>
  <c r="B10" i="2"/>
  <c r="B17" i="2"/>
  <c r="E5" i="12"/>
  <c r="E7" i="11"/>
  <c r="B12" i="2"/>
  <c r="B9" i="2"/>
  <c r="B8" i="2"/>
  <c r="B11" i="2"/>
  <c r="B16" i="2"/>
  <c r="B14" i="2"/>
  <c r="B7" i="2"/>
  <c r="B13" i="2"/>
  <c r="E4" i="12" l="1"/>
  <c r="E5" i="11"/>
  <c r="E4" i="11"/>
  <c r="E8" i="11" l="1"/>
  <c r="F16" i="2" s="1"/>
  <c r="E6" i="12"/>
  <c r="F17" i="2" s="1"/>
  <c r="F19" i="2" s="1"/>
</calcChain>
</file>

<file path=xl/sharedStrings.xml><?xml version="1.0" encoding="utf-8"?>
<sst xmlns="http://schemas.openxmlformats.org/spreadsheetml/2006/main" count="182" uniqueCount="132">
  <si>
    <t>Opslagpercentage</t>
  </si>
  <si>
    <t>Technische Specificatie</t>
  </si>
  <si>
    <t xml:space="preserve">Omschrijving </t>
  </si>
  <si>
    <t>Licentie</t>
  </si>
  <si>
    <t>Scherm</t>
  </si>
  <si>
    <t>Omvang/grote</t>
  </si>
  <si>
    <t xml:space="preserve">Materiaal </t>
  </si>
  <si>
    <t>Afsluitbaar</t>
  </si>
  <si>
    <t xml:space="preserve">Stroom </t>
  </si>
  <si>
    <t>Aansluitingen</t>
  </si>
  <si>
    <t>Kabels</t>
  </si>
  <si>
    <t>Prijzen Oplaadkast</t>
  </si>
  <si>
    <t xml:space="preserve">Totaal </t>
  </si>
  <si>
    <t>Basisgegevens Contract</t>
  </si>
  <si>
    <t>Naam Opdrachtgever</t>
  </si>
  <si>
    <t>Vestigingsplaats Opdrachtgever</t>
  </si>
  <si>
    <t>Kvk-nummer</t>
  </si>
  <si>
    <t>Alpha Adviesbureau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</si>
  <si>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</si>
  <si>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</si>
  <si>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</si>
  <si>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</si>
  <si>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</si>
  <si>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</si>
  <si>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</si>
  <si>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</si>
  <si>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</si>
  <si>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</si>
  <si>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</si>
  <si>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Prijzenblad t.b.v. de gunning</t>
  </si>
  <si>
    <t>Model</t>
  </si>
  <si>
    <t>Materiaal</t>
  </si>
  <si>
    <t>Metaal of soortgelijk</t>
  </si>
  <si>
    <t>Kabel voor stroomvoorziening is mee geleverd</t>
  </si>
  <si>
    <t>Prijzen Laptop</t>
  </si>
  <si>
    <t>Formaat</t>
  </si>
  <si>
    <t>Full HD en Anti reflectielaag</t>
  </si>
  <si>
    <t>Kijkhoek</t>
  </si>
  <si>
    <t>Verstelbaarheid</t>
  </si>
  <si>
    <t>In hoogte verstelbaar</t>
  </si>
  <si>
    <t>Prijzen Monitor</t>
  </si>
  <si>
    <t>Instructie</t>
  </si>
  <si>
    <t>Opslagpercentage oplaadkar</t>
  </si>
  <si>
    <t>Merk</t>
  </si>
  <si>
    <t>Prijzen Desktop</t>
  </si>
  <si>
    <t>Klein model (mogelijkheid om aan de wand/scherm te bevestigen)</t>
  </si>
  <si>
    <t>iPads</t>
  </si>
  <si>
    <t xml:space="preserve">Model </t>
  </si>
  <si>
    <t xml:space="preserve">Opslag </t>
  </si>
  <si>
    <t>Kleuren</t>
  </si>
  <si>
    <t>Alle beschikbare kleuren</t>
  </si>
  <si>
    <t xml:space="preserve">Prijzen iPads </t>
  </si>
  <si>
    <t>Leverbaar in verschillende oplaadkasten: minimaal 10 en 20 iPads.</t>
  </si>
  <si>
    <t>De oplaadkast is afsluitbaar met een slot.</t>
  </si>
  <si>
    <t>Inclusief hoes</t>
  </si>
  <si>
    <t>Oplaadkast is voorzien van een 220V stopcontact (geaard en gezekerd).</t>
  </si>
  <si>
    <t xml:space="preserve">Opslagpercentage </t>
  </si>
  <si>
    <t xml:space="preserve">   </t>
  </si>
  <si>
    <t>1.1</t>
  </si>
  <si>
    <t xml:space="preserve">1.2 </t>
  </si>
  <si>
    <t>2.1</t>
  </si>
  <si>
    <t>1.2</t>
  </si>
  <si>
    <t>3.1</t>
  </si>
  <si>
    <t>4.1</t>
  </si>
  <si>
    <t>5.1</t>
  </si>
  <si>
    <t>Accessoires</t>
  </si>
  <si>
    <t xml:space="preserve"> </t>
  </si>
  <si>
    <t>Laptops</t>
  </si>
  <si>
    <t>Desktops</t>
  </si>
  <si>
    <t>Monitoren Desktop</t>
  </si>
  <si>
    <t>Oplaadkasten iPads</t>
  </si>
  <si>
    <t>Metaal. De oplaadkar is stoot- en krasbestendig</t>
  </si>
  <si>
    <t>De oplaadkar is afsluitbaar met een slot</t>
  </si>
  <si>
    <t>Er dient een mogelijkheid te zijn om een verwisselbare aansluitkoppelstuk op de aansluiting te plaatsen, minimaal USB C</t>
  </si>
  <si>
    <t>De oplaadkar is voorzien van een 220V stopcontact (geaard en gezekerd)</t>
  </si>
  <si>
    <t>De kabels zijn volledig weggewerkt in de oplaadkar</t>
  </si>
  <si>
    <t>De iPads passen inclusief hoes in de oplaadkast.</t>
  </si>
  <si>
    <t>De kabels zijn volledig weggewerkt in de oplaadkast.</t>
  </si>
  <si>
    <t>Keuze uit 22, 23 of 24'' inch</t>
  </si>
  <si>
    <t xml:space="preserve">De mogelijkheid om een leerkrachten model en leerlingen model te leveren </t>
  </si>
  <si>
    <t>Opslagpercentage accessoires</t>
  </si>
  <si>
    <t xml:space="preserve">De accessoires kunnen besteld worden in de webshop van de leverancier, met de opgegeven opslagpercentage. </t>
  </si>
  <si>
    <t>178 graden</t>
  </si>
  <si>
    <t>Aanbestedende Dienst</t>
  </si>
  <si>
    <t>Inschrijver</t>
  </si>
  <si>
    <t>Contactpersoon</t>
  </si>
  <si>
    <t>A merk (zie het Programma van Eisen)</t>
  </si>
  <si>
    <t>2 HDMI-aansluitingen en/of 2 displaypoort</t>
  </si>
  <si>
    <t>Reparatietarieven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</si>
  <si>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</si>
  <si>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</si>
  <si>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</si>
  <si>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</si>
  <si>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</si>
  <si>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</si>
  <si>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</si>
  <si>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>Overige diensten</t>
  </si>
  <si>
    <t>Fictief aantal</t>
  </si>
  <si>
    <t>Prijs per stuk</t>
  </si>
  <si>
    <t>Minimaal 128 Gb</t>
  </si>
  <si>
    <t>Onderdeel ICT Hardware</t>
  </si>
  <si>
    <t>Onderdeel overige leveringen/diensten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</si>
  <si>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</si>
  <si>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>Fictieve uitgave</t>
  </si>
  <si>
    <t>Afvoeren oude hardware inclusief het aanleveren van certificaten van vernietiging</t>
  </si>
  <si>
    <t xml:space="preserve">Korting- en/of Opslagpercentage </t>
  </si>
  <si>
    <t>Let op: kortingspercentage</t>
  </si>
  <si>
    <t>Macbooks</t>
  </si>
  <si>
    <t>Apple</t>
  </si>
  <si>
    <t>Windows</t>
  </si>
  <si>
    <t>2.2</t>
  </si>
  <si>
    <t>2.3</t>
  </si>
  <si>
    <t>Totaal vergelijkingsprijs</t>
  </si>
  <si>
    <t>Korting- en of Opslag bedrag</t>
  </si>
  <si>
    <t>Vergelijkingsprijs</t>
  </si>
  <si>
    <t>Overige diensten (optioneel)</t>
  </si>
  <si>
    <t xml:space="preserve">Leverancier kan de meest actuele Macbooks leveren. De opdrachtgever maakt bij de aanschaf een keuze voor het model binnen deze overeenkomst. </t>
  </si>
  <si>
    <t xml:space="preserve">Leverancier kan de meest actuele iPad leveren. De opdrachtgever maakt bij de aanschaf een keuze voor het model binnen deze overeenkomst. </t>
  </si>
  <si>
    <t xml:space="preserve">Windows 11 PRO </t>
  </si>
  <si>
    <t xml:space="preserve">Stichting Openbaar Onderwijs Baasis </t>
  </si>
  <si>
    <t xml:space="preserve">Zuidlaren </t>
  </si>
  <si>
    <t>01140312</t>
  </si>
  <si>
    <t xml:space="preserve">Lieke Buurman </t>
  </si>
  <si>
    <t xml:space="preserve">Communicatie </t>
  </si>
  <si>
    <t xml:space="preserve">Via TenderNed </t>
  </si>
  <si>
    <t>Kabel voor stroomvoorziening is meegeleverd</t>
  </si>
  <si>
    <t xml:space="preserve">Oplaadkarren </t>
  </si>
  <si>
    <t xml:space="preserve">Leverbaar in 2 verschillende oplaadkasten: 24 en 32 apparaten </t>
  </si>
  <si>
    <t>1.3</t>
  </si>
  <si>
    <t>1.4</t>
  </si>
  <si>
    <t>USB-C. Er dient een mogelijkheid te zijn om een verwisselbare aansluitkoppelstuk op de aansluiting te plaatsen, minimaal USB C.</t>
  </si>
  <si>
    <t>Labelen / bestikkeren gekoppeld aan CMDB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</si>
</sst>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5696"/>
      <name val="Calibri"/>
      <family val="2"/>
      <scheme val="minor"/>
    </font>
    <font>
      <u/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Down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6" fillId="2" borderId="0" xfId="0" applyFont="1" applyFill="1"/>
    <xf numFmtId="44" fontId="6" fillId="2" borderId="0" xfId="1" applyFont="1" applyFill="1" applyBorder="1"/>
    <xf numFmtId="0" fontId="7" fillId="0" borderId="9" xfId="0" applyFont="1" applyBorder="1"/>
    <xf numFmtId="0" fontId="0" fillId="0" borderId="14" xfId="0" applyBorder="1"/>
    <xf numFmtId="44" fontId="1" fillId="2" borderId="0" xfId="0" applyNumberFormat="1" applyFont="1" applyFill="1"/>
    <xf numFmtId="0" fontId="0" fillId="0" borderId="9" xfId="0" applyBorder="1"/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0" borderId="1" xfId="0" applyFont="1" applyBorder="1" applyProtection="1"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164" fontId="7" fillId="2" borderId="1" xfId="0" applyNumberFormat="1" applyFont="1" applyFill="1" applyBorder="1" applyAlignment="1" applyProtection="1">
      <alignment horizontal="left"/>
      <protection hidden="1"/>
    </xf>
    <xf numFmtId="0" fontId="10" fillId="2" borderId="7" xfId="0" applyFont="1" applyFill="1" applyBorder="1" applyProtection="1">
      <protection hidden="1"/>
    </xf>
    <xf numFmtId="0" fontId="7" fillId="2" borderId="8" xfId="0" applyFont="1" applyFill="1" applyBorder="1" applyProtection="1">
      <protection locked="0"/>
    </xf>
    <xf numFmtId="0" fontId="1" fillId="3" borderId="2" xfId="0" applyFont="1" applyFill="1" applyBorder="1"/>
    <xf numFmtId="0" fontId="1" fillId="3" borderId="5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6" xfId="0" applyFont="1" applyFill="1" applyBorder="1"/>
    <xf numFmtId="0" fontId="6" fillId="3" borderId="1" xfId="0" applyFont="1" applyFill="1" applyBorder="1"/>
    <xf numFmtId="44" fontId="6" fillId="3" borderId="1" xfId="1" applyFont="1" applyFill="1" applyBorder="1"/>
    <xf numFmtId="0" fontId="7" fillId="4" borderId="1" xfId="0" applyFont="1" applyFill="1" applyBorder="1" applyProtection="1">
      <protection locked="0"/>
    </xf>
    <xf numFmtId="0" fontId="2" fillId="3" borderId="2" xfId="0" applyFont="1" applyFill="1" applyBorder="1"/>
    <xf numFmtId="0" fontId="1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9" xfId="0" applyFill="1" applyBorder="1"/>
    <xf numFmtId="0" fontId="6" fillId="3" borderId="12" xfId="0" applyFont="1" applyFill="1" applyBorder="1"/>
    <xf numFmtId="0" fontId="1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3" fillId="3" borderId="1" xfId="0" applyFont="1" applyFill="1" applyBorder="1" applyProtection="1">
      <protection hidden="1"/>
    </xf>
    <xf numFmtId="49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6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  <xf numFmtId="0" fontId="11" fillId="4" borderId="1" xfId="2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wrapText="1"/>
    </xf>
    <xf numFmtId="0" fontId="0" fillId="0" borderId="8" xfId="0" applyBorder="1"/>
    <xf numFmtId="0" fontId="7" fillId="0" borderId="8" xfId="0" applyFont="1" applyBorder="1"/>
    <xf numFmtId="0" fontId="0" fillId="3" borderId="11" xfId="0" applyFill="1" applyBorder="1"/>
    <xf numFmtId="0" fontId="0" fillId="3" borderId="4" xfId="0" applyFill="1" applyBorder="1"/>
    <xf numFmtId="0" fontId="0" fillId="2" borderId="8" xfId="0" applyFill="1" applyBorder="1"/>
    <xf numFmtId="0" fontId="0" fillId="0" borderId="9" xfId="0" applyBorder="1" applyAlignment="1">
      <alignment horizontal="left" wrapText="1"/>
    </xf>
    <xf numFmtId="44" fontId="0" fillId="2" borderId="0" xfId="1" applyFont="1" applyFill="1" applyBorder="1" applyProtection="1"/>
    <xf numFmtId="0" fontId="5" fillId="3" borderId="7" xfId="0" applyFont="1" applyFill="1" applyBorder="1"/>
    <xf numFmtId="0" fontId="5" fillId="3" borderId="15" xfId="0" applyFont="1" applyFill="1" applyBorder="1"/>
    <xf numFmtId="0" fontId="5" fillId="3" borderId="1" xfId="0" applyFont="1" applyFill="1" applyBorder="1"/>
    <xf numFmtId="0" fontId="13" fillId="2" borderId="0" xfId="0" applyFont="1" applyFill="1"/>
    <xf numFmtId="0" fontId="13" fillId="0" borderId="0" xfId="0" applyFont="1"/>
    <xf numFmtId="44" fontId="7" fillId="4" borderId="1" xfId="1" applyFont="1" applyFill="1" applyBorder="1" applyProtection="1">
      <protection locked="0"/>
    </xf>
    <xf numFmtId="44" fontId="3" fillId="3" borderId="1" xfId="0" applyNumberFormat="1" applyFont="1" applyFill="1" applyBorder="1"/>
    <xf numFmtId="10" fontId="7" fillId="4" borderId="1" xfId="0" applyNumberFormat="1" applyFont="1" applyFill="1" applyBorder="1" applyProtection="1">
      <protection locked="0"/>
    </xf>
    <xf numFmtId="44" fontId="2" fillId="3" borderId="1" xfId="0" applyNumberFormat="1" applyFont="1" applyFill="1" applyBorder="1"/>
    <xf numFmtId="10" fontId="7" fillId="0" borderId="1" xfId="0" applyNumberFormat="1" applyFont="1" applyBorder="1"/>
    <xf numFmtId="44" fontId="8" fillId="0" borderId="1" xfId="1" applyFont="1" applyFill="1" applyBorder="1"/>
    <xf numFmtId="44" fontId="7" fillId="5" borderId="1" xfId="1" applyFont="1" applyFill="1" applyBorder="1"/>
    <xf numFmtId="44" fontId="7" fillId="5" borderId="1" xfId="0" applyNumberFormat="1" applyFont="1" applyFill="1" applyBorder="1"/>
    <xf numFmtId="10" fontId="7" fillId="5" borderId="1" xfId="0" applyNumberFormat="1" applyFont="1" applyFill="1" applyBorder="1"/>
    <xf numFmtId="0" fontId="2" fillId="3" borderId="9" xfId="0" applyFont="1" applyFill="1" applyBorder="1"/>
    <xf numFmtId="44" fontId="2" fillId="3" borderId="9" xfId="0" applyNumberFormat="1" applyFont="1" applyFill="1" applyBorder="1"/>
    <xf numFmtId="0" fontId="4" fillId="3" borderId="3" xfId="0" applyFont="1" applyFill="1" applyBorder="1" applyAlignment="1">
      <alignment horizontal="center"/>
    </xf>
    <xf numFmtId="0" fontId="14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0" fillId="3" borderId="13" xfId="0" applyFill="1" applyBorder="1"/>
    <xf numFmtId="0" fontId="0" fillId="0" borderId="6" xfId="0" applyBorder="1" applyAlignment="1">
      <alignment horizontal="left" wrapText="1"/>
    </xf>
    <xf numFmtId="0" fontId="0" fillId="0" borderId="6" xfId="0" applyBorder="1"/>
    <xf numFmtId="0" fontId="2" fillId="3" borderId="11" xfId="0" applyFont="1" applyFill="1" applyBorder="1" applyAlignment="1">
      <alignment horizontal="right"/>
    </xf>
    <xf numFmtId="0" fontId="2" fillId="3" borderId="11" xfId="0" applyFont="1" applyFill="1" applyBorder="1"/>
    <xf numFmtId="0" fontId="2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10" fontId="16" fillId="4" borderId="1" xfId="0" applyNumberFormat="1" applyFont="1" applyFill="1" applyBorder="1" applyProtection="1">
      <protection locked="0"/>
    </xf>
    <xf numFmtId="10" fontId="15" fillId="4" borderId="1" xfId="0" applyNumberFormat="1" applyFont="1" applyFill="1" applyBorder="1" applyProtection="1">
      <protection locked="0"/>
    </xf>
    <xf numFmtId="0" fontId="4" fillId="3" borderId="8" xfId="0" applyFont="1" applyFill="1" applyBorder="1"/>
    <xf numFmtId="0" fontId="6" fillId="3" borderId="14" xfId="0" applyFont="1" applyFill="1" applyBorder="1" applyAlignment="1">
      <alignment horizontal="left"/>
    </xf>
    <xf numFmtId="10" fontId="15" fillId="4" borderId="9" xfId="0" applyNumberFormat="1" applyFont="1" applyFill="1" applyBorder="1" applyProtection="1">
      <protection locked="0"/>
    </xf>
    <xf numFmtId="44" fontId="7" fillId="0" borderId="1" xfId="1" applyFont="1" applyBorder="1"/>
    <xf numFmtId="44" fontId="7" fillId="2" borderId="1" xfId="0" applyNumberFormat="1" applyFont="1" applyFill="1" applyBorder="1"/>
    <xf numFmtId="44" fontId="8" fillId="2" borderId="1" xfId="0" applyNumberFormat="1" applyFont="1" applyFill="1" applyBorder="1"/>
    <xf numFmtId="44" fontId="7" fillId="2" borderId="14" xfId="0" applyNumberFormat="1" applyFont="1" applyFill="1" applyBorder="1"/>
    <xf numFmtId="49" fontId="7" fillId="0" borderId="1" xfId="0" applyNumberFormat="1" applyFont="1" applyBorder="1" applyAlignment="1" applyProtection="1">
      <alignment horizontal="left"/>
      <protection hidden="1"/>
    </xf>
    <xf numFmtId="0" fontId="8" fillId="0" borderId="1" xfId="0" applyFont="1" applyBorder="1"/>
    <xf numFmtId="44" fontId="8" fillId="0" borderId="1" xfId="1" applyFont="1" applyFill="1" applyBorder="1" applyProtection="1"/>
    <xf numFmtId="0" fontId="7" fillId="0" borderId="1" xfId="0" applyFont="1" applyBorder="1" applyAlignment="1">
      <alignment horizontal="center"/>
    </xf>
    <xf numFmtId="44" fontId="7" fillId="0" borderId="1" xfId="1" applyFont="1" applyFill="1" applyBorder="1"/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295273</xdr:rowOff>
    </xdr:from>
    <xdr:to>
      <xdr:col>5</xdr:col>
      <xdr:colOff>1123951</xdr:colOff>
      <xdr:row>4</xdr:row>
      <xdr:rowOff>95249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7" y="590548"/>
          <a:ext cx="11458574" cy="81915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Aan deze bedragen kunnen geen rechten worden ontleend.</a:t>
          </a:r>
        </a:p>
        <a:p>
          <a:r>
            <a:rPr lang="nl-NL" sz="1100" b="1"/>
            <a:t>- U dient</a:t>
          </a:r>
          <a:r>
            <a:rPr lang="nl-NL" sz="1100" b="1" baseline="0"/>
            <a:t> alle groene cellen in te vullen. 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een groene cel leeg is bij inschrijving, wordt uw inschrijving uitgesloten van deelname. </a:t>
          </a:r>
          <a:endParaRPr lang="nl-NL" sz="1100" b="1"/>
        </a:p>
        <a:p>
          <a:r>
            <a:rPr lang="nl-NL" sz="1100" b="1"/>
            <a:t>-</a:t>
          </a:r>
          <a:r>
            <a:rPr lang="nl-NL" sz="1100" b="1" baseline="0"/>
            <a:t> </a:t>
          </a:r>
          <a:r>
            <a:rPr lang="nl-NL" sz="1100" b="1"/>
            <a:t>Het minimale opslagpercentage is</a:t>
          </a:r>
          <a:r>
            <a:rPr lang="nl-NL" sz="1100" b="1" baseline="0"/>
            <a:t> 3%. Indien een lager percentage wordt opgegeven, wordt uw inschrijving uitgesloten van deelname. </a:t>
          </a:r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DQ878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10" t="s">
        <v>13</v>
      </c>
      <c r="B1" s="11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spans="1:121" x14ac:dyDescent="0.25">
      <c r="A2" s="16"/>
      <c r="B2" s="1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</row>
    <row r="3" spans="1:121" ht="21" x14ac:dyDescent="0.35">
      <c r="A3" s="110" t="s">
        <v>83</v>
      </c>
      <c r="B3" s="11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</row>
    <row r="4" spans="1:121" x14ac:dyDescent="0.25">
      <c r="A4" s="53" t="s">
        <v>14</v>
      </c>
      <c r="B4" s="19" t="s">
        <v>119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</row>
    <row r="5" spans="1:121" x14ac:dyDescent="0.25">
      <c r="A5" s="53" t="s">
        <v>15</v>
      </c>
      <c r="B5" s="19" t="s">
        <v>120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</row>
    <row r="6" spans="1:121" x14ac:dyDescent="0.25">
      <c r="A6" s="53" t="s">
        <v>16</v>
      </c>
      <c r="B6" s="105" t="s">
        <v>121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</row>
    <row r="7" spans="1:121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</row>
    <row r="8" spans="1:121" ht="21" x14ac:dyDescent="0.35">
      <c r="A8" s="111" t="s">
        <v>17</v>
      </c>
      <c r="B8" s="1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</row>
    <row r="9" spans="1:121" x14ac:dyDescent="0.25">
      <c r="A9" s="53" t="s">
        <v>85</v>
      </c>
      <c r="B9" s="20" t="s">
        <v>122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</row>
    <row r="10" spans="1:121" x14ac:dyDescent="0.25">
      <c r="A10" s="53" t="s">
        <v>123</v>
      </c>
      <c r="B10" s="21" t="s">
        <v>124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</row>
    <row r="11" spans="1:121" x14ac:dyDescent="0.25">
      <c r="A11" s="17"/>
      <c r="B11" s="1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</row>
    <row r="12" spans="1:121" ht="21" x14ac:dyDescent="0.35">
      <c r="A12" s="110" t="s">
        <v>84</v>
      </c>
      <c r="B12" s="11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</row>
    <row r="13" spans="1:121" x14ac:dyDescent="0.25">
      <c r="A13" s="53" t="s">
        <v>18</v>
      </c>
      <c r="B13" s="3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</row>
    <row r="14" spans="1:121" x14ac:dyDescent="0.25">
      <c r="A14" s="53" t="s">
        <v>19</v>
      </c>
      <c r="B14" s="3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</row>
    <row r="15" spans="1:121" x14ac:dyDescent="0.25">
      <c r="A15" s="53" t="s">
        <v>20</v>
      </c>
      <c r="B15" s="5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</row>
    <row r="16" spans="1:121" x14ac:dyDescent="0.25">
      <c r="A16" s="53" t="s">
        <v>21</v>
      </c>
      <c r="B16" s="5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</row>
    <row r="17" spans="1:121" x14ac:dyDescent="0.25">
      <c r="A17" s="53" t="s">
        <v>22</v>
      </c>
      <c r="B17" s="5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</row>
    <row r="18" spans="1:121" x14ac:dyDescent="0.25">
      <c r="A18" s="22"/>
      <c r="B18" s="2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</row>
    <row r="19" spans="1:121" x14ac:dyDescent="0.25">
      <c r="A19" s="53" t="s">
        <v>23</v>
      </c>
      <c r="B19" s="5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</row>
    <row r="20" spans="1:121" x14ac:dyDescent="0.25">
      <c r="A20" s="53" t="s">
        <v>24</v>
      </c>
      <c r="B20" s="5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</row>
    <row r="21" spans="1:121" x14ac:dyDescent="0.25">
      <c r="A21" s="53" t="s">
        <v>25</v>
      </c>
      <c r="B21" s="5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</row>
    <row r="22" spans="1:121" x14ac:dyDescent="0.25">
      <c r="A22" s="53" t="s">
        <v>26</v>
      </c>
      <c r="B22" s="5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</row>
    <row r="23" spans="1:121" x14ac:dyDescent="0.25">
      <c r="A23" s="53" t="s">
        <v>27</v>
      </c>
      <c r="B23" s="5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</row>
    <row r="24" spans="1:121" x14ac:dyDescent="0.25">
      <c r="A24" s="53" t="s">
        <v>28</v>
      </c>
      <c r="B24" s="5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</row>
    <row r="25" spans="1:121" s="3" customFormat="1" x14ac:dyDescent="0.25"/>
    <row r="26" spans="1:121" s="3" customFormat="1" x14ac:dyDescent="0.25"/>
    <row r="27" spans="1:121" s="3" customFormat="1" x14ac:dyDescent="0.25"/>
    <row r="28" spans="1:121" s="3" customFormat="1" x14ac:dyDescent="0.25"/>
    <row r="29" spans="1:121" s="3" customFormat="1" x14ac:dyDescent="0.25"/>
    <row r="30" spans="1:121" s="3" customFormat="1" x14ac:dyDescent="0.25"/>
    <row r="31" spans="1:121" s="3" customFormat="1" x14ac:dyDescent="0.25"/>
    <row r="32" spans="1:121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pans="3:121" s="3" customFormat="1" x14ac:dyDescent="0.25"/>
    <row r="866" spans="3:121" s="3" customFormat="1" x14ac:dyDescent="0.25"/>
    <row r="867" spans="3:121" s="3" customFormat="1" x14ac:dyDescent="0.25"/>
    <row r="868" spans="3:121" s="3" customFormat="1" x14ac:dyDescent="0.25"/>
    <row r="869" spans="3:121" s="3" customFormat="1" x14ac:dyDescent="0.25"/>
    <row r="870" spans="3:121" s="3" customFormat="1" x14ac:dyDescent="0.25"/>
    <row r="871" spans="3:121" s="3" customFormat="1" x14ac:dyDescent="0.25"/>
    <row r="872" spans="3:121" s="3" customFormat="1" x14ac:dyDescent="0.25"/>
    <row r="873" spans="3:121" s="3" customFormat="1" x14ac:dyDescent="0.25"/>
    <row r="874" spans="3:121" x14ac:dyDescent="0.25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</row>
    <row r="875" spans="3:121" x14ac:dyDescent="0.25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</row>
    <row r="876" spans="3:121" x14ac:dyDescent="0.25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</row>
    <row r="877" spans="3:121" x14ac:dyDescent="0.25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</row>
    <row r="878" spans="3:121" x14ac:dyDescent="0.25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</row>
  </sheetData>
  <sheetProtection algorithmName="SHA-512" hashValue="0POhz4PdtO9m8VUAUQ2QnKej+Phhj4ACz19o1Gr6lDOesFEk+ZEHH7weU5yiPSzIh+PCfJ5+8WO9zbGns9GtDQ==" saltValue="6YqWo/TyWgFGifv2TQ8Zew==" spinCount="100000" sheet="1" objects="1" scenarios="1"/>
  <mergeCells count="4">
    <mergeCell ref="A1:B1"/>
    <mergeCell ref="A3:B3"/>
    <mergeCell ref="A12:B12"/>
    <mergeCell ref="A8:B8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65"/>
  <sheetViews>
    <sheetView zoomScaleNormal="100" zoomScaleSheetLayoutView="85" workbookViewId="0">
      <selection activeCell="C13" sqref="C13"/>
    </sheetView>
  </sheetViews>
  <sheetFormatPr defaultColWidth="9.140625" defaultRowHeight="15" x14ac:dyDescent="0.25"/>
  <cols>
    <col min="1" max="1" width="3.85546875" style="1" bestFit="1" customWidth="1"/>
    <col min="2" max="3" width="43" style="1" customWidth="1"/>
    <col min="4" max="4" width="38.140625" style="1" customWidth="1"/>
    <col min="5" max="5" width="30.85546875" style="1" customWidth="1"/>
    <col min="6" max="6" width="19.5703125" style="1" customWidth="1"/>
    <col min="7" max="13" width="9.140625" style="1"/>
    <col min="14" max="40" width="9.140625" style="7"/>
    <col min="41" max="16384" width="9.140625" style="1"/>
  </cols>
  <sheetData>
    <row r="1" spans="1:13" ht="23.25" x14ac:dyDescent="0.35">
      <c r="A1" s="24"/>
      <c r="B1" s="49" t="s">
        <v>29</v>
      </c>
      <c r="C1" s="49"/>
      <c r="D1" s="49"/>
      <c r="E1" s="49"/>
      <c r="F1" s="49"/>
      <c r="G1" s="7"/>
      <c r="H1" s="7"/>
      <c r="I1" s="7"/>
      <c r="J1" s="7"/>
      <c r="K1" s="7"/>
      <c r="L1" s="7"/>
      <c r="M1" s="7"/>
    </row>
    <row r="2" spans="1:13" ht="23.25" x14ac:dyDescent="0.35">
      <c r="A2" s="25"/>
      <c r="B2" s="26" t="s">
        <v>41</v>
      </c>
      <c r="C2" s="27"/>
      <c r="D2" s="27"/>
      <c r="E2" s="27"/>
      <c r="F2" s="27"/>
      <c r="G2" s="7"/>
      <c r="H2" s="7"/>
      <c r="I2" s="7"/>
      <c r="J2" s="7"/>
      <c r="K2" s="7"/>
      <c r="L2" s="7"/>
      <c r="M2" s="7"/>
    </row>
    <row r="3" spans="1:13" ht="23.25" x14ac:dyDescent="0.35">
      <c r="A3" s="25"/>
      <c r="B3" s="26"/>
      <c r="C3" s="27"/>
      <c r="D3" s="27"/>
      <c r="E3" s="27"/>
      <c r="F3" s="27"/>
      <c r="G3" s="7"/>
      <c r="H3" s="7"/>
      <c r="I3" s="7"/>
      <c r="J3" s="7"/>
      <c r="K3" s="7"/>
      <c r="L3" s="7"/>
      <c r="M3" s="7"/>
    </row>
    <row r="4" spans="1:13" ht="33.75" customHeight="1" x14ac:dyDescent="0.35">
      <c r="A4" s="25"/>
      <c r="B4" s="26"/>
      <c r="C4" s="27"/>
      <c r="D4" s="27"/>
      <c r="E4" s="27"/>
      <c r="F4" s="27"/>
      <c r="G4" s="7"/>
      <c r="H4" s="7"/>
      <c r="I4" s="7"/>
      <c r="J4" s="7"/>
      <c r="K4" s="7"/>
      <c r="L4" s="7"/>
      <c r="M4" s="7"/>
    </row>
    <row r="5" spans="1:13" ht="15" customHeight="1" x14ac:dyDescent="0.35">
      <c r="A5" s="24"/>
      <c r="B5" s="49"/>
      <c r="C5" s="49"/>
      <c r="D5" s="49"/>
      <c r="E5" s="49"/>
      <c r="F5" s="49"/>
      <c r="G5" s="7"/>
      <c r="H5" s="7"/>
      <c r="I5" s="7"/>
      <c r="J5" s="7"/>
      <c r="K5" s="7"/>
      <c r="L5" s="7"/>
      <c r="M5" s="7"/>
    </row>
    <row r="6" spans="1:13" ht="15.75" x14ac:dyDescent="0.25">
      <c r="A6" s="28"/>
      <c r="B6" s="31" t="s">
        <v>100</v>
      </c>
      <c r="C6" s="31" t="s">
        <v>103</v>
      </c>
      <c r="D6" s="32" t="s">
        <v>105</v>
      </c>
      <c r="E6" s="32" t="s">
        <v>113</v>
      </c>
      <c r="F6" s="33" t="s">
        <v>114</v>
      </c>
      <c r="G6" s="7"/>
      <c r="H6" s="7"/>
      <c r="I6" s="7"/>
      <c r="J6" s="7"/>
      <c r="K6" s="7"/>
      <c r="L6" s="7"/>
      <c r="M6" s="7"/>
    </row>
    <row r="7" spans="1:13" x14ac:dyDescent="0.25">
      <c r="A7" s="29" t="s">
        <v>58</v>
      </c>
      <c r="B7" s="13" t="str">
        <f>'1. Windows'!B3</f>
        <v>Laptops</v>
      </c>
      <c r="C7" s="109">
        <v>100000</v>
      </c>
      <c r="D7" s="76">
        <f>'1. Windows'!C10</f>
        <v>0</v>
      </c>
      <c r="E7" s="101">
        <f>SUM(C7*D7)</f>
        <v>0</v>
      </c>
      <c r="F7" s="77">
        <f>SUM(C7+E7)</f>
        <v>100000</v>
      </c>
      <c r="G7" s="7"/>
      <c r="H7" s="7"/>
      <c r="I7" s="7"/>
      <c r="J7" s="7"/>
      <c r="K7" s="7"/>
      <c r="L7" s="7"/>
      <c r="M7" s="7"/>
    </row>
    <row r="8" spans="1:13" x14ac:dyDescent="0.25">
      <c r="A8" s="29" t="s">
        <v>59</v>
      </c>
      <c r="B8" s="2" t="str">
        <f>'1. Windows'!B12</f>
        <v>Desktops</v>
      </c>
      <c r="C8" s="109">
        <v>20000</v>
      </c>
      <c r="D8" s="76">
        <f>'1. Windows'!C20</f>
        <v>0</v>
      </c>
      <c r="E8" s="101">
        <f t="shared" ref="E8:E14" si="0">SUM(C8*D8)</f>
        <v>0</v>
      </c>
      <c r="F8" s="77">
        <f t="shared" ref="F8:F14" si="1">SUM(C8+E8)</f>
        <v>20000</v>
      </c>
      <c r="G8" s="7"/>
      <c r="H8" s="7"/>
      <c r="I8" s="7"/>
      <c r="J8" s="7"/>
      <c r="K8" s="7"/>
      <c r="L8" s="7"/>
      <c r="M8" s="7"/>
    </row>
    <row r="9" spans="1:13" x14ac:dyDescent="0.25">
      <c r="A9" s="29" t="s">
        <v>128</v>
      </c>
      <c r="B9" s="2" t="str">
        <f>'1. Windows'!B22</f>
        <v>Monitoren Desktop</v>
      </c>
      <c r="C9" s="109">
        <v>20000</v>
      </c>
      <c r="D9" s="76">
        <f>'1. Windows'!C31</f>
        <v>0</v>
      </c>
      <c r="E9" s="101">
        <f t="shared" si="0"/>
        <v>0</v>
      </c>
      <c r="F9" s="77">
        <f t="shared" si="1"/>
        <v>20000</v>
      </c>
      <c r="G9" s="7"/>
      <c r="H9" s="7"/>
      <c r="I9" s="7"/>
      <c r="J9" s="7"/>
      <c r="K9" s="7"/>
      <c r="L9" s="7"/>
      <c r="M9" s="7"/>
    </row>
    <row r="10" spans="1:13" x14ac:dyDescent="0.25">
      <c r="A10" s="30" t="s">
        <v>129</v>
      </c>
      <c r="B10" s="1" t="str">
        <f>'1. Windows'!B33</f>
        <v xml:space="preserve">Oplaadkarren </v>
      </c>
      <c r="C10" s="109">
        <v>15000</v>
      </c>
      <c r="D10" s="76">
        <f>'1. Windows'!C42</f>
        <v>0</v>
      </c>
      <c r="E10" s="101">
        <f t="shared" si="0"/>
        <v>0</v>
      </c>
      <c r="F10" s="77">
        <f t="shared" si="1"/>
        <v>15000</v>
      </c>
      <c r="G10" s="7"/>
      <c r="H10" s="7"/>
      <c r="I10" s="7"/>
      <c r="J10" s="7"/>
      <c r="K10" s="7"/>
      <c r="L10" s="7"/>
      <c r="M10" s="7"/>
    </row>
    <row r="11" spans="1:13" x14ac:dyDescent="0.25">
      <c r="A11" s="30" t="s">
        <v>60</v>
      </c>
      <c r="B11" s="2" t="str">
        <f>'2. Apple'!B3</f>
        <v>iPads</v>
      </c>
      <c r="C11" s="109">
        <v>70000</v>
      </c>
      <c r="D11" s="76">
        <f>'2. Apple'!C9</f>
        <v>0</v>
      </c>
      <c r="E11" s="101">
        <f t="shared" si="0"/>
        <v>0</v>
      </c>
      <c r="F11" s="77">
        <f>SUM(C11-E11)</f>
        <v>70000</v>
      </c>
      <c r="G11" s="7"/>
      <c r="H11" s="7"/>
      <c r="I11" s="7"/>
      <c r="J11" s="7"/>
      <c r="K11" s="7"/>
      <c r="L11" s="7"/>
      <c r="M11" s="7"/>
    </row>
    <row r="12" spans="1:13" x14ac:dyDescent="0.25">
      <c r="A12" s="30" t="s">
        <v>110</v>
      </c>
      <c r="B12" s="2" t="str">
        <f>'2. Apple'!B11</f>
        <v>Macbooks</v>
      </c>
      <c r="C12" s="109">
        <v>25000</v>
      </c>
      <c r="D12" s="76">
        <f>'2. Apple'!C16</f>
        <v>0</v>
      </c>
      <c r="E12" s="101">
        <f t="shared" si="0"/>
        <v>0</v>
      </c>
      <c r="F12" s="77">
        <f>SUM(C12-E12)</f>
        <v>25000</v>
      </c>
      <c r="G12" s="7"/>
      <c r="H12" s="7"/>
      <c r="I12" s="7"/>
      <c r="J12" s="7"/>
      <c r="K12" s="7"/>
      <c r="L12" s="7"/>
      <c r="M12" s="7"/>
    </row>
    <row r="13" spans="1:13" x14ac:dyDescent="0.25">
      <c r="A13" s="30" t="s">
        <v>111</v>
      </c>
      <c r="B13" s="2" t="str">
        <f>'2. Apple'!B18</f>
        <v>Oplaadkasten iPads</v>
      </c>
      <c r="C13" s="109">
        <v>15000</v>
      </c>
      <c r="D13" s="76">
        <f>'2. Apple'!C27</f>
        <v>0</v>
      </c>
      <c r="E13" s="101">
        <f t="shared" si="0"/>
        <v>0</v>
      </c>
      <c r="F13" s="77">
        <f t="shared" si="1"/>
        <v>15000</v>
      </c>
      <c r="G13" s="7"/>
      <c r="H13" s="7"/>
      <c r="I13" s="7"/>
      <c r="J13" s="7"/>
      <c r="K13" s="7"/>
      <c r="L13" s="7"/>
      <c r="M13" s="7"/>
    </row>
    <row r="14" spans="1:13" x14ac:dyDescent="0.25">
      <c r="A14" s="30" t="s">
        <v>62</v>
      </c>
      <c r="B14" s="2" t="str">
        <f>'3. Accessoires'!B3</f>
        <v>Accessoires</v>
      </c>
      <c r="C14" s="109">
        <v>20000</v>
      </c>
      <c r="D14" s="76">
        <f>'3. Accessoires'!B7</f>
        <v>0</v>
      </c>
      <c r="E14" s="101">
        <f t="shared" si="0"/>
        <v>0</v>
      </c>
      <c r="F14" s="77">
        <f t="shared" si="1"/>
        <v>20000</v>
      </c>
      <c r="G14" s="7"/>
      <c r="H14" s="7"/>
      <c r="I14" s="7"/>
      <c r="J14" s="7"/>
      <c r="K14" s="7"/>
      <c r="L14" s="7"/>
      <c r="M14" s="7"/>
    </row>
    <row r="15" spans="1:13" ht="15.75" x14ac:dyDescent="0.25">
      <c r="A15" s="28"/>
      <c r="B15" s="31" t="s">
        <v>101</v>
      </c>
      <c r="C15" s="31"/>
      <c r="D15" s="32"/>
      <c r="E15" s="32"/>
      <c r="F15" s="33" t="s">
        <v>114</v>
      </c>
      <c r="G15" s="7"/>
      <c r="H15" s="7"/>
      <c r="I15" s="7"/>
      <c r="J15" s="7"/>
      <c r="K15" s="7"/>
      <c r="L15" s="7"/>
      <c r="M15" s="7"/>
    </row>
    <row r="16" spans="1:13" x14ac:dyDescent="0.25">
      <c r="A16" s="30" t="s">
        <v>63</v>
      </c>
      <c r="B16" s="2" t="str">
        <f>'4. Reparatietarieven'!B3</f>
        <v>Reparatietarieven</v>
      </c>
      <c r="C16" s="78"/>
      <c r="D16" s="79"/>
      <c r="E16" s="79"/>
      <c r="F16" s="77">
        <f>'4. Reparatietarieven'!E8</f>
        <v>10000</v>
      </c>
      <c r="G16" s="7"/>
      <c r="H16" s="7"/>
      <c r="I16" s="7"/>
      <c r="J16" s="7"/>
      <c r="K16" s="7"/>
      <c r="L16" s="7"/>
      <c r="M16" s="7"/>
    </row>
    <row r="17" spans="1:13" x14ac:dyDescent="0.25">
      <c r="A17" s="30" t="s">
        <v>64</v>
      </c>
      <c r="B17" s="2" t="str">
        <f>'5. Overige diensten'!B3</f>
        <v>Overige diensten</v>
      </c>
      <c r="C17" s="78"/>
      <c r="D17" s="80"/>
      <c r="E17" s="80"/>
      <c r="F17" s="77">
        <f>'5. Overige diensten'!E6</f>
        <v>0</v>
      </c>
      <c r="G17" s="7"/>
      <c r="H17" s="7"/>
      <c r="I17" s="7"/>
      <c r="J17" s="7"/>
      <c r="K17" s="7"/>
      <c r="L17" s="7"/>
      <c r="M17" s="7"/>
    </row>
    <row r="18" spans="1:13" x14ac:dyDescent="0.25">
      <c r="A18" s="7"/>
      <c r="B18" s="7"/>
      <c r="C18" s="14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8.75" x14ac:dyDescent="0.3">
      <c r="A19" s="7"/>
      <c r="B19" s="7"/>
      <c r="C19" s="7"/>
      <c r="D19" s="34" t="s">
        <v>112</v>
      </c>
      <c r="E19" s="34"/>
      <c r="F19" s="35">
        <f>SUM(F7:F14)+SUM(F16:F17)</f>
        <v>295000</v>
      </c>
      <c r="G19" s="7"/>
      <c r="H19" s="7"/>
      <c r="I19" s="7"/>
      <c r="J19" s="7"/>
      <c r="K19" s="7"/>
      <c r="L19" s="7"/>
      <c r="M19" s="7"/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8.75" x14ac:dyDescent="0.3">
      <c r="A21" s="7"/>
      <c r="B21" s="7"/>
      <c r="C21" s="7"/>
      <c r="D21" s="10"/>
      <c r="E21" s="10"/>
      <c r="F21" s="11"/>
      <c r="G21" s="7"/>
      <c r="H21" s="7"/>
      <c r="I21" s="7"/>
      <c r="J21" s="7"/>
      <c r="K21" s="7"/>
      <c r="L21" s="7"/>
      <c r="M21" s="7"/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5">
      <c r="A31" s="7"/>
      <c r="B31" s="3" t="s">
        <v>66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s="7" customFormat="1" x14ac:dyDescent="0.25"/>
    <row r="40" spans="1:13" s="7" customFormat="1" x14ac:dyDescent="0.25"/>
    <row r="41" spans="1:13" s="7" customFormat="1" x14ac:dyDescent="0.25"/>
    <row r="42" spans="1:13" s="7" customFormat="1" x14ac:dyDescent="0.25"/>
    <row r="43" spans="1:13" s="7" customFormat="1" x14ac:dyDescent="0.25"/>
    <row r="44" spans="1:13" s="7" customFormat="1" x14ac:dyDescent="0.25"/>
    <row r="45" spans="1:13" s="7" customFormat="1" x14ac:dyDescent="0.25"/>
    <row r="46" spans="1:13" s="7" customFormat="1" x14ac:dyDescent="0.25"/>
    <row r="47" spans="1:13" s="7" customFormat="1" x14ac:dyDescent="0.25"/>
    <row r="48" spans="1:13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</sheetData>
  <sheetProtection algorithmName="SHA-512" hashValue="CDGYtMccWu6VHC6HL22CiJu5QJ2pHm+n6DPDBxsMd1al6XrIPcexMEFBomLKpN5HPlCht6HwgCe8jNtGdw/0uQ==" saltValue="Uj2Bi7AJLQ/nSmMwtQ1OcA==" spinCount="100000" sheet="1" objects="1" scenarios="1"/>
  <pageMargins left="0.7" right="0.7" top="0.75" bottom="0.75" header="0.3" footer="0.3"/>
  <pageSetup paperSize="9" orientation="landscape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P42"/>
  <sheetViews>
    <sheetView topLeftCell="A7" zoomScale="115" zoomScaleNormal="115" workbookViewId="0">
      <selection activeCell="C10" sqref="C10"/>
    </sheetView>
  </sheetViews>
  <sheetFormatPr defaultRowHeight="15" x14ac:dyDescent="0.25"/>
  <cols>
    <col min="1" max="1" width="4.5703125" bestFit="1" customWidth="1"/>
    <col min="2" max="2" width="39" bestFit="1" customWidth="1"/>
    <col min="3" max="3" width="64.7109375" bestFit="1" customWidth="1"/>
    <col min="4" max="4" width="69.140625" customWidth="1"/>
  </cols>
  <sheetData>
    <row r="1" spans="1:16" ht="23.25" x14ac:dyDescent="0.35">
      <c r="A1" s="37"/>
      <c r="B1" s="112" t="s">
        <v>109</v>
      </c>
      <c r="C1" s="11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s="3" customFormat="1" ht="23.25" x14ac:dyDescent="0.35">
      <c r="A2" s="93"/>
      <c r="B2" s="94"/>
      <c r="C2" s="95"/>
    </row>
    <row r="3" spans="1:16" ht="23.25" x14ac:dyDescent="0.35">
      <c r="A3" s="38" t="s">
        <v>58</v>
      </c>
      <c r="B3" s="86" t="s">
        <v>67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25">
      <c r="A4" s="29"/>
      <c r="B4" s="85" t="s">
        <v>1</v>
      </c>
      <c r="C4" s="41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ht="30" x14ac:dyDescent="0.25">
      <c r="A5" s="42"/>
      <c r="B5" s="2" t="s">
        <v>30</v>
      </c>
      <c r="C5" s="8" t="s">
        <v>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x14ac:dyDescent="0.25">
      <c r="A6" s="42"/>
      <c r="B6" s="2" t="s">
        <v>3</v>
      </c>
      <c r="C6" s="8" t="s">
        <v>118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5">
      <c r="A7" s="42"/>
      <c r="B7" s="2" t="s">
        <v>43</v>
      </c>
      <c r="C7" s="8" t="s">
        <v>86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x14ac:dyDescent="0.25">
      <c r="A8" s="42"/>
      <c r="B8" s="9" t="s">
        <v>8</v>
      </c>
      <c r="C8" s="89" t="s">
        <v>125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18.75" x14ac:dyDescent="0.3">
      <c r="A9" s="43"/>
      <c r="B9" s="47" t="s">
        <v>34</v>
      </c>
      <c r="C9" s="8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ht="21" x14ac:dyDescent="0.35">
      <c r="A10" s="45"/>
      <c r="B10" s="2" t="s">
        <v>0</v>
      </c>
      <c r="C10" s="9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3.25" x14ac:dyDescent="0.35">
      <c r="A12" s="38" t="s">
        <v>61</v>
      </c>
      <c r="B12" s="86" t="s">
        <v>68</v>
      </c>
      <c r="C12" s="4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29"/>
      <c r="B13" s="85" t="s">
        <v>1</v>
      </c>
      <c r="C13" s="41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42"/>
      <c r="B14" s="2" t="s">
        <v>30</v>
      </c>
      <c r="C14" s="8" t="s">
        <v>45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42"/>
      <c r="B15" s="2" t="s">
        <v>3</v>
      </c>
      <c r="C15" s="8" t="s">
        <v>118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42"/>
      <c r="B16" s="2" t="s">
        <v>43</v>
      </c>
      <c r="C16" s="59" t="s">
        <v>86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42"/>
      <c r="B17" s="2" t="s">
        <v>31</v>
      </c>
      <c r="C17" s="8" t="s">
        <v>32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42"/>
      <c r="B18" s="9" t="s">
        <v>8</v>
      </c>
      <c r="C18" s="89" t="s">
        <v>33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8.75" x14ac:dyDescent="0.3">
      <c r="A19" s="43"/>
      <c r="B19" s="47" t="s">
        <v>44</v>
      </c>
      <c r="C19" s="8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1" x14ac:dyDescent="0.35">
      <c r="A20" s="45"/>
      <c r="B20" s="2" t="s">
        <v>0</v>
      </c>
      <c r="C20" s="9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3.25" x14ac:dyDescent="0.35">
      <c r="A22" s="48" t="s">
        <v>128</v>
      </c>
      <c r="B22" s="49" t="s">
        <v>69</v>
      </c>
      <c r="C22" s="6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9"/>
      <c r="B23" s="85" t="s">
        <v>1</v>
      </c>
      <c r="C23" s="41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42"/>
      <c r="B24" s="2" t="s">
        <v>35</v>
      </c>
      <c r="C24" s="8" t="s">
        <v>78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42"/>
      <c r="B25" s="2" t="s">
        <v>4</v>
      </c>
      <c r="C25" s="8" t="s">
        <v>36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42"/>
      <c r="B26" s="2" t="s">
        <v>43</v>
      </c>
      <c r="C26" s="8" t="s">
        <v>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42"/>
      <c r="B27" s="15" t="s">
        <v>9</v>
      </c>
      <c r="C27" s="90" t="s">
        <v>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42"/>
      <c r="B28" s="2" t="s">
        <v>37</v>
      </c>
      <c r="C28" s="8" t="s">
        <v>82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42"/>
      <c r="B29" s="2" t="s">
        <v>38</v>
      </c>
      <c r="C29" s="8" t="s">
        <v>39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8.75" x14ac:dyDescent="0.3">
      <c r="A30" s="43"/>
      <c r="B30" s="47" t="s">
        <v>40</v>
      </c>
      <c r="C30" s="8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1" x14ac:dyDescent="0.35">
      <c r="A31" s="45"/>
      <c r="B31" s="2" t="s">
        <v>0</v>
      </c>
      <c r="C31" s="9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3.25" x14ac:dyDescent="0.35">
      <c r="A33" s="48" t="s">
        <v>129</v>
      </c>
      <c r="B33" s="49" t="s">
        <v>126</v>
      </c>
      <c r="C33" s="5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29"/>
      <c r="B34" s="85" t="s">
        <v>1</v>
      </c>
      <c r="C34" s="41" t="s">
        <v>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62"/>
      <c r="B35" s="60" t="s">
        <v>5</v>
      </c>
      <c r="C35" s="5" t="s">
        <v>127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62"/>
      <c r="B36" s="60" t="s">
        <v>6</v>
      </c>
      <c r="C36" s="5" t="s">
        <v>71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62"/>
      <c r="B37" s="61" t="s">
        <v>7</v>
      </c>
      <c r="C37" s="5" t="s">
        <v>72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62"/>
      <c r="B38" s="61" t="s">
        <v>8</v>
      </c>
      <c r="C38" s="5" t="s">
        <v>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x14ac:dyDescent="0.25">
      <c r="A39" s="62"/>
      <c r="B39" s="61" t="s">
        <v>9</v>
      </c>
      <c r="C39" s="6" t="s">
        <v>73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62"/>
      <c r="B40" s="61" t="s">
        <v>10</v>
      </c>
      <c r="C40" s="5" t="s">
        <v>75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8.75" x14ac:dyDescent="0.3">
      <c r="A41" s="62"/>
      <c r="B41" s="87" t="s">
        <v>11</v>
      </c>
      <c r="C41" s="4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1" x14ac:dyDescent="0.35">
      <c r="A42" s="46"/>
      <c r="B42" s="60" t="s">
        <v>42</v>
      </c>
      <c r="C42" s="9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</sheetData>
  <sheetProtection algorithmName="SHA-512" hashValue="tD8WMF83MtPZZCu3xUF7u3oVPoTrb10Aw1Knqv1kpXwN2TQVZBwXUv4vxswlCf9Zl37oBLEsrLhF8A1WoKfLEA==" saltValue="aorpl07HfsgsYHZoU4qsYg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C66"/>
  <sheetViews>
    <sheetView topLeftCell="A4" zoomScaleNormal="100" workbookViewId="0">
      <selection activeCell="C27" sqref="C27"/>
    </sheetView>
  </sheetViews>
  <sheetFormatPr defaultRowHeight="15" x14ac:dyDescent="0.25"/>
  <cols>
    <col min="1" max="1" width="5.28515625" customWidth="1"/>
    <col min="2" max="2" width="39" bestFit="1" customWidth="1"/>
    <col min="3" max="3" width="72.7109375" bestFit="1" customWidth="1"/>
    <col min="4" max="4" width="34.42578125" customWidth="1"/>
    <col min="17" max="55" width="9.140625" style="3"/>
  </cols>
  <sheetData>
    <row r="1" spans="1:16" ht="23.25" x14ac:dyDescent="0.35">
      <c r="A1" s="37"/>
      <c r="B1" s="112" t="s">
        <v>108</v>
      </c>
      <c r="C1" s="11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3" customFormat="1" ht="23.25" x14ac:dyDescent="0.35">
      <c r="A2" s="93"/>
      <c r="B2" s="94"/>
      <c r="C2" s="95"/>
    </row>
    <row r="3" spans="1:16" ht="32.25" customHeight="1" x14ac:dyDescent="0.35">
      <c r="A3" s="38" t="s">
        <v>60</v>
      </c>
      <c r="B3" s="86" t="s">
        <v>46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29"/>
      <c r="B4" s="85" t="s">
        <v>1</v>
      </c>
      <c r="C4" s="41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30" x14ac:dyDescent="0.25">
      <c r="A5" s="91"/>
      <c r="B5" s="60" t="s">
        <v>47</v>
      </c>
      <c r="C5" s="8" t="s">
        <v>117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91"/>
      <c r="B6" s="60" t="s">
        <v>48</v>
      </c>
      <c r="C6" s="4" t="s">
        <v>99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91"/>
      <c r="B7" s="60" t="s">
        <v>49</v>
      </c>
      <c r="C7" s="4" t="s">
        <v>50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8.75" x14ac:dyDescent="0.3">
      <c r="A8" s="62"/>
      <c r="B8" s="87" t="s">
        <v>51</v>
      </c>
      <c r="C8" s="4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1" x14ac:dyDescent="0.35">
      <c r="A9" s="46"/>
      <c r="B9" s="84" t="s">
        <v>106</v>
      </c>
      <c r="C9" s="9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3.25" x14ac:dyDescent="0.35">
      <c r="A11" s="38" t="s">
        <v>110</v>
      </c>
      <c r="B11" s="86" t="s">
        <v>107</v>
      </c>
      <c r="C11" s="4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29"/>
      <c r="B12" s="85" t="s">
        <v>1</v>
      </c>
      <c r="C12" s="41" t="s"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x14ac:dyDescent="0.25">
      <c r="A13" s="91"/>
      <c r="B13" s="60" t="s">
        <v>47</v>
      </c>
      <c r="C13" s="8" t="s">
        <v>116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91"/>
      <c r="B14" s="60" t="s">
        <v>49</v>
      </c>
      <c r="C14" s="4" t="s">
        <v>50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8.75" x14ac:dyDescent="0.3">
      <c r="A15" s="62"/>
      <c r="B15" s="87" t="s">
        <v>51</v>
      </c>
      <c r="C15" s="40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1" x14ac:dyDescent="0.35">
      <c r="A16" s="46"/>
      <c r="B16" s="84" t="s">
        <v>106</v>
      </c>
      <c r="C16" s="9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3.25" x14ac:dyDescent="0.35">
      <c r="A18" s="48" t="s">
        <v>111</v>
      </c>
      <c r="B18" s="49" t="s">
        <v>70</v>
      </c>
      <c r="C18" s="5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29"/>
      <c r="B19" s="51" t="s">
        <v>1</v>
      </c>
      <c r="C19" s="52" t="s">
        <v>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92"/>
      <c r="B20" t="s">
        <v>5</v>
      </c>
      <c r="C20" s="12" t="s">
        <v>52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2"/>
      <c r="B21" s="61" t="s">
        <v>7</v>
      </c>
      <c r="C21" s="5" t="s">
        <v>53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2"/>
      <c r="B22" s="61" t="s">
        <v>54</v>
      </c>
      <c r="C22" s="5" t="s">
        <v>76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2"/>
      <c r="B23" s="61" t="s">
        <v>8</v>
      </c>
      <c r="C23" s="5" t="s">
        <v>55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x14ac:dyDescent="0.25">
      <c r="A24" s="92"/>
      <c r="B24" s="61" t="s">
        <v>9</v>
      </c>
      <c r="C24" s="6" t="s">
        <v>130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92"/>
      <c r="B25" s="61" t="s">
        <v>10</v>
      </c>
      <c r="C25" s="5" t="s">
        <v>77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8.75" x14ac:dyDescent="0.3">
      <c r="A26" s="62"/>
      <c r="B26" s="87" t="s">
        <v>11</v>
      </c>
      <c r="C26" s="4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3.25" x14ac:dyDescent="0.35">
      <c r="A27" s="46"/>
      <c r="B27" s="64" t="s">
        <v>56</v>
      </c>
      <c r="C27" s="9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 t="s">
        <v>57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3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3"/>
      <c r="B64" s="3"/>
      <c r="C64" s="3"/>
    </row>
    <row r="65" spans="1:3" x14ac:dyDescent="0.25">
      <c r="A65" s="3"/>
      <c r="B65" s="3"/>
      <c r="C65" s="3"/>
    </row>
    <row r="66" spans="1:3" x14ac:dyDescent="0.25">
      <c r="A66" s="3"/>
      <c r="B66" s="3"/>
      <c r="C66" s="3"/>
    </row>
  </sheetData>
  <sheetProtection algorithmName="SHA-512" hashValue="7IVQaaLypOqyowuGepyRRieGVXYKP8SyKVezMyHAD4WtyZoZCInIkFREZy0fZ3Y3vnbDV1szswJObWt5xsABYg==" saltValue="Mhhzub4FPAh74MCIUlm0eQ==" spinCount="100000"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AT116"/>
  <sheetViews>
    <sheetView zoomScale="80" zoomScaleNormal="80" workbookViewId="0">
      <selection activeCell="B7" sqref="B7"/>
    </sheetView>
  </sheetViews>
  <sheetFormatPr defaultRowHeight="15" x14ac:dyDescent="0.25"/>
  <cols>
    <col min="1" max="1" width="6.140625" customWidth="1"/>
    <col min="2" max="2" width="86" bestFit="1" customWidth="1"/>
    <col min="3" max="3" width="69.140625" customWidth="1"/>
    <col min="16" max="46" width="9.140625" style="3"/>
  </cols>
  <sheetData>
    <row r="1" spans="1:15" ht="23.25" x14ac:dyDescent="0.35">
      <c r="A1" s="37"/>
      <c r="B1" s="83" t="s">
        <v>65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3" customFormat="1" ht="23.25" x14ac:dyDescent="0.35">
      <c r="A2" s="93"/>
      <c r="B2" s="94"/>
    </row>
    <row r="3" spans="1:15" ht="23.25" x14ac:dyDescent="0.35">
      <c r="A3" s="48" t="s">
        <v>62</v>
      </c>
      <c r="B3" s="98" t="s">
        <v>65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51" customHeight="1" x14ac:dyDescent="0.25">
      <c r="A4" s="43"/>
      <c r="B4" s="65" t="s">
        <v>102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33" customHeight="1" x14ac:dyDescent="0.25">
      <c r="A5" s="43"/>
      <c r="B5" s="8" t="s">
        <v>81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8.75" customHeight="1" x14ac:dyDescent="0.3">
      <c r="A6" s="43"/>
      <c r="B6" s="99" t="s">
        <v>80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1" customHeight="1" x14ac:dyDescent="0.35">
      <c r="A7" s="45"/>
      <c r="B7" s="10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3" customFormat="1" x14ac:dyDescent="0.25"/>
    <row r="35" spans="1:15" s="3" customFormat="1" x14ac:dyDescent="0.25"/>
    <row r="36" spans="1:15" s="3" customFormat="1" x14ac:dyDescent="0.25"/>
    <row r="37" spans="1:15" s="3" customFormat="1" x14ac:dyDescent="0.25"/>
    <row r="38" spans="1:15" s="3" customFormat="1" x14ac:dyDescent="0.25"/>
    <row r="39" spans="1:15" s="3" customFormat="1" x14ac:dyDescent="0.25"/>
    <row r="40" spans="1:15" s="3" customFormat="1" x14ac:dyDescent="0.25"/>
    <row r="41" spans="1:15" s="3" customFormat="1" x14ac:dyDescent="0.25"/>
    <row r="42" spans="1:15" s="3" customFormat="1" x14ac:dyDescent="0.25"/>
    <row r="43" spans="1:15" s="3" customFormat="1" x14ac:dyDescent="0.25"/>
    <row r="44" spans="1:15" s="3" customFormat="1" x14ac:dyDescent="0.25"/>
    <row r="45" spans="1:15" s="3" customFormat="1" x14ac:dyDescent="0.25"/>
    <row r="46" spans="1:15" s="3" customFormat="1" x14ac:dyDescent="0.25"/>
    <row r="47" spans="1:15" s="3" customFormat="1" x14ac:dyDescent="0.25"/>
    <row r="48" spans="1:15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</sheetData>
  <sheetProtection algorithmName="SHA-512" hashValue="sl5NUtic2xI6+jEXDnf5k2E96SN+xKQ6jBWDdxChHu1f+YHcUUvwN+5xbe6USMyoPmmLt+pLufkDvHGST2wrJQ==" saltValue="5bZYE6bxpZiozeZjdLFLe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0C29-8746-4F5C-A86D-2E4E5CF13EE5}">
  <sheetPr>
    <tabColor rgb="FFC2E76B"/>
  </sheetPr>
  <dimension ref="A1:AO110"/>
  <sheetViews>
    <sheetView zoomScale="90" zoomScaleNormal="90" workbookViewId="0">
      <pane ySplit="2" topLeftCell="A3" activePane="bottomLeft" state="frozen"/>
      <selection activeCell="C33" sqref="C33"/>
      <selection pane="bottomLeft" activeCell="D7" sqref="D7"/>
    </sheetView>
  </sheetViews>
  <sheetFormatPr defaultColWidth="9.140625" defaultRowHeight="15" x14ac:dyDescent="0.25"/>
  <cols>
    <col min="1" max="1" width="6.140625" customWidth="1"/>
    <col min="2" max="2" width="39" bestFit="1" customWidth="1"/>
    <col min="3" max="3" width="40.28515625" bestFit="1" customWidth="1"/>
    <col min="4" max="4" width="28" customWidth="1"/>
    <col min="5" max="5" width="30.42578125" customWidth="1"/>
    <col min="17" max="41" width="9.140625" style="3"/>
  </cols>
  <sheetData>
    <row r="1" spans="1:41" ht="23.25" x14ac:dyDescent="0.35">
      <c r="A1" s="114" t="s">
        <v>88</v>
      </c>
      <c r="B1" s="115"/>
      <c r="C1" s="115"/>
      <c r="D1" s="115"/>
      <c r="E1" s="115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2" customHeight="1" x14ac:dyDescent="0.25">
      <c r="A2" s="3"/>
      <c r="B2" s="3"/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1" customFormat="1" ht="15.75" x14ac:dyDescent="0.25">
      <c r="A3" s="67" t="s">
        <v>63</v>
      </c>
      <c r="B3" s="68" t="s">
        <v>88</v>
      </c>
      <c r="C3" s="69" t="s">
        <v>89</v>
      </c>
      <c r="D3" s="69" t="s">
        <v>90</v>
      </c>
      <c r="E3" s="69" t="s">
        <v>91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x14ac:dyDescent="0.25">
      <c r="A4" s="39"/>
      <c r="B4" s="65" t="s">
        <v>92</v>
      </c>
      <c r="C4" s="106">
        <v>20</v>
      </c>
      <c r="D4" s="72"/>
      <c r="E4" s="102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25">
      <c r="A5" s="39"/>
      <c r="B5" s="65" t="s">
        <v>93</v>
      </c>
      <c r="C5" s="106">
        <v>20</v>
      </c>
      <c r="D5" s="72"/>
      <c r="E5" s="102">
        <f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ht="15.75" x14ac:dyDescent="0.25">
      <c r="A6" s="39"/>
      <c r="B6" s="30"/>
      <c r="C6" s="69" t="s">
        <v>94</v>
      </c>
      <c r="D6" s="30" t="s">
        <v>0</v>
      </c>
      <c r="E6" s="7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41" x14ac:dyDescent="0.25">
      <c r="A7" s="39"/>
      <c r="B7" s="8" t="s">
        <v>95</v>
      </c>
      <c r="C7" s="107">
        <v>10000</v>
      </c>
      <c r="D7" s="74"/>
      <c r="E7" s="103">
        <f>SUM(C7*D7)+C7</f>
        <v>10000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1" x14ac:dyDescent="0.25">
      <c r="A8" s="3"/>
      <c r="B8" s="3"/>
      <c r="C8" s="3"/>
      <c r="D8" s="30" t="s">
        <v>12</v>
      </c>
      <c r="E8" s="75">
        <f>SUM(E4:E7)</f>
        <v>10000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4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4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4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4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4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4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4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4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3" customFormat="1" x14ac:dyDescent="0.25"/>
    <row r="37" spans="1:16" s="3" customFormat="1" x14ac:dyDescent="0.25"/>
    <row r="38" spans="1:16" s="3" customFormat="1" x14ac:dyDescent="0.25"/>
    <row r="39" spans="1:16" s="3" customFormat="1" x14ac:dyDescent="0.25"/>
    <row r="40" spans="1:16" s="3" customFormat="1" x14ac:dyDescent="0.25"/>
    <row r="41" spans="1:16" s="3" customFormat="1" x14ac:dyDescent="0.25"/>
    <row r="42" spans="1:16" s="3" customFormat="1" x14ac:dyDescent="0.25"/>
    <row r="43" spans="1:16" s="3" customFormat="1" x14ac:dyDescent="0.25"/>
    <row r="44" spans="1:16" s="3" customFormat="1" x14ac:dyDescent="0.25"/>
    <row r="45" spans="1:16" s="3" customFormat="1" x14ac:dyDescent="0.25"/>
    <row r="46" spans="1:16" s="3" customFormat="1" x14ac:dyDescent="0.25"/>
    <row r="47" spans="1:16" s="3" customFormat="1" x14ac:dyDescent="0.25"/>
    <row r="48" spans="1:16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</sheetData>
  <sheetProtection algorithmName="SHA-512" hashValue="4r/aZkpuWAVR+BWUvy+RSWQ3QhcNWySP1REtGDuK1Kz3Dqt1XTn2iPibEOIq0/DihBgj3MUmhrSLiwM+TyyChA==" saltValue="s1dHBYNbMGphQtvNbrzKL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E2DC-89F5-47B9-B512-61D36693B64C}">
  <sheetPr>
    <tabColor rgb="FFC2E76B"/>
  </sheetPr>
  <dimension ref="A1:AO108"/>
  <sheetViews>
    <sheetView tabSelected="1" zoomScale="90" zoomScaleNormal="90" workbookViewId="0">
      <pane ySplit="2" topLeftCell="A3" activePane="bottomLeft" state="frozen"/>
      <selection activeCell="A39" sqref="A39"/>
      <selection pane="bottomLeft" activeCell="D13" sqref="D13"/>
    </sheetView>
  </sheetViews>
  <sheetFormatPr defaultColWidth="9.140625" defaultRowHeight="15" x14ac:dyDescent="0.25"/>
  <cols>
    <col min="1" max="1" width="6.140625" customWidth="1"/>
    <col min="2" max="2" width="76.140625" customWidth="1"/>
    <col min="3" max="3" width="19.85546875" customWidth="1"/>
    <col min="4" max="4" width="28" customWidth="1"/>
    <col min="5" max="5" width="30.42578125" customWidth="1"/>
    <col min="17" max="41" width="9.140625" style="3"/>
  </cols>
  <sheetData>
    <row r="1" spans="1:41" ht="23.25" x14ac:dyDescent="0.35">
      <c r="A1" s="114" t="s">
        <v>115</v>
      </c>
      <c r="B1" s="115"/>
      <c r="C1" s="115"/>
      <c r="D1" s="115"/>
      <c r="E1" s="115"/>
      <c r="F1" s="3"/>
      <c r="G1" s="3"/>
      <c r="H1" s="3"/>
      <c r="I1" s="3"/>
      <c r="J1" s="3"/>
      <c r="K1" s="3"/>
      <c r="L1" s="3"/>
      <c r="M1" s="3"/>
      <c r="N1" s="3"/>
      <c r="O1" s="3"/>
    </row>
    <row r="2" spans="1:41" ht="11.25" customHeight="1" x14ac:dyDescent="0.25">
      <c r="A2" s="3"/>
      <c r="B2" s="3"/>
      <c r="C2" s="6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41" s="71" customFormat="1" ht="15.75" x14ac:dyDescent="0.25">
      <c r="A3" s="67" t="s">
        <v>64</v>
      </c>
      <c r="B3" s="68" t="s">
        <v>96</v>
      </c>
      <c r="C3" s="69" t="s">
        <v>97</v>
      </c>
      <c r="D3" s="69" t="s">
        <v>98</v>
      </c>
      <c r="E3" s="69" t="s">
        <v>91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x14ac:dyDescent="0.25">
      <c r="A4" s="44"/>
      <c r="B4" s="8" t="s">
        <v>104</v>
      </c>
      <c r="C4" s="108">
        <v>1000</v>
      </c>
      <c r="D4" s="72"/>
      <c r="E4" s="104">
        <f>SUM(C4*D4)</f>
        <v>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41" x14ac:dyDescent="0.25">
      <c r="A5" s="44"/>
      <c r="B5" s="8" t="s">
        <v>131</v>
      </c>
      <c r="C5" s="108">
        <v>1000</v>
      </c>
      <c r="D5" s="72"/>
      <c r="E5" s="104">
        <f t="shared" ref="E5" si="0">SUM(C5*D5)</f>
        <v>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41" s="3" customFormat="1" x14ac:dyDescent="0.25">
      <c r="D6" s="81" t="s">
        <v>91</v>
      </c>
      <c r="E6" s="82">
        <f>SUM(E4:E5)</f>
        <v>0</v>
      </c>
    </row>
    <row r="7" spans="1:41" s="3" customFormat="1" x14ac:dyDescent="0.25"/>
    <row r="8" spans="1:41" s="3" customFormat="1" x14ac:dyDescent="0.25"/>
    <row r="9" spans="1:41" s="3" customFormat="1" x14ac:dyDescent="0.25"/>
    <row r="10" spans="1:41" s="3" customFormat="1" x14ac:dyDescent="0.25"/>
    <row r="11" spans="1:41" s="3" customFormat="1" x14ac:dyDescent="0.25"/>
    <row r="12" spans="1:41" s="3" customFormat="1" x14ac:dyDescent="0.25"/>
    <row r="13" spans="1:41" s="3" customFormat="1" x14ac:dyDescent="0.25"/>
    <row r="14" spans="1:41" s="3" customFormat="1" x14ac:dyDescent="0.25"/>
    <row r="15" spans="1:41" s="3" customFormat="1" x14ac:dyDescent="0.25"/>
    <row r="16" spans="1:41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</sheetData>
  <sheetProtection algorithmName="SHA-512" hashValue="/3ra6KYtNVMycZAVELzDlXIQ3bOzOHH8X2Dtpm4aSqg2L0HbzMVJgmSLUvBzLvdJ3TJhfCMa6Mck/SfqcAXWlQ==" saltValue="pSBDs8pmqO0T1douC6ohdg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7620617454FB4E994FF5988DDACDB3" ma:contentTypeVersion="3" ma:contentTypeDescription="Een nieuw document maken." ma:contentTypeScope="" ma:versionID="ffbcedf48fd20025030595ade71f09d2">
  <xsd:schema xmlns:xsd="http://www.w3.org/2001/XMLSchema" xmlns:xs="http://www.w3.org/2001/XMLSchema" xmlns:p="http://schemas.microsoft.com/office/2006/metadata/properties" xmlns:ns2="70f9bcc2-12d9-4d12-9f79-fb979dcd7faf" targetNamespace="http://schemas.microsoft.com/office/2006/metadata/properties" ma:root="true" ma:fieldsID="28d2563d878c151d36f303e589b9049b" ns2:_="">
    <xsd:import namespace="70f9bcc2-12d9-4d12-9f79-fb979dcd7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bcc2-12d9-4d12-9f79-fb979dcd7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3760-860E-4644-BA2F-A8906B982732}">
  <ds:schemaRefs>
    <ds:schemaRef ds:uri="http://purl.org/dc/terms/"/>
    <ds:schemaRef ds:uri="http://schemas.openxmlformats.org/package/2006/metadata/core-properties"/>
    <ds:schemaRef ds:uri="3d81422e-5fa8-453e-af90-623fbabe74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863E14-9197-4E95-8036-D44F6077E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bcc2-12d9-4d12-9f79-fb979dcd7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CF842F-853E-4999-A220-EDD036C0A7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Basisgegevens</vt:lpstr>
      <vt:lpstr>Totaalblad</vt:lpstr>
      <vt:lpstr>1. Windows</vt:lpstr>
      <vt:lpstr>2. Apple</vt:lpstr>
      <vt:lpstr>3. Accessoires</vt:lpstr>
      <vt:lpstr>4. Reparatietarieven</vt:lpstr>
      <vt:lpstr>5. Overige 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Lieke Buurman</cp:lastModifiedBy>
  <dcterms:created xsi:type="dcterms:W3CDTF">2019-02-13T14:17:08Z</dcterms:created>
  <dcterms:modified xsi:type="dcterms:W3CDTF">2026-03-31T12:23:52Z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0x0101006C7620617454FB4E994FF5988DDACDB3</vt:lpwstr>
  </property>
</Properties>
</file>