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https://uwvnl.sharepoint.com/sites/FBInkuitv1Lopendetraject/Gedeelde documenten/General/0589 Audio Visuele Middelen en Streamingsdiensten/Werkmap 0589 AV Middelen/05. Publicatiedoc/Definitieve documenten/"/>
    </mc:Choice>
  </mc:AlternateContent>
  <xr:revisionPtr revIDLastSave="107" documentId="8_{87B6B1DC-3D0B-426D-B42A-94D0E7857014}" xr6:coauthVersionLast="47" xr6:coauthVersionMax="47" xr10:uidLastSave="{D5BF4F42-7022-48ED-B2C3-35306F3432CA}"/>
  <bookViews>
    <workbookView xWindow="-120" yWindow="-120" windowWidth="29040" windowHeight="15720" tabRatio="800" xr2:uid="{00000000-000D-0000-FFFF-FFFF00000000}"/>
  </bookViews>
  <sheets>
    <sheet name="Instructie " sheetId="6" r:id="rId1"/>
    <sheet name="Totaal fictieve aanneemsom" sheetId="4" r:id="rId2"/>
    <sheet name="Overkoepelende dienstverlening" sheetId="17" r:id="rId3"/>
    <sheet name="AV-middelen -Producten" sheetId="8" r:id="rId4"/>
    <sheet name="AV-middelen -Diensten" sheetId="16" r:id="rId5"/>
    <sheet name="Aanverwante diensten" sheetId="9" r:id="rId6"/>
    <sheet name="Implementatie en retransitie" sheetId="10" r:id="rId7"/>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1" i="10" l="1"/>
  <c r="G22" i="10" s="1"/>
  <c r="D7" i="10" s="1"/>
  <c r="G28" i="9"/>
  <c r="G29" i="9"/>
  <c r="G30" i="9"/>
  <c r="G27" i="9"/>
  <c r="G24" i="9"/>
  <c r="G25" i="9"/>
  <c r="G23" i="9"/>
  <c r="G13" i="9"/>
  <c r="G14" i="9" s="1"/>
  <c r="G18" i="9"/>
  <c r="G19" i="9" s="1"/>
  <c r="G21" i="16"/>
  <c r="G23" i="16"/>
  <c r="G28" i="16"/>
  <c r="G29" i="16" s="1"/>
  <c r="G33" i="16"/>
  <c r="G34" i="16" s="1"/>
  <c r="G31" i="9" l="1"/>
  <c r="D33" i="9" s="1"/>
  <c r="G24" i="16"/>
  <c r="G14" i="17" l="1"/>
  <c r="G15" i="17" s="1"/>
  <c r="D17" i="17" s="1"/>
  <c r="C11" i="4" s="1"/>
  <c r="P22" i="8"/>
  <c r="O22" i="8"/>
  <c r="S22" i="8" s="1"/>
  <c r="N22" i="8"/>
  <c r="R22" i="8" s="1"/>
  <c r="M22" i="8"/>
  <c r="Q22" i="8" s="1"/>
  <c r="L22" i="8"/>
  <c r="O70" i="8"/>
  <c r="S70" i="8" s="1"/>
  <c r="N70" i="8"/>
  <c r="R70" i="8" s="1"/>
  <c r="M70" i="8"/>
  <c r="Q70" i="8" s="1"/>
  <c r="L70" i="8"/>
  <c r="P70" i="8" s="1"/>
  <c r="O67" i="8"/>
  <c r="S67" i="8" s="1"/>
  <c r="N67" i="8"/>
  <c r="R67" i="8" s="1"/>
  <c r="M67" i="8"/>
  <c r="Q67" i="8" s="1"/>
  <c r="L67" i="8"/>
  <c r="P67" i="8" s="1"/>
  <c r="O54" i="8"/>
  <c r="S54" i="8" s="1"/>
  <c r="N54" i="8"/>
  <c r="R54" i="8" s="1"/>
  <c r="M54" i="8"/>
  <c r="Q54" i="8" s="1"/>
  <c r="L54" i="8"/>
  <c r="P54" i="8" s="1"/>
  <c r="O47" i="8"/>
  <c r="S47" i="8" s="1"/>
  <c r="N47" i="8"/>
  <c r="R47" i="8" s="1"/>
  <c r="M47" i="8"/>
  <c r="Q47" i="8" s="1"/>
  <c r="L47" i="8"/>
  <c r="P47" i="8" s="1"/>
  <c r="O40" i="8"/>
  <c r="S40" i="8" s="1"/>
  <c r="N40" i="8"/>
  <c r="R40" i="8" s="1"/>
  <c r="M40" i="8"/>
  <c r="Q40" i="8" s="1"/>
  <c r="L40" i="8"/>
  <c r="P40" i="8" s="1"/>
  <c r="O35" i="8"/>
  <c r="S35" i="8" s="1"/>
  <c r="N35" i="8"/>
  <c r="R35" i="8" s="1"/>
  <c r="M35" i="8"/>
  <c r="Q35" i="8" s="1"/>
  <c r="L35" i="8"/>
  <c r="P35" i="8" s="1"/>
  <c r="O30" i="8"/>
  <c r="S30" i="8" s="1"/>
  <c r="N30" i="8"/>
  <c r="R30" i="8" s="1"/>
  <c r="M30" i="8"/>
  <c r="Q30" i="8" s="1"/>
  <c r="L30" i="8"/>
  <c r="P30" i="8" s="1"/>
  <c r="O25" i="8"/>
  <c r="S25" i="8" s="1"/>
  <c r="N25" i="8"/>
  <c r="R25" i="8" s="1"/>
  <c r="M25" i="8"/>
  <c r="Q25" i="8" s="1"/>
  <c r="L25" i="8"/>
  <c r="P25" i="8" s="1"/>
  <c r="O58" i="8"/>
  <c r="S58" i="8" s="1"/>
  <c r="N58" i="8"/>
  <c r="R58" i="8" s="1"/>
  <c r="M58" i="8"/>
  <c r="Q58" i="8" s="1"/>
  <c r="L58" i="8"/>
  <c r="P58" i="8" s="1"/>
  <c r="O53" i="8"/>
  <c r="S53" i="8" s="1"/>
  <c r="N53" i="8"/>
  <c r="R53" i="8" s="1"/>
  <c r="M53" i="8"/>
  <c r="Q53" i="8" s="1"/>
  <c r="L53" i="8"/>
  <c r="P53" i="8" s="1"/>
  <c r="O66" i="8"/>
  <c r="S66" i="8" s="1"/>
  <c r="N66" i="8"/>
  <c r="R66" i="8" s="1"/>
  <c r="M66" i="8"/>
  <c r="Q66" i="8" s="1"/>
  <c r="L66" i="8"/>
  <c r="P66" i="8" s="1"/>
  <c r="O64" i="8"/>
  <c r="S64" i="8" s="1"/>
  <c r="N64" i="8"/>
  <c r="R64" i="8" s="1"/>
  <c r="M64" i="8"/>
  <c r="Q64" i="8" s="1"/>
  <c r="L64" i="8"/>
  <c r="P64" i="8" s="1"/>
  <c r="O63" i="8"/>
  <c r="S63" i="8" s="1"/>
  <c r="N63" i="8"/>
  <c r="R63" i="8" s="1"/>
  <c r="M63" i="8"/>
  <c r="Q63" i="8" s="1"/>
  <c r="L63" i="8"/>
  <c r="P63" i="8" s="1"/>
  <c r="O56" i="8"/>
  <c r="S56" i="8" s="1"/>
  <c r="N56" i="8"/>
  <c r="R56" i="8" s="1"/>
  <c r="M56" i="8"/>
  <c r="Q56" i="8" s="1"/>
  <c r="L56" i="8"/>
  <c r="P56" i="8" s="1"/>
  <c r="O76" i="8"/>
  <c r="S76" i="8" s="1"/>
  <c r="N76" i="8"/>
  <c r="R76" i="8" s="1"/>
  <c r="M76" i="8"/>
  <c r="Q76" i="8" s="1"/>
  <c r="L76" i="8"/>
  <c r="P76" i="8" s="1"/>
  <c r="O73" i="8"/>
  <c r="S73" i="8" s="1"/>
  <c r="N73" i="8"/>
  <c r="R73" i="8" s="1"/>
  <c r="M73" i="8"/>
  <c r="Q73" i="8" s="1"/>
  <c r="L73" i="8"/>
  <c r="P73" i="8" s="1"/>
  <c r="O72" i="8"/>
  <c r="S72" i="8" s="1"/>
  <c r="N72" i="8"/>
  <c r="R72" i="8" s="1"/>
  <c r="M72" i="8"/>
  <c r="Q72" i="8" s="1"/>
  <c r="L72" i="8"/>
  <c r="P72" i="8" s="1"/>
  <c r="O46" i="8"/>
  <c r="S46" i="8" s="1"/>
  <c r="N46" i="8"/>
  <c r="R46" i="8" s="1"/>
  <c r="M46" i="8"/>
  <c r="Q46" i="8" s="1"/>
  <c r="L46" i="8"/>
  <c r="P46" i="8" s="1"/>
  <c r="O45" i="8"/>
  <c r="S45" i="8" s="1"/>
  <c r="N45" i="8"/>
  <c r="R45" i="8" s="1"/>
  <c r="M45" i="8"/>
  <c r="Q45" i="8" s="1"/>
  <c r="L45" i="8"/>
  <c r="P45" i="8" s="1"/>
  <c r="O44" i="8"/>
  <c r="S44" i="8" s="1"/>
  <c r="N44" i="8"/>
  <c r="R44" i="8" s="1"/>
  <c r="M44" i="8"/>
  <c r="Q44" i="8" s="1"/>
  <c r="L44" i="8"/>
  <c r="P44" i="8" s="1"/>
  <c r="O43" i="8"/>
  <c r="S43" i="8" s="1"/>
  <c r="N43" i="8"/>
  <c r="R43" i="8" s="1"/>
  <c r="M43" i="8"/>
  <c r="Q43" i="8" s="1"/>
  <c r="L43" i="8"/>
  <c r="P43" i="8" s="1"/>
  <c r="O42" i="8"/>
  <c r="S42" i="8" s="1"/>
  <c r="N42" i="8"/>
  <c r="R42" i="8" s="1"/>
  <c r="M42" i="8"/>
  <c r="Q42" i="8" s="1"/>
  <c r="L42" i="8"/>
  <c r="P42" i="8" s="1"/>
  <c r="L18" i="8"/>
  <c r="P18" i="8" s="1"/>
  <c r="M18" i="8"/>
  <c r="Q18" i="8" s="1"/>
  <c r="N18" i="8"/>
  <c r="R18" i="8" s="1"/>
  <c r="O18" i="8"/>
  <c r="S18" i="8" s="1"/>
  <c r="O33" i="8"/>
  <c r="S33" i="8" s="1"/>
  <c r="N33" i="8"/>
  <c r="R33" i="8" s="1"/>
  <c r="M33" i="8"/>
  <c r="Q33" i="8" s="1"/>
  <c r="L33" i="8"/>
  <c r="P33" i="8" s="1"/>
  <c r="O28" i="8"/>
  <c r="S28" i="8" s="1"/>
  <c r="N28" i="8"/>
  <c r="R28" i="8" s="1"/>
  <c r="M28" i="8"/>
  <c r="Q28" i="8" s="1"/>
  <c r="L28" i="8"/>
  <c r="P28" i="8" s="1"/>
  <c r="O23" i="8"/>
  <c r="S23" i="8" s="1"/>
  <c r="N23" i="8"/>
  <c r="R23" i="8" s="1"/>
  <c r="M23" i="8"/>
  <c r="Q23" i="8" s="1"/>
  <c r="L23" i="8"/>
  <c r="P23" i="8" s="1"/>
  <c r="T40" i="8" l="1"/>
  <c r="T25" i="8"/>
  <c r="T22" i="8"/>
  <c r="T67" i="8"/>
  <c r="T30" i="8"/>
  <c r="T47" i="8"/>
  <c r="T70" i="8"/>
  <c r="T35" i="8"/>
  <c r="T54" i="8"/>
  <c r="T58" i="8"/>
  <c r="T53" i="8"/>
  <c r="T66" i="8"/>
  <c r="T64" i="8"/>
  <c r="T63" i="8"/>
  <c r="T56" i="8"/>
  <c r="T76" i="8"/>
  <c r="T72" i="8"/>
  <c r="T73" i="8"/>
  <c r="T43" i="8"/>
  <c r="T44" i="8"/>
  <c r="T46" i="8"/>
  <c r="T45" i="8"/>
  <c r="T42" i="8"/>
  <c r="T18" i="8"/>
  <c r="T33" i="8"/>
  <c r="T28" i="8"/>
  <c r="T23" i="8"/>
  <c r="H16" i="16"/>
  <c r="H15" i="16"/>
  <c r="H14" i="16"/>
  <c r="I14" i="16" s="1"/>
  <c r="J14" i="16" s="1"/>
  <c r="H13" i="16"/>
  <c r="N14" i="8"/>
  <c r="O14" i="8"/>
  <c r="N15" i="8"/>
  <c r="O15" i="8"/>
  <c r="N16" i="8"/>
  <c r="R16" i="8" s="1"/>
  <c r="O16" i="8"/>
  <c r="S16" i="8" s="1"/>
  <c r="N17" i="8"/>
  <c r="O17" i="8"/>
  <c r="N20" i="8"/>
  <c r="R20" i="8" s="1"/>
  <c r="O20" i="8"/>
  <c r="S20" i="8" s="1"/>
  <c r="N21" i="8"/>
  <c r="R21" i="8" s="1"/>
  <c r="O21" i="8"/>
  <c r="S21" i="8" s="1"/>
  <c r="N24" i="8"/>
  <c r="R24" i="8" s="1"/>
  <c r="O24" i="8"/>
  <c r="S24" i="8" s="1"/>
  <c r="N27" i="8"/>
  <c r="R27" i="8" s="1"/>
  <c r="O27" i="8"/>
  <c r="S27" i="8" s="1"/>
  <c r="N29" i="8"/>
  <c r="R29" i="8" s="1"/>
  <c r="O29" i="8"/>
  <c r="S29" i="8" s="1"/>
  <c r="N32" i="8"/>
  <c r="R32" i="8" s="1"/>
  <c r="O32" i="8"/>
  <c r="S32" i="8" s="1"/>
  <c r="N34" i="8"/>
  <c r="R34" i="8" s="1"/>
  <c r="O34" i="8"/>
  <c r="S34" i="8" s="1"/>
  <c r="N37" i="8"/>
  <c r="R37" i="8" s="1"/>
  <c r="O37" i="8"/>
  <c r="S37" i="8" s="1"/>
  <c r="N38" i="8"/>
  <c r="R38" i="8" s="1"/>
  <c r="O38" i="8"/>
  <c r="S38" i="8" s="1"/>
  <c r="N39" i="8"/>
  <c r="R39" i="8" s="1"/>
  <c r="O39" i="8"/>
  <c r="S39" i="8" s="1"/>
  <c r="N49" i="8"/>
  <c r="R49" i="8" s="1"/>
  <c r="O49" i="8"/>
  <c r="S49" i="8" s="1"/>
  <c r="N50" i="8"/>
  <c r="R50" i="8" s="1"/>
  <c r="O50" i="8"/>
  <c r="S50" i="8" s="1"/>
  <c r="N51" i="8"/>
  <c r="R51" i="8" s="1"/>
  <c r="O51" i="8"/>
  <c r="S51" i="8" s="1"/>
  <c r="N52" i="8"/>
  <c r="R52" i="8" s="1"/>
  <c r="O52" i="8"/>
  <c r="S52" i="8" s="1"/>
  <c r="N57" i="8"/>
  <c r="R57" i="8" s="1"/>
  <c r="O57" i="8"/>
  <c r="S57" i="8" s="1"/>
  <c r="N59" i="8"/>
  <c r="R59" i="8" s="1"/>
  <c r="O59" i="8"/>
  <c r="S59" i="8" s="1"/>
  <c r="N60" i="8"/>
  <c r="R60" i="8" s="1"/>
  <c r="O60" i="8"/>
  <c r="S60" i="8" s="1"/>
  <c r="N61" i="8"/>
  <c r="R61" i="8" s="1"/>
  <c r="O61" i="8"/>
  <c r="S61" i="8" s="1"/>
  <c r="N62" i="8"/>
  <c r="R62" i="8" s="1"/>
  <c r="O62" i="8"/>
  <c r="S62" i="8" s="1"/>
  <c r="N65" i="8"/>
  <c r="R65" i="8" s="1"/>
  <c r="O65" i="8"/>
  <c r="S65" i="8" s="1"/>
  <c r="N69" i="8"/>
  <c r="R69" i="8" s="1"/>
  <c r="O69" i="8"/>
  <c r="S69" i="8" s="1"/>
  <c r="N74" i="8"/>
  <c r="R74" i="8" s="1"/>
  <c r="O74" i="8"/>
  <c r="S74" i="8" s="1"/>
  <c r="O13" i="8"/>
  <c r="N13" i="8"/>
  <c r="M14" i="8"/>
  <c r="M15" i="8"/>
  <c r="M16" i="8"/>
  <c r="Q16" i="8" s="1"/>
  <c r="M17" i="8"/>
  <c r="M20" i="8"/>
  <c r="Q20" i="8" s="1"/>
  <c r="M21" i="8"/>
  <c r="Q21" i="8" s="1"/>
  <c r="M24" i="8"/>
  <c r="Q24" i="8" s="1"/>
  <c r="M27" i="8"/>
  <c r="Q27" i="8" s="1"/>
  <c r="M29" i="8"/>
  <c r="Q29" i="8" s="1"/>
  <c r="M32" i="8"/>
  <c r="Q32" i="8" s="1"/>
  <c r="M34" i="8"/>
  <c r="Q34" i="8" s="1"/>
  <c r="M37" i="8"/>
  <c r="Q37" i="8" s="1"/>
  <c r="M38" i="8"/>
  <c r="Q38" i="8" s="1"/>
  <c r="M39" i="8"/>
  <c r="Q39" i="8" s="1"/>
  <c r="M49" i="8"/>
  <c r="Q49" i="8" s="1"/>
  <c r="M50" i="8"/>
  <c r="Q50" i="8" s="1"/>
  <c r="M51" i="8"/>
  <c r="Q51" i="8" s="1"/>
  <c r="M52" i="8"/>
  <c r="Q52" i="8" s="1"/>
  <c r="M57" i="8"/>
  <c r="Q57" i="8" s="1"/>
  <c r="M59" i="8"/>
  <c r="Q59" i="8" s="1"/>
  <c r="M60" i="8"/>
  <c r="Q60" i="8" s="1"/>
  <c r="M61" i="8"/>
  <c r="Q61" i="8" s="1"/>
  <c r="M62" i="8"/>
  <c r="Q62" i="8" s="1"/>
  <c r="M65" i="8"/>
  <c r="Q65" i="8" s="1"/>
  <c r="M69" i="8"/>
  <c r="Q69" i="8" s="1"/>
  <c r="M74" i="8"/>
  <c r="Q74" i="8" s="1"/>
  <c r="M13" i="8"/>
  <c r="L62" i="8"/>
  <c r="P62" i="8" s="1"/>
  <c r="L65" i="8"/>
  <c r="P65" i="8" s="1"/>
  <c r="L38" i="8"/>
  <c r="P38" i="8" s="1"/>
  <c r="L39" i="8"/>
  <c r="P39" i="8" s="1"/>
  <c r="L37" i="8"/>
  <c r="P37" i="8" s="1"/>
  <c r="L34" i="8"/>
  <c r="P34" i="8" s="1"/>
  <c r="L32" i="8"/>
  <c r="P32" i="8" s="1"/>
  <c r="L16" i="8"/>
  <c r="P16" i="8" s="1"/>
  <c r="L61" i="8"/>
  <c r="P61" i="8" s="1"/>
  <c r="L60" i="8"/>
  <c r="P60" i="8" s="1"/>
  <c r="L59" i="8"/>
  <c r="P59" i="8" s="1"/>
  <c r="L57" i="8"/>
  <c r="P57" i="8" s="1"/>
  <c r="L52" i="8"/>
  <c r="P52" i="8" s="1"/>
  <c r="L51" i="8"/>
  <c r="P51" i="8" s="1"/>
  <c r="L50" i="8"/>
  <c r="P50" i="8" s="1"/>
  <c r="L49" i="8"/>
  <c r="P49" i="8" s="1"/>
  <c r="L20" i="8"/>
  <c r="P20" i="8" s="1"/>
  <c r="L21" i="8"/>
  <c r="P21" i="8" s="1"/>
  <c r="L24" i="8"/>
  <c r="P24" i="8" s="1"/>
  <c r="L27" i="8"/>
  <c r="P27" i="8" s="1"/>
  <c r="L29" i="8"/>
  <c r="P29" i="8" s="1"/>
  <c r="L69" i="8"/>
  <c r="P69" i="8" s="1"/>
  <c r="L74" i="8"/>
  <c r="P74" i="8" s="1"/>
  <c r="I15" i="16" l="1"/>
  <c r="J15" i="16" s="1"/>
  <c r="I13" i="16"/>
  <c r="J13" i="16" s="1"/>
  <c r="I16" i="16"/>
  <c r="J16" i="16" s="1"/>
  <c r="T62" i="8"/>
  <c r="T65" i="8"/>
  <c r="T38" i="8"/>
  <c r="T32" i="8"/>
  <c r="T39" i="8"/>
  <c r="T34" i="8"/>
  <c r="T37" i="8"/>
  <c r="T16" i="8"/>
  <c r="T59" i="8"/>
  <c r="T57" i="8"/>
  <c r="T61" i="8"/>
  <c r="T60" i="8"/>
  <c r="T49" i="8"/>
  <c r="T52" i="8"/>
  <c r="T50" i="8"/>
  <c r="T51" i="8"/>
  <c r="T21" i="8"/>
  <c r="T27" i="8"/>
  <c r="T29" i="8"/>
  <c r="T24" i="8"/>
  <c r="T20" i="8"/>
  <c r="T74" i="8"/>
  <c r="T69" i="8"/>
  <c r="J17" i="16" l="1"/>
  <c r="D36" i="16" s="1"/>
  <c r="C17" i="4" s="1"/>
  <c r="L15" i="8" l="1"/>
  <c r="P15" i="8" s="1"/>
  <c r="Q15" i="8"/>
  <c r="R15" i="8"/>
  <c r="S15" i="8"/>
  <c r="L17" i="8"/>
  <c r="P17" i="8" s="1"/>
  <c r="Q17" i="8"/>
  <c r="R17" i="8"/>
  <c r="S17" i="8"/>
  <c r="L13" i="8"/>
  <c r="P13" i="8" s="1"/>
  <c r="S14" i="8"/>
  <c r="S13" i="8"/>
  <c r="S77" i="8" s="1"/>
  <c r="R14" i="8"/>
  <c r="R13" i="8"/>
  <c r="Q14" i="8"/>
  <c r="Q13" i="8"/>
  <c r="L14" i="8"/>
  <c r="P14" i="8" s="1"/>
  <c r="Q77" i="8" l="1"/>
  <c r="P77" i="8"/>
  <c r="R77" i="8"/>
  <c r="T17" i="8"/>
  <c r="T15" i="8"/>
  <c r="T14" i="8"/>
  <c r="T13" i="8"/>
  <c r="T80" i="8" l="1"/>
  <c r="I13" i="10"/>
  <c r="I14" i="10"/>
  <c r="I15" i="10"/>
  <c r="I16" i="10"/>
  <c r="I12" i="10"/>
  <c r="I17" i="10" s="1"/>
  <c r="D6" i="10" s="1"/>
  <c r="C20" i="4" l="1"/>
  <c r="D8" i="10" l="1"/>
  <c r="C23" i="4" s="1"/>
  <c r="C80" i="8"/>
  <c r="C14" i="4" l="1"/>
  <c r="C29" i="4" s="1"/>
</calcChain>
</file>

<file path=xl/sharedStrings.xml><?xml version="1.0" encoding="utf-8"?>
<sst xmlns="http://schemas.openxmlformats.org/spreadsheetml/2006/main" count="266" uniqueCount="150">
  <si>
    <t xml:space="preserve"> </t>
  </si>
  <si>
    <t>Naam Inschrijver</t>
  </si>
  <si>
    <t>AV-middelen en aanverwante diensten</t>
  </si>
  <si>
    <t>PRODUCT - ONDERDEEL - DIENST</t>
  </si>
  <si>
    <t>Totaal fictieve aanneemsom looptijd van 4 jaren - exclusief btw</t>
  </si>
  <si>
    <t>Totaal Werkblad Overkoepelende dienstverlening</t>
  </si>
  <si>
    <t>Totaal Werkblad AV-middelen -Producten</t>
  </si>
  <si>
    <t>Totaal Werkblad AV-middelen -Diensten</t>
  </si>
  <si>
    <t>Totaal Werkblad Aanverwante diensten</t>
  </si>
  <si>
    <t>Totaal Werkblad Implementatie en retransitie</t>
  </si>
  <si>
    <t>TOTALE FICTIEVE AANNEEMSOM (exclusief BTW)</t>
  </si>
  <si>
    <t>Werkblad Overkoepelende dienstverlening</t>
  </si>
  <si>
    <t>Overkoepelende dienstverlening</t>
  </si>
  <si>
    <t>Dienstverlening</t>
  </si>
  <si>
    <t>Vast tarief per maand (P)</t>
  </si>
  <si>
    <t>Volume per jaar (Q)</t>
  </si>
  <si>
    <t>PxQ: Totaal €</t>
  </si>
  <si>
    <t>Leveren van de Overkoepelende dienstverlening zoals beschreven in in paragraaf 3.2 van Bijlage 00 - Huidige en toekomstige situatie.</t>
  </si>
  <si>
    <t>Totaal</t>
  </si>
  <si>
    <t>Totaalkosten</t>
  </si>
  <si>
    <t>Totaal over 4 jaar</t>
  </si>
  <si>
    <t>Werkblad AV-middelen -Producten</t>
  </si>
  <si>
    <t>Beschrijving</t>
  </si>
  <si>
    <t>Eenheid</t>
  </si>
  <si>
    <t>Q: (geschat) Jaar 1</t>
  </si>
  <si>
    <t>Q: (geschat) Jaar 2</t>
  </si>
  <si>
    <t>Q: (geschat) Jaar 3</t>
  </si>
  <si>
    <t>Q: (geschat) Jaar 4</t>
  </si>
  <si>
    <t>Fictieve inkoopprijs (P) bij fabrikant excl. BTW in Euro</t>
  </si>
  <si>
    <t xml:space="preserve">Eenheid all-in
excl. btw in euro 
Jaar 1
</t>
  </si>
  <si>
    <t xml:space="preserve">Eenheid all-in
excl. btw in euro 
Jaar 2
</t>
  </si>
  <si>
    <t xml:space="preserve">Eenheid all-in
excl. btw in euro 
Jaar 3
</t>
  </si>
  <si>
    <t xml:space="preserve">Eenheid all-in
excl. btw in euro 
Jaar 4
</t>
  </si>
  <si>
    <t xml:space="preserve">Subtotaal: P*Q excl. btw in euro
Jaar 1
</t>
  </si>
  <si>
    <t xml:space="preserve">Subtotaal: P*Q excl. btw in euro
Jaar 2
</t>
  </si>
  <si>
    <t xml:space="preserve">Subtotaal: P*Q excl. btw in euro
Jaar 3
</t>
  </si>
  <si>
    <t xml:space="preserve">Subtotaal: P*Q excl. btw in euro
Jaar 4
</t>
  </si>
  <si>
    <t xml:space="preserve">Totaal excl. btw in euro Looptijd
</t>
  </si>
  <si>
    <t>Grote vergaderruimtes (10+ deelnemers)</t>
  </si>
  <si>
    <t>Beeldscherm (interactief) minimale afmeting 85 inch.</t>
  </si>
  <si>
    <t>360 graden camera op ooghoogte</t>
  </si>
  <si>
    <t>Audiospeakers in het plafond</t>
  </si>
  <si>
    <t>Zaalmicrofoon</t>
  </si>
  <si>
    <t>Click &amp; play voorziening</t>
  </si>
  <si>
    <t>Producten voor installatie en montage waaronder kabels, beugels, montagematerialen, kabelhouders etc.</t>
  </si>
  <si>
    <t>Lumpsumtarief</t>
  </si>
  <si>
    <t>Middelgrote vergaderruimtes (6-10 deelnemers)</t>
  </si>
  <si>
    <t>Beeldscherm (interactief) minimale afmeting 70 inch.</t>
  </si>
  <si>
    <t>Camera op ooghoogte met geïntegreerde speakers</t>
  </si>
  <si>
    <t>Kleine vergaderruimtes (2-5 deelnemers)</t>
  </si>
  <si>
    <t>Beeldscherm (interactief) minimale afmeting 50 inch.</t>
  </si>
  <si>
    <t xml:space="preserve">Click &amp; play voorziening </t>
  </si>
  <si>
    <t>Open ontmoetingsruimte</t>
  </si>
  <si>
    <t>Klantkamer</t>
  </si>
  <si>
    <t>Opleidings- en workshopruimtes (6 tot 14 personen)</t>
  </si>
  <si>
    <t>Obeyaruimtes (groep van minimaal 10 personen)</t>
  </si>
  <si>
    <t>(Verrijdbare) beeldschermen van minimaal 170x60 cms. (diameter ca. 70-75 inch).</t>
  </si>
  <si>
    <t>Hoogwaardige microfoon en audiofaciliteit</t>
  </si>
  <si>
    <t>Bedieningspaneel voor tijdens de Obeyasessie (voor de deelnemer)</t>
  </si>
  <si>
    <t>Studio's</t>
  </si>
  <si>
    <t>Opnamecamera (PTZ)</t>
  </si>
  <si>
    <t>Statief voor opnamecamera</t>
  </si>
  <si>
    <t>Microfoon (tafel) / Headset</t>
  </si>
  <si>
    <t>Luidspreker</t>
  </si>
  <si>
    <t>Encoder</t>
  </si>
  <si>
    <t>Belichting</t>
  </si>
  <si>
    <t>Bedieningspaneel voor licht</t>
  </si>
  <si>
    <t>Bedieningspaneel voor geluid</t>
  </si>
  <si>
    <t>Bedieningspaneel voor beeld</t>
  </si>
  <si>
    <t>Bedieningspaneel voor tijdens de opname (voor de presentator)</t>
  </si>
  <si>
    <t>Hardware boekingssysteem t.b.v. boeking van ruimtes</t>
  </si>
  <si>
    <t xml:space="preserve">Hardwarevoorziening  per ruimte </t>
  </si>
  <si>
    <t>Trolley</t>
  </si>
  <si>
    <t>Trolley t.b.v. 50 inch beeldscherm</t>
  </si>
  <si>
    <t>Trolley t.b.v. 70 inch beeldscherm</t>
  </si>
  <si>
    <t>Trolley t.b.v. 85 inch beeldscherm</t>
  </si>
  <si>
    <t>Overige AV-middelen</t>
  </si>
  <si>
    <t>Overige AV-middelen als aanvulling op de AV-middelen in bestaande ruimtes (bijvoorbeeld meeting-owl’s, aanvullende speakers en/of microfoons) op basis van een geschatte totale lumpsum (omzet) per jaar.</t>
  </si>
  <si>
    <t>totaal</t>
  </si>
  <si>
    <t>Werkblad AV-middelen- Diensten</t>
  </si>
  <si>
    <t>Dienstverlening voor AV-middelen:</t>
  </si>
  <si>
    <t>Subonderdeel aflevering en installatie, zoals beschreven in paragraaf 3.3.6 van Bijlage 00 - Huidige en toekomstige situatie</t>
  </si>
  <si>
    <t>Prijs (P) dienstverlening per uur</t>
  </si>
  <si>
    <t>Korting in % i.v.m. consolidatie</t>
  </si>
  <si>
    <t>Geschatte Q in aantal per jaar</t>
  </si>
  <si>
    <t>Aflevering en installatie van producten voor 1 ruimte op één locatie</t>
  </si>
  <si>
    <t>Aflevering en installatie van producten voor 2-5 ruimtes op één locatie</t>
  </si>
  <si>
    <t>Aflevering en installatie van producten voor 6-10 ruimtes op één locatie</t>
  </si>
  <si>
    <t>Aflevering en installatie van producten voor meer dan 10 ruimtes één op locatie</t>
  </si>
  <si>
    <t>Subonderdeel beheer</t>
  </si>
  <si>
    <t>Vaste prijs (P) per maand</t>
  </si>
  <si>
    <t>Volume (Q) per jaar</t>
  </si>
  <si>
    <t>Leveren van de Dienstverlening zoals beschreven in paragraaf 3.3.6 van Bijlage 00 - Huidige en toekomstige situatie, subonderdeel beheer.</t>
  </si>
  <si>
    <t>Subonderdeel beheer, uitvoeren van reparaties buiten garantie</t>
  </si>
  <si>
    <t xml:space="preserve">PxQ: Totaal € </t>
  </si>
  <si>
    <t>Uitvoeren van reparaties bij hardwarematige defecten welke buiten de garantie vallen voor alle door Opdrachtnemer geleverde AV-middelen en bestaande AV-middelen welke niet door Opdrachtnemer geleverd zijn.</t>
  </si>
  <si>
    <t>Subonderdeel advisering</t>
  </si>
  <si>
    <t>Leveren van de Dienstverlening zoals beschreven in paragraaf 3.3.6 van Bijlage 00 - Huidige en toekomstige situatie, subonderdeel advisering.</t>
  </si>
  <si>
    <t>Subonderdeel afvoer</t>
  </si>
  <si>
    <t>Leveren van de Dienstverlening zoals beschreven in paragraaf 3.3.6 van Bijlage 00 - Huidige en toekomstige situatie, subonderdeel afvoer.</t>
  </si>
  <si>
    <t>Werkblad Aanverwante diensten</t>
  </si>
  <si>
    <t>Aanverwante diensten: Streamingdiensten</t>
  </si>
  <si>
    <t>Leveren van de Dienstverlening zoals beschreven in paragraaf 3.4.2 van Bijlage 00 - Huidige en toekomstige situatie.</t>
  </si>
  <si>
    <t>Aanverwante diensten: Narrowcasting</t>
  </si>
  <si>
    <t>Leveren van de Dienstverlening zoals beschreven in paragraaf 3.4.4 van Bijlage 00 - Huidige en toekomstige situatie.</t>
  </si>
  <si>
    <t>Aanverwante diensten: Eventondersteuning</t>
  </si>
  <si>
    <t>Dienstverlening, zoals beschreven in paragraaf 3.4.6 van Bijlage 00 - Huidige en toekomstige situatie</t>
  </si>
  <si>
    <t>Geschatte Q in uren per jaar</t>
  </si>
  <si>
    <t>Vakbekwame technicus</t>
  </si>
  <si>
    <t>Assistent technicus</t>
  </si>
  <si>
    <t>Projectleider</t>
  </si>
  <si>
    <t>Huur apparatuur voor pakketten zoals beschreven in paragraaf 3.4.5 van Bijlage 00 - Huidige en toekomstige situatie</t>
  </si>
  <si>
    <t>(Lumpsum) Prijs (P) huur apparatuur per Event</t>
  </si>
  <si>
    <t>Huur apparatuur voor kleine Events (&lt;100 personen) standaard versterking</t>
  </si>
  <si>
    <t>Huur apparatuur voor kleine Events (&lt;100 personen) met aanvullende versterking</t>
  </si>
  <si>
    <t>Huur apparatuur voor middelgrote Events (tussen 100 en 300 personen)</t>
  </si>
  <si>
    <t>Huur apparatuur voor grote Events (&gt; 300 personen)</t>
  </si>
  <si>
    <t>Werkblad Implementatie en retransitie</t>
  </si>
  <si>
    <t>Tabel 1: Overzicht implementatie en retransitie</t>
  </si>
  <si>
    <t>Nr.</t>
  </si>
  <si>
    <t>Implementatie en retransitie</t>
  </si>
  <si>
    <t>Totale kosten Inschrijver</t>
  </si>
  <si>
    <t>P.1</t>
  </si>
  <si>
    <t>P.2</t>
  </si>
  <si>
    <t>Totale kosten Implementatie en retransitie</t>
  </si>
  <si>
    <t>P1: Implementatie
Uitvoeren Implementatie, zoals beschreven in paragraaf 3.5.2 van Bijlage 00 - Huidige en toekomstige situatie</t>
  </si>
  <si>
    <t>Project activiteit / milestone</t>
  </si>
  <si>
    <t>Omschrijving / toelichting</t>
  </si>
  <si>
    <t>Start datum project</t>
  </si>
  <si>
    <t>Eind datum project</t>
  </si>
  <si>
    <t>Inspanning Inschrijver (in uren) (Q)</t>
  </si>
  <si>
    <t>Tarief per uur (P)</t>
  </si>
  <si>
    <t>Totale kosten Inschrijver (PxQ)</t>
  </si>
  <si>
    <t>P2: Retransitie</t>
  </si>
  <si>
    <t>Leveren van de Dienstverlening zoals beschreven in paragraaf 3.5.4 van Bijlage 00 - Huidige en toekomstige situatie.</t>
  </si>
  <si>
    <t>PxQ: Totaal € per jaar incl. korting</t>
  </si>
  <si>
    <t>PxQ € excl. korting</t>
  </si>
  <si>
    <t xml:space="preserve">Korting in € </t>
  </si>
  <si>
    <t>Vaste opslag (P) per Product voor de gehele Looptijd</t>
  </si>
  <si>
    <t>Tarief per Product</t>
  </si>
  <si>
    <t>Verwachte aantal Producten per ruimte</t>
  </si>
  <si>
    <t>Omvang aantal ruimtes inclusief Producten</t>
  </si>
  <si>
    <r>
      <rPr>
        <sz val="9"/>
        <color rgb="FF000000"/>
        <rFont val="Verdana"/>
        <family val="2"/>
      </rPr>
      <t xml:space="preserve">Inschrijver dient de werkzaamheden/mijlpalen, het aantal inzeturen (Q) en het tarief (P) per uur van de betreffende activiteit te vermelden zoals door Inschrijver beschreven in het Implementatieplan. Daarnaast dient Inschrijver voor P2 de kosten van het opstellen en onderhouden van het retranstieplan op te nemen.
Inschrijver dient in </t>
    </r>
    <r>
      <rPr>
        <b/>
        <sz val="9"/>
        <color rgb="FF000000"/>
        <rFont val="Verdana"/>
        <family val="2"/>
      </rPr>
      <t xml:space="preserve">elke </t>
    </r>
    <r>
      <rPr>
        <sz val="9"/>
        <color rgb="FF000000"/>
        <rFont val="Verdana"/>
        <family val="2"/>
      </rPr>
      <t>groene cel de inspanning in uren (Q), een tarief per uur (P) te vermelden en de fases met toelichting per fase incl. de data voor de start en einde van het project.
Toelichting / instructie voor P1: Implementatie:
- Tabel 1 bevat een overzicht van alle activiteiten van Inschrijver die worden uitgevoerd gedurende de implementatie en beschreven zijn in het implementatieplan van Inschrijver (zie ook Beschrijvend document paragraaf 4.2.1 Sub-gunningscriterium 2. Implementatie);
- Tabel 1 wordt automatisch gevuld met de totalen uit de onderliggende detailtabel nummer 2 (P1: Implementatie). Voor de berekening van de totale kosten implementatie worden de totale kosten per projectactiviteit afgerond op 2 decimalen. De totale implementatiekosten behorende bij het implementatieplan van Inschrijver worden meegerekend in de Totale Fictieve Aanneemsom; 
- Tabel 2 (P1: Implementatie) bevat de details per Project activiteit / milestone. Hierbij is van belang dat er aansluiting is met het opgestelde implementatieplan van Inschrijver in termen van deelprojecten, activiteiten / mijlpalen en inspanning / capaciteitsplanning;
- De benodigde kosten en inspanning van Inschrijver komen per deelproject in resp. kolom H en I terecht. Deze vergoeding is op basis van vaste prijs;
- Op de im</t>
    </r>
    <r>
      <rPr>
        <sz val="9"/>
        <rFont val="Verdana"/>
        <family val="2"/>
      </rPr>
      <t xml:space="preserve">plementatievergoeding is geen indexering van toepassing;
- De vergoedingen zijn excl btw afgerond op twee decimalen;
- De uitkomst van de prijzen per eenheid zijn all-in tarieven excl. btw (zie paragraaf 4.2.2 in het Beschrijvend document), inclusief alle Diensten zoals beschreven in paragraaf 3.5 in Bijlage 00 Huidige en toekomstige situatie.
</t>
    </r>
    <r>
      <rPr>
        <sz val="9"/>
        <color rgb="FF000000"/>
        <rFont val="Verdana"/>
        <family val="2"/>
      </rPr>
      <t xml:space="preserve">
Toelichting / instructie voor P2: Retransitie:
- Tabel 1 bevat een overzicht van de totale prijs voor het opstellen en onderhouden van het retranstieplan;
- Tabel 1 wordt automatisch gevuld met het totaal uit de onderliggende detailtabel nummer 3 (P2: Retransitie). De totale kosten worden afgerond op 2 decimalen. De kosten voor de retransitie van Inschrijver worden meegerekend in de Totale Fictieve Aanneemsom;
- Op de retransitievergoeding is geen indexering van toepassing;
- De vergoedingen zijn excl btw afgerond op twee decimalen;
</t>
    </r>
    <r>
      <rPr>
        <sz val="9"/>
        <rFont val="Verdana"/>
        <family val="2"/>
      </rPr>
      <t>- De uitkomst van de prijzen per eenheid zijn all-in tarieven excl. btw (zie paragraaf 4.2.2 in het Beschrijvend document), inclusief alle Diensten zoals beschreven in paragraaf 3.5 in Bijlage 00 Huidige en toekomstige situatie.</t>
    </r>
  </si>
  <si>
    <t>Implementatie Dienstverlening (éénmalig)</t>
  </si>
  <si>
    <t>Retransitie (looptijd van de overeenkomst)</t>
  </si>
  <si>
    <t>Totaal voor de looptijd van de Overeenkomst</t>
  </si>
  <si>
    <t>PxQ: Totaal € per jaar</t>
  </si>
  <si>
    <t>Totaal éénmalig</t>
  </si>
  <si>
    <r>
      <t xml:space="preserve">De vaste opslag en (uur) tarieven die Inschrijver in dit document opgeeft, gelden gedurende de contractperiode. Nadere offertes van Inschrijver dienen hierop gebaseerd te zijn. UVW behoudt zich het recht toe om dit te allen tijde te toetsen.
De vaste opslag per jaar dan wel (uur)tarieven die Inschrijver in dit document opgeeft zijn all-in tarieven zoals vermeld en beschreven in paragraaf 4.2.2 van het Beschrijvend document.
Aan de in dit prijsopgaveformulier gehanteerde aantallen kan door Inschrijver nu en in de toekomst </t>
    </r>
    <r>
      <rPr>
        <b/>
        <u/>
        <sz val="9"/>
        <color rgb="FF000000"/>
        <rFont val="Verdana"/>
      </rPr>
      <t>geen enkel recht</t>
    </r>
    <r>
      <rPr>
        <sz val="9"/>
        <color rgb="FF000000"/>
        <rFont val="Verdana"/>
      </rPr>
      <t xml:space="preserve"> worden ontleend ten aanzien van de tijdens de uitvoering van de opdracht werkelijk te realiseren hoeveelheden c.q. te realiseren omzet. 
</t>
    </r>
    <r>
      <rPr>
        <b/>
        <sz val="9"/>
        <color rgb="FF000000"/>
        <rFont val="Verdana"/>
      </rPr>
      <t>Invulinstructie:</t>
    </r>
    <r>
      <rPr>
        <sz val="9"/>
        <color rgb="FF000000"/>
        <rFont val="Verdana"/>
      </rPr>
      <t xml:space="preserve"> 
</t>
    </r>
    <r>
      <rPr>
        <b/>
        <u/>
        <sz val="9"/>
        <color rgb="FF000000"/>
        <rFont val="Verdana"/>
      </rPr>
      <t>Alle</t>
    </r>
    <r>
      <rPr>
        <sz val="9"/>
        <color rgb="FF000000"/>
        <rFont val="Verdana"/>
      </rPr>
      <t xml:space="preserve"> groene velden op de werkbladen: Werkblad Overkoepelende diensten, Werkblad AV-middelen-Producten, AV-middelen- Diensten; Werkblad Aanverwante diensten en Werkblad Implementatie en retransitie</t>
    </r>
    <r>
      <rPr>
        <b/>
        <sz val="9"/>
        <color rgb="FF000000"/>
        <rFont val="Verdana"/>
      </rPr>
      <t xml:space="preserve"> </t>
    </r>
    <r>
      <rPr>
        <sz val="9"/>
        <color rgb="FF000000"/>
        <rFont val="Verdana"/>
      </rPr>
      <t xml:space="preserve">dienen door Inschrijver ingevuld te worden.  
Vult u een </t>
    </r>
    <r>
      <rPr>
        <b/>
        <sz val="9"/>
        <color rgb="FF000000"/>
        <rFont val="Verdana"/>
      </rPr>
      <t xml:space="preserve">negatief </t>
    </r>
    <r>
      <rPr>
        <sz val="9"/>
        <color rgb="FF000000"/>
        <rFont val="Verdana"/>
      </rPr>
      <t xml:space="preserve">bedrag in op het prijsopgaveformulier? Dan is uw Inschrijving ongeldig en sluiten we u uit van verdere deelname aan de Aanbesteding. Geeft u prijzen, kortingen, voorwaarden of andere informatie op waar niet om is gevraagd? Dan nemen we die informatie niet mee in de beoordeling.
</t>
    </r>
    <r>
      <rPr>
        <b/>
        <sz val="9"/>
        <color rgb="FF000000"/>
        <rFont val="Verdana"/>
      </rPr>
      <t xml:space="preserve">Resultaat voor beoordeling van het financiële gunningscriterium: 
- </t>
    </r>
    <r>
      <rPr>
        <sz val="9"/>
        <color rgb="FF000000"/>
        <rFont val="Verdana"/>
      </rPr>
      <t xml:space="preserve">De ingevulde vaste opslag wordt automatisch verwerkt opgeteld bij de fictieve inkoopprijs van het betreffende product. De hieruit voortvloeiende prijzen voor de levering van een Product dan wel prijzen voor diensten worden automatisch vermenigvuldigd met het fictief aantal Producten/diensten dat gedurende de looptijd van de Overeenkomst naar verwachting worden afgenomen.
- De ingevulde (uur)tarieven worden automatisch vermenigvuldigd met het fictief aantal diensten dat gedurende de looptijd van de Overeenkomst naar verwachting worden afgenomen.
- De subtotalen van de werkbladen: Werkblad Overkoepelende diensten, Werkblad AV-middelen-Producten, AV-middelen- Diensten; Werkblad Aanverwante diensten en Werkblad Implementatie en retransitie worden bij elkaar opgeteld tot de </t>
    </r>
    <r>
      <rPr>
        <b/>
        <u/>
        <sz val="9"/>
        <color rgb="FF000000"/>
        <rFont val="Verdana"/>
      </rPr>
      <t>Totaal fictieve aanneemsom exclusief BTW op het tabblad 'Totaal fictieve aanneemsom'</t>
    </r>
    <r>
      <rPr>
        <u/>
        <sz val="9"/>
        <color rgb="FF000000"/>
        <rFont val="Verdana"/>
      </rPr>
      <t>.</t>
    </r>
    <r>
      <rPr>
        <sz val="9"/>
        <color rgb="FF000000"/>
        <rFont val="Verdana"/>
      </rPr>
      <t xml:space="preserve"> 
- Dit is het bedrag dat wordt beoordeeld, conform de beoordelingsmethodiek van het financiele gunningscriterium, dat is beschreven in hoofdstuk 4.2.2 van het Beschrijvend Document.
</t>
    </r>
  </si>
  <si>
    <r>
      <rPr>
        <b/>
        <u/>
        <sz val="12"/>
        <color rgb="FFFFFFFF"/>
        <rFont val="Verdana"/>
      </rPr>
      <t xml:space="preserve">Bijlage 04 - Prijsopgaveformulier
</t>
    </r>
    <r>
      <rPr>
        <b/>
        <sz val="11"/>
        <color rgb="FFFFFFFF"/>
        <rFont val="Verdana"/>
      </rPr>
      <t>Europese Aanbesteding AV-Middelen en aanverwante diensten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</si>
</sst>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2" formatCode="_ &quot;€&quot;\ * #,##0_ ;_ &quot;€&quot;\ * \-#,##0_ ;_ &quot;€&quot;\ * &quot;-&quot;_ ;_ @_ "/>
    <numFmt numFmtId="44" formatCode="_ &quot;€&quot;\ * #,##0.00_ ;_ &quot;€&quot;\ * \-#,##0.00_ ;_ &quot;€&quot;\ * &quot;-&quot;??_ ;_ @_ "/>
    <numFmt numFmtId="43" formatCode="_ * #,##0.00_ ;_ * \-#,##0.00_ ;_ * &quot;-&quot;??_ ;_ @_ "/>
    <numFmt numFmtId="164" formatCode="&quot;€&quot;\ #,##0.00"/>
    <numFmt numFmtId="165" formatCode="_ [$€-413]\ * #,##0.00_ ;_ [$€-413]\ * \-#,##0.00_ ;_ [$€-413]\ * &quot;-&quot;??_ ;_ @_ "/>
    <numFmt numFmtId="166" formatCode="_-* #,##0_-;_-* #,##0\-;_-* &quot;-&quot;??_-;_-@_-"/>
    <numFmt numFmtId="167" formatCode="_-&quot;€&quot;\ * #,##0.00_-;_-&quot;€&quot;\ * #,##0.00\-;_-&quot;€&quot;\ * &quot;-&quot;??_-;_-@_-"/>
    <numFmt numFmtId="168" formatCode="#,##0_ ;\-#,##0\ "/>
  </numFmts>
  <fonts count="30" x14ac:knownFonts="1">
    <font>
      <sz val="9"/>
      <color theme="1"/>
      <name val="Verdana"/>
      <family val="2"/>
    </font>
    <font>
      <sz val="9"/>
      <color theme="1"/>
      <name val="Verdana"/>
      <family val="2"/>
    </font>
    <font>
      <b/>
      <sz val="9"/>
      <color theme="0"/>
      <name val="Verdana"/>
      <family val="2"/>
    </font>
    <font>
      <b/>
      <sz val="9"/>
      <color theme="1"/>
      <name val="Verdana"/>
      <family val="2"/>
    </font>
    <font>
      <b/>
      <sz val="11"/>
      <color theme="0"/>
      <name val="Verdana"/>
      <family val="2"/>
    </font>
    <font>
      <sz val="9"/>
      <name val="Verdana"/>
      <family val="2"/>
    </font>
    <font>
      <b/>
      <sz val="9"/>
      <name val="Verdana"/>
      <family val="2"/>
    </font>
    <font>
      <b/>
      <sz val="10"/>
      <color theme="0"/>
      <name val="Verdana"/>
      <family val="2"/>
    </font>
    <font>
      <sz val="10"/>
      <color theme="1"/>
      <name val="Verdana"/>
      <family val="2"/>
    </font>
    <font>
      <b/>
      <sz val="10"/>
      <color theme="1"/>
      <name val="Verdana"/>
      <family val="2"/>
    </font>
    <font>
      <b/>
      <sz val="12"/>
      <color theme="0"/>
      <name val="Verdana"/>
      <family val="2"/>
    </font>
    <font>
      <sz val="11"/>
      <color theme="1"/>
      <name val="Verdana"/>
      <family val="2"/>
    </font>
    <font>
      <sz val="8"/>
      <name val="Verdana"/>
      <family val="2"/>
    </font>
    <font>
      <sz val="8"/>
      <color theme="1"/>
      <name val="Verdana"/>
      <family val="2"/>
    </font>
    <font>
      <u/>
      <sz val="8"/>
      <name val="Verdana"/>
      <family val="2"/>
    </font>
    <font>
      <b/>
      <sz val="8"/>
      <color theme="1"/>
      <name val="Verdana"/>
      <family val="2"/>
    </font>
    <font>
      <sz val="12"/>
      <name val="Times New Roman"/>
      <family val="1"/>
    </font>
    <font>
      <sz val="10"/>
      <name val="Verdana"/>
      <family val="2"/>
    </font>
    <font>
      <b/>
      <sz val="10"/>
      <name val="Verdana"/>
      <family val="2"/>
    </font>
    <font>
      <sz val="9"/>
      <color indexed="8"/>
      <name val="Verdana"/>
      <family val="2"/>
    </font>
    <font>
      <b/>
      <u/>
      <sz val="12"/>
      <color rgb="FFFFFFFF"/>
      <name val="Verdana"/>
    </font>
    <font>
      <b/>
      <sz val="12"/>
      <color rgb="FFFFFFFF"/>
      <name val="Verdana"/>
    </font>
    <font>
      <b/>
      <sz val="11"/>
      <color rgb="FFFFFFFF"/>
      <name val="Verdana"/>
    </font>
    <font>
      <b/>
      <sz val="14"/>
      <color theme="0"/>
      <name val="Verdana"/>
      <family val="2"/>
    </font>
    <font>
      <sz val="9"/>
      <color rgb="FF000000"/>
      <name val="Verdana"/>
      <family val="2"/>
    </font>
    <font>
      <b/>
      <sz val="9"/>
      <color rgb="FF000000"/>
      <name val="Verdana"/>
      <family val="2"/>
    </font>
    <font>
      <sz val="9"/>
      <color rgb="FF000000"/>
      <name val="Verdana"/>
    </font>
    <font>
      <b/>
      <u/>
      <sz val="9"/>
      <color rgb="FF000000"/>
      <name val="Verdana"/>
    </font>
    <font>
      <b/>
      <sz val="9"/>
      <color rgb="FF000000"/>
      <name val="Verdana"/>
    </font>
    <font>
      <u/>
      <sz val="9"/>
      <color rgb="FF000000"/>
      <name val="Verdana"/>
    </font>
  </fonts>
  <fills count="14">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0078D2"/>
        <bgColor indexed="64"/>
      </patternFill>
    </fill>
    <fill>
      <patternFill patternType="solid">
        <fgColor rgb="FFF08C00"/>
        <bgColor indexed="64"/>
      </patternFill>
    </fill>
    <fill>
      <patternFill patternType="solid">
        <fgColor theme="0"/>
        <bgColor theme="4" tint="0.79998168889431442"/>
      </patternFill>
    </fill>
    <fill>
      <patternFill patternType="solid">
        <fgColor theme="0" tint="-0.249977111117893"/>
        <bgColor indexed="64"/>
      </patternFill>
    </fill>
    <fill>
      <patternFill patternType="solid">
        <fgColor rgb="FF0078D2"/>
        <bgColor indexed="8"/>
      </patternFill>
    </fill>
    <fill>
      <patternFill patternType="solid">
        <fgColor theme="9" tint="0.79998168889431442"/>
        <bgColor indexed="64"/>
      </patternFill>
    </fill>
    <fill>
      <patternFill patternType="solid">
        <fgColor rgb="FFFFC000"/>
        <bgColor indexed="64"/>
      </patternFill>
    </fill>
    <fill>
      <patternFill patternType="solid">
        <fgColor theme="7"/>
        <bgColor indexed="64"/>
      </patternFill>
    </fill>
    <fill>
      <patternFill patternType="solid">
        <fgColor theme="9" tint="0.59996337778862885"/>
        <bgColor indexed="64"/>
      </patternFill>
    </fill>
    <fill>
      <patternFill patternType="solid">
        <fgColor theme="9" tint="0.59999389629810485"/>
        <bgColor indexed="64"/>
      </patternFill>
    </fill>
  </fills>
  <borders count="42">
    <border>
      <left/>
      <right/>
      <top/>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top style="thin">
        <color theme="0"/>
      </top>
      <bottom style="thin">
        <color theme="0"/>
      </bottom>
      <diagonal/>
    </border>
    <border>
      <left/>
      <right style="thin">
        <color theme="0"/>
      </right>
      <top/>
      <bottom/>
      <diagonal/>
    </border>
    <border>
      <left style="thin">
        <color theme="0"/>
      </left>
      <right style="thin">
        <color theme="0"/>
      </right>
      <top/>
      <bottom/>
      <diagonal/>
    </border>
    <border>
      <left/>
      <right style="thin">
        <color theme="0"/>
      </right>
      <top style="thin">
        <color theme="0"/>
      </top>
      <bottom style="thin">
        <color theme="0"/>
      </bottom>
      <diagonal/>
    </border>
    <border>
      <left style="thin">
        <color theme="0"/>
      </left>
      <right style="thin">
        <color theme="0"/>
      </right>
      <top/>
      <bottom style="thin">
        <color theme="0"/>
      </bottom>
      <diagonal/>
    </border>
    <border>
      <left style="thin">
        <color theme="0"/>
      </left>
      <right/>
      <top style="thin">
        <color theme="0"/>
      </top>
      <bottom/>
      <diagonal/>
    </border>
    <border>
      <left/>
      <right/>
      <top style="thin">
        <color theme="0"/>
      </top>
      <bottom/>
      <diagonal/>
    </border>
    <border>
      <left/>
      <right style="thin">
        <color theme="0"/>
      </right>
      <top style="thin">
        <color theme="0"/>
      </top>
      <bottom/>
      <diagonal/>
    </border>
    <border>
      <left style="thin">
        <color theme="0"/>
      </left>
      <right/>
      <top/>
      <bottom/>
      <diagonal/>
    </border>
    <border>
      <left style="thin">
        <color theme="0"/>
      </left>
      <right/>
      <top/>
      <bottom style="thin">
        <color theme="0"/>
      </bottom>
      <diagonal/>
    </border>
    <border>
      <left/>
      <right/>
      <top/>
      <bottom style="thin">
        <color theme="0"/>
      </bottom>
      <diagonal/>
    </border>
    <border>
      <left/>
      <right style="thin">
        <color theme="0"/>
      </right>
      <top/>
      <bottom style="thin">
        <color theme="0"/>
      </bottom>
      <diagonal/>
    </border>
    <border>
      <left style="double">
        <color rgb="FF0078D2"/>
      </left>
      <right/>
      <top style="double">
        <color rgb="FF0078D2"/>
      </top>
      <bottom/>
      <diagonal/>
    </border>
    <border>
      <left/>
      <right/>
      <top style="double">
        <color rgb="FF0078D2"/>
      </top>
      <bottom/>
      <diagonal/>
    </border>
    <border>
      <left/>
      <right style="double">
        <color rgb="FF0078D2"/>
      </right>
      <top style="double">
        <color rgb="FF0078D2"/>
      </top>
      <bottom/>
      <diagonal/>
    </border>
    <border>
      <left style="double">
        <color rgb="FF0078D2"/>
      </left>
      <right/>
      <top/>
      <bottom/>
      <diagonal/>
    </border>
    <border>
      <left/>
      <right style="double">
        <color rgb="FF0078D2"/>
      </right>
      <top/>
      <bottom/>
      <diagonal/>
    </border>
    <border>
      <left style="double">
        <color rgb="FF0078D2"/>
      </left>
      <right/>
      <top/>
      <bottom style="double">
        <color rgb="FF0078D2"/>
      </bottom>
      <diagonal/>
    </border>
    <border>
      <left/>
      <right/>
      <top/>
      <bottom style="double">
        <color rgb="FF0078D2"/>
      </bottom>
      <diagonal/>
    </border>
    <border>
      <left/>
      <right style="double">
        <color rgb="FF0078D2"/>
      </right>
      <top/>
      <bottom style="double">
        <color rgb="FF0078D2"/>
      </bottom>
      <diagonal/>
    </border>
    <border>
      <left style="double">
        <color rgb="FF0078D2"/>
      </left>
      <right/>
      <top style="double">
        <color rgb="FF0078D2"/>
      </top>
      <bottom style="double">
        <color rgb="FF0078D2"/>
      </bottom>
      <diagonal/>
    </border>
    <border>
      <left style="double">
        <color rgb="FF0078D2"/>
      </left>
      <right style="hair">
        <color theme="3"/>
      </right>
      <top style="double">
        <color rgb="FF0078D2"/>
      </top>
      <bottom style="hair">
        <color theme="3"/>
      </bottom>
      <diagonal/>
    </border>
    <border>
      <left style="hair">
        <color theme="3"/>
      </left>
      <right style="double">
        <color rgb="FF0078D2"/>
      </right>
      <top style="double">
        <color rgb="FF0078D2"/>
      </top>
      <bottom style="hair">
        <color theme="3"/>
      </bottom>
      <diagonal/>
    </border>
    <border>
      <left style="double">
        <color rgb="FF0078D2"/>
      </left>
      <right style="hair">
        <color theme="3"/>
      </right>
      <top style="hair">
        <color theme="3"/>
      </top>
      <bottom style="hair">
        <color theme="3"/>
      </bottom>
      <diagonal/>
    </border>
    <border>
      <left style="hair">
        <color theme="3"/>
      </left>
      <right style="double">
        <color rgb="FF0078D2"/>
      </right>
      <top style="hair">
        <color theme="3"/>
      </top>
      <bottom style="hair">
        <color theme="3"/>
      </bottom>
      <diagonal/>
    </border>
    <border>
      <left style="double">
        <color rgb="FF0078D2"/>
      </left>
      <right style="hair">
        <color theme="3"/>
      </right>
      <top style="hair">
        <color theme="3"/>
      </top>
      <bottom style="double">
        <color rgb="FF0078D2"/>
      </bottom>
      <diagonal/>
    </border>
    <border>
      <left style="hair">
        <color theme="3"/>
      </left>
      <right style="double">
        <color rgb="FF0078D2"/>
      </right>
      <top style="hair">
        <color theme="3"/>
      </top>
      <bottom style="double">
        <color rgb="FF0078D2"/>
      </bottom>
      <diagonal/>
    </border>
    <border>
      <left style="hair">
        <color theme="3"/>
      </left>
      <right style="double">
        <color rgb="FF0078D2"/>
      </right>
      <top style="double">
        <color rgb="FF0078D2"/>
      </top>
      <bottom style="double">
        <color rgb="FF0078D2"/>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thin">
        <color indexed="64"/>
      </left>
      <right/>
      <top/>
      <bottom/>
      <diagonal/>
    </border>
    <border>
      <left style="double">
        <color theme="4"/>
      </left>
      <right/>
      <top style="double">
        <color theme="4"/>
      </top>
      <bottom style="double">
        <color theme="4"/>
      </bottom>
      <diagonal/>
    </border>
    <border>
      <left style="double">
        <color theme="4"/>
      </left>
      <right style="thin">
        <color indexed="64"/>
      </right>
      <top style="double">
        <color theme="4"/>
      </top>
      <bottom style="double">
        <color theme="4"/>
      </bottom>
      <diagonal/>
    </border>
    <border>
      <left/>
      <right/>
      <top style="thin">
        <color indexed="64"/>
      </top>
      <bottom/>
      <diagonal/>
    </border>
    <border>
      <left/>
      <right style="thin">
        <color indexed="64"/>
      </right>
      <top style="thin">
        <color indexed="64"/>
      </top>
      <bottom/>
      <diagonal/>
    </border>
  </borders>
  <cellStyleXfs count="6">
    <xf numFmtId="0" fontId="0" fillId="0" borderId="0"/>
    <xf numFmtId="44" fontId="1" fillId="0" borderId="0" applyFont="0" applyFill="0" applyBorder="0" applyAlignment="0" applyProtection="0"/>
    <xf numFmtId="43" fontId="1" fillId="0" borderId="0" applyFont="0" applyFill="0" applyBorder="0" applyAlignment="0" applyProtection="0"/>
    <xf numFmtId="0" fontId="16" fillId="0" borderId="0"/>
    <xf numFmtId="9" fontId="19" fillId="0" borderId="0" applyFont="0" applyFill="0" applyBorder="0" applyAlignment="0" applyProtection="0"/>
    <xf numFmtId="167" fontId="19" fillId="0" borderId="0" applyFont="0" applyFill="0" applyBorder="0" applyAlignment="0" applyProtection="0"/>
  </cellStyleXfs>
  <cellXfs count="160">
    <xf numFmtId="0" fontId="0" fillId="0" borderId="0" xfId="0"/>
    <xf numFmtId="165" fontId="17" fillId="9" borderId="31" xfId="5" applyNumberFormat="1" applyFont="1" applyFill="1" applyBorder="1" applyAlignment="1" applyProtection="1">
      <alignment horizontal="right" vertical="top"/>
      <protection locked="0"/>
    </xf>
    <xf numFmtId="44" fontId="6" fillId="3" borderId="31" xfId="1" applyFont="1" applyFill="1" applyBorder="1" applyAlignment="1" applyProtection="1">
      <alignment horizontal="center" vertical="center"/>
    </xf>
    <xf numFmtId="165" fontId="18" fillId="0" borderId="0" xfId="4" applyNumberFormat="1" applyFont="1" applyFill="1" applyBorder="1" applyAlignment="1" applyProtection="1">
      <alignment horizontal="right" vertical="top"/>
    </xf>
    <xf numFmtId="168" fontId="18" fillId="0" borderId="0" xfId="2" applyNumberFormat="1" applyFont="1" applyBorder="1" applyAlignment="1" applyProtection="1">
      <alignment horizontal="left" vertical="top"/>
    </xf>
    <xf numFmtId="44" fontId="15" fillId="6" borderId="36" xfId="1" applyFont="1" applyFill="1" applyBorder="1" applyAlignment="1" applyProtection="1">
      <alignment horizontal="center" vertical="center"/>
    </xf>
    <xf numFmtId="44" fontId="5" fillId="12" borderId="31" xfId="1" applyFont="1" applyFill="1" applyBorder="1" applyAlignment="1" applyProtection="1">
      <alignment horizontal="center" vertical="center"/>
      <protection locked="0"/>
    </xf>
    <xf numFmtId="168" fontId="18" fillId="0" borderId="31" xfId="2" applyNumberFormat="1" applyFont="1" applyBorder="1" applyAlignment="1" applyProtection="1">
      <alignment horizontal="center" vertical="top"/>
    </xf>
    <xf numFmtId="44" fontId="5" fillId="0" borderId="31" xfId="1" applyFont="1" applyFill="1" applyBorder="1" applyAlignment="1" applyProtection="1">
      <alignment horizontal="center" vertical="top"/>
    </xf>
    <xf numFmtId="44" fontId="6" fillId="10" borderId="31" xfId="1" applyFont="1" applyFill="1" applyBorder="1" applyAlignment="1" applyProtection="1">
      <alignment horizontal="center" vertical="top"/>
    </xf>
    <xf numFmtId="10" fontId="17" fillId="9" borderId="31" xfId="5" applyNumberFormat="1" applyFont="1" applyFill="1" applyBorder="1" applyAlignment="1" applyProtection="1">
      <alignment horizontal="right" vertical="top"/>
      <protection locked="0"/>
    </xf>
    <xf numFmtId="168" fontId="17" fillId="0" borderId="31" xfId="2" applyNumberFormat="1" applyFont="1" applyBorder="1" applyAlignment="1" applyProtection="1">
      <alignment horizontal="center" vertical="top"/>
    </xf>
    <xf numFmtId="0" fontId="7" fillId="8" borderId="31" xfId="2" applyNumberFormat="1" applyFont="1" applyFill="1" applyBorder="1" applyAlignment="1" applyProtection="1">
      <alignment horizontal="left" vertical="center" wrapText="1" shrinkToFit="1"/>
    </xf>
    <xf numFmtId="165" fontId="17" fillId="9" borderId="31" xfId="5" applyNumberFormat="1" applyFont="1" applyFill="1" applyBorder="1" applyAlignment="1" applyProtection="1">
      <alignment horizontal="center" vertical="top"/>
      <protection locked="0"/>
    </xf>
    <xf numFmtId="0" fontId="17" fillId="9" borderId="31" xfId="5" applyNumberFormat="1" applyFont="1" applyFill="1" applyBorder="1" applyAlignment="1" applyProtection="1">
      <alignment horizontal="center" vertical="top"/>
      <protection locked="0"/>
    </xf>
    <xf numFmtId="44" fontId="17" fillId="0" borderId="31" xfId="2" applyNumberFormat="1" applyFont="1" applyBorder="1" applyAlignment="1" applyProtection="1">
      <alignment horizontal="center" vertical="top"/>
    </xf>
    <xf numFmtId="44" fontId="18" fillId="10" borderId="31" xfId="1" applyFont="1" applyFill="1" applyBorder="1" applyAlignment="1" applyProtection="1">
      <alignment horizontal="center" vertical="top"/>
    </xf>
    <xf numFmtId="165" fontId="18" fillId="0" borderId="40" xfId="4" applyNumberFormat="1" applyFont="1" applyFill="1" applyBorder="1" applyAlignment="1" applyProtection="1">
      <alignment horizontal="right" vertical="top"/>
    </xf>
    <xf numFmtId="0" fontId="17" fillId="9" borderId="32" xfId="5" applyNumberFormat="1" applyFont="1" applyFill="1" applyBorder="1" applyAlignment="1" applyProtection="1">
      <alignment horizontal="center" vertical="top"/>
      <protection locked="0"/>
    </xf>
    <xf numFmtId="0" fontId="17" fillId="9" borderId="33" xfId="5" applyNumberFormat="1" applyFont="1" applyFill="1" applyBorder="1" applyAlignment="1" applyProtection="1">
      <alignment horizontal="center" vertical="top"/>
      <protection locked="0"/>
    </xf>
    <xf numFmtId="0" fontId="8" fillId="0" borderId="1" xfId="0" applyFont="1" applyBorder="1" applyProtection="1"/>
    <xf numFmtId="0" fontId="8" fillId="0" borderId="1" xfId="0" applyFont="1" applyBorder="1" applyAlignment="1" applyProtection="1">
      <alignment horizontal="center"/>
    </xf>
    <xf numFmtId="0" fontId="8" fillId="0" borderId="1" xfId="0" applyFont="1" applyBorder="1" applyAlignment="1" applyProtection="1">
      <alignment horizontal="center" vertical="center"/>
    </xf>
    <xf numFmtId="9" fontId="8" fillId="0" borderId="1" xfId="0" applyNumberFormat="1" applyFont="1" applyBorder="1" applyProtection="1"/>
    <xf numFmtId="0" fontId="8" fillId="0" borderId="2" xfId="0" applyFont="1" applyBorder="1" applyProtection="1"/>
    <xf numFmtId="0" fontId="8" fillId="0" borderId="2" xfId="0" applyFont="1" applyBorder="1" applyAlignment="1" applyProtection="1">
      <alignment horizontal="center"/>
    </xf>
    <xf numFmtId="0" fontId="8" fillId="0" borderId="3" xfId="0" applyFont="1" applyBorder="1" applyProtection="1"/>
    <xf numFmtId="0" fontId="23" fillId="4" borderId="38" xfId="0" applyFont="1" applyFill="1" applyBorder="1" applyAlignment="1" applyProtection="1">
      <alignment horizontal="center" vertical="center"/>
    </xf>
    <xf numFmtId="0" fontId="8" fillId="0" borderId="6" xfId="0" applyFont="1" applyBorder="1" applyAlignment="1" applyProtection="1">
      <alignment horizontal="center" vertical="center"/>
    </xf>
    <xf numFmtId="0" fontId="8" fillId="0" borderId="5" xfId="0" applyFont="1" applyBorder="1" applyProtection="1"/>
    <xf numFmtId="0" fontId="8" fillId="0" borderId="7" xfId="0" applyFont="1" applyBorder="1" applyAlignment="1" applyProtection="1">
      <alignment horizontal="center"/>
    </xf>
    <xf numFmtId="0" fontId="4" fillId="4" borderId="23" xfId="0" applyFont="1" applyFill="1" applyBorder="1" applyAlignment="1" applyProtection="1">
      <alignment horizontal="left"/>
    </xf>
    <xf numFmtId="0" fontId="3" fillId="0" borderId="1" xfId="0" applyFont="1" applyBorder="1" applyAlignment="1" applyProtection="1">
      <alignment horizontal="center"/>
    </xf>
    <xf numFmtId="0" fontId="3" fillId="0" borderId="1" xfId="0" applyFont="1" applyBorder="1" applyAlignment="1" applyProtection="1">
      <alignment horizontal="center" vertical="center"/>
    </xf>
    <xf numFmtId="0" fontId="8" fillId="0" borderId="2" xfId="0" applyFont="1" applyBorder="1" applyAlignment="1" applyProtection="1">
      <alignment horizontal="center" vertical="center"/>
    </xf>
    <xf numFmtId="0" fontId="2" fillId="4" borderId="24" xfId="0" applyFont="1" applyFill="1" applyBorder="1" applyAlignment="1" applyProtection="1">
      <alignment vertical="center" wrapText="1"/>
    </xf>
    <xf numFmtId="0" fontId="2" fillId="4" borderId="25" xfId="0" applyFont="1" applyFill="1" applyBorder="1" applyAlignment="1" applyProtection="1">
      <alignment horizontal="left" vertical="center" wrapText="1"/>
    </xf>
    <xf numFmtId="0" fontId="8" fillId="0" borderId="6" xfId="0" applyFont="1" applyBorder="1" applyProtection="1"/>
    <xf numFmtId="0" fontId="3" fillId="0" borderId="26" xfId="0" applyFont="1" applyBorder="1" applyAlignment="1" applyProtection="1">
      <alignment wrapText="1"/>
    </xf>
    <xf numFmtId="0" fontId="3" fillId="0" borderId="27" xfId="0" applyFont="1" applyBorder="1" applyAlignment="1" applyProtection="1">
      <alignment horizontal="center" vertical="center" wrapText="1"/>
    </xf>
    <xf numFmtId="0" fontId="3" fillId="2" borderId="26" xfId="0" applyFont="1" applyFill="1" applyBorder="1" applyAlignment="1" applyProtection="1">
      <alignment horizontal="left" wrapText="1"/>
    </xf>
    <xf numFmtId="0" fontId="0" fillId="2" borderId="27" xfId="0" applyFill="1" applyBorder="1" applyAlignment="1" applyProtection="1">
      <alignment horizontal="center" vertical="center"/>
    </xf>
    <xf numFmtId="0" fontId="0" fillId="0" borderId="26" xfId="0" applyBorder="1" applyAlignment="1" applyProtection="1">
      <alignment wrapText="1"/>
    </xf>
    <xf numFmtId="164" fontId="8" fillId="0" borderId="27" xfId="0" applyNumberFormat="1" applyFont="1" applyBorder="1" applyAlignment="1" applyProtection="1">
      <alignment horizontal="center" vertical="center"/>
    </xf>
    <xf numFmtId="0" fontId="3" fillId="2" borderId="26" xfId="0" applyFont="1" applyFill="1" applyBorder="1" applyAlignment="1" applyProtection="1">
      <alignment wrapText="1"/>
    </xf>
    <xf numFmtId="164" fontId="0" fillId="2" borderId="27" xfId="0" applyNumberFormat="1" applyFill="1" applyBorder="1" applyAlignment="1" applyProtection="1">
      <alignment horizontal="center" vertical="center"/>
    </xf>
    <xf numFmtId="0" fontId="3" fillId="3" borderId="26" xfId="0" applyFont="1" applyFill="1" applyBorder="1" applyAlignment="1" applyProtection="1">
      <alignment wrapText="1"/>
    </xf>
    <xf numFmtId="0" fontId="0" fillId="0" borderId="28" xfId="0" applyBorder="1" applyAlignment="1" applyProtection="1">
      <alignment wrapText="1"/>
    </xf>
    <xf numFmtId="164" fontId="8" fillId="0" borderId="29" xfId="0" applyNumberFormat="1" applyFont="1" applyBorder="1" applyAlignment="1" applyProtection="1">
      <alignment horizontal="center" vertical="center"/>
    </xf>
    <xf numFmtId="0" fontId="8" fillId="0" borderId="5" xfId="0" applyFont="1" applyBorder="1" applyAlignment="1" applyProtection="1">
      <alignment horizontal="center"/>
    </xf>
    <xf numFmtId="0" fontId="8" fillId="0" borderId="7" xfId="0" applyFont="1" applyBorder="1" applyAlignment="1" applyProtection="1">
      <alignment horizontal="center" vertical="center"/>
    </xf>
    <xf numFmtId="0" fontId="9" fillId="0" borderId="23" xfId="0" applyFont="1" applyBorder="1" applyAlignment="1" applyProtection="1">
      <alignment horizontal="center"/>
    </xf>
    <xf numFmtId="164" fontId="9" fillId="5" borderId="30" xfId="0" applyNumberFormat="1" applyFont="1" applyFill="1" applyBorder="1" applyAlignment="1" applyProtection="1">
      <alignment horizontal="center" vertical="center"/>
    </xf>
    <xf numFmtId="0" fontId="8" fillId="0" borderId="7" xfId="0" applyFont="1" applyBorder="1" applyProtection="1"/>
    <xf numFmtId="0" fontId="7" fillId="13" borderId="39" xfId="0" applyFont="1" applyFill="1" applyBorder="1" applyProtection="1">
      <protection locked="0"/>
    </xf>
    <xf numFmtId="0" fontId="1" fillId="0" borderId="0" xfId="0" applyFont="1" applyProtection="1"/>
    <xf numFmtId="0" fontId="9" fillId="0" borderId="0" xfId="0" applyFont="1" applyProtection="1"/>
    <xf numFmtId="165" fontId="17" fillId="0" borderId="0" xfId="0" applyNumberFormat="1" applyFont="1" applyAlignment="1" applyProtection="1">
      <alignment vertical="top"/>
    </xf>
    <xf numFmtId="165" fontId="17" fillId="3" borderId="0" xfId="0" applyNumberFormat="1" applyFont="1" applyFill="1" applyAlignment="1" applyProtection="1">
      <alignment vertical="top"/>
    </xf>
    <xf numFmtId="0" fontId="17" fillId="0" borderId="0" xfId="0" applyFont="1" applyAlignment="1" applyProtection="1">
      <alignment vertical="top"/>
    </xf>
    <xf numFmtId="0" fontId="0" fillId="0" borderId="0" xfId="0" applyAlignment="1" applyProtection="1">
      <alignment vertical="top"/>
    </xf>
    <xf numFmtId="0" fontId="10" fillId="8" borderId="32" xfId="0" applyFont="1" applyFill="1" applyBorder="1" applyAlignment="1" applyProtection="1">
      <alignment horizontal="left" vertical="top" wrapText="1"/>
    </xf>
    <xf numFmtId="0" fontId="0" fillId="0" borderId="34" xfId="0" applyBorder="1" applyAlignment="1" applyProtection="1">
      <alignment horizontal="left" vertical="top" wrapText="1"/>
    </xf>
    <xf numFmtId="0" fontId="0" fillId="0" borderId="33" xfId="0" applyBorder="1" applyAlignment="1" applyProtection="1">
      <alignment horizontal="left" vertical="top" wrapText="1"/>
    </xf>
    <xf numFmtId="165" fontId="17" fillId="0" borderId="31" xfId="0" applyNumberFormat="1" applyFont="1" applyBorder="1" applyAlignment="1" applyProtection="1">
      <alignment vertical="top"/>
    </xf>
    <xf numFmtId="0" fontId="7" fillId="8" borderId="32" xfId="0" applyFont="1" applyFill="1" applyBorder="1" applyAlignment="1" applyProtection="1">
      <alignment vertical="center" wrapText="1"/>
    </xf>
    <xf numFmtId="0" fontId="7" fillId="8" borderId="34" xfId="0" applyFont="1" applyFill="1" applyBorder="1" applyAlignment="1" applyProtection="1">
      <alignment vertical="center" wrapText="1"/>
    </xf>
    <xf numFmtId="0" fontId="7" fillId="8" borderId="33" xfId="0" applyFont="1" applyFill="1" applyBorder="1" applyAlignment="1" applyProtection="1">
      <alignment vertical="center" wrapText="1"/>
    </xf>
    <xf numFmtId="0" fontId="7" fillId="8" borderId="31" xfId="0" applyFont="1" applyFill="1" applyBorder="1" applyAlignment="1" applyProtection="1">
      <alignment horizontal="left" vertical="center" wrapText="1"/>
    </xf>
    <xf numFmtId="0" fontId="2" fillId="4" borderId="31" xfId="0" applyFont="1" applyFill="1" applyBorder="1" applyAlignment="1" applyProtection="1">
      <alignment vertical="center" wrapText="1"/>
    </xf>
    <xf numFmtId="0" fontId="17" fillId="3" borderId="32" xfId="0" applyFont="1" applyFill="1" applyBorder="1" applyAlignment="1" applyProtection="1">
      <alignment vertical="top" wrapText="1"/>
    </xf>
    <xf numFmtId="0" fontId="5" fillId="3" borderId="34" xfId="0" applyFont="1" applyFill="1" applyBorder="1" applyAlignment="1" applyProtection="1">
      <alignment vertical="top" wrapText="1"/>
    </xf>
    <xf numFmtId="0" fontId="5" fillId="3" borderId="33" xfId="0" applyFont="1" applyFill="1" applyBorder="1" applyAlignment="1" applyProtection="1">
      <alignment vertical="top" wrapText="1"/>
    </xf>
    <xf numFmtId="0" fontId="0" fillId="0" borderId="0" xfId="0" applyAlignment="1" applyProtection="1">
      <alignment vertical="top" wrapText="1"/>
    </xf>
    <xf numFmtId="0" fontId="18" fillId="0" borderId="0" xfId="0" applyFont="1" applyAlignment="1" applyProtection="1">
      <alignment horizontal="right" vertical="top"/>
    </xf>
    <xf numFmtId="166" fontId="3" fillId="3" borderId="0" xfId="0" applyNumberFormat="1" applyFont="1" applyFill="1" applyProtection="1"/>
    <xf numFmtId="44" fontId="5" fillId="3" borderId="0" xfId="1" applyFont="1" applyFill="1" applyBorder="1" applyAlignment="1" applyProtection="1">
      <alignment horizontal="center" vertical="center"/>
    </xf>
    <xf numFmtId="42" fontId="3" fillId="3" borderId="0" xfId="0" applyNumberFormat="1" applyFont="1" applyFill="1" applyProtection="1"/>
    <xf numFmtId="0" fontId="3" fillId="0" borderId="31" xfId="0" applyFont="1" applyBorder="1" applyAlignment="1" applyProtection="1">
      <alignment vertical="top" wrapText="1"/>
    </xf>
    <xf numFmtId="0" fontId="3" fillId="0" borderId="31" xfId="0" applyFont="1" applyBorder="1" applyAlignment="1" applyProtection="1">
      <alignment vertical="top"/>
    </xf>
    <xf numFmtId="44" fontId="3" fillId="10" borderId="31" xfId="0" applyNumberFormat="1" applyFont="1" applyFill="1" applyBorder="1" applyAlignment="1" applyProtection="1">
      <alignment vertical="top"/>
    </xf>
    <xf numFmtId="44" fontId="1" fillId="0" borderId="0" xfId="0" applyNumberFormat="1" applyFont="1" applyProtection="1"/>
    <xf numFmtId="0" fontId="2" fillId="4" borderId="31" xfId="0" applyFont="1" applyFill="1" applyBorder="1" applyAlignment="1" applyProtection="1">
      <alignment vertical="center"/>
    </xf>
    <xf numFmtId="0" fontId="2" fillId="4" borderId="31" xfId="0" applyFont="1" applyFill="1" applyBorder="1" applyAlignment="1" applyProtection="1">
      <alignment horizontal="center" vertical="center" wrapText="1"/>
    </xf>
    <xf numFmtId="0" fontId="6" fillId="7" borderId="31" xfId="0" applyFont="1" applyFill="1" applyBorder="1" applyAlignment="1" applyProtection="1">
      <alignment vertical="center"/>
    </xf>
    <xf numFmtId="0" fontId="2" fillId="7" borderId="31" xfId="0" applyFont="1" applyFill="1" applyBorder="1" applyAlignment="1" applyProtection="1">
      <alignment vertical="center"/>
    </xf>
    <xf numFmtId="0" fontId="6" fillId="7" borderId="31" xfId="0" applyFont="1" applyFill="1" applyBorder="1" applyAlignment="1" applyProtection="1">
      <alignment horizontal="center" vertical="center"/>
    </xf>
    <xf numFmtId="0" fontId="2" fillId="7" borderId="31" xfId="0" applyFont="1" applyFill="1" applyBorder="1" applyAlignment="1" applyProtection="1">
      <alignment vertical="center" wrapText="1"/>
    </xf>
    <xf numFmtId="0" fontId="2" fillId="7" borderId="31" xfId="0" applyFont="1" applyFill="1" applyBorder="1" applyAlignment="1" applyProtection="1">
      <alignment horizontal="center" vertical="center" wrapText="1"/>
    </xf>
    <xf numFmtId="0" fontId="5" fillId="3" borderId="31" xfId="0" applyFont="1" applyFill="1" applyBorder="1" applyAlignment="1" applyProtection="1">
      <alignment vertical="center" wrapText="1"/>
    </xf>
    <xf numFmtId="0" fontId="5" fillId="0" borderId="31" xfId="0" applyFont="1" applyBorder="1" applyAlignment="1" applyProtection="1">
      <alignment horizontal="center" vertical="center" wrapText="1"/>
    </xf>
    <xf numFmtId="0" fontId="5" fillId="0" borderId="31" xfId="0" applyFont="1" applyBorder="1" applyAlignment="1" applyProtection="1">
      <alignment horizontal="right" vertical="center" wrapText="1"/>
    </xf>
    <xf numFmtId="0" fontId="17" fillId="0" borderId="31" xfId="0" applyFont="1" applyBorder="1" applyAlignment="1" applyProtection="1">
      <alignment vertical="top"/>
    </xf>
    <xf numFmtId="3" fontId="5" fillId="0" borderId="31" xfId="0" applyNumberFormat="1" applyFont="1" applyBorder="1" applyAlignment="1" applyProtection="1">
      <alignment horizontal="left" vertical="center" wrapText="1"/>
    </xf>
    <xf numFmtId="44" fontId="5" fillId="3" borderId="31" xfId="1" applyFont="1" applyFill="1" applyBorder="1" applyAlignment="1" applyProtection="1">
      <alignment horizontal="center" vertical="center"/>
    </xf>
    <xf numFmtId="44" fontId="5" fillId="0" borderId="31" xfId="0" applyNumberFormat="1" applyFont="1" applyBorder="1" applyAlignment="1" applyProtection="1">
      <alignment horizontal="left" vertical="center" wrapText="1"/>
    </xf>
    <xf numFmtId="44" fontId="5" fillId="7" borderId="31" xfId="1" applyFont="1" applyFill="1" applyBorder="1" applyAlignment="1" applyProtection="1">
      <alignment horizontal="center" vertical="center"/>
    </xf>
    <xf numFmtId="0" fontId="0" fillId="0" borderId="0" xfId="0" applyProtection="1"/>
    <xf numFmtId="0" fontId="5" fillId="3" borderId="31" xfId="0" applyFont="1" applyFill="1" applyBorder="1" applyAlignment="1" applyProtection="1">
      <alignment vertical="top" wrapText="1"/>
    </xf>
    <xf numFmtId="0" fontId="18" fillId="0" borderId="31" xfId="0" applyFont="1" applyBorder="1" applyAlignment="1" applyProtection="1">
      <alignment horizontal="right" vertical="top"/>
    </xf>
    <xf numFmtId="166" fontId="3" fillId="3" borderId="31" xfId="0" applyNumberFormat="1" applyFont="1" applyFill="1" applyBorder="1" applyProtection="1"/>
    <xf numFmtId="42" fontId="3" fillId="3" borderId="31" xfId="0" applyNumberFormat="1" applyFont="1" applyFill="1" applyBorder="1" applyProtection="1"/>
    <xf numFmtId="0" fontId="18" fillId="0" borderId="31" xfId="0" applyFont="1" applyBorder="1" applyAlignment="1" applyProtection="1">
      <alignment vertical="top"/>
    </xf>
    <xf numFmtId="44" fontId="3" fillId="10" borderId="31" xfId="0" applyNumberFormat="1" applyFont="1" applyFill="1" applyBorder="1" applyProtection="1"/>
    <xf numFmtId="44" fontId="3" fillId="3" borderId="0" xfId="0" applyNumberFormat="1" applyFont="1" applyFill="1" applyProtection="1"/>
    <xf numFmtId="42" fontId="1" fillId="0" borderId="0" xfId="0" applyNumberFormat="1" applyFont="1" applyProtection="1"/>
    <xf numFmtId="44" fontId="3" fillId="11" borderId="35" xfId="0" applyNumberFormat="1" applyFont="1" applyFill="1" applyBorder="1" applyProtection="1"/>
    <xf numFmtId="0" fontId="10" fillId="8" borderId="34" xfId="0" applyFont="1" applyFill="1" applyBorder="1" applyAlignment="1" applyProtection="1">
      <alignment horizontal="left" vertical="top" wrapText="1"/>
    </xf>
    <xf numFmtId="0" fontId="7" fillId="8" borderId="31" xfId="0" applyFont="1" applyFill="1" applyBorder="1" applyAlignment="1" applyProtection="1">
      <alignment horizontal="center" vertical="center" wrapText="1"/>
    </xf>
    <xf numFmtId="0" fontId="17" fillId="3" borderId="34" xfId="0" applyFont="1" applyFill="1" applyBorder="1" applyAlignment="1" applyProtection="1">
      <alignment vertical="top" wrapText="1"/>
    </xf>
    <xf numFmtId="0" fontId="17" fillId="3" borderId="33" xfId="0" applyFont="1" applyFill="1" applyBorder="1" applyAlignment="1" applyProtection="1">
      <alignment vertical="top" wrapText="1"/>
    </xf>
    <xf numFmtId="44" fontId="5" fillId="0" borderId="31" xfId="1" applyFont="1" applyBorder="1" applyAlignment="1" applyProtection="1">
      <alignment horizontal="center" vertical="top"/>
    </xf>
    <xf numFmtId="0" fontId="10" fillId="8" borderId="37" xfId="0" applyFont="1" applyFill="1" applyBorder="1" applyAlignment="1" applyProtection="1">
      <alignment horizontal="left" vertical="top" wrapText="1"/>
    </xf>
    <xf numFmtId="0" fontId="10" fillId="8" borderId="0" xfId="0" applyFont="1" applyFill="1" applyAlignment="1" applyProtection="1">
      <alignment horizontal="left" vertical="top" wrapText="1"/>
    </xf>
    <xf numFmtId="3" fontId="6" fillId="0" borderId="31" xfId="0" applyNumberFormat="1" applyFont="1" applyBorder="1" applyAlignment="1" applyProtection="1">
      <alignment horizontal="center" vertical="top" wrapText="1"/>
    </xf>
    <xf numFmtId="0" fontId="18" fillId="3" borderId="0" xfId="0" applyFont="1" applyFill="1" applyAlignment="1" applyProtection="1">
      <alignment horizontal="left"/>
    </xf>
    <xf numFmtId="0" fontId="12" fillId="3" borderId="0" xfId="0" applyFont="1" applyFill="1" applyProtection="1"/>
    <xf numFmtId="0" fontId="11" fillId="3" borderId="0" xfId="0" applyFont="1" applyFill="1" applyProtection="1"/>
    <xf numFmtId="0" fontId="5" fillId="0" borderId="32" xfId="0" applyFont="1" applyBorder="1" applyAlignment="1" applyProtection="1">
      <alignment horizontal="left" vertical="top" wrapText="1"/>
    </xf>
    <xf numFmtId="0" fontId="5" fillId="0" borderId="34" xfId="0" applyFont="1" applyBorder="1" applyAlignment="1" applyProtection="1">
      <alignment horizontal="left" vertical="top" wrapText="1"/>
    </xf>
    <xf numFmtId="0" fontId="0" fillId="0" borderId="33" xfId="0" applyBorder="1" applyAlignment="1" applyProtection="1">
      <alignment wrapText="1"/>
    </xf>
    <xf numFmtId="0" fontId="14" fillId="3" borderId="0" xfId="0" applyFont="1" applyFill="1" applyAlignment="1" applyProtection="1">
      <alignment horizontal="left" vertical="top" wrapText="1"/>
    </xf>
    <xf numFmtId="0" fontId="13" fillId="3" borderId="0" xfId="0" applyFont="1" applyFill="1" applyProtection="1"/>
    <xf numFmtId="0" fontId="15" fillId="3" borderId="0" xfId="0" applyFont="1" applyFill="1" applyAlignment="1" applyProtection="1">
      <alignment horizontal="left"/>
    </xf>
    <xf numFmtId="0" fontId="17" fillId="3" borderId="31" xfId="0" applyFont="1" applyFill="1" applyBorder="1" applyAlignment="1" applyProtection="1">
      <alignment vertical="center" wrapText="1"/>
    </xf>
    <xf numFmtId="44" fontId="17" fillId="3" borderId="31" xfId="0" applyNumberFormat="1" applyFont="1" applyFill="1" applyBorder="1" applyAlignment="1" applyProtection="1">
      <alignment vertical="center" wrapText="1"/>
    </xf>
    <xf numFmtId="0" fontId="18" fillId="7" borderId="32" xfId="0" applyFont="1" applyFill="1" applyBorder="1" applyAlignment="1" applyProtection="1">
      <alignment vertical="center"/>
    </xf>
    <xf numFmtId="0" fontId="18" fillId="7" borderId="33" xfId="0" applyFont="1" applyFill="1" applyBorder="1" applyAlignment="1" applyProtection="1">
      <alignment vertical="center"/>
    </xf>
    <xf numFmtId="0" fontId="13" fillId="3" borderId="0" xfId="0" applyFont="1" applyFill="1" applyAlignment="1" applyProtection="1">
      <alignment horizontal="center" vertical="center"/>
    </xf>
    <xf numFmtId="0" fontId="7" fillId="8" borderId="32" xfId="0" applyFont="1" applyFill="1" applyBorder="1" applyAlignment="1" applyProtection="1">
      <alignment horizontal="left" vertical="center" wrapText="1"/>
    </xf>
    <xf numFmtId="0" fontId="7" fillId="8" borderId="33" xfId="0" applyFont="1" applyFill="1" applyBorder="1" applyAlignment="1" applyProtection="1">
      <alignment horizontal="left" vertical="center" wrapText="1"/>
    </xf>
    <xf numFmtId="0" fontId="0" fillId="0" borderId="41" xfId="0" applyBorder="1" applyAlignment="1" applyProtection="1">
      <alignment vertical="top"/>
    </xf>
    <xf numFmtId="0" fontId="7" fillId="4" borderId="31" xfId="0" applyFont="1" applyFill="1" applyBorder="1" applyAlignment="1" applyProtection="1">
      <alignment vertical="center" wrapText="1"/>
    </xf>
    <xf numFmtId="44" fontId="17" fillId="0" borderId="31" xfId="1" applyFont="1" applyBorder="1" applyAlignment="1" applyProtection="1">
      <alignment horizontal="center" vertical="top"/>
    </xf>
    <xf numFmtId="0" fontId="18" fillId="0" borderId="40" xfId="0" applyFont="1" applyBorder="1" applyAlignment="1" applyProtection="1">
      <alignment horizontal="right" vertical="top"/>
    </xf>
    <xf numFmtId="0" fontId="3" fillId="0" borderId="40" xfId="0" applyFont="1" applyBorder="1" applyAlignment="1" applyProtection="1">
      <alignment horizontal="right" vertical="top"/>
    </xf>
    <xf numFmtId="0" fontId="3" fillId="0" borderId="41" xfId="0" applyFont="1" applyBorder="1" applyAlignment="1" applyProtection="1">
      <alignment horizontal="right" vertical="top"/>
    </xf>
    <xf numFmtId="0" fontId="0" fillId="0" borderId="1" xfId="0" applyBorder="1" applyProtection="1"/>
    <xf numFmtId="0" fontId="21" fillId="4" borderId="8" xfId="0" applyFont="1" applyFill="1" applyBorder="1" applyAlignment="1" applyProtection="1">
      <alignment horizontal="left" vertical="top" wrapText="1"/>
    </xf>
    <xf numFmtId="0" fontId="10" fillId="4" borderId="9" xfId="0" applyFont="1" applyFill="1" applyBorder="1" applyAlignment="1" applyProtection="1">
      <alignment horizontal="left" vertical="top" wrapText="1"/>
    </xf>
    <xf numFmtId="0" fontId="10" fillId="4" borderId="10" xfId="0" applyFont="1" applyFill="1" applyBorder="1" applyAlignment="1" applyProtection="1">
      <alignment horizontal="left" vertical="top" wrapText="1"/>
    </xf>
    <xf numFmtId="0" fontId="10" fillId="4" borderId="11" xfId="0" applyFont="1" applyFill="1" applyBorder="1" applyAlignment="1" applyProtection="1">
      <alignment horizontal="left" vertical="top" wrapText="1"/>
    </xf>
    <xf numFmtId="0" fontId="10" fillId="4" borderId="0" xfId="0" applyFont="1" applyFill="1" applyAlignment="1" applyProtection="1">
      <alignment horizontal="left" vertical="top" wrapText="1"/>
    </xf>
    <xf numFmtId="0" fontId="10" fillId="4" borderId="4" xfId="0" applyFont="1" applyFill="1" applyBorder="1" applyAlignment="1" applyProtection="1">
      <alignment horizontal="left" vertical="top" wrapText="1"/>
    </xf>
    <xf numFmtId="0" fontId="10" fillId="4" borderId="12" xfId="0" applyFont="1" applyFill="1" applyBorder="1" applyAlignment="1" applyProtection="1">
      <alignment horizontal="left" vertical="top" wrapText="1"/>
    </xf>
    <xf numFmtId="0" fontId="10" fillId="4" borderId="13" xfId="0" applyFont="1" applyFill="1" applyBorder="1" applyAlignment="1" applyProtection="1">
      <alignment horizontal="left" vertical="top" wrapText="1"/>
    </xf>
    <xf numFmtId="0" fontId="10" fillId="4" borderId="14" xfId="0" applyFont="1" applyFill="1" applyBorder="1" applyAlignment="1" applyProtection="1">
      <alignment horizontal="left" vertical="top" wrapText="1"/>
    </xf>
    <xf numFmtId="0" fontId="0" fillId="0" borderId="3" xfId="0" applyBorder="1" applyProtection="1"/>
    <xf numFmtId="0" fontId="24" fillId="0" borderId="15" xfId="0" applyFont="1" applyBorder="1" applyAlignment="1" applyProtection="1">
      <alignment horizontal="left" vertical="top" wrapText="1"/>
    </xf>
    <xf numFmtId="0" fontId="0" fillId="0" borderId="16" xfId="0" applyBorder="1" applyAlignment="1" applyProtection="1">
      <alignment horizontal="left" vertical="top" wrapText="1"/>
    </xf>
    <xf numFmtId="0" fontId="0" fillId="0" borderId="17" xfId="0" applyBorder="1" applyAlignment="1" applyProtection="1">
      <alignment horizontal="left" vertical="top" wrapText="1"/>
    </xf>
    <xf numFmtId="0" fontId="0" fillId="0" borderId="6" xfId="0" applyBorder="1" applyProtection="1"/>
    <xf numFmtId="0" fontId="0" fillId="0" borderId="18" xfId="0" applyBorder="1" applyAlignment="1" applyProtection="1">
      <alignment horizontal="left" vertical="top" wrapText="1"/>
    </xf>
    <xf numFmtId="0" fontId="0" fillId="0" borderId="0" xfId="0" applyAlignment="1" applyProtection="1">
      <alignment horizontal="left" vertical="top" wrapText="1"/>
    </xf>
    <xf numFmtId="0" fontId="0" fillId="0" borderId="19" xfId="0" applyBorder="1" applyAlignment="1" applyProtection="1">
      <alignment horizontal="left" vertical="top" wrapText="1"/>
    </xf>
    <xf numFmtId="0" fontId="0" fillId="0" borderId="20" xfId="0" applyBorder="1" applyAlignment="1" applyProtection="1">
      <alignment horizontal="left" vertical="top" wrapText="1"/>
    </xf>
    <xf numFmtId="0" fontId="0" fillId="0" borderId="21" xfId="0" applyBorder="1" applyAlignment="1" applyProtection="1">
      <alignment horizontal="left" vertical="top" wrapText="1"/>
    </xf>
    <xf numFmtId="0" fontId="0" fillId="0" borderId="22" xfId="0" applyBorder="1" applyAlignment="1" applyProtection="1">
      <alignment horizontal="left" vertical="top" wrapText="1"/>
    </xf>
    <xf numFmtId="0" fontId="0" fillId="0" borderId="7" xfId="0" applyBorder="1" applyAlignment="1" applyProtection="1">
      <alignment vertical="top" wrapText="1"/>
    </xf>
    <xf numFmtId="0" fontId="0" fillId="0" borderId="1" xfId="0" applyBorder="1" applyAlignment="1" applyProtection="1">
      <alignment vertical="top" wrapText="1"/>
    </xf>
  </cellXfs>
  <cellStyles count="6">
    <cellStyle name="%" xfId="3" xr:uid="{4C4AFBC0-AF8E-41EA-A5BE-9F51D8E8EFAE}"/>
    <cellStyle name="Komma" xfId="2" builtinId="3"/>
    <cellStyle name="Procent 4" xfId="4" xr:uid="{546B21BC-B080-4820-8435-FC408D25B375}"/>
    <cellStyle name="Standaard" xfId="0" builtinId="0"/>
    <cellStyle name="Valuta" xfId="1" builtinId="4"/>
    <cellStyle name="Valuta 5" xfId="5" xr:uid="{ADBCB94C-C18C-4D87-86B3-C95BB7526EE5}"/>
  </cellStyles>
  <dxfs count="0"/>
  <tableStyles count="0" defaultTableStyle="TableStyleMedium2" defaultPivotStyle="PivotStyleLight16"/>
  <colors>
    <mruColors>
      <color rgb="FF0078D2"/>
      <color rgb="FFF02800"/>
      <color rgb="FFC4D600"/>
      <color rgb="FFF08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161925</xdr:colOff>
      <xdr:row>2</xdr:row>
      <xdr:rowOff>19050</xdr:rowOff>
    </xdr:from>
    <xdr:to>
      <xdr:col>0</xdr:col>
      <xdr:colOff>1000324</xdr:colOff>
      <xdr:row>6</xdr:row>
      <xdr:rowOff>102800</xdr:rowOff>
    </xdr:to>
    <xdr:pic>
      <xdr:nvPicPr>
        <xdr:cNvPr id="2" name="Afbeelding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161925" y="304800"/>
          <a:ext cx="835224" cy="6584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171450</xdr:colOff>
      <xdr:row>2</xdr:row>
      <xdr:rowOff>0</xdr:rowOff>
    </xdr:from>
    <xdr:to>
      <xdr:col>0</xdr:col>
      <xdr:colOff>1006674</xdr:colOff>
      <xdr:row>3</xdr:row>
      <xdr:rowOff>144075</xdr:rowOff>
    </xdr:to>
    <xdr:pic>
      <xdr:nvPicPr>
        <xdr:cNvPr id="2" name="Afbeelding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171450" y="333375"/>
          <a:ext cx="835224" cy="6584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9525</xdr:colOff>
      <xdr:row>1</xdr:row>
      <xdr:rowOff>30690</xdr:rowOff>
    </xdr:from>
    <xdr:to>
      <xdr:col>9</xdr:col>
      <xdr:colOff>1314450</xdr:colOff>
      <xdr:row>9</xdr:row>
      <xdr:rowOff>225090</xdr:rowOff>
    </xdr:to>
    <xdr:sp macro="" textlink="">
      <xdr:nvSpPr>
        <xdr:cNvPr id="2" name="Tekstvak 1">
          <a:extLst>
            <a:ext uri="{FF2B5EF4-FFF2-40B4-BE49-F238E27FC236}">
              <a16:creationId xmlns:a16="http://schemas.microsoft.com/office/drawing/2014/main" id="{EA10E4CC-2E8D-4130-A6F2-E4FB018E5647}"/>
            </a:ext>
          </a:extLst>
        </xdr:cNvPr>
        <xdr:cNvSpPr txBox="1"/>
      </xdr:nvSpPr>
      <xdr:spPr>
        <a:xfrm>
          <a:off x="838200" y="583140"/>
          <a:ext cx="17240250" cy="156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nl-NL" sz="900" u="sng">
              <a:solidFill>
                <a:sysClr val="windowText" lastClr="000000"/>
              </a:solidFill>
              <a:effectLst/>
              <a:latin typeface="Verdana" panose="020B0604030504040204" pitchFamily="34" charset="0"/>
              <a:ea typeface="Verdana" panose="020B0604030504040204" pitchFamily="34" charset="0"/>
              <a:cs typeface="+mn-cs"/>
            </a:rPr>
            <a:t>Restrictie</a:t>
          </a:r>
          <a:endParaRPr lang="nl-NL" sz="900">
            <a:solidFill>
              <a:sysClr val="windowText" lastClr="000000"/>
            </a:solidFill>
            <a:effectLst/>
            <a:latin typeface="Verdana" panose="020B0604030504040204" pitchFamily="34" charset="0"/>
            <a:ea typeface="Verdana" panose="020B0604030504040204" pitchFamily="34" charset="0"/>
          </a:endParaRPr>
        </a:p>
        <a:p>
          <a:pPr eaLnBrk="1" fontAlgn="auto" latinLnBrk="0" hangingPunct="1"/>
          <a:r>
            <a:rPr lang="nl-NL" sz="900" baseline="0">
              <a:solidFill>
                <a:sysClr val="windowText" lastClr="000000"/>
              </a:solidFill>
              <a:effectLst/>
              <a:latin typeface="Verdana" panose="020B0604030504040204" pitchFamily="34" charset="0"/>
              <a:ea typeface="Verdana" panose="020B0604030504040204" pitchFamily="34" charset="0"/>
              <a:cs typeface="+mn-cs"/>
            </a:rPr>
            <a:t>De volgende restrictie is van kracht bij de invulling van dit tabblad:</a:t>
          </a:r>
        </a:p>
        <a:p>
          <a:pPr eaLnBrk="1" fontAlgn="auto" latinLnBrk="0" hangingPunct="1"/>
          <a:r>
            <a:rPr lang="nl-NL" sz="900" baseline="0">
              <a:solidFill>
                <a:sysClr val="windowText" lastClr="000000"/>
              </a:solidFill>
              <a:effectLst/>
              <a:latin typeface="Verdana" panose="020B0604030504040204" pitchFamily="34" charset="0"/>
              <a:ea typeface="Verdana" panose="020B0604030504040204" pitchFamily="34" charset="0"/>
              <a:cs typeface="+mn-cs"/>
            </a:rPr>
            <a:t>- Inschrijver dient in </a:t>
          </a:r>
          <a:r>
            <a:rPr lang="nl-NL" sz="900" u="sng" baseline="0">
              <a:solidFill>
                <a:sysClr val="windowText" lastClr="000000"/>
              </a:solidFill>
              <a:effectLst/>
              <a:latin typeface="Verdana" panose="020B0604030504040204" pitchFamily="34" charset="0"/>
              <a:ea typeface="Verdana" panose="020B0604030504040204" pitchFamily="34" charset="0"/>
              <a:cs typeface="+mn-cs"/>
            </a:rPr>
            <a:t>de</a:t>
          </a:r>
          <a:r>
            <a:rPr lang="nl-NL" sz="900" baseline="0">
              <a:solidFill>
                <a:sysClr val="windowText" lastClr="000000"/>
              </a:solidFill>
              <a:effectLst/>
              <a:latin typeface="Verdana" panose="020B0604030504040204" pitchFamily="34" charset="0"/>
              <a:ea typeface="Verdana" panose="020B0604030504040204" pitchFamily="34" charset="0"/>
              <a:cs typeface="+mn-cs"/>
            </a:rPr>
            <a:t> groene cel een tarief te vermelden. </a:t>
          </a:r>
          <a:endParaRPr lang="nl-NL" sz="900">
            <a:solidFill>
              <a:sysClr val="windowText" lastClr="000000"/>
            </a:solidFill>
            <a:effectLst/>
            <a:latin typeface="Verdana" panose="020B0604030504040204" pitchFamily="34" charset="0"/>
            <a:ea typeface="Verdana" panose="020B0604030504040204" pitchFamily="34" charset="0"/>
          </a:endParaRPr>
        </a:p>
        <a:p>
          <a:endParaRPr lang="nl-NL" sz="900">
            <a:effectLst/>
            <a:latin typeface="Verdana" panose="020B0604030504040204" pitchFamily="34" charset="0"/>
            <a:ea typeface="Verdana" panose="020B0604030504040204" pitchFamily="34" charset="0"/>
          </a:endParaRPr>
        </a:p>
        <a:p>
          <a:r>
            <a:rPr lang="nl-NL" sz="900" u="sng">
              <a:solidFill>
                <a:schemeClr val="dk1"/>
              </a:solidFill>
              <a:effectLst/>
              <a:latin typeface="Verdana" panose="020B0604030504040204" pitchFamily="34" charset="0"/>
              <a:ea typeface="Verdana" panose="020B0604030504040204" pitchFamily="34" charset="0"/>
              <a:cs typeface="+mn-cs"/>
            </a:rPr>
            <a:t>Toelichting</a:t>
          </a:r>
          <a:endParaRPr lang="nl-NL" sz="900">
            <a:effectLst/>
            <a:latin typeface="Verdana" panose="020B0604030504040204" pitchFamily="34" charset="0"/>
            <a:ea typeface="Verdana" panose="020B0604030504040204" pitchFamily="34" charset="0"/>
          </a:endParaRPr>
        </a:p>
        <a:p>
          <a:r>
            <a:rPr lang="nl-NL" sz="900" baseline="0">
              <a:solidFill>
                <a:schemeClr val="dk1"/>
              </a:solidFill>
              <a:effectLst/>
              <a:latin typeface="Verdana" panose="020B0604030504040204" pitchFamily="34" charset="0"/>
              <a:ea typeface="Verdana" panose="020B0604030504040204" pitchFamily="34" charset="0"/>
              <a:cs typeface="+mn-cs"/>
            </a:rPr>
            <a:t>Bij de dienst staat het verwachte volume per jaar vermeld. Deze informatie is indicatief; hier kunnen geen rechten aan worden ontleend.</a:t>
          </a:r>
        </a:p>
        <a:p>
          <a:r>
            <a:rPr lang="nl-NL" sz="900" baseline="0">
              <a:solidFill>
                <a:schemeClr val="dk1"/>
              </a:solidFill>
              <a:effectLst/>
              <a:latin typeface="Verdana" panose="020B0604030504040204" pitchFamily="34" charset="0"/>
              <a:ea typeface="Verdana" panose="020B0604030504040204" pitchFamily="34" charset="0"/>
              <a:cs typeface="+mn-cs"/>
            </a:rPr>
            <a:t>Het volume van de dienst met de opgegeven prijs leidt tot een tarief en een subtotaal (subtotaal door middel van P*Q).</a:t>
          </a:r>
          <a:endParaRPr lang="nl-NL" sz="900">
            <a:effectLst/>
            <a:latin typeface="Verdana" panose="020B0604030504040204" pitchFamily="34" charset="0"/>
            <a:ea typeface="Verdana" panose="020B0604030504040204" pitchFamily="34" charset="0"/>
          </a:endParaRPr>
        </a:p>
        <a:p>
          <a:pPr eaLnBrk="1" fontAlgn="auto" latinLnBrk="0" hangingPunct="1"/>
          <a:r>
            <a:rPr lang="nl-NL" sz="900" baseline="0">
              <a:solidFill>
                <a:schemeClr val="dk1"/>
              </a:solidFill>
              <a:effectLst/>
              <a:latin typeface="Verdana" panose="020B0604030504040204" pitchFamily="34" charset="0"/>
              <a:ea typeface="Verdana" panose="020B0604030504040204" pitchFamily="34" charset="0"/>
              <a:cs typeface="+mn-cs"/>
            </a:rPr>
            <a:t>Ingevulde prijzen worden afgerond op twee decimalen.</a:t>
          </a:r>
          <a:br>
            <a:rPr lang="nl-NL" sz="900" baseline="0">
              <a:solidFill>
                <a:schemeClr val="dk1"/>
              </a:solidFill>
              <a:effectLst/>
              <a:latin typeface="Verdana" panose="020B0604030504040204" pitchFamily="34" charset="0"/>
              <a:ea typeface="Verdana" panose="020B0604030504040204" pitchFamily="34" charset="0"/>
              <a:cs typeface="+mn-cs"/>
            </a:rPr>
          </a:br>
          <a:r>
            <a:rPr lang="nl-NL" sz="1100" baseline="0">
              <a:solidFill>
                <a:sysClr val="windowText" lastClr="000000"/>
              </a:solidFill>
              <a:effectLst/>
              <a:latin typeface="+mn-lt"/>
              <a:ea typeface="+mn-ea"/>
              <a:cs typeface="+mn-cs"/>
            </a:rPr>
            <a:t>De uitkomst van de prijzen per eenheid zijn all-in tarieven excl. btw (zie paragraaf 4.2.2 in het Beschrijvend document), inclusief alle Diensten zoals beschreven in paragraaf 3.2 in Bijlage 00 Huidige en toekomstige situatie.</a:t>
          </a:r>
          <a:endParaRPr lang="nl-NL" sz="900">
            <a:solidFill>
              <a:sysClr val="windowText" lastClr="000000"/>
            </a:solidFill>
            <a:effectLst/>
          </a:endParaRPr>
        </a:p>
      </xdr:txBody>
    </xdr:sp>
    <xdr:clientData/>
  </xdr:twoCellAnchor>
  <xdr:twoCellAnchor editAs="oneCell">
    <xdr:from>
      <xdr:col>0</xdr:col>
      <xdr:colOff>38100</xdr:colOff>
      <xdr:row>0</xdr:row>
      <xdr:rowOff>0</xdr:rowOff>
    </xdr:from>
    <xdr:to>
      <xdr:col>0</xdr:col>
      <xdr:colOff>587375</xdr:colOff>
      <xdr:row>0</xdr:row>
      <xdr:rowOff>428672</xdr:rowOff>
    </xdr:to>
    <xdr:pic>
      <xdr:nvPicPr>
        <xdr:cNvPr id="3" name="Afbeelding 2">
          <a:extLst>
            <a:ext uri="{FF2B5EF4-FFF2-40B4-BE49-F238E27FC236}">
              <a16:creationId xmlns:a16="http://schemas.microsoft.com/office/drawing/2014/main" id="{7D25C51F-D6C6-4AE1-A2ED-ECB003F67193}"/>
            </a:ext>
          </a:extLst>
        </xdr:cNvPr>
        <xdr:cNvPicPr>
          <a:picLocks noChangeAspect="1"/>
        </xdr:cNvPicPr>
      </xdr:nvPicPr>
      <xdr:blipFill>
        <a:blip xmlns:r="http://schemas.openxmlformats.org/officeDocument/2006/relationships" r:embed="rId1"/>
        <a:stretch>
          <a:fillRect/>
        </a:stretch>
      </xdr:blipFill>
      <xdr:spPr>
        <a:xfrm>
          <a:off x="38100" y="0"/>
          <a:ext cx="549275" cy="42867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7215</xdr:colOff>
      <xdr:row>1</xdr:row>
      <xdr:rowOff>96693</xdr:rowOff>
    </xdr:from>
    <xdr:to>
      <xdr:col>20</xdr:col>
      <xdr:colOff>0</xdr:colOff>
      <xdr:row>9</xdr:row>
      <xdr:rowOff>154568</xdr:rowOff>
    </xdr:to>
    <xdr:sp macro="" textlink="">
      <xdr:nvSpPr>
        <xdr:cNvPr id="16" name="Tekstvak 3">
          <a:extLst>
            <a:ext uri="{FF2B5EF4-FFF2-40B4-BE49-F238E27FC236}">
              <a16:creationId xmlns:a16="http://schemas.microsoft.com/office/drawing/2014/main" id="{6115F151-DF74-4AC6-A264-29F2D5C72B02}"/>
            </a:ext>
          </a:extLst>
        </xdr:cNvPr>
        <xdr:cNvSpPr txBox="1"/>
      </xdr:nvSpPr>
      <xdr:spPr>
        <a:xfrm>
          <a:off x="550140" y="649143"/>
          <a:ext cx="28682085" cy="15628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nl-NL" sz="900" u="sng">
              <a:solidFill>
                <a:sysClr val="windowText" lastClr="000000"/>
              </a:solidFill>
              <a:latin typeface="Verdana" pitchFamily="34" charset="0"/>
              <a:ea typeface="Verdana" pitchFamily="34" charset="0"/>
              <a:cs typeface="Verdana" pitchFamily="34" charset="0"/>
            </a:rPr>
            <a:t>Restrictie</a:t>
          </a:r>
        </a:p>
        <a:p>
          <a:pPr marL="0" marR="0" indent="0" defTabSz="914400" eaLnBrk="1" fontAlgn="auto" latinLnBrk="0" hangingPunct="1">
            <a:lnSpc>
              <a:spcPct val="100000"/>
            </a:lnSpc>
            <a:spcBef>
              <a:spcPts val="0"/>
            </a:spcBef>
            <a:spcAft>
              <a:spcPts val="0"/>
            </a:spcAft>
            <a:buClrTx/>
            <a:buSzTx/>
            <a:buFontTx/>
            <a:buNone/>
            <a:tabLst/>
            <a:defRPr/>
          </a:pPr>
          <a:r>
            <a:rPr lang="nl-NL" sz="900" baseline="0">
              <a:solidFill>
                <a:sysClr val="windowText" lastClr="000000"/>
              </a:solidFill>
              <a:latin typeface="Verdana" pitchFamily="34" charset="0"/>
              <a:ea typeface="Verdana" pitchFamily="34" charset="0"/>
              <a:cs typeface="Verdana" pitchFamily="34" charset="0"/>
            </a:rPr>
            <a:t>De volgende restrictie is van kracht bij de invulling van dit tabblad:</a:t>
          </a:r>
        </a:p>
        <a:p>
          <a:pPr marL="0" marR="0" indent="0" defTabSz="914400" eaLnBrk="1" fontAlgn="auto" latinLnBrk="0" hangingPunct="1">
            <a:lnSpc>
              <a:spcPct val="100000"/>
            </a:lnSpc>
            <a:spcBef>
              <a:spcPts val="0"/>
            </a:spcBef>
            <a:spcAft>
              <a:spcPts val="0"/>
            </a:spcAft>
            <a:buClrTx/>
            <a:buSzTx/>
            <a:buFontTx/>
            <a:buNone/>
            <a:tabLst/>
            <a:defRPr/>
          </a:pPr>
          <a:r>
            <a:rPr lang="nl-NL" sz="900" baseline="0">
              <a:solidFill>
                <a:sysClr val="windowText" lastClr="000000"/>
              </a:solidFill>
              <a:latin typeface="Verdana" pitchFamily="34" charset="0"/>
              <a:ea typeface="Verdana" pitchFamily="34" charset="0"/>
              <a:cs typeface="Verdana" pitchFamily="34" charset="0"/>
            </a:rPr>
            <a:t>- Inschrijver dient in </a:t>
          </a:r>
          <a:r>
            <a:rPr lang="nl-NL" sz="900" u="sng" baseline="0">
              <a:solidFill>
                <a:sysClr val="windowText" lastClr="000000"/>
              </a:solidFill>
              <a:latin typeface="Verdana" pitchFamily="34" charset="0"/>
              <a:ea typeface="Verdana" pitchFamily="34" charset="0"/>
              <a:cs typeface="Verdana" pitchFamily="34" charset="0"/>
            </a:rPr>
            <a:t>elke</a:t>
          </a:r>
          <a:r>
            <a:rPr lang="nl-NL" sz="900" baseline="0">
              <a:solidFill>
                <a:sysClr val="windowText" lastClr="000000"/>
              </a:solidFill>
              <a:latin typeface="Verdana" pitchFamily="34" charset="0"/>
              <a:ea typeface="Verdana" pitchFamily="34" charset="0"/>
              <a:cs typeface="Verdana" pitchFamily="34" charset="0"/>
            </a:rPr>
            <a:t> groene cel een vaste opslag te vermelden. </a:t>
          </a:r>
          <a:endParaRPr lang="nl-NL" sz="900">
            <a:solidFill>
              <a:sysClr val="windowText" lastClr="000000"/>
            </a:solidFill>
            <a:latin typeface="Verdana" pitchFamily="34" charset="0"/>
            <a:ea typeface="Verdana" pitchFamily="34" charset="0"/>
            <a:cs typeface="Verdana" pitchFamily="34" charset="0"/>
          </a:endParaRPr>
        </a:p>
        <a:p>
          <a:endParaRPr lang="nl-NL" sz="900" u="none" baseline="0">
            <a:solidFill>
              <a:schemeClr val="dk1"/>
            </a:solidFill>
            <a:effectLst/>
            <a:latin typeface="Verdana" pitchFamily="34" charset="0"/>
            <a:ea typeface="Verdana" pitchFamily="34" charset="0"/>
            <a:cs typeface="Verdana" panose="020B0604030504040204" pitchFamily="34" charset="0"/>
          </a:endParaRPr>
        </a:p>
        <a:p>
          <a:r>
            <a:rPr lang="nl-NL" sz="900" u="sng">
              <a:solidFill>
                <a:schemeClr val="dk1"/>
              </a:solidFill>
              <a:effectLst/>
              <a:latin typeface="Verdana" panose="020B0604030504040204" pitchFamily="34" charset="0"/>
              <a:ea typeface="Verdana" panose="020B0604030504040204" pitchFamily="34" charset="0"/>
              <a:cs typeface="Verdana" panose="020B0604030504040204" pitchFamily="34" charset="0"/>
            </a:rPr>
            <a:t>Toelichting</a:t>
          </a:r>
          <a:endParaRPr lang="nl-NL" sz="900">
            <a:effectLst/>
            <a:latin typeface="Verdana" panose="020B0604030504040204" pitchFamily="34" charset="0"/>
            <a:ea typeface="Verdana" panose="020B0604030504040204" pitchFamily="34" charset="0"/>
            <a:cs typeface="Verdana" panose="020B0604030504040204" pitchFamily="34" charset="0"/>
          </a:endParaRPr>
        </a:p>
        <a:p>
          <a:r>
            <a:rPr lang="nl-NL" sz="900">
              <a:solidFill>
                <a:schemeClr val="dk1"/>
              </a:solidFill>
              <a:effectLst/>
              <a:latin typeface="Verdana" panose="020B0604030504040204" pitchFamily="34" charset="0"/>
              <a:ea typeface="Verdana" panose="020B0604030504040204" pitchFamily="34" charset="0"/>
              <a:cs typeface="Verdana" panose="020B0604030504040204" pitchFamily="34" charset="0"/>
            </a:rPr>
            <a:t>Bij ieder Product staat de verwachte afname vermeld (Q). Ook is vermeld het verwachte aantal producten per bestelling. Deze informatie is indicatief; hier kunnen geen rechten aan worden ontleend.</a:t>
          </a:r>
          <a:endParaRPr lang="nl-NL" sz="900">
            <a:effectLst/>
            <a:latin typeface="Verdana" panose="020B0604030504040204" pitchFamily="34" charset="0"/>
            <a:ea typeface="Verdana" panose="020B0604030504040204" pitchFamily="34" charset="0"/>
            <a:cs typeface="Verdana" panose="020B0604030504040204" pitchFamily="34" charset="0"/>
          </a:endParaRPr>
        </a:p>
        <a:p>
          <a:r>
            <a:rPr lang="nl-NL" sz="900" baseline="0">
              <a:solidFill>
                <a:schemeClr val="dk1"/>
              </a:solidFill>
              <a:effectLst/>
              <a:latin typeface="Verdana" panose="020B0604030504040204" pitchFamily="34" charset="0"/>
              <a:ea typeface="Verdana" panose="020B0604030504040204" pitchFamily="34" charset="0"/>
              <a:cs typeface="Verdana" panose="020B0604030504040204" pitchFamily="34" charset="0"/>
            </a:rPr>
            <a:t>Het product met het opgegeven opslagtarief leidt tot een tarief en een subtotaal (subtotaal door middel van P*Q).</a:t>
          </a:r>
        </a:p>
        <a:p>
          <a:pPr eaLnBrk="1" fontAlgn="auto" latinLnBrk="0" hangingPunct="1"/>
          <a:r>
            <a:rPr lang="nl-NL" sz="1100" baseline="0">
              <a:solidFill>
                <a:sysClr val="windowText" lastClr="000000"/>
              </a:solidFill>
              <a:effectLst/>
              <a:latin typeface="+mn-lt"/>
              <a:ea typeface="+mn-ea"/>
              <a:cs typeface="+mn-cs"/>
            </a:rPr>
            <a:t>De uitkomst van de prijzen per eenheid zijn all-in tarieven excl. btw (zie paragraaf 4.2.2 in het Beschrijvend document), inclusief alle Diensten zoals beschreven in paragraaf 3.3 in Bijlage 00 Huidige en toekomstige situatie, subonderdeel </a:t>
          </a:r>
          <a:r>
            <a:rPr lang="nl-NL" sz="1100" b="1" baseline="0">
              <a:solidFill>
                <a:sysClr val="windowText" lastClr="000000"/>
              </a:solidFill>
              <a:effectLst/>
              <a:latin typeface="+mn-lt"/>
              <a:ea typeface="+mn-ea"/>
              <a:cs typeface="+mn-cs"/>
            </a:rPr>
            <a:t>levering</a:t>
          </a:r>
          <a:r>
            <a:rPr lang="nl-NL" sz="1100" baseline="0">
              <a:solidFill>
                <a:sysClr val="windowText" lastClr="000000"/>
              </a:solidFill>
              <a:effectLst/>
              <a:latin typeface="+mn-lt"/>
              <a:ea typeface="+mn-ea"/>
              <a:cs typeface="+mn-cs"/>
            </a:rPr>
            <a:t>.</a:t>
          </a:r>
          <a:endParaRPr lang="nl-NL" sz="900">
            <a:solidFill>
              <a:sysClr val="windowText" lastClr="000000"/>
            </a:solidFill>
            <a:effectLst/>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0</xdr:col>
      <xdr:colOff>0</xdr:colOff>
      <xdr:row>0</xdr:row>
      <xdr:rowOff>0</xdr:rowOff>
    </xdr:from>
    <xdr:to>
      <xdr:col>1</xdr:col>
      <xdr:colOff>6350</xdr:colOff>
      <xdr:row>0</xdr:row>
      <xdr:rowOff>425497</xdr:rowOff>
    </xdr:to>
    <xdr:pic>
      <xdr:nvPicPr>
        <xdr:cNvPr id="2" name="Afbeelding 1">
          <a:extLst>
            <a:ext uri="{FF2B5EF4-FFF2-40B4-BE49-F238E27FC236}">
              <a16:creationId xmlns:a16="http://schemas.microsoft.com/office/drawing/2014/main" id="{34B0E063-10FA-4557-95AF-6C1C6FAD1426}"/>
            </a:ext>
          </a:extLst>
        </xdr:cNvPr>
        <xdr:cNvPicPr>
          <a:picLocks noChangeAspect="1"/>
        </xdr:cNvPicPr>
      </xdr:nvPicPr>
      <xdr:blipFill>
        <a:blip xmlns:r="http://schemas.openxmlformats.org/officeDocument/2006/relationships" r:embed="rId1"/>
        <a:stretch>
          <a:fillRect/>
        </a:stretch>
      </xdr:blipFill>
      <xdr:spPr>
        <a:xfrm>
          <a:off x="0" y="0"/>
          <a:ext cx="539750" cy="4254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9525</xdr:colOff>
      <xdr:row>1</xdr:row>
      <xdr:rowOff>30690</xdr:rowOff>
    </xdr:from>
    <xdr:to>
      <xdr:col>9</xdr:col>
      <xdr:colOff>1314450</xdr:colOff>
      <xdr:row>9</xdr:row>
      <xdr:rowOff>225090</xdr:rowOff>
    </xdr:to>
    <xdr:sp macro="" textlink="">
      <xdr:nvSpPr>
        <xdr:cNvPr id="2" name="Tekstvak 1">
          <a:extLst>
            <a:ext uri="{FF2B5EF4-FFF2-40B4-BE49-F238E27FC236}">
              <a16:creationId xmlns:a16="http://schemas.microsoft.com/office/drawing/2014/main" id="{8772AD53-41A2-4BF8-8E12-EF401A72494C}"/>
            </a:ext>
          </a:extLst>
        </xdr:cNvPr>
        <xdr:cNvSpPr txBox="1"/>
      </xdr:nvSpPr>
      <xdr:spPr>
        <a:xfrm>
          <a:off x="838200" y="583140"/>
          <a:ext cx="16840200" cy="156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nl-NL" sz="900" u="sng">
              <a:solidFill>
                <a:sysClr val="windowText" lastClr="000000"/>
              </a:solidFill>
              <a:effectLst/>
              <a:latin typeface="Verdana" panose="020B0604030504040204" pitchFamily="34" charset="0"/>
              <a:ea typeface="Verdana" panose="020B0604030504040204" pitchFamily="34" charset="0"/>
              <a:cs typeface="+mn-cs"/>
            </a:rPr>
            <a:t>Restrictie</a:t>
          </a:r>
          <a:endParaRPr lang="nl-NL" sz="900">
            <a:solidFill>
              <a:sysClr val="windowText" lastClr="000000"/>
            </a:solidFill>
            <a:effectLst/>
            <a:latin typeface="Verdana" panose="020B0604030504040204" pitchFamily="34" charset="0"/>
            <a:ea typeface="Verdana" panose="020B0604030504040204" pitchFamily="34" charset="0"/>
          </a:endParaRPr>
        </a:p>
        <a:p>
          <a:pPr eaLnBrk="1" fontAlgn="auto" latinLnBrk="0" hangingPunct="1"/>
          <a:r>
            <a:rPr lang="nl-NL" sz="900" baseline="0">
              <a:solidFill>
                <a:sysClr val="windowText" lastClr="000000"/>
              </a:solidFill>
              <a:effectLst/>
              <a:latin typeface="Verdana" panose="020B0604030504040204" pitchFamily="34" charset="0"/>
              <a:ea typeface="Verdana" panose="020B0604030504040204" pitchFamily="34" charset="0"/>
              <a:cs typeface="+mn-cs"/>
            </a:rPr>
            <a:t>De volgende restrictie is van kracht bij de invulling van dit tabblad:</a:t>
          </a:r>
        </a:p>
        <a:p>
          <a:pPr eaLnBrk="1" fontAlgn="auto" latinLnBrk="0" hangingPunct="1"/>
          <a:r>
            <a:rPr lang="nl-NL" sz="900" baseline="0">
              <a:solidFill>
                <a:sysClr val="windowText" lastClr="000000"/>
              </a:solidFill>
              <a:effectLst/>
              <a:latin typeface="Verdana" panose="020B0604030504040204" pitchFamily="34" charset="0"/>
              <a:ea typeface="Verdana" panose="020B0604030504040204" pitchFamily="34" charset="0"/>
              <a:cs typeface="+mn-cs"/>
            </a:rPr>
            <a:t>- Inschrijver dient in </a:t>
          </a:r>
          <a:r>
            <a:rPr lang="nl-NL" sz="900" u="sng" baseline="0">
              <a:solidFill>
                <a:sysClr val="windowText" lastClr="000000"/>
              </a:solidFill>
              <a:effectLst/>
              <a:latin typeface="Verdana" panose="020B0604030504040204" pitchFamily="34" charset="0"/>
              <a:ea typeface="Verdana" panose="020B0604030504040204" pitchFamily="34" charset="0"/>
              <a:cs typeface="+mn-cs"/>
            </a:rPr>
            <a:t>elke</a:t>
          </a:r>
          <a:r>
            <a:rPr lang="nl-NL" sz="900" baseline="0">
              <a:solidFill>
                <a:sysClr val="windowText" lastClr="000000"/>
              </a:solidFill>
              <a:effectLst/>
              <a:latin typeface="Verdana" panose="020B0604030504040204" pitchFamily="34" charset="0"/>
              <a:ea typeface="Verdana" panose="020B0604030504040204" pitchFamily="34" charset="0"/>
              <a:cs typeface="+mn-cs"/>
            </a:rPr>
            <a:t> groene cel het tarief (P) en/of het kortingspercentage (%) te vermelden. </a:t>
          </a:r>
          <a:endParaRPr lang="nl-NL" sz="900">
            <a:solidFill>
              <a:sysClr val="windowText" lastClr="000000"/>
            </a:solidFill>
            <a:effectLst/>
            <a:latin typeface="Verdana" panose="020B0604030504040204" pitchFamily="34" charset="0"/>
            <a:ea typeface="Verdana" panose="020B0604030504040204" pitchFamily="34" charset="0"/>
          </a:endParaRPr>
        </a:p>
        <a:p>
          <a:endParaRPr lang="nl-NL" sz="900">
            <a:effectLst/>
            <a:latin typeface="Verdana" panose="020B0604030504040204" pitchFamily="34" charset="0"/>
            <a:ea typeface="Verdana" panose="020B0604030504040204" pitchFamily="34" charset="0"/>
          </a:endParaRPr>
        </a:p>
        <a:p>
          <a:r>
            <a:rPr lang="nl-NL" sz="900" u="sng">
              <a:solidFill>
                <a:schemeClr val="dk1"/>
              </a:solidFill>
              <a:effectLst/>
              <a:latin typeface="Verdana" panose="020B0604030504040204" pitchFamily="34" charset="0"/>
              <a:ea typeface="Verdana" panose="020B0604030504040204" pitchFamily="34" charset="0"/>
              <a:cs typeface="+mn-cs"/>
            </a:rPr>
            <a:t>Toelichting</a:t>
          </a:r>
          <a:endParaRPr lang="nl-NL" sz="900">
            <a:effectLst/>
            <a:latin typeface="Verdana" panose="020B0604030504040204" pitchFamily="34" charset="0"/>
            <a:ea typeface="Verdana" panose="020B0604030504040204" pitchFamily="34" charset="0"/>
          </a:endParaRPr>
        </a:p>
        <a:p>
          <a:r>
            <a:rPr lang="nl-NL" sz="900" baseline="0">
              <a:solidFill>
                <a:schemeClr val="dk1"/>
              </a:solidFill>
              <a:effectLst/>
              <a:latin typeface="Verdana" panose="020B0604030504040204" pitchFamily="34" charset="0"/>
              <a:ea typeface="Verdana" panose="020B0604030504040204" pitchFamily="34" charset="0"/>
              <a:cs typeface="+mn-cs"/>
            </a:rPr>
            <a:t>Bij iedere dienst staat de verwachte afname (Q) vermeld. Ook is vermeld het verwachte aantal Producten/diensten per bestelling. Deze informatie is indicatief; hier kunnen geen rechten aan worden ontleend.</a:t>
          </a:r>
        </a:p>
        <a:p>
          <a:r>
            <a:rPr lang="nl-NL" sz="900" baseline="0">
              <a:solidFill>
                <a:schemeClr val="dk1"/>
              </a:solidFill>
              <a:effectLst/>
              <a:latin typeface="Verdana" panose="020B0604030504040204" pitchFamily="34" charset="0"/>
              <a:ea typeface="Verdana" panose="020B0604030504040204" pitchFamily="34" charset="0"/>
              <a:cs typeface="+mn-cs"/>
            </a:rPr>
            <a:t>De dienst met de opgegeven prijs (en waar gevraagd de korting) leidt tot een tarief en een subtotaal (inclusief korting)(subtotaal door middel van P*Q).</a:t>
          </a:r>
          <a:endParaRPr lang="nl-NL" sz="900">
            <a:effectLst/>
            <a:latin typeface="Verdana" panose="020B0604030504040204" pitchFamily="34" charset="0"/>
            <a:ea typeface="Verdana" panose="020B0604030504040204" pitchFamily="34" charset="0"/>
          </a:endParaRPr>
        </a:p>
        <a:p>
          <a:pPr eaLnBrk="1" fontAlgn="auto" latinLnBrk="0" hangingPunct="1"/>
          <a:r>
            <a:rPr lang="nl-NL" sz="900" baseline="0">
              <a:solidFill>
                <a:schemeClr val="dk1"/>
              </a:solidFill>
              <a:effectLst/>
              <a:latin typeface="Verdana" panose="020B0604030504040204" pitchFamily="34" charset="0"/>
              <a:ea typeface="Verdana" panose="020B0604030504040204" pitchFamily="34" charset="0"/>
              <a:cs typeface="+mn-cs"/>
            </a:rPr>
            <a:t>Ingevulde prijzen worden afgerond op twee decimalen.</a:t>
          </a:r>
          <a:br>
            <a:rPr lang="nl-NL" sz="900" baseline="0">
              <a:solidFill>
                <a:schemeClr val="dk1"/>
              </a:solidFill>
              <a:effectLst/>
              <a:latin typeface="Verdana" panose="020B0604030504040204" pitchFamily="34" charset="0"/>
              <a:ea typeface="Verdana" panose="020B0604030504040204" pitchFamily="34" charset="0"/>
              <a:cs typeface="+mn-cs"/>
            </a:rPr>
          </a:br>
          <a:r>
            <a:rPr lang="nl-NL" sz="900" baseline="0">
              <a:solidFill>
                <a:sysClr val="windowText" lastClr="000000"/>
              </a:solidFill>
              <a:effectLst/>
              <a:latin typeface="Verdana" panose="020B0604030504040204" pitchFamily="34" charset="0"/>
              <a:ea typeface="Verdana" panose="020B0604030504040204" pitchFamily="34" charset="0"/>
              <a:cs typeface="+mn-cs"/>
            </a:rPr>
            <a:t>De uitkomst van de prijzen per eenheid zijn all-in tarieven excl. btw (zie paragraaf 4.2.2 in het Beschrijvend document), inclusief alle Diensten zoals beschreven in paragraaf 3.3 in Bijlage 00 Huidige en toekomstige situatie.</a:t>
          </a:r>
          <a:endParaRPr lang="nl-NL" sz="900">
            <a:solidFill>
              <a:sysClr val="windowText" lastClr="000000"/>
            </a:solidFill>
            <a:effectLst/>
            <a:latin typeface="Verdana" panose="020B0604030504040204" pitchFamily="34" charset="0"/>
            <a:ea typeface="Verdana" panose="020B0604030504040204" pitchFamily="34" charset="0"/>
          </a:endParaRPr>
        </a:p>
      </xdr:txBody>
    </xdr:sp>
    <xdr:clientData/>
  </xdr:twoCellAnchor>
  <xdr:twoCellAnchor editAs="oneCell">
    <xdr:from>
      <xdr:col>0</xdr:col>
      <xdr:colOff>38100</xdr:colOff>
      <xdr:row>0</xdr:row>
      <xdr:rowOff>0</xdr:rowOff>
    </xdr:from>
    <xdr:to>
      <xdr:col>0</xdr:col>
      <xdr:colOff>587375</xdr:colOff>
      <xdr:row>2</xdr:row>
      <xdr:rowOff>111172</xdr:rowOff>
    </xdr:to>
    <xdr:pic>
      <xdr:nvPicPr>
        <xdr:cNvPr id="3" name="Afbeelding 2">
          <a:extLst>
            <a:ext uri="{FF2B5EF4-FFF2-40B4-BE49-F238E27FC236}">
              <a16:creationId xmlns:a16="http://schemas.microsoft.com/office/drawing/2014/main" id="{C0F44B40-0F9B-4DD6-B7ED-053220D8E7F1}"/>
            </a:ext>
          </a:extLst>
        </xdr:cNvPr>
        <xdr:cNvPicPr>
          <a:picLocks noChangeAspect="1"/>
        </xdr:cNvPicPr>
      </xdr:nvPicPr>
      <xdr:blipFill>
        <a:blip xmlns:r="http://schemas.openxmlformats.org/officeDocument/2006/relationships" r:embed="rId1"/>
        <a:stretch>
          <a:fillRect/>
        </a:stretch>
      </xdr:blipFill>
      <xdr:spPr>
        <a:xfrm>
          <a:off x="38100" y="0"/>
          <a:ext cx="549275" cy="4254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9525</xdr:colOff>
      <xdr:row>1</xdr:row>
      <xdr:rowOff>30690</xdr:rowOff>
    </xdr:from>
    <xdr:to>
      <xdr:col>7</xdr:col>
      <xdr:colOff>0</xdr:colOff>
      <xdr:row>9</xdr:row>
      <xdr:rowOff>225090</xdr:rowOff>
    </xdr:to>
    <xdr:sp macro="" textlink="">
      <xdr:nvSpPr>
        <xdr:cNvPr id="5" name="Tekstvak 1">
          <a:extLst>
            <a:ext uri="{FF2B5EF4-FFF2-40B4-BE49-F238E27FC236}">
              <a16:creationId xmlns:a16="http://schemas.microsoft.com/office/drawing/2014/main" id="{740FF5E2-DB76-45EE-8B24-D8C5B290386B}"/>
            </a:ext>
          </a:extLst>
        </xdr:cNvPr>
        <xdr:cNvSpPr txBox="1"/>
      </xdr:nvSpPr>
      <xdr:spPr>
        <a:xfrm>
          <a:off x="771525" y="583140"/>
          <a:ext cx="11515725" cy="156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nl-NL" sz="900" u="sng">
              <a:solidFill>
                <a:sysClr val="windowText" lastClr="000000"/>
              </a:solidFill>
              <a:effectLst/>
              <a:latin typeface="Verdana" panose="020B0604030504040204" pitchFamily="34" charset="0"/>
              <a:ea typeface="Verdana" panose="020B0604030504040204" pitchFamily="34" charset="0"/>
              <a:cs typeface="+mn-cs"/>
            </a:rPr>
            <a:t>Restrictie</a:t>
          </a:r>
          <a:endParaRPr lang="nl-NL" sz="900">
            <a:solidFill>
              <a:sysClr val="windowText" lastClr="000000"/>
            </a:solidFill>
            <a:effectLst/>
            <a:latin typeface="Verdana" panose="020B0604030504040204" pitchFamily="34" charset="0"/>
            <a:ea typeface="Verdana" panose="020B0604030504040204" pitchFamily="34" charset="0"/>
          </a:endParaRPr>
        </a:p>
        <a:p>
          <a:pPr eaLnBrk="1" fontAlgn="auto" latinLnBrk="0" hangingPunct="1"/>
          <a:r>
            <a:rPr lang="nl-NL" sz="900" baseline="0">
              <a:solidFill>
                <a:sysClr val="windowText" lastClr="000000"/>
              </a:solidFill>
              <a:effectLst/>
              <a:latin typeface="Verdana" panose="020B0604030504040204" pitchFamily="34" charset="0"/>
              <a:ea typeface="Verdana" panose="020B0604030504040204" pitchFamily="34" charset="0"/>
              <a:cs typeface="+mn-cs"/>
            </a:rPr>
            <a:t>De volgende restrictie is van kracht bij de invulling van dit tabblad:</a:t>
          </a:r>
        </a:p>
        <a:p>
          <a:pPr eaLnBrk="1" fontAlgn="auto" latinLnBrk="0" hangingPunct="1"/>
          <a:r>
            <a:rPr lang="nl-NL" sz="900" baseline="0">
              <a:solidFill>
                <a:sysClr val="windowText" lastClr="000000"/>
              </a:solidFill>
              <a:effectLst/>
              <a:latin typeface="Verdana" panose="020B0604030504040204" pitchFamily="34" charset="0"/>
              <a:ea typeface="Verdana" panose="020B0604030504040204" pitchFamily="34" charset="0"/>
              <a:cs typeface="+mn-cs"/>
            </a:rPr>
            <a:t>- Inschrijver dient in </a:t>
          </a:r>
          <a:r>
            <a:rPr lang="nl-NL" sz="900" u="sng" baseline="0">
              <a:solidFill>
                <a:sysClr val="windowText" lastClr="000000"/>
              </a:solidFill>
              <a:effectLst/>
              <a:latin typeface="Verdana" panose="020B0604030504040204" pitchFamily="34" charset="0"/>
              <a:ea typeface="Verdana" panose="020B0604030504040204" pitchFamily="34" charset="0"/>
              <a:cs typeface="+mn-cs"/>
            </a:rPr>
            <a:t>elke</a:t>
          </a:r>
          <a:r>
            <a:rPr lang="nl-NL" sz="900" baseline="0">
              <a:solidFill>
                <a:sysClr val="windowText" lastClr="000000"/>
              </a:solidFill>
              <a:effectLst/>
              <a:latin typeface="Verdana" panose="020B0604030504040204" pitchFamily="34" charset="0"/>
              <a:ea typeface="Verdana" panose="020B0604030504040204" pitchFamily="34" charset="0"/>
              <a:cs typeface="+mn-cs"/>
            </a:rPr>
            <a:t> groene cel een tarief (P) te vermelden. </a:t>
          </a:r>
          <a:endParaRPr lang="nl-NL" sz="900">
            <a:solidFill>
              <a:sysClr val="windowText" lastClr="000000"/>
            </a:solidFill>
            <a:effectLst/>
            <a:latin typeface="Verdana" panose="020B0604030504040204" pitchFamily="34" charset="0"/>
            <a:ea typeface="Verdana" panose="020B0604030504040204" pitchFamily="34" charset="0"/>
          </a:endParaRPr>
        </a:p>
        <a:p>
          <a:endParaRPr lang="nl-NL" sz="900">
            <a:effectLst/>
            <a:latin typeface="Verdana" panose="020B0604030504040204" pitchFamily="34" charset="0"/>
            <a:ea typeface="Verdana" panose="020B0604030504040204" pitchFamily="34" charset="0"/>
          </a:endParaRPr>
        </a:p>
        <a:p>
          <a:r>
            <a:rPr lang="nl-NL" sz="900" u="sng">
              <a:solidFill>
                <a:schemeClr val="dk1"/>
              </a:solidFill>
              <a:effectLst/>
              <a:latin typeface="Verdana" panose="020B0604030504040204" pitchFamily="34" charset="0"/>
              <a:ea typeface="Verdana" panose="020B0604030504040204" pitchFamily="34" charset="0"/>
              <a:cs typeface="+mn-cs"/>
            </a:rPr>
            <a:t>Toelichting</a:t>
          </a:r>
          <a:endParaRPr lang="nl-NL" sz="900">
            <a:effectLst/>
            <a:latin typeface="Verdana" panose="020B0604030504040204" pitchFamily="34" charset="0"/>
            <a:ea typeface="Verdana" panose="020B0604030504040204" pitchFamily="34" charset="0"/>
          </a:endParaRPr>
        </a:p>
        <a:p>
          <a:r>
            <a:rPr lang="nl-NL" sz="900" baseline="0">
              <a:solidFill>
                <a:schemeClr val="dk1"/>
              </a:solidFill>
              <a:effectLst/>
              <a:latin typeface="Verdana" panose="020B0604030504040204" pitchFamily="34" charset="0"/>
              <a:ea typeface="Verdana" panose="020B0604030504040204" pitchFamily="34" charset="0"/>
              <a:cs typeface="+mn-cs"/>
            </a:rPr>
            <a:t>Bij iedere dienst staat de verwachte afname (Q) vermeld. Ook is vermeld het verwachte aantal Producten/diensten per bestelling. Deze informatie is indicatief; hier kunnen geen rechten aan worden ontleend. De dienst met de opgegeven prijs leidt tot een tarief en een subtotaal (subtotaal door middel van P*Q).</a:t>
          </a:r>
          <a:endParaRPr lang="nl-NL" sz="900">
            <a:effectLst/>
            <a:latin typeface="Verdana" panose="020B0604030504040204" pitchFamily="34" charset="0"/>
            <a:ea typeface="Verdana" panose="020B0604030504040204" pitchFamily="34" charset="0"/>
          </a:endParaRPr>
        </a:p>
        <a:p>
          <a:pPr eaLnBrk="1" fontAlgn="auto" latinLnBrk="0" hangingPunct="1"/>
          <a:r>
            <a:rPr lang="nl-NL" sz="900" baseline="0">
              <a:solidFill>
                <a:schemeClr val="dk1"/>
              </a:solidFill>
              <a:effectLst/>
              <a:latin typeface="Verdana" panose="020B0604030504040204" pitchFamily="34" charset="0"/>
              <a:ea typeface="Verdana" panose="020B0604030504040204" pitchFamily="34" charset="0"/>
              <a:cs typeface="+mn-cs"/>
            </a:rPr>
            <a:t>Ingevulde prijzen worden afgerond op twee decimalen.</a:t>
          </a:r>
          <a:br>
            <a:rPr lang="nl-NL" sz="900" baseline="0">
              <a:solidFill>
                <a:schemeClr val="dk1"/>
              </a:solidFill>
              <a:effectLst/>
              <a:latin typeface="Verdana" panose="020B0604030504040204" pitchFamily="34" charset="0"/>
              <a:ea typeface="Verdana" panose="020B0604030504040204" pitchFamily="34" charset="0"/>
              <a:cs typeface="+mn-cs"/>
            </a:rPr>
          </a:br>
          <a:r>
            <a:rPr lang="nl-NL" sz="1100" baseline="0">
              <a:solidFill>
                <a:sysClr val="windowText" lastClr="000000"/>
              </a:solidFill>
              <a:effectLst/>
              <a:latin typeface="+mn-lt"/>
              <a:ea typeface="+mn-ea"/>
              <a:cs typeface="+mn-cs"/>
            </a:rPr>
            <a:t>De uitkomst van de prijzen per eenheid zijn all-in tarieven excl. btw (zie paragraaf 4.2.2 in het Beschrijvend document), inclusief alle Diensten zoals beschreven in paragraaf 3.4 in Bijlage 00 Huidige en toekomstige situatie.</a:t>
          </a:r>
          <a:endParaRPr lang="nl-NL" sz="900">
            <a:solidFill>
              <a:sysClr val="windowText" lastClr="000000"/>
            </a:solidFill>
            <a:effectLst/>
          </a:endParaRPr>
        </a:p>
      </xdr:txBody>
    </xdr:sp>
    <xdr:clientData/>
  </xdr:twoCellAnchor>
  <xdr:twoCellAnchor editAs="oneCell">
    <xdr:from>
      <xdr:col>0</xdr:col>
      <xdr:colOff>38100</xdr:colOff>
      <xdr:row>0</xdr:row>
      <xdr:rowOff>0</xdr:rowOff>
    </xdr:from>
    <xdr:to>
      <xdr:col>0</xdr:col>
      <xdr:colOff>587375</xdr:colOff>
      <xdr:row>0</xdr:row>
      <xdr:rowOff>428672</xdr:rowOff>
    </xdr:to>
    <xdr:pic>
      <xdr:nvPicPr>
        <xdr:cNvPr id="4" name="Afbeelding 3">
          <a:extLst>
            <a:ext uri="{FF2B5EF4-FFF2-40B4-BE49-F238E27FC236}">
              <a16:creationId xmlns:a16="http://schemas.microsoft.com/office/drawing/2014/main" id="{68C424FC-82EC-4121-BDEC-55616DEA2E7D}"/>
            </a:ext>
          </a:extLst>
        </xdr:cNvPr>
        <xdr:cNvPicPr>
          <a:picLocks noChangeAspect="1"/>
        </xdr:cNvPicPr>
      </xdr:nvPicPr>
      <xdr:blipFill>
        <a:blip xmlns:r="http://schemas.openxmlformats.org/officeDocument/2006/relationships" r:embed="rId1"/>
        <a:stretch>
          <a:fillRect/>
        </a:stretch>
      </xdr:blipFill>
      <xdr:spPr>
        <a:xfrm>
          <a:off x="38100" y="0"/>
          <a:ext cx="549275" cy="428672"/>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549275</xdr:colOff>
      <xdr:row>0</xdr:row>
      <xdr:rowOff>428672</xdr:rowOff>
    </xdr:to>
    <xdr:pic>
      <xdr:nvPicPr>
        <xdr:cNvPr id="3" name="Afbeelding 2">
          <a:extLst>
            <a:ext uri="{FF2B5EF4-FFF2-40B4-BE49-F238E27FC236}">
              <a16:creationId xmlns:a16="http://schemas.microsoft.com/office/drawing/2014/main" id="{C78C46B0-78A4-4006-8CA7-82CBBCD927CC}"/>
            </a:ext>
          </a:extLst>
        </xdr:cNvPr>
        <xdr:cNvPicPr>
          <a:picLocks noChangeAspect="1"/>
        </xdr:cNvPicPr>
      </xdr:nvPicPr>
      <xdr:blipFill>
        <a:blip xmlns:r="http://schemas.openxmlformats.org/officeDocument/2006/relationships" r:embed="rId1"/>
        <a:stretch>
          <a:fillRect/>
        </a:stretch>
      </xdr:blipFill>
      <xdr:spPr>
        <a:xfrm>
          <a:off x="0" y="0"/>
          <a:ext cx="549275" cy="425497"/>
        </a:xfrm>
        <a:prstGeom prst="rect">
          <a:avLst/>
        </a:prstGeom>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tint="0.79998168889431442"/>
  </sheetPr>
  <dimension ref="A3:P69"/>
  <sheetViews>
    <sheetView tabSelected="1" zoomScaleNormal="100" workbookViewId="0">
      <selection sqref="A1:XFD1048576"/>
    </sheetView>
  </sheetViews>
  <sheetFormatPr defaultColWidth="9" defaultRowHeight="11.25" x14ac:dyDescent="0.15"/>
  <cols>
    <col min="1" max="1" width="15.125" style="137" customWidth="1"/>
    <col min="2" max="16384" width="9" style="137"/>
  </cols>
  <sheetData>
    <row r="3" spans="1:16" ht="11.25" customHeight="1" x14ac:dyDescent="0.15">
      <c r="B3" s="138" t="s">
        <v>149</v>
      </c>
      <c r="C3" s="139"/>
      <c r="D3" s="139"/>
      <c r="E3" s="139"/>
      <c r="F3" s="139"/>
      <c r="G3" s="139"/>
      <c r="H3" s="139"/>
      <c r="I3" s="139"/>
      <c r="J3" s="139"/>
      <c r="K3" s="139"/>
      <c r="L3" s="139"/>
      <c r="M3" s="139"/>
      <c r="N3" s="139"/>
      <c r="O3" s="140"/>
    </row>
    <row r="4" spans="1:16" ht="11.25" customHeight="1" x14ac:dyDescent="0.15">
      <c r="B4" s="141"/>
      <c r="C4" s="142"/>
      <c r="D4" s="142"/>
      <c r="E4" s="142"/>
      <c r="F4" s="142"/>
      <c r="G4" s="142"/>
      <c r="H4" s="142"/>
      <c r="I4" s="142"/>
      <c r="J4" s="142"/>
      <c r="K4" s="142"/>
      <c r="L4" s="142"/>
      <c r="M4" s="142"/>
      <c r="N4" s="142"/>
      <c r="O4" s="143"/>
    </row>
    <row r="5" spans="1:16" ht="11.25" customHeight="1" x14ac:dyDescent="0.15">
      <c r="B5" s="141"/>
      <c r="C5" s="142"/>
      <c r="D5" s="142"/>
      <c r="E5" s="142"/>
      <c r="F5" s="142"/>
      <c r="G5" s="142"/>
      <c r="H5" s="142"/>
      <c r="I5" s="142"/>
      <c r="J5" s="142"/>
      <c r="K5" s="142"/>
      <c r="L5" s="142"/>
      <c r="M5" s="142"/>
      <c r="N5" s="142"/>
      <c r="O5" s="143"/>
    </row>
    <row r="6" spans="1:16" ht="11.25" customHeight="1" x14ac:dyDescent="0.15">
      <c r="B6" s="141"/>
      <c r="C6" s="142"/>
      <c r="D6" s="142"/>
      <c r="E6" s="142"/>
      <c r="F6" s="142"/>
      <c r="G6" s="142"/>
      <c r="H6" s="142"/>
      <c r="I6" s="142"/>
      <c r="J6" s="142"/>
      <c r="K6" s="142"/>
      <c r="L6" s="142"/>
      <c r="M6" s="142"/>
      <c r="N6" s="142"/>
      <c r="O6" s="143"/>
    </row>
    <row r="7" spans="1:16" x14ac:dyDescent="0.15">
      <c r="B7" s="144"/>
      <c r="C7" s="145"/>
      <c r="D7" s="145"/>
      <c r="E7" s="145"/>
      <c r="F7" s="145"/>
      <c r="G7" s="145"/>
      <c r="H7" s="145"/>
      <c r="I7" s="145"/>
      <c r="J7" s="145"/>
      <c r="K7" s="145"/>
      <c r="L7" s="145"/>
      <c r="M7" s="145"/>
      <c r="N7" s="145"/>
      <c r="O7" s="146"/>
    </row>
    <row r="8" spans="1:16" ht="12" thickBot="1" x14ac:dyDescent="0.2"/>
    <row r="9" spans="1:16" ht="11.25" customHeight="1" x14ac:dyDescent="0.15">
      <c r="A9" s="147"/>
      <c r="B9" s="148" t="s">
        <v>148</v>
      </c>
      <c r="C9" s="149"/>
      <c r="D9" s="149"/>
      <c r="E9" s="149"/>
      <c r="F9" s="149"/>
      <c r="G9" s="149"/>
      <c r="H9" s="149"/>
      <c r="I9" s="149"/>
      <c r="J9" s="149"/>
      <c r="K9" s="149"/>
      <c r="L9" s="149"/>
      <c r="M9" s="149"/>
      <c r="N9" s="149"/>
      <c r="O9" s="150"/>
      <c r="P9" s="151"/>
    </row>
    <row r="10" spans="1:16" x14ac:dyDescent="0.15">
      <c r="A10" s="147"/>
      <c r="B10" s="152"/>
      <c r="C10" s="153"/>
      <c r="D10" s="153"/>
      <c r="E10" s="153"/>
      <c r="F10" s="153"/>
      <c r="G10" s="153"/>
      <c r="H10" s="153"/>
      <c r="I10" s="153"/>
      <c r="J10" s="153"/>
      <c r="K10" s="153"/>
      <c r="L10" s="153"/>
      <c r="M10" s="153"/>
      <c r="N10" s="153"/>
      <c r="O10" s="154"/>
      <c r="P10" s="151"/>
    </row>
    <row r="11" spans="1:16" x14ac:dyDescent="0.15">
      <c r="A11" s="147"/>
      <c r="B11" s="152"/>
      <c r="C11" s="153"/>
      <c r="D11" s="153"/>
      <c r="E11" s="153"/>
      <c r="F11" s="153"/>
      <c r="G11" s="153"/>
      <c r="H11" s="153"/>
      <c r="I11" s="153"/>
      <c r="J11" s="153"/>
      <c r="K11" s="153"/>
      <c r="L11" s="153"/>
      <c r="M11" s="153"/>
      <c r="N11" s="153"/>
      <c r="O11" s="154"/>
      <c r="P11" s="151"/>
    </row>
    <row r="12" spans="1:16" x14ac:dyDescent="0.15">
      <c r="A12" s="147"/>
      <c r="B12" s="152"/>
      <c r="C12" s="153"/>
      <c r="D12" s="153"/>
      <c r="E12" s="153"/>
      <c r="F12" s="153"/>
      <c r="G12" s="153"/>
      <c r="H12" s="153"/>
      <c r="I12" s="153"/>
      <c r="J12" s="153"/>
      <c r="K12" s="153"/>
      <c r="L12" s="153"/>
      <c r="M12" s="153"/>
      <c r="N12" s="153"/>
      <c r="O12" s="154"/>
      <c r="P12" s="151"/>
    </row>
    <row r="13" spans="1:16" x14ac:dyDescent="0.15">
      <c r="A13" s="147"/>
      <c r="B13" s="152"/>
      <c r="C13" s="153"/>
      <c r="D13" s="153"/>
      <c r="E13" s="153"/>
      <c r="F13" s="153"/>
      <c r="G13" s="153"/>
      <c r="H13" s="153"/>
      <c r="I13" s="153"/>
      <c r="J13" s="153"/>
      <c r="K13" s="153"/>
      <c r="L13" s="153"/>
      <c r="M13" s="153"/>
      <c r="N13" s="153"/>
      <c r="O13" s="154"/>
      <c r="P13" s="151"/>
    </row>
    <row r="14" spans="1:16" x14ac:dyDescent="0.15">
      <c r="A14" s="147"/>
      <c r="B14" s="152"/>
      <c r="C14" s="153"/>
      <c r="D14" s="153"/>
      <c r="E14" s="153"/>
      <c r="F14" s="153"/>
      <c r="G14" s="153"/>
      <c r="H14" s="153"/>
      <c r="I14" s="153"/>
      <c r="J14" s="153"/>
      <c r="K14" s="153"/>
      <c r="L14" s="153"/>
      <c r="M14" s="153"/>
      <c r="N14" s="153"/>
      <c r="O14" s="154"/>
      <c r="P14" s="151"/>
    </row>
    <row r="15" spans="1:16" x14ac:dyDescent="0.15">
      <c r="A15" s="147"/>
      <c r="B15" s="152"/>
      <c r="C15" s="153"/>
      <c r="D15" s="153"/>
      <c r="E15" s="153"/>
      <c r="F15" s="153"/>
      <c r="G15" s="153"/>
      <c r="H15" s="153"/>
      <c r="I15" s="153"/>
      <c r="J15" s="153"/>
      <c r="K15" s="153"/>
      <c r="L15" s="153"/>
      <c r="M15" s="153"/>
      <c r="N15" s="153"/>
      <c r="O15" s="154"/>
      <c r="P15" s="151"/>
    </row>
    <row r="16" spans="1:16" x14ac:dyDescent="0.15">
      <c r="A16" s="147"/>
      <c r="B16" s="152"/>
      <c r="C16" s="153"/>
      <c r="D16" s="153"/>
      <c r="E16" s="153"/>
      <c r="F16" s="153"/>
      <c r="G16" s="153"/>
      <c r="H16" s="153"/>
      <c r="I16" s="153"/>
      <c r="J16" s="153"/>
      <c r="K16" s="153"/>
      <c r="L16" s="153"/>
      <c r="M16" s="153"/>
      <c r="N16" s="153"/>
      <c r="O16" s="154"/>
      <c r="P16" s="151"/>
    </row>
    <row r="17" spans="1:16" x14ac:dyDescent="0.15">
      <c r="A17" s="147"/>
      <c r="B17" s="152"/>
      <c r="C17" s="153"/>
      <c r="D17" s="153"/>
      <c r="E17" s="153"/>
      <c r="F17" s="153"/>
      <c r="G17" s="153"/>
      <c r="H17" s="153"/>
      <c r="I17" s="153"/>
      <c r="J17" s="153"/>
      <c r="K17" s="153"/>
      <c r="L17" s="153"/>
      <c r="M17" s="153"/>
      <c r="N17" s="153"/>
      <c r="O17" s="154"/>
      <c r="P17" s="151"/>
    </row>
    <row r="18" spans="1:16" x14ac:dyDescent="0.15">
      <c r="A18" s="147"/>
      <c r="B18" s="152"/>
      <c r="C18" s="153"/>
      <c r="D18" s="153"/>
      <c r="E18" s="153"/>
      <c r="F18" s="153"/>
      <c r="G18" s="153"/>
      <c r="H18" s="153"/>
      <c r="I18" s="153"/>
      <c r="J18" s="153"/>
      <c r="K18" s="153"/>
      <c r="L18" s="153"/>
      <c r="M18" s="153"/>
      <c r="N18" s="153"/>
      <c r="O18" s="154"/>
      <c r="P18" s="151"/>
    </row>
    <row r="19" spans="1:16" x14ac:dyDescent="0.15">
      <c r="A19" s="147"/>
      <c r="B19" s="152"/>
      <c r="C19" s="153"/>
      <c r="D19" s="153"/>
      <c r="E19" s="153"/>
      <c r="F19" s="153"/>
      <c r="G19" s="153"/>
      <c r="H19" s="153"/>
      <c r="I19" s="153"/>
      <c r="J19" s="153"/>
      <c r="K19" s="153"/>
      <c r="L19" s="153"/>
      <c r="M19" s="153"/>
      <c r="N19" s="153"/>
      <c r="O19" s="154"/>
      <c r="P19" s="151"/>
    </row>
    <row r="20" spans="1:16" x14ac:dyDescent="0.15">
      <c r="A20" s="147"/>
      <c r="B20" s="152"/>
      <c r="C20" s="153"/>
      <c r="D20" s="153"/>
      <c r="E20" s="153"/>
      <c r="F20" s="153"/>
      <c r="G20" s="153"/>
      <c r="H20" s="153"/>
      <c r="I20" s="153"/>
      <c r="J20" s="153"/>
      <c r="K20" s="153"/>
      <c r="L20" s="153"/>
      <c r="M20" s="153"/>
      <c r="N20" s="153"/>
      <c r="O20" s="154"/>
      <c r="P20" s="151"/>
    </row>
    <row r="21" spans="1:16" x14ac:dyDescent="0.15">
      <c r="A21" s="147"/>
      <c r="B21" s="152"/>
      <c r="C21" s="153"/>
      <c r="D21" s="153"/>
      <c r="E21" s="153"/>
      <c r="F21" s="153"/>
      <c r="G21" s="153"/>
      <c r="H21" s="153"/>
      <c r="I21" s="153"/>
      <c r="J21" s="153"/>
      <c r="K21" s="153"/>
      <c r="L21" s="153"/>
      <c r="M21" s="153"/>
      <c r="N21" s="153"/>
      <c r="O21" s="154"/>
      <c r="P21" s="151"/>
    </row>
    <row r="22" spans="1:16" x14ac:dyDescent="0.15">
      <c r="A22" s="147"/>
      <c r="B22" s="152"/>
      <c r="C22" s="153"/>
      <c r="D22" s="153"/>
      <c r="E22" s="153"/>
      <c r="F22" s="153"/>
      <c r="G22" s="153"/>
      <c r="H22" s="153"/>
      <c r="I22" s="153"/>
      <c r="J22" s="153"/>
      <c r="K22" s="153"/>
      <c r="L22" s="153"/>
      <c r="M22" s="153"/>
      <c r="N22" s="153"/>
      <c r="O22" s="154"/>
      <c r="P22" s="151"/>
    </row>
    <row r="23" spans="1:16" x14ac:dyDescent="0.15">
      <c r="A23" s="147"/>
      <c r="B23" s="152"/>
      <c r="C23" s="153"/>
      <c r="D23" s="153"/>
      <c r="E23" s="153"/>
      <c r="F23" s="153"/>
      <c r="G23" s="153"/>
      <c r="H23" s="153"/>
      <c r="I23" s="153"/>
      <c r="J23" s="153"/>
      <c r="K23" s="153"/>
      <c r="L23" s="153"/>
      <c r="M23" s="153"/>
      <c r="N23" s="153"/>
      <c r="O23" s="154"/>
      <c r="P23" s="151"/>
    </row>
    <row r="24" spans="1:16" x14ac:dyDescent="0.15">
      <c r="A24" s="147"/>
      <c r="B24" s="152"/>
      <c r="C24" s="153"/>
      <c r="D24" s="153"/>
      <c r="E24" s="153"/>
      <c r="F24" s="153"/>
      <c r="G24" s="153"/>
      <c r="H24" s="153"/>
      <c r="I24" s="153"/>
      <c r="J24" s="153"/>
      <c r="K24" s="153"/>
      <c r="L24" s="153"/>
      <c r="M24" s="153"/>
      <c r="N24" s="153"/>
      <c r="O24" s="154"/>
      <c r="P24" s="151"/>
    </row>
    <row r="25" spans="1:16" x14ac:dyDescent="0.15">
      <c r="A25" s="147"/>
      <c r="B25" s="152"/>
      <c r="C25" s="153"/>
      <c r="D25" s="153"/>
      <c r="E25" s="153"/>
      <c r="F25" s="153"/>
      <c r="G25" s="153"/>
      <c r="H25" s="153"/>
      <c r="I25" s="153"/>
      <c r="J25" s="153"/>
      <c r="K25" s="153"/>
      <c r="L25" s="153"/>
      <c r="M25" s="153"/>
      <c r="N25" s="153"/>
      <c r="O25" s="154"/>
      <c r="P25" s="151"/>
    </row>
    <row r="26" spans="1:16" x14ac:dyDescent="0.15">
      <c r="A26" s="147"/>
      <c r="B26" s="152"/>
      <c r="C26" s="153"/>
      <c r="D26" s="153"/>
      <c r="E26" s="153"/>
      <c r="F26" s="153"/>
      <c r="G26" s="153"/>
      <c r="H26" s="153"/>
      <c r="I26" s="153"/>
      <c r="J26" s="153"/>
      <c r="K26" s="153"/>
      <c r="L26" s="153"/>
      <c r="M26" s="153"/>
      <c r="N26" s="153"/>
      <c r="O26" s="154"/>
      <c r="P26" s="151"/>
    </row>
    <row r="27" spans="1:16" ht="12" customHeight="1" x14ac:dyDescent="0.15">
      <c r="A27" s="147"/>
      <c r="B27" s="152"/>
      <c r="C27" s="153"/>
      <c r="D27" s="153"/>
      <c r="E27" s="153"/>
      <c r="F27" s="153"/>
      <c r="G27" s="153"/>
      <c r="H27" s="153"/>
      <c r="I27" s="153"/>
      <c r="J27" s="153"/>
      <c r="K27" s="153"/>
      <c r="L27" s="153"/>
      <c r="M27" s="153"/>
      <c r="N27" s="153"/>
      <c r="O27" s="154"/>
      <c r="P27" s="151"/>
    </row>
    <row r="28" spans="1:16" x14ac:dyDescent="0.15">
      <c r="A28" s="147"/>
      <c r="B28" s="152"/>
      <c r="C28" s="153"/>
      <c r="D28" s="153"/>
      <c r="E28" s="153"/>
      <c r="F28" s="153"/>
      <c r="G28" s="153"/>
      <c r="H28" s="153"/>
      <c r="I28" s="153"/>
      <c r="J28" s="153"/>
      <c r="K28" s="153"/>
      <c r="L28" s="153"/>
      <c r="M28" s="153"/>
      <c r="N28" s="153"/>
      <c r="O28" s="154"/>
      <c r="P28" s="151"/>
    </row>
    <row r="29" spans="1:16" x14ac:dyDescent="0.15">
      <c r="A29" s="147"/>
      <c r="B29" s="152"/>
      <c r="C29" s="153"/>
      <c r="D29" s="153"/>
      <c r="E29" s="153"/>
      <c r="F29" s="153"/>
      <c r="G29" s="153"/>
      <c r="H29" s="153"/>
      <c r="I29" s="153"/>
      <c r="J29" s="153"/>
      <c r="K29" s="153"/>
      <c r="L29" s="153"/>
      <c r="M29" s="153"/>
      <c r="N29" s="153"/>
      <c r="O29" s="154"/>
      <c r="P29" s="151"/>
    </row>
    <row r="30" spans="1:16" x14ac:dyDescent="0.15">
      <c r="A30" s="147"/>
      <c r="B30" s="152"/>
      <c r="C30" s="153"/>
      <c r="D30" s="153"/>
      <c r="E30" s="153"/>
      <c r="F30" s="153"/>
      <c r="G30" s="153"/>
      <c r="H30" s="153"/>
      <c r="I30" s="153"/>
      <c r="J30" s="153"/>
      <c r="K30" s="153"/>
      <c r="L30" s="153"/>
      <c r="M30" s="153"/>
      <c r="N30" s="153"/>
      <c r="O30" s="154"/>
      <c r="P30" s="151"/>
    </row>
    <row r="31" spans="1:16" x14ac:dyDescent="0.15">
      <c r="A31" s="147"/>
      <c r="B31" s="152"/>
      <c r="C31" s="153"/>
      <c r="D31" s="153"/>
      <c r="E31" s="153"/>
      <c r="F31" s="153"/>
      <c r="G31" s="153"/>
      <c r="H31" s="153"/>
      <c r="I31" s="153"/>
      <c r="J31" s="153"/>
      <c r="K31" s="153"/>
      <c r="L31" s="153"/>
      <c r="M31" s="153"/>
      <c r="N31" s="153"/>
      <c r="O31" s="154"/>
      <c r="P31" s="151"/>
    </row>
    <row r="32" spans="1:16" x14ac:dyDescent="0.15">
      <c r="A32" s="147"/>
      <c r="B32" s="152"/>
      <c r="C32" s="153"/>
      <c r="D32" s="153"/>
      <c r="E32" s="153"/>
      <c r="F32" s="153"/>
      <c r="G32" s="153"/>
      <c r="H32" s="153"/>
      <c r="I32" s="153"/>
      <c r="J32" s="153"/>
      <c r="K32" s="153"/>
      <c r="L32" s="153"/>
      <c r="M32" s="153"/>
      <c r="N32" s="153"/>
      <c r="O32" s="154"/>
      <c r="P32" s="151"/>
    </row>
    <row r="33" spans="1:16" x14ac:dyDescent="0.15">
      <c r="A33" s="147"/>
      <c r="B33" s="152"/>
      <c r="C33" s="153"/>
      <c r="D33" s="153"/>
      <c r="E33" s="153"/>
      <c r="F33" s="153"/>
      <c r="G33" s="153"/>
      <c r="H33" s="153"/>
      <c r="I33" s="153"/>
      <c r="J33" s="153"/>
      <c r="K33" s="153"/>
      <c r="L33" s="153"/>
      <c r="M33" s="153"/>
      <c r="N33" s="153"/>
      <c r="O33" s="154"/>
      <c r="P33" s="151"/>
    </row>
    <row r="34" spans="1:16" x14ac:dyDescent="0.15">
      <c r="A34" s="147"/>
      <c r="B34" s="152"/>
      <c r="C34" s="153"/>
      <c r="D34" s="153"/>
      <c r="E34" s="153"/>
      <c r="F34" s="153"/>
      <c r="G34" s="153"/>
      <c r="H34" s="153"/>
      <c r="I34" s="153"/>
      <c r="J34" s="153"/>
      <c r="K34" s="153"/>
      <c r="L34" s="153"/>
      <c r="M34" s="153"/>
      <c r="N34" s="153"/>
      <c r="O34" s="154"/>
      <c r="P34" s="151"/>
    </row>
    <row r="35" spans="1:16" x14ac:dyDescent="0.15">
      <c r="A35" s="147"/>
      <c r="B35" s="152"/>
      <c r="C35" s="153"/>
      <c r="D35" s="153"/>
      <c r="E35" s="153"/>
      <c r="F35" s="153"/>
      <c r="G35" s="153"/>
      <c r="H35" s="153"/>
      <c r="I35" s="153"/>
      <c r="J35" s="153"/>
      <c r="K35" s="153"/>
      <c r="L35" s="153"/>
      <c r="M35" s="153"/>
      <c r="N35" s="153"/>
      <c r="O35" s="154"/>
      <c r="P35" s="151"/>
    </row>
    <row r="36" spans="1:16" ht="11.1" customHeight="1" x14ac:dyDescent="0.15">
      <c r="A36" s="147"/>
      <c r="B36" s="152"/>
      <c r="C36" s="153"/>
      <c r="D36" s="153"/>
      <c r="E36" s="153"/>
      <c r="F36" s="153"/>
      <c r="G36" s="153"/>
      <c r="H36" s="153"/>
      <c r="I36" s="153"/>
      <c r="J36" s="153"/>
      <c r="K36" s="153"/>
      <c r="L36" s="153"/>
      <c r="M36" s="153"/>
      <c r="N36" s="153"/>
      <c r="O36" s="154"/>
      <c r="P36" s="151"/>
    </row>
    <row r="37" spans="1:16" ht="39.6" customHeight="1" thickBot="1" x14ac:dyDescent="0.2">
      <c r="A37" s="147"/>
      <c r="B37" s="155"/>
      <c r="C37" s="156"/>
      <c r="D37" s="156"/>
      <c r="E37" s="156"/>
      <c r="F37" s="156"/>
      <c r="G37" s="156"/>
      <c r="H37" s="156"/>
      <c r="I37" s="156"/>
      <c r="J37" s="156"/>
      <c r="K37" s="156"/>
      <c r="L37" s="156"/>
      <c r="M37" s="156"/>
      <c r="N37" s="156"/>
      <c r="O37" s="157"/>
      <c r="P37" s="151"/>
    </row>
    <row r="38" spans="1:16" ht="12" customHeight="1" thickTop="1" x14ac:dyDescent="0.15">
      <c r="B38" s="158" t="s">
        <v>0</v>
      </c>
      <c r="C38" s="158"/>
      <c r="D38" s="158"/>
      <c r="E38" s="158"/>
      <c r="F38" s="158"/>
      <c r="G38" s="158"/>
      <c r="H38" s="158"/>
      <c r="I38" s="158"/>
      <c r="J38" s="158"/>
      <c r="K38" s="158"/>
      <c r="L38" s="158"/>
      <c r="M38" s="158"/>
      <c r="N38" s="158"/>
      <c r="O38" s="158"/>
    </row>
    <row r="39" spans="1:16" x14ac:dyDescent="0.15">
      <c r="B39" s="159"/>
      <c r="C39" s="159"/>
      <c r="D39" s="159"/>
      <c r="E39" s="159"/>
      <c r="F39" s="159"/>
      <c r="G39" s="159"/>
      <c r="H39" s="159"/>
      <c r="I39" s="159"/>
      <c r="J39" s="159"/>
      <c r="K39" s="159"/>
      <c r="L39" s="159"/>
      <c r="M39" s="159"/>
      <c r="N39" s="159"/>
      <c r="O39" s="159"/>
    </row>
    <row r="40" spans="1:16" x14ac:dyDescent="0.15">
      <c r="B40" s="159"/>
      <c r="C40" s="159"/>
      <c r="D40" s="159"/>
      <c r="E40" s="159"/>
      <c r="F40" s="159"/>
      <c r="G40" s="159"/>
      <c r="H40" s="159"/>
      <c r="I40" s="159"/>
      <c r="J40" s="159"/>
      <c r="K40" s="159"/>
      <c r="L40" s="159"/>
      <c r="M40" s="159"/>
      <c r="N40" s="159"/>
      <c r="O40" s="159"/>
    </row>
    <row r="41" spans="1:16" x14ac:dyDescent="0.15">
      <c r="B41" s="159"/>
      <c r="C41" s="159"/>
      <c r="D41" s="159"/>
      <c r="E41" s="159"/>
      <c r="F41" s="159"/>
      <c r="G41" s="159"/>
      <c r="H41" s="159"/>
      <c r="I41" s="159"/>
      <c r="J41" s="159"/>
      <c r="K41" s="159"/>
      <c r="L41" s="159"/>
      <c r="M41" s="159"/>
      <c r="N41" s="159"/>
      <c r="O41" s="159"/>
    </row>
    <row r="42" spans="1:16" x14ac:dyDescent="0.15">
      <c r="B42" s="159"/>
      <c r="C42" s="159"/>
      <c r="D42" s="159"/>
      <c r="E42" s="159"/>
      <c r="F42" s="159"/>
      <c r="G42" s="159"/>
      <c r="H42" s="159"/>
      <c r="I42" s="159"/>
      <c r="J42" s="159"/>
      <c r="K42" s="159"/>
      <c r="L42" s="159"/>
      <c r="M42" s="159"/>
      <c r="N42" s="159"/>
      <c r="O42" s="159"/>
    </row>
    <row r="43" spans="1:16" x14ac:dyDescent="0.15">
      <c r="B43" s="159"/>
      <c r="C43" s="159"/>
      <c r="D43" s="159"/>
      <c r="E43" s="159"/>
      <c r="F43" s="159"/>
      <c r="G43" s="159"/>
      <c r="H43" s="159"/>
      <c r="I43" s="159"/>
      <c r="J43" s="159"/>
      <c r="K43" s="159"/>
      <c r="L43" s="159"/>
      <c r="M43" s="159"/>
      <c r="N43" s="159"/>
      <c r="O43" s="159"/>
    </row>
    <row r="44" spans="1:16" x14ac:dyDescent="0.15">
      <c r="B44" s="159"/>
      <c r="C44" s="159"/>
      <c r="D44" s="159"/>
      <c r="E44" s="159"/>
      <c r="F44" s="159"/>
      <c r="G44" s="159"/>
      <c r="H44" s="159"/>
      <c r="I44" s="159"/>
      <c r="J44" s="159"/>
      <c r="K44" s="159"/>
      <c r="L44" s="159"/>
      <c r="M44" s="159"/>
      <c r="N44" s="159"/>
      <c r="O44" s="159"/>
    </row>
    <row r="45" spans="1:16" x14ac:dyDescent="0.15">
      <c r="B45" s="159"/>
      <c r="C45" s="159"/>
      <c r="D45" s="159"/>
      <c r="E45" s="159"/>
      <c r="F45" s="159"/>
      <c r="G45" s="159"/>
      <c r="H45" s="159"/>
      <c r="I45" s="159"/>
      <c r="J45" s="159"/>
      <c r="K45" s="159"/>
      <c r="L45" s="159"/>
      <c r="M45" s="159"/>
      <c r="N45" s="159"/>
      <c r="O45" s="159"/>
    </row>
    <row r="46" spans="1:16" x14ac:dyDescent="0.15">
      <c r="B46" s="159"/>
      <c r="C46" s="159"/>
      <c r="D46" s="159"/>
      <c r="E46" s="159"/>
      <c r="F46" s="159"/>
      <c r="G46" s="159"/>
      <c r="H46" s="159"/>
      <c r="I46" s="159"/>
      <c r="J46" s="159"/>
      <c r="K46" s="159"/>
      <c r="L46" s="159"/>
      <c r="M46" s="159"/>
      <c r="N46" s="159"/>
      <c r="O46" s="159"/>
    </row>
    <row r="47" spans="1:16" x14ac:dyDescent="0.15">
      <c r="B47" s="159"/>
      <c r="C47" s="159"/>
      <c r="D47" s="159"/>
      <c r="E47" s="159"/>
      <c r="F47" s="159"/>
      <c r="G47" s="159"/>
      <c r="H47" s="159"/>
      <c r="I47" s="159"/>
      <c r="J47" s="159"/>
      <c r="K47" s="159"/>
      <c r="L47" s="159"/>
      <c r="M47" s="159"/>
      <c r="N47" s="159"/>
      <c r="O47" s="159"/>
    </row>
    <row r="48" spans="1:16" x14ac:dyDescent="0.15">
      <c r="B48" s="159"/>
      <c r="C48" s="159"/>
      <c r="D48" s="159"/>
      <c r="E48" s="159"/>
      <c r="F48" s="159"/>
      <c r="G48" s="159"/>
      <c r="H48" s="159"/>
      <c r="I48" s="159"/>
      <c r="J48" s="159"/>
      <c r="K48" s="159"/>
      <c r="L48" s="159"/>
      <c r="M48" s="159"/>
      <c r="N48" s="159"/>
      <c r="O48" s="159"/>
    </row>
    <row r="49" spans="2:15" x14ac:dyDescent="0.15">
      <c r="B49" s="159"/>
      <c r="C49" s="159"/>
      <c r="D49" s="159"/>
      <c r="E49" s="159"/>
      <c r="F49" s="159"/>
      <c r="G49" s="159"/>
      <c r="H49" s="159"/>
      <c r="I49" s="159"/>
      <c r="J49" s="159"/>
      <c r="K49" s="159"/>
      <c r="L49" s="159"/>
      <c r="M49" s="159"/>
      <c r="N49" s="159"/>
      <c r="O49" s="159"/>
    </row>
    <row r="50" spans="2:15" x14ac:dyDescent="0.15">
      <c r="B50" s="159"/>
      <c r="C50" s="159"/>
      <c r="D50" s="159"/>
      <c r="E50" s="159"/>
      <c r="F50" s="159"/>
      <c r="G50" s="159"/>
      <c r="H50" s="159"/>
      <c r="I50" s="159"/>
      <c r="J50" s="159"/>
      <c r="K50" s="159"/>
      <c r="L50" s="159"/>
      <c r="M50" s="159"/>
      <c r="N50" s="159"/>
      <c r="O50" s="159"/>
    </row>
    <row r="51" spans="2:15" x14ac:dyDescent="0.15">
      <c r="B51" s="159"/>
      <c r="C51" s="159"/>
      <c r="D51" s="159"/>
      <c r="E51" s="159"/>
      <c r="F51" s="159"/>
      <c r="G51" s="159"/>
      <c r="H51" s="159"/>
      <c r="I51" s="159"/>
      <c r="J51" s="159"/>
      <c r="K51" s="159"/>
      <c r="L51" s="159"/>
      <c r="M51" s="159"/>
      <c r="N51" s="159"/>
      <c r="O51" s="159"/>
    </row>
    <row r="52" spans="2:15" x14ac:dyDescent="0.15">
      <c r="B52" s="159"/>
      <c r="C52" s="159"/>
      <c r="D52" s="159"/>
      <c r="E52" s="159"/>
      <c r="F52" s="159"/>
      <c r="G52" s="159"/>
      <c r="H52" s="159"/>
      <c r="I52" s="159"/>
      <c r="J52" s="159"/>
      <c r="K52" s="159"/>
      <c r="L52" s="159"/>
      <c r="M52" s="159"/>
      <c r="N52" s="159"/>
      <c r="O52" s="159"/>
    </row>
    <row r="53" spans="2:15" x14ac:dyDescent="0.15">
      <c r="B53" s="159"/>
      <c r="C53" s="159"/>
      <c r="D53" s="159"/>
      <c r="E53" s="159"/>
      <c r="F53" s="159"/>
      <c r="G53" s="159"/>
      <c r="H53" s="159"/>
      <c r="I53" s="159"/>
      <c r="J53" s="159"/>
      <c r="K53" s="159"/>
      <c r="L53" s="159"/>
      <c r="M53" s="159"/>
      <c r="N53" s="159"/>
      <c r="O53" s="159"/>
    </row>
    <row r="54" spans="2:15" x14ac:dyDescent="0.15">
      <c r="B54" s="159"/>
      <c r="C54" s="159"/>
      <c r="D54" s="159"/>
      <c r="E54" s="159"/>
      <c r="F54" s="159"/>
      <c r="G54" s="159"/>
      <c r="H54" s="159"/>
      <c r="I54" s="159"/>
      <c r="J54" s="159"/>
      <c r="K54" s="159"/>
      <c r="L54" s="159"/>
      <c r="M54" s="159"/>
      <c r="N54" s="159"/>
      <c r="O54" s="159"/>
    </row>
    <row r="55" spans="2:15" x14ac:dyDescent="0.15">
      <c r="B55" s="159"/>
      <c r="C55" s="159"/>
      <c r="D55" s="159"/>
      <c r="E55" s="159"/>
      <c r="F55" s="159"/>
      <c r="G55" s="159"/>
      <c r="H55" s="159"/>
      <c r="I55" s="159"/>
      <c r="J55" s="159"/>
      <c r="K55" s="159"/>
      <c r="L55" s="159"/>
      <c r="M55" s="159"/>
      <c r="N55" s="159"/>
      <c r="O55" s="159"/>
    </row>
    <row r="56" spans="2:15" x14ac:dyDescent="0.15">
      <c r="B56" s="159"/>
      <c r="C56" s="159"/>
      <c r="D56" s="159"/>
      <c r="E56" s="159"/>
      <c r="F56" s="159"/>
      <c r="G56" s="159"/>
      <c r="H56" s="159"/>
      <c r="I56" s="159"/>
      <c r="J56" s="159"/>
      <c r="K56" s="159"/>
      <c r="L56" s="159"/>
      <c r="M56" s="159"/>
      <c r="N56" s="159"/>
      <c r="O56" s="159"/>
    </row>
    <row r="57" spans="2:15" x14ac:dyDescent="0.15">
      <c r="B57" s="159"/>
      <c r="C57" s="159"/>
      <c r="D57" s="159"/>
      <c r="E57" s="159"/>
      <c r="F57" s="159"/>
      <c r="G57" s="159"/>
      <c r="H57" s="159"/>
      <c r="I57" s="159"/>
      <c r="J57" s="159"/>
      <c r="K57" s="159"/>
      <c r="L57" s="159"/>
      <c r="M57" s="159"/>
      <c r="N57" s="159"/>
      <c r="O57" s="159"/>
    </row>
    <row r="58" spans="2:15" x14ac:dyDescent="0.15">
      <c r="B58" s="159"/>
      <c r="C58" s="159"/>
      <c r="D58" s="159"/>
      <c r="E58" s="159"/>
      <c r="F58" s="159"/>
      <c r="G58" s="159"/>
      <c r="H58" s="159"/>
      <c r="I58" s="159"/>
      <c r="J58" s="159"/>
      <c r="K58" s="159"/>
      <c r="L58" s="159"/>
      <c r="M58" s="159"/>
      <c r="N58" s="159"/>
      <c r="O58" s="159"/>
    </row>
    <row r="59" spans="2:15" x14ac:dyDescent="0.15">
      <c r="B59" s="159"/>
      <c r="C59" s="159"/>
      <c r="D59" s="159"/>
      <c r="E59" s="159"/>
      <c r="F59" s="159"/>
      <c r="G59" s="159"/>
      <c r="H59" s="159"/>
      <c r="I59" s="159"/>
      <c r="J59" s="159"/>
      <c r="K59" s="159"/>
      <c r="L59" s="159"/>
      <c r="M59" s="159"/>
      <c r="N59" s="159"/>
      <c r="O59" s="159"/>
    </row>
    <row r="60" spans="2:15" x14ac:dyDescent="0.15">
      <c r="B60" s="159"/>
      <c r="C60" s="159"/>
      <c r="D60" s="159"/>
      <c r="E60" s="159"/>
      <c r="F60" s="159"/>
      <c r="G60" s="159"/>
      <c r="H60" s="159"/>
      <c r="I60" s="159"/>
      <c r="J60" s="159"/>
      <c r="K60" s="159"/>
      <c r="L60" s="159"/>
      <c r="M60" s="159"/>
      <c r="N60" s="159"/>
      <c r="O60" s="159"/>
    </row>
    <row r="61" spans="2:15" x14ac:dyDescent="0.15">
      <c r="B61" s="159"/>
      <c r="C61" s="159"/>
      <c r="D61" s="159"/>
      <c r="E61" s="159"/>
      <c r="F61" s="159"/>
      <c r="G61" s="159"/>
      <c r="H61" s="159"/>
      <c r="I61" s="159"/>
      <c r="J61" s="159"/>
      <c r="K61" s="159"/>
      <c r="L61" s="159"/>
      <c r="M61" s="159"/>
      <c r="N61" s="159"/>
      <c r="O61" s="159"/>
    </row>
    <row r="62" spans="2:15" x14ac:dyDescent="0.15">
      <c r="B62" s="159"/>
      <c r="C62" s="159"/>
      <c r="D62" s="159"/>
      <c r="E62" s="159"/>
      <c r="F62" s="159"/>
      <c r="G62" s="159"/>
      <c r="H62" s="159"/>
      <c r="I62" s="159"/>
      <c r="J62" s="159"/>
      <c r="K62" s="159"/>
      <c r="L62" s="159"/>
      <c r="M62" s="159"/>
      <c r="N62" s="159"/>
      <c r="O62" s="159"/>
    </row>
    <row r="63" spans="2:15" x14ac:dyDescent="0.15">
      <c r="B63" s="159"/>
      <c r="C63" s="159"/>
      <c r="D63" s="159"/>
      <c r="E63" s="159"/>
      <c r="F63" s="159"/>
      <c r="G63" s="159"/>
      <c r="H63" s="159"/>
      <c r="I63" s="159"/>
      <c r="J63" s="159"/>
      <c r="K63" s="159"/>
      <c r="L63" s="159"/>
      <c r="M63" s="159"/>
      <c r="N63" s="159"/>
      <c r="O63" s="159"/>
    </row>
    <row r="64" spans="2:15" x14ac:dyDescent="0.15">
      <c r="B64" s="159"/>
      <c r="C64" s="159"/>
      <c r="D64" s="159"/>
      <c r="E64" s="159"/>
      <c r="F64" s="159"/>
      <c r="G64" s="159"/>
      <c r="H64" s="159"/>
      <c r="I64" s="159"/>
      <c r="J64" s="159"/>
      <c r="K64" s="159"/>
      <c r="L64" s="159"/>
      <c r="M64" s="159"/>
      <c r="N64" s="159"/>
      <c r="O64" s="159"/>
    </row>
    <row r="65" spans="2:15" x14ac:dyDescent="0.15">
      <c r="B65" s="159"/>
      <c r="C65" s="159"/>
      <c r="D65" s="159"/>
      <c r="E65" s="159"/>
      <c r="F65" s="159"/>
      <c r="G65" s="159"/>
      <c r="H65" s="159"/>
      <c r="I65" s="159"/>
      <c r="J65" s="159"/>
      <c r="K65" s="159"/>
      <c r="L65" s="159"/>
      <c r="M65" s="159"/>
      <c r="N65" s="159"/>
      <c r="O65" s="159"/>
    </row>
    <row r="66" spans="2:15" x14ac:dyDescent="0.15">
      <c r="B66" s="159"/>
      <c r="C66" s="159"/>
      <c r="D66" s="159"/>
      <c r="E66" s="159"/>
      <c r="F66" s="159"/>
      <c r="G66" s="159"/>
      <c r="H66" s="159"/>
      <c r="I66" s="159"/>
      <c r="J66" s="159"/>
      <c r="K66" s="159"/>
      <c r="L66" s="159"/>
      <c r="M66" s="159"/>
      <c r="N66" s="159"/>
      <c r="O66" s="159"/>
    </row>
    <row r="67" spans="2:15" x14ac:dyDescent="0.15">
      <c r="B67" s="159"/>
      <c r="C67" s="159"/>
      <c r="D67" s="159"/>
      <c r="E67" s="159"/>
      <c r="F67" s="159"/>
      <c r="G67" s="159"/>
      <c r="H67" s="159"/>
      <c r="I67" s="159"/>
      <c r="J67" s="159"/>
      <c r="K67" s="159"/>
      <c r="L67" s="159"/>
      <c r="M67" s="159"/>
      <c r="N67" s="159"/>
      <c r="O67" s="159"/>
    </row>
    <row r="68" spans="2:15" x14ac:dyDescent="0.15">
      <c r="B68" s="159"/>
      <c r="C68" s="159"/>
      <c r="D68" s="159"/>
      <c r="E68" s="159"/>
      <c r="F68" s="159"/>
      <c r="G68" s="159"/>
      <c r="H68" s="159"/>
      <c r="I68" s="159"/>
      <c r="J68" s="159"/>
      <c r="K68" s="159"/>
      <c r="L68" s="159"/>
      <c r="M68" s="159"/>
      <c r="N68" s="159"/>
      <c r="O68" s="159"/>
    </row>
    <row r="69" spans="2:15" x14ac:dyDescent="0.15">
      <c r="B69" s="159"/>
      <c r="C69" s="159"/>
      <c r="D69" s="159"/>
      <c r="E69" s="159"/>
      <c r="F69" s="159"/>
      <c r="G69" s="159"/>
      <c r="H69" s="159"/>
      <c r="I69" s="159"/>
      <c r="J69" s="159"/>
      <c r="K69" s="159"/>
      <c r="L69" s="159"/>
      <c r="M69" s="159"/>
      <c r="N69" s="159"/>
      <c r="O69" s="159"/>
    </row>
  </sheetData>
  <sheetProtection algorithmName="SHA-512" hashValue="xGsasNjqRiG2lGyA+o/NA/fRThLbh0aH3gQN8RIa5vvvJmB0EVnkyfnxM5b8YdVesmTXRvmU9r/LorJF1TOBdg==" saltValue="H9y0+JiDdpTVEq5nK9orww==" spinCount="100000" sheet="1" objects="1" scenarios="1" selectLockedCells="1"/>
  <mergeCells count="2">
    <mergeCell ref="B3:O7"/>
    <mergeCell ref="B9:O37"/>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39997558519241921"/>
  </sheetPr>
  <dimension ref="A1:X30"/>
  <sheetViews>
    <sheetView zoomScaleNormal="100" workbookViewId="0">
      <selection activeCell="C3" sqref="C3"/>
    </sheetView>
  </sheetViews>
  <sheetFormatPr defaultColWidth="9" defaultRowHeight="12.75" x14ac:dyDescent="0.2"/>
  <cols>
    <col min="1" max="1" width="15.125" style="20" customWidth="1"/>
    <col min="2" max="2" width="89.25" style="20" customWidth="1"/>
    <col min="3" max="3" width="29.875" style="21" customWidth="1"/>
    <col min="4" max="4" width="14.5" style="22" customWidth="1"/>
    <col min="5" max="5" width="9.375" style="20" customWidth="1"/>
    <col min="6" max="16384" width="9" style="20"/>
  </cols>
  <sheetData>
    <row r="1" spans="1:24" x14ac:dyDescent="0.2">
      <c r="X1" s="23">
        <v>0</v>
      </c>
    </row>
    <row r="2" spans="1:24" ht="13.5" thickBot="1" x14ac:dyDescent="0.25">
      <c r="B2" s="24"/>
      <c r="C2" s="25"/>
      <c r="X2" s="23">
        <v>0.21</v>
      </c>
    </row>
    <row r="3" spans="1:24" ht="39.950000000000003" customHeight="1" thickTop="1" thickBot="1" x14ac:dyDescent="0.25">
      <c r="A3" s="26"/>
      <c r="B3" s="27" t="s">
        <v>1</v>
      </c>
      <c r="C3" s="54"/>
      <c r="D3" s="28"/>
    </row>
    <row r="4" spans="1:24" ht="14.25" thickTop="1" thickBot="1" x14ac:dyDescent="0.25">
      <c r="B4" s="29"/>
      <c r="C4" s="30"/>
    </row>
    <row r="5" spans="1:24" ht="15.75" thickTop="1" thickBot="1" x14ac:dyDescent="0.25">
      <c r="A5" s="26"/>
      <c r="B5" s="31" t="s">
        <v>2</v>
      </c>
      <c r="C5" s="32"/>
      <c r="D5" s="33"/>
    </row>
    <row r="6" spans="1:24" ht="13.5" thickTop="1" x14ac:dyDescent="0.2">
      <c r="B6" s="29"/>
    </row>
    <row r="7" spans="1:24" ht="13.5" thickBot="1" x14ac:dyDescent="0.25">
      <c r="B7" s="29"/>
      <c r="C7" s="25"/>
      <c r="D7" s="34"/>
    </row>
    <row r="8" spans="1:24" ht="34.5" thickTop="1" x14ac:dyDescent="0.2">
      <c r="A8" s="26"/>
      <c r="B8" s="35" t="s">
        <v>3</v>
      </c>
      <c r="C8" s="36" t="s">
        <v>4</v>
      </c>
      <c r="D8" s="37"/>
    </row>
    <row r="9" spans="1:24" x14ac:dyDescent="0.2">
      <c r="A9" s="26"/>
      <c r="B9" s="38"/>
      <c r="C9" s="39"/>
      <c r="D9" s="37"/>
    </row>
    <row r="10" spans="1:24" x14ac:dyDescent="0.2">
      <c r="A10" s="26"/>
      <c r="B10" s="40" t="s">
        <v>5</v>
      </c>
      <c r="C10" s="41"/>
      <c r="D10" s="37"/>
    </row>
    <row r="11" spans="1:24" x14ac:dyDescent="0.2">
      <c r="A11" s="26"/>
      <c r="B11" s="42"/>
      <c r="C11" s="43">
        <f>'Overkoepelende dienstverlening'!D17</f>
        <v>0</v>
      </c>
      <c r="D11" s="37"/>
    </row>
    <row r="12" spans="1:24" x14ac:dyDescent="0.2">
      <c r="A12" s="26"/>
      <c r="B12" s="38"/>
      <c r="C12" s="39"/>
      <c r="D12" s="37"/>
    </row>
    <row r="13" spans="1:24" x14ac:dyDescent="0.2">
      <c r="A13" s="26"/>
      <c r="B13" s="40" t="s">
        <v>6</v>
      </c>
      <c r="C13" s="41"/>
      <c r="D13" s="37"/>
    </row>
    <row r="14" spans="1:24" x14ac:dyDescent="0.2">
      <c r="A14" s="26"/>
      <c r="B14" s="42"/>
      <c r="C14" s="43">
        <f>'AV-middelen -Producten'!C80</f>
        <v>12358300</v>
      </c>
      <c r="D14" s="37"/>
    </row>
    <row r="15" spans="1:24" x14ac:dyDescent="0.2">
      <c r="A15" s="26"/>
      <c r="B15" s="42"/>
      <c r="C15" s="43"/>
      <c r="D15" s="37"/>
    </row>
    <row r="16" spans="1:24" x14ac:dyDescent="0.2">
      <c r="A16" s="26"/>
      <c r="B16" s="44" t="s">
        <v>7</v>
      </c>
      <c r="C16" s="45"/>
      <c r="D16" s="37"/>
    </row>
    <row r="17" spans="1:4" x14ac:dyDescent="0.2">
      <c r="A17" s="26"/>
      <c r="B17" s="46"/>
      <c r="C17" s="43">
        <f>'AV-middelen -Diensten'!D36</f>
        <v>0</v>
      </c>
      <c r="D17" s="37"/>
    </row>
    <row r="18" spans="1:4" x14ac:dyDescent="0.2">
      <c r="A18" s="26"/>
      <c r="B18" s="42"/>
      <c r="C18" s="43"/>
      <c r="D18" s="37"/>
    </row>
    <row r="19" spans="1:4" x14ac:dyDescent="0.2">
      <c r="A19" s="26"/>
      <c r="B19" s="44" t="s">
        <v>8</v>
      </c>
      <c r="C19" s="45"/>
      <c r="D19" s="37"/>
    </row>
    <row r="20" spans="1:4" x14ac:dyDescent="0.2">
      <c r="A20" s="26"/>
      <c r="B20" s="46"/>
      <c r="C20" s="43">
        <f>'Aanverwante diensten'!D33</f>
        <v>0</v>
      </c>
      <c r="D20" s="37"/>
    </row>
    <row r="21" spans="1:4" x14ac:dyDescent="0.2">
      <c r="A21" s="26"/>
      <c r="B21" s="46"/>
      <c r="C21" s="43"/>
      <c r="D21" s="37"/>
    </row>
    <row r="22" spans="1:4" x14ac:dyDescent="0.2">
      <c r="A22" s="26"/>
      <c r="B22" s="44" t="s">
        <v>9</v>
      </c>
      <c r="C22" s="45"/>
      <c r="D22" s="37"/>
    </row>
    <row r="23" spans="1:4" x14ac:dyDescent="0.2">
      <c r="A23" s="26"/>
      <c r="B23" s="46"/>
      <c r="C23" s="43">
        <f>'Implementatie en retransitie'!D8</f>
        <v>0</v>
      </c>
      <c r="D23" s="37"/>
    </row>
    <row r="24" spans="1:4" x14ac:dyDescent="0.2">
      <c r="A24" s="26"/>
      <c r="B24" s="42"/>
      <c r="C24" s="43"/>
      <c r="D24" s="37"/>
    </row>
    <row r="25" spans="1:4" x14ac:dyDescent="0.2">
      <c r="A25" s="26"/>
      <c r="B25" s="44"/>
      <c r="C25" s="45"/>
      <c r="D25" s="37"/>
    </row>
    <row r="26" spans="1:4" x14ac:dyDescent="0.2">
      <c r="A26" s="26"/>
      <c r="B26" s="42"/>
      <c r="C26" s="43"/>
      <c r="D26" s="37"/>
    </row>
    <row r="27" spans="1:4" ht="13.5" thickBot="1" x14ac:dyDescent="0.25">
      <c r="A27" s="26"/>
      <c r="B27" s="47"/>
      <c r="C27" s="48"/>
      <c r="D27" s="37"/>
    </row>
    <row r="28" spans="1:4" ht="14.25" thickTop="1" thickBot="1" x14ac:dyDescent="0.25">
      <c r="B28" s="29"/>
      <c r="C28" s="49"/>
      <c r="D28" s="50"/>
    </row>
    <row r="29" spans="1:4" ht="14.25" thickTop="1" thickBot="1" x14ac:dyDescent="0.25">
      <c r="A29" s="26"/>
      <c r="B29" s="51" t="s">
        <v>10</v>
      </c>
      <c r="C29" s="52">
        <f>C14+C17+C20+C23</f>
        <v>12358300</v>
      </c>
      <c r="D29" s="37"/>
    </row>
    <row r="30" spans="1:4" ht="13.5" thickTop="1" x14ac:dyDescent="0.2">
      <c r="B30" s="53"/>
      <c r="C30" s="30"/>
    </row>
  </sheetData>
  <sheetProtection algorithmName="SHA-512" hashValue="FBB86XH9MjLZWfuXKSCfm3dnFGAaGjEWu0b0BGWD43iATlPH5NckiobcPkgG+JImZa0jrTnlgbOEhBVrFLwH7Q==" saltValue="MI2H9nNWpt7imlqIz9PijQ==" spinCount="100000" sheet="1" objects="1" scenarios="1" selectLockedCells="1"/>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37B1D9-FA00-4F91-802B-32BF54B0A02A}">
  <dimension ref="A1:S17"/>
  <sheetViews>
    <sheetView showGridLines="0" zoomScaleNormal="100" workbookViewId="0">
      <selection activeCell="E14" sqref="E14"/>
    </sheetView>
  </sheetViews>
  <sheetFormatPr defaultColWidth="20" defaultRowHeight="13.5" customHeight="1" x14ac:dyDescent="0.15"/>
  <cols>
    <col min="1" max="1" width="10.875" style="55" customWidth="1"/>
    <col min="2" max="2" width="42.875" style="55" customWidth="1"/>
    <col min="3" max="3" width="23.25" style="55" customWidth="1"/>
    <col min="4" max="4" width="32" style="55" customWidth="1"/>
    <col min="5" max="5" width="34.125" style="55" customWidth="1"/>
    <col min="6" max="6" width="19.125" style="55" customWidth="1"/>
    <col min="7" max="7" width="19.875" style="55" customWidth="1"/>
    <col min="8" max="8" width="19" style="55" customWidth="1"/>
    <col min="9" max="10" width="18.875" style="55" customWidth="1"/>
    <col min="11" max="16384" width="20" style="55"/>
  </cols>
  <sheetData>
    <row r="1" spans="1:19" ht="43.5" customHeight="1" x14ac:dyDescent="0.2">
      <c r="B1" s="56" t="s">
        <v>11</v>
      </c>
    </row>
    <row r="10" spans="1:19" ht="35.25" customHeight="1" x14ac:dyDescent="0.15"/>
    <row r="11" spans="1:19" s="60" customFormat="1" ht="12.75" x14ac:dyDescent="0.15">
      <c r="A11" s="57"/>
      <c r="B11" s="58"/>
      <c r="C11" s="57"/>
      <c r="D11" s="59"/>
      <c r="E11" s="3"/>
      <c r="F11" s="3"/>
      <c r="G11" s="3"/>
      <c r="H11" s="3"/>
      <c r="I11" s="4"/>
      <c r="J11" s="4"/>
    </row>
    <row r="12" spans="1:19" s="60" customFormat="1" ht="35.450000000000003" customHeight="1" x14ac:dyDescent="0.15">
      <c r="B12" s="61" t="s">
        <v>12</v>
      </c>
      <c r="C12" s="62"/>
      <c r="D12" s="62"/>
      <c r="E12" s="62"/>
      <c r="F12" s="62"/>
      <c r="G12" s="63"/>
    </row>
    <row r="13" spans="1:19" s="60" customFormat="1" ht="48" customHeight="1" x14ac:dyDescent="0.15">
      <c r="A13" s="64"/>
      <c r="B13" s="65" t="s">
        <v>13</v>
      </c>
      <c r="C13" s="66"/>
      <c r="D13" s="67"/>
      <c r="E13" s="68" t="s">
        <v>14</v>
      </c>
      <c r="F13" s="12" t="s">
        <v>15</v>
      </c>
      <c r="G13" s="69" t="s">
        <v>16</v>
      </c>
    </row>
    <row r="14" spans="1:19" s="73" customFormat="1" ht="33.6" customHeight="1" x14ac:dyDescent="0.15">
      <c r="A14" s="57"/>
      <c r="B14" s="70" t="s">
        <v>17</v>
      </c>
      <c r="C14" s="71"/>
      <c r="D14" s="72"/>
      <c r="E14" s="1"/>
      <c r="F14" s="7">
        <v>12</v>
      </c>
      <c r="G14" s="8">
        <f>E14*F14</f>
        <v>0</v>
      </c>
    </row>
    <row r="15" spans="1:19" s="60" customFormat="1" ht="14.45" customHeight="1" x14ac:dyDescent="0.15">
      <c r="A15" s="57"/>
      <c r="B15" s="58"/>
      <c r="C15" s="57"/>
      <c r="D15" s="59"/>
      <c r="E15" s="3" t="s">
        <v>18</v>
      </c>
      <c r="F15" s="4"/>
      <c r="G15" s="9">
        <f>SUM(G14:G14)</f>
        <v>0</v>
      </c>
    </row>
    <row r="16" spans="1:19" ht="12.75" x14ac:dyDescent="0.15">
      <c r="E16" s="74"/>
      <c r="F16" s="74"/>
      <c r="G16" s="74"/>
      <c r="H16" s="74"/>
      <c r="I16" s="75"/>
      <c r="J16" s="75"/>
      <c r="K16" s="75"/>
      <c r="L16" s="75"/>
      <c r="M16" s="76"/>
      <c r="N16" s="75"/>
      <c r="O16" s="75"/>
      <c r="P16" s="77"/>
      <c r="Q16" s="77"/>
      <c r="R16" s="77"/>
      <c r="S16" s="77"/>
    </row>
    <row r="17" spans="2:8" ht="23.25" customHeight="1" x14ac:dyDescent="0.15">
      <c r="B17" s="78" t="s">
        <v>19</v>
      </c>
      <c r="C17" s="79" t="s">
        <v>20</v>
      </c>
      <c r="D17" s="80">
        <f>(G15)*4</f>
        <v>0</v>
      </c>
      <c r="E17" s="81"/>
      <c r="F17" s="81"/>
      <c r="G17" s="81"/>
      <c r="H17" s="81"/>
    </row>
  </sheetData>
  <sheetProtection algorithmName="SHA-512" hashValue="pA/5PwyVEz3YwbCpufjyo6ABx4pJDtLUn0tEV9YW+FAhGPgQynmaMq+YNjG+IFrJQeIihd/NPAMGtpSjCnyOVQ==" saltValue="koWbhCLTot5EQhA8bYfnpg==" spinCount="100000" sheet="1" objects="1" scenarios="1" selectLockedCells="1"/>
  <mergeCells count="3">
    <mergeCell ref="B13:D13"/>
    <mergeCell ref="B12:G12"/>
    <mergeCell ref="B14:D14"/>
  </mergeCells>
  <dataValidations count="1">
    <dataValidation type="custom" allowBlank="1" showInputMessage="1" showErrorMessage="1" errorTitle="Let op:" error="Beperk de invoer tot maximaal 2 decimalen." sqref="M16 T16" xr:uid="{7FA44991-0466-4086-A20C-528CF59733D6}">
      <formula1>M16-ROUND(M16,2)=0</formula1>
    </dataValidation>
  </dataValidation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CB27B4-F9D5-4CCE-B54A-ED08CCCE7962}">
  <dimension ref="B1:T80"/>
  <sheetViews>
    <sheetView showGridLines="0" topLeftCell="D13" zoomScaleNormal="100" workbookViewId="0">
      <selection activeCell="K17" sqref="K17"/>
    </sheetView>
  </sheetViews>
  <sheetFormatPr defaultColWidth="9.125" defaultRowHeight="11.25" x14ac:dyDescent="0.15"/>
  <cols>
    <col min="1" max="1" width="7.75" style="55" customWidth="1"/>
    <col min="2" max="2" width="51.5" style="55" customWidth="1"/>
    <col min="3" max="3" width="19" style="55" customWidth="1"/>
    <col min="4" max="4" width="19.5" style="55" customWidth="1"/>
    <col min="5" max="5" width="17.875" style="55" customWidth="1"/>
    <col min="6" max="7" width="19.125" style="55" customWidth="1"/>
    <col min="8" max="8" width="19.25" style="55" customWidth="1"/>
    <col min="9" max="9" width="20.125" style="55" customWidth="1"/>
    <col min="10" max="11" width="18.875" style="55" customWidth="1"/>
    <col min="12" max="20" width="18.75" style="55" customWidth="1"/>
    <col min="21" max="16384" width="9.125" style="55"/>
  </cols>
  <sheetData>
    <row r="1" spans="2:20" ht="43.5" customHeight="1" x14ac:dyDescent="0.2">
      <c r="B1" s="56" t="s">
        <v>21</v>
      </c>
    </row>
    <row r="9" spans="2:20" ht="29.45" customHeight="1" x14ac:dyDescent="0.15"/>
    <row r="10" spans="2:20" ht="29.1" customHeight="1" x14ac:dyDescent="0.15"/>
    <row r="11" spans="2:20" ht="61.5" customHeight="1" x14ac:dyDescent="0.15">
      <c r="B11" s="82" t="s">
        <v>22</v>
      </c>
      <c r="C11" s="69" t="s">
        <v>140</v>
      </c>
      <c r="D11" s="69" t="s">
        <v>141</v>
      </c>
      <c r="E11" s="82" t="s">
        <v>23</v>
      </c>
      <c r="F11" s="82" t="s">
        <v>24</v>
      </c>
      <c r="G11" s="82" t="s">
        <v>25</v>
      </c>
      <c r="H11" s="82" t="s">
        <v>26</v>
      </c>
      <c r="I11" s="82" t="s">
        <v>27</v>
      </c>
      <c r="J11" s="69" t="s">
        <v>28</v>
      </c>
      <c r="K11" s="69" t="s">
        <v>138</v>
      </c>
      <c r="L11" s="83" t="s">
        <v>29</v>
      </c>
      <c r="M11" s="83" t="s">
        <v>30</v>
      </c>
      <c r="N11" s="83" t="s">
        <v>31</v>
      </c>
      <c r="O11" s="83" t="s">
        <v>32</v>
      </c>
      <c r="P11" s="83" t="s">
        <v>33</v>
      </c>
      <c r="Q11" s="83" t="s">
        <v>34</v>
      </c>
      <c r="R11" s="83" t="s">
        <v>35</v>
      </c>
      <c r="S11" s="83" t="s">
        <v>36</v>
      </c>
      <c r="T11" s="83" t="s">
        <v>37</v>
      </c>
    </row>
    <row r="12" spans="2:20" ht="21" customHeight="1" x14ac:dyDescent="0.15">
      <c r="B12" s="84" t="s">
        <v>38</v>
      </c>
      <c r="C12" s="85"/>
      <c r="D12" s="86">
        <v>104</v>
      </c>
      <c r="E12" s="85"/>
      <c r="F12" s="85"/>
      <c r="G12" s="85"/>
      <c r="H12" s="85"/>
      <c r="I12" s="85"/>
      <c r="J12" s="87"/>
      <c r="K12" s="87"/>
      <c r="L12" s="88"/>
      <c r="M12" s="88"/>
      <c r="N12" s="88"/>
      <c r="O12" s="88"/>
      <c r="P12" s="88"/>
      <c r="Q12" s="88"/>
      <c r="R12" s="88"/>
      <c r="S12" s="88"/>
      <c r="T12" s="88"/>
    </row>
    <row r="13" spans="2:20" ht="12.75" x14ac:dyDescent="0.15">
      <c r="B13" s="89" t="s">
        <v>39</v>
      </c>
      <c r="C13" s="90">
        <v>1</v>
      </c>
      <c r="D13" s="91">
        <v>104</v>
      </c>
      <c r="E13" s="92" t="s">
        <v>139</v>
      </c>
      <c r="F13" s="93">
        <v>26</v>
      </c>
      <c r="G13" s="93">
        <v>26</v>
      </c>
      <c r="H13" s="93">
        <v>26</v>
      </c>
      <c r="I13" s="93">
        <v>26</v>
      </c>
      <c r="J13" s="2">
        <v>2000</v>
      </c>
      <c r="K13" s="6"/>
      <c r="L13" s="94">
        <f t="shared" ref="L13:L18" si="0">$J13+K13</f>
        <v>2000</v>
      </c>
      <c r="M13" s="94">
        <f>$J13+K13</f>
        <v>2000</v>
      </c>
      <c r="N13" s="94">
        <f>$J13+K13</f>
        <v>2000</v>
      </c>
      <c r="O13" s="94">
        <f>$J13+K13</f>
        <v>2000</v>
      </c>
      <c r="P13" s="94">
        <f>$F13*L13</f>
        <v>52000</v>
      </c>
      <c r="Q13" s="94">
        <f>$G13*M13</f>
        <v>52000</v>
      </c>
      <c r="R13" s="94">
        <f>$H13*N13</f>
        <v>52000</v>
      </c>
      <c r="S13" s="94">
        <f>$I13*O13</f>
        <v>52000</v>
      </c>
      <c r="T13" s="95">
        <f>P13+Q13+R13+S13</f>
        <v>208000</v>
      </c>
    </row>
    <row r="14" spans="2:20" ht="12.75" x14ac:dyDescent="0.15">
      <c r="B14" s="89" t="s">
        <v>40</v>
      </c>
      <c r="C14" s="90">
        <v>1</v>
      </c>
      <c r="D14" s="91">
        <v>104</v>
      </c>
      <c r="E14" s="92" t="s">
        <v>139</v>
      </c>
      <c r="F14" s="93">
        <v>26</v>
      </c>
      <c r="G14" s="93">
        <v>26</v>
      </c>
      <c r="H14" s="93">
        <v>26</v>
      </c>
      <c r="I14" s="93">
        <v>26</v>
      </c>
      <c r="J14" s="2">
        <v>2500</v>
      </c>
      <c r="K14" s="6"/>
      <c r="L14" s="94">
        <f t="shared" si="0"/>
        <v>2500</v>
      </c>
      <c r="M14" s="94">
        <f t="shared" ref="M14:M74" si="1">$J14+K14</f>
        <v>2500</v>
      </c>
      <c r="N14" s="94">
        <f t="shared" ref="N14:N74" si="2">$J14+K14</f>
        <v>2500</v>
      </c>
      <c r="O14" s="94">
        <f t="shared" ref="O14:O74" si="3">$J14+K14</f>
        <v>2500</v>
      </c>
      <c r="P14" s="94">
        <f t="shared" ref="P14" si="4">$F14*L14</f>
        <v>65000</v>
      </c>
      <c r="Q14" s="94">
        <f t="shared" ref="Q14" si="5">$G14*M14</f>
        <v>65000</v>
      </c>
      <c r="R14" s="94">
        <f t="shared" ref="R14" si="6">$H14*N14</f>
        <v>65000</v>
      </c>
      <c r="S14" s="94">
        <f t="shared" ref="S14" si="7">$I14*O14</f>
        <v>65000</v>
      </c>
      <c r="T14" s="95">
        <f t="shared" ref="T14" si="8">P14+Q14+R14+S14</f>
        <v>260000</v>
      </c>
    </row>
    <row r="15" spans="2:20" ht="12.75" x14ac:dyDescent="0.15">
      <c r="B15" s="89" t="s">
        <v>41</v>
      </c>
      <c r="C15" s="90">
        <v>4</v>
      </c>
      <c r="D15" s="91">
        <v>416</v>
      </c>
      <c r="E15" s="92" t="s">
        <v>139</v>
      </c>
      <c r="F15" s="93">
        <v>104</v>
      </c>
      <c r="G15" s="93">
        <v>104</v>
      </c>
      <c r="H15" s="93">
        <v>104</v>
      </c>
      <c r="I15" s="93">
        <v>104</v>
      </c>
      <c r="J15" s="2">
        <v>600</v>
      </c>
      <c r="K15" s="6"/>
      <c r="L15" s="94">
        <f t="shared" si="0"/>
        <v>600</v>
      </c>
      <c r="M15" s="94">
        <f t="shared" si="1"/>
        <v>600</v>
      </c>
      <c r="N15" s="94">
        <f t="shared" si="2"/>
        <v>600</v>
      </c>
      <c r="O15" s="94">
        <f t="shared" si="3"/>
        <v>600</v>
      </c>
      <c r="P15" s="94">
        <f t="shared" ref="P15:P17" si="9">$F15*L15</f>
        <v>62400</v>
      </c>
      <c r="Q15" s="94">
        <f t="shared" ref="Q15:Q17" si="10">$G15*M15</f>
        <v>62400</v>
      </c>
      <c r="R15" s="94">
        <f t="shared" ref="R15:R17" si="11">$H15*N15</f>
        <v>62400</v>
      </c>
      <c r="S15" s="94">
        <f t="shared" ref="S15:S17" si="12">$I15*O15</f>
        <v>62400</v>
      </c>
      <c r="T15" s="95">
        <f t="shared" ref="T15:T17" si="13">P15+Q15+R15+S15</f>
        <v>249600</v>
      </c>
    </row>
    <row r="16" spans="2:20" ht="12.75" x14ac:dyDescent="0.15">
      <c r="B16" s="89" t="s">
        <v>42</v>
      </c>
      <c r="C16" s="90">
        <v>2</v>
      </c>
      <c r="D16" s="91">
        <v>208</v>
      </c>
      <c r="E16" s="92" t="s">
        <v>139</v>
      </c>
      <c r="F16" s="93">
        <v>52</v>
      </c>
      <c r="G16" s="93">
        <v>52</v>
      </c>
      <c r="H16" s="93">
        <v>52</v>
      </c>
      <c r="I16" s="93">
        <v>52</v>
      </c>
      <c r="J16" s="2">
        <v>500</v>
      </c>
      <c r="K16" s="6"/>
      <c r="L16" s="94">
        <f t="shared" si="0"/>
        <v>500</v>
      </c>
      <c r="M16" s="94">
        <f t="shared" si="1"/>
        <v>500</v>
      </c>
      <c r="N16" s="94">
        <f t="shared" si="2"/>
        <v>500</v>
      </c>
      <c r="O16" s="94">
        <f t="shared" si="3"/>
        <v>500</v>
      </c>
      <c r="P16" s="94">
        <f t="shared" ref="P16" si="14">$F16*L16</f>
        <v>26000</v>
      </c>
      <c r="Q16" s="94">
        <f t="shared" ref="Q16" si="15">$G16*M16</f>
        <v>26000</v>
      </c>
      <c r="R16" s="94">
        <f t="shared" ref="R16" si="16">$H16*N16</f>
        <v>26000</v>
      </c>
      <c r="S16" s="94">
        <f t="shared" ref="S16" si="17">$I16*O16</f>
        <v>26000</v>
      </c>
      <c r="T16" s="95">
        <f t="shared" ref="T16" si="18">P16+Q16+R16+S16</f>
        <v>104000</v>
      </c>
    </row>
    <row r="17" spans="2:20" ht="12.75" x14ac:dyDescent="0.15">
      <c r="B17" s="89" t="s">
        <v>43</v>
      </c>
      <c r="C17" s="90">
        <v>1</v>
      </c>
      <c r="D17" s="91">
        <v>104</v>
      </c>
      <c r="E17" s="92" t="s">
        <v>139</v>
      </c>
      <c r="F17" s="93">
        <v>26</v>
      </c>
      <c r="G17" s="93">
        <v>26</v>
      </c>
      <c r="H17" s="93">
        <v>26</v>
      </c>
      <c r="I17" s="93">
        <v>26</v>
      </c>
      <c r="J17" s="2">
        <v>3000</v>
      </c>
      <c r="K17" s="6"/>
      <c r="L17" s="94">
        <f t="shared" si="0"/>
        <v>3000</v>
      </c>
      <c r="M17" s="94">
        <f t="shared" si="1"/>
        <v>3000</v>
      </c>
      <c r="N17" s="94">
        <f t="shared" si="2"/>
        <v>3000</v>
      </c>
      <c r="O17" s="94">
        <f t="shared" si="3"/>
        <v>3000</v>
      </c>
      <c r="P17" s="94">
        <f t="shared" si="9"/>
        <v>78000</v>
      </c>
      <c r="Q17" s="94">
        <f t="shared" si="10"/>
        <v>78000</v>
      </c>
      <c r="R17" s="94">
        <f t="shared" si="11"/>
        <v>78000</v>
      </c>
      <c r="S17" s="94">
        <f t="shared" si="12"/>
        <v>78000</v>
      </c>
      <c r="T17" s="95">
        <f t="shared" si="13"/>
        <v>312000</v>
      </c>
    </row>
    <row r="18" spans="2:20" ht="22.5" x14ac:dyDescent="0.15">
      <c r="B18" s="89" t="s">
        <v>44</v>
      </c>
      <c r="C18" s="90">
        <v>1</v>
      </c>
      <c r="D18" s="91">
        <v>104</v>
      </c>
      <c r="E18" s="92" t="s">
        <v>45</v>
      </c>
      <c r="F18" s="93">
        <v>26</v>
      </c>
      <c r="G18" s="93">
        <v>26</v>
      </c>
      <c r="H18" s="93">
        <v>26</v>
      </c>
      <c r="I18" s="93">
        <v>26</v>
      </c>
      <c r="J18" s="2">
        <v>100</v>
      </c>
      <c r="K18" s="6"/>
      <c r="L18" s="94">
        <f t="shared" si="0"/>
        <v>100</v>
      </c>
      <c r="M18" s="94">
        <f t="shared" ref="M18" si="19">$J18+K18</f>
        <v>100</v>
      </c>
      <c r="N18" s="94">
        <f t="shared" ref="N18" si="20">$J18+K18</f>
        <v>100</v>
      </c>
      <c r="O18" s="94">
        <f t="shared" ref="O18" si="21">$J18+K18</f>
        <v>100</v>
      </c>
      <c r="P18" s="94">
        <f t="shared" ref="P18" si="22">$F18*L18</f>
        <v>2600</v>
      </c>
      <c r="Q18" s="94">
        <f>$G18*M18</f>
        <v>2600</v>
      </c>
      <c r="R18" s="94">
        <f t="shared" ref="R18" si="23">$H18*N18</f>
        <v>2600</v>
      </c>
      <c r="S18" s="94">
        <f t="shared" ref="S18" si="24">$I18*O18</f>
        <v>2600</v>
      </c>
      <c r="T18" s="95">
        <f t="shared" ref="T18" si="25">P18+Q18+R18+S18</f>
        <v>10400</v>
      </c>
    </row>
    <row r="19" spans="2:20" x14ac:dyDescent="0.15">
      <c r="B19" s="84" t="s">
        <v>46</v>
      </c>
      <c r="C19" s="84"/>
      <c r="D19" s="86">
        <v>293</v>
      </c>
      <c r="E19" s="84"/>
      <c r="F19" s="84"/>
      <c r="G19" s="84"/>
      <c r="H19" s="84"/>
      <c r="I19" s="84"/>
      <c r="J19" s="84"/>
      <c r="K19" s="84"/>
      <c r="L19" s="84"/>
      <c r="M19" s="84"/>
      <c r="N19" s="96"/>
      <c r="O19" s="96"/>
      <c r="P19" s="84"/>
      <c r="Q19" s="84"/>
      <c r="R19" s="84"/>
      <c r="S19" s="84"/>
      <c r="T19" s="84"/>
    </row>
    <row r="20" spans="2:20" ht="12.75" x14ac:dyDescent="0.15">
      <c r="B20" s="89" t="s">
        <v>47</v>
      </c>
      <c r="C20" s="90">
        <v>1</v>
      </c>
      <c r="D20" s="91">
        <v>293</v>
      </c>
      <c r="E20" s="92" t="s">
        <v>139</v>
      </c>
      <c r="F20" s="93">
        <v>73</v>
      </c>
      <c r="G20" s="93">
        <v>73</v>
      </c>
      <c r="H20" s="93">
        <v>73</v>
      </c>
      <c r="I20" s="93">
        <v>74</v>
      </c>
      <c r="J20" s="2">
        <v>1500</v>
      </c>
      <c r="K20" s="6"/>
      <c r="L20" s="94">
        <f t="shared" ref="L20:L25" si="26">$J20+K20</f>
        <v>1500</v>
      </c>
      <c r="M20" s="94">
        <f t="shared" si="1"/>
        <v>1500</v>
      </c>
      <c r="N20" s="94">
        <f t="shared" si="2"/>
        <v>1500</v>
      </c>
      <c r="O20" s="94">
        <f t="shared" si="3"/>
        <v>1500</v>
      </c>
      <c r="P20" s="94">
        <f t="shared" ref="P20:P30" si="27">$F20*L20</f>
        <v>109500</v>
      </c>
      <c r="Q20" s="94">
        <f t="shared" ref="Q20:Q30" si="28">$G20*M20</f>
        <v>109500</v>
      </c>
      <c r="R20" s="94">
        <f t="shared" ref="R20:R30" si="29">$H20*N20</f>
        <v>109500</v>
      </c>
      <c r="S20" s="94">
        <f t="shared" ref="S20:S30" si="30">$I20*O20</f>
        <v>111000</v>
      </c>
      <c r="T20" s="95">
        <f t="shared" ref="T20:T30" si="31">P20+Q20+R20+S20</f>
        <v>439500</v>
      </c>
    </row>
    <row r="21" spans="2:20" ht="24.95" customHeight="1" x14ac:dyDescent="0.15">
      <c r="B21" s="89" t="s">
        <v>48</v>
      </c>
      <c r="C21" s="90">
        <v>1</v>
      </c>
      <c r="D21" s="91">
        <v>293</v>
      </c>
      <c r="E21" s="92" t="s">
        <v>139</v>
      </c>
      <c r="F21" s="93">
        <v>73</v>
      </c>
      <c r="G21" s="93">
        <v>73</v>
      </c>
      <c r="H21" s="93">
        <v>73</v>
      </c>
      <c r="I21" s="93">
        <v>74</v>
      </c>
      <c r="J21" s="2">
        <v>1200</v>
      </c>
      <c r="K21" s="6"/>
      <c r="L21" s="94">
        <f t="shared" si="26"/>
        <v>1200</v>
      </c>
      <c r="M21" s="94">
        <f t="shared" si="1"/>
        <v>1200</v>
      </c>
      <c r="N21" s="94">
        <f t="shared" si="2"/>
        <v>1200</v>
      </c>
      <c r="O21" s="94">
        <f t="shared" si="3"/>
        <v>1200</v>
      </c>
      <c r="P21" s="94">
        <f t="shared" si="27"/>
        <v>87600</v>
      </c>
      <c r="Q21" s="94">
        <f t="shared" si="28"/>
        <v>87600</v>
      </c>
      <c r="R21" s="94">
        <f t="shared" si="29"/>
        <v>87600</v>
      </c>
      <c r="S21" s="94">
        <f t="shared" si="30"/>
        <v>88800</v>
      </c>
      <c r="T21" s="95">
        <f t="shared" si="31"/>
        <v>351600</v>
      </c>
    </row>
    <row r="22" spans="2:20" ht="12.75" x14ac:dyDescent="0.15">
      <c r="B22" s="89" t="s">
        <v>41</v>
      </c>
      <c r="C22" s="90">
        <v>2</v>
      </c>
      <c r="D22" s="91">
        <v>586</v>
      </c>
      <c r="E22" s="92" t="s">
        <v>139</v>
      </c>
      <c r="F22" s="93">
        <v>146</v>
      </c>
      <c r="G22" s="93">
        <v>146</v>
      </c>
      <c r="H22" s="93">
        <v>146</v>
      </c>
      <c r="I22" s="93">
        <v>148</v>
      </c>
      <c r="J22" s="2">
        <v>600</v>
      </c>
      <c r="K22" s="6"/>
      <c r="L22" s="94">
        <f t="shared" si="26"/>
        <v>600</v>
      </c>
      <c r="M22" s="94">
        <f t="shared" ref="M22" si="32">$J22+K22</f>
        <v>600</v>
      </c>
      <c r="N22" s="94">
        <f t="shared" ref="N22" si="33">$J22+K22</f>
        <v>600</v>
      </c>
      <c r="O22" s="94">
        <f t="shared" ref="O22" si="34">$J22+K22</f>
        <v>600</v>
      </c>
      <c r="P22" s="94">
        <f t="shared" si="27"/>
        <v>87600</v>
      </c>
      <c r="Q22" s="94">
        <f t="shared" si="28"/>
        <v>87600</v>
      </c>
      <c r="R22" s="94">
        <f t="shared" si="29"/>
        <v>87600</v>
      </c>
      <c r="S22" s="94">
        <f t="shared" si="30"/>
        <v>88800</v>
      </c>
      <c r="T22" s="95">
        <f t="shared" si="31"/>
        <v>351600</v>
      </c>
    </row>
    <row r="23" spans="2:20" ht="18" customHeight="1" x14ac:dyDescent="0.15">
      <c r="B23" s="89" t="s">
        <v>43</v>
      </c>
      <c r="C23" s="90">
        <v>1</v>
      </c>
      <c r="D23" s="91">
        <v>293</v>
      </c>
      <c r="E23" s="92" t="s">
        <v>139</v>
      </c>
      <c r="F23" s="93">
        <v>73</v>
      </c>
      <c r="G23" s="93">
        <v>73</v>
      </c>
      <c r="H23" s="93">
        <v>73</v>
      </c>
      <c r="I23" s="93">
        <v>74</v>
      </c>
      <c r="J23" s="2">
        <v>3000</v>
      </c>
      <c r="K23" s="6"/>
      <c r="L23" s="94">
        <f t="shared" si="26"/>
        <v>3000</v>
      </c>
      <c r="M23" s="94">
        <f t="shared" ref="M23" si="35">$J23+K23</f>
        <v>3000</v>
      </c>
      <c r="N23" s="94">
        <f t="shared" ref="N23" si="36">$J23+K23</f>
        <v>3000</v>
      </c>
      <c r="O23" s="94">
        <f t="shared" ref="O23" si="37">$J23+K23</f>
        <v>3000</v>
      </c>
      <c r="P23" s="94">
        <f t="shared" si="27"/>
        <v>219000</v>
      </c>
      <c r="Q23" s="94">
        <f t="shared" si="28"/>
        <v>219000</v>
      </c>
      <c r="R23" s="94">
        <f t="shared" si="29"/>
        <v>219000</v>
      </c>
      <c r="S23" s="94">
        <f t="shared" si="30"/>
        <v>222000</v>
      </c>
      <c r="T23" s="95">
        <f t="shared" si="31"/>
        <v>879000</v>
      </c>
    </row>
    <row r="24" spans="2:20" ht="12.75" x14ac:dyDescent="0.15">
      <c r="B24" s="89" t="s">
        <v>42</v>
      </c>
      <c r="C24" s="90">
        <v>1</v>
      </c>
      <c r="D24" s="91">
        <v>293</v>
      </c>
      <c r="E24" s="92" t="s">
        <v>139</v>
      </c>
      <c r="F24" s="93">
        <v>73</v>
      </c>
      <c r="G24" s="93">
        <v>73</v>
      </c>
      <c r="H24" s="93">
        <v>73</v>
      </c>
      <c r="I24" s="93">
        <v>74</v>
      </c>
      <c r="J24" s="2">
        <v>500</v>
      </c>
      <c r="K24" s="6"/>
      <c r="L24" s="94">
        <f t="shared" si="26"/>
        <v>500</v>
      </c>
      <c r="M24" s="94">
        <f t="shared" si="1"/>
        <v>500</v>
      </c>
      <c r="N24" s="94">
        <f t="shared" si="2"/>
        <v>500</v>
      </c>
      <c r="O24" s="94">
        <f t="shared" si="3"/>
        <v>500</v>
      </c>
      <c r="P24" s="94">
        <f t="shared" si="27"/>
        <v>36500</v>
      </c>
      <c r="Q24" s="94">
        <f t="shared" si="28"/>
        <v>36500</v>
      </c>
      <c r="R24" s="94">
        <f t="shared" si="29"/>
        <v>36500</v>
      </c>
      <c r="S24" s="94">
        <f t="shared" si="30"/>
        <v>37000</v>
      </c>
      <c r="T24" s="95">
        <f t="shared" si="31"/>
        <v>146500</v>
      </c>
    </row>
    <row r="25" spans="2:20" ht="22.5" x14ac:dyDescent="0.15">
      <c r="B25" s="89" t="s">
        <v>44</v>
      </c>
      <c r="C25" s="90">
        <v>1</v>
      </c>
      <c r="D25" s="91">
        <v>293</v>
      </c>
      <c r="E25" s="92" t="s">
        <v>45</v>
      </c>
      <c r="F25" s="93">
        <v>73</v>
      </c>
      <c r="G25" s="93">
        <v>73</v>
      </c>
      <c r="H25" s="93">
        <v>73</v>
      </c>
      <c r="I25" s="93">
        <v>74</v>
      </c>
      <c r="J25" s="2">
        <v>100</v>
      </c>
      <c r="K25" s="6"/>
      <c r="L25" s="94">
        <f t="shared" si="26"/>
        <v>100</v>
      </c>
      <c r="M25" s="94">
        <f t="shared" si="1"/>
        <v>100</v>
      </c>
      <c r="N25" s="94">
        <f t="shared" si="2"/>
        <v>100</v>
      </c>
      <c r="O25" s="94">
        <f t="shared" si="3"/>
        <v>100</v>
      </c>
      <c r="P25" s="94">
        <f t="shared" si="27"/>
        <v>7300</v>
      </c>
      <c r="Q25" s="94">
        <f t="shared" si="28"/>
        <v>7300</v>
      </c>
      <c r="R25" s="94">
        <f t="shared" si="29"/>
        <v>7300</v>
      </c>
      <c r="S25" s="94">
        <f t="shared" si="30"/>
        <v>7400</v>
      </c>
      <c r="T25" s="95">
        <f t="shared" si="31"/>
        <v>29300</v>
      </c>
    </row>
    <row r="26" spans="2:20" x14ac:dyDescent="0.15">
      <c r="B26" s="84" t="s">
        <v>49</v>
      </c>
      <c r="C26" s="84"/>
      <c r="D26" s="86">
        <v>503</v>
      </c>
      <c r="E26" s="84"/>
      <c r="F26" s="84"/>
      <c r="G26" s="84"/>
      <c r="H26" s="84"/>
      <c r="I26" s="84"/>
      <c r="J26" s="84"/>
      <c r="K26" s="84"/>
      <c r="L26" s="84"/>
      <c r="M26" s="84"/>
      <c r="N26" s="96"/>
      <c r="O26" s="96"/>
      <c r="P26" s="84"/>
      <c r="Q26" s="84"/>
      <c r="R26" s="84"/>
      <c r="S26" s="84"/>
      <c r="T26" s="84"/>
    </row>
    <row r="27" spans="2:20" ht="12.75" x14ac:dyDescent="0.15">
      <c r="B27" s="89" t="s">
        <v>50</v>
      </c>
      <c r="C27" s="90">
        <v>1</v>
      </c>
      <c r="D27" s="91">
        <v>503</v>
      </c>
      <c r="E27" s="92" t="s">
        <v>139</v>
      </c>
      <c r="F27" s="93">
        <v>126</v>
      </c>
      <c r="G27" s="93">
        <v>126</v>
      </c>
      <c r="H27" s="93">
        <v>126</v>
      </c>
      <c r="I27" s="93">
        <v>125</v>
      </c>
      <c r="J27" s="2">
        <v>650</v>
      </c>
      <c r="K27" s="6"/>
      <c r="L27" s="94">
        <f>$J27+K27</f>
        <v>650</v>
      </c>
      <c r="M27" s="94">
        <f t="shared" si="1"/>
        <v>650</v>
      </c>
      <c r="N27" s="94">
        <f t="shared" si="2"/>
        <v>650</v>
      </c>
      <c r="O27" s="94">
        <f t="shared" si="3"/>
        <v>650</v>
      </c>
      <c r="P27" s="94">
        <f t="shared" si="27"/>
        <v>81900</v>
      </c>
      <c r="Q27" s="94">
        <f t="shared" si="28"/>
        <v>81900</v>
      </c>
      <c r="R27" s="94">
        <f t="shared" si="29"/>
        <v>81900</v>
      </c>
      <c r="S27" s="94">
        <f t="shared" si="30"/>
        <v>81250</v>
      </c>
      <c r="T27" s="95">
        <f t="shared" si="31"/>
        <v>326950</v>
      </c>
    </row>
    <row r="28" spans="2:20" ht="12.75" x14ac:dyDescent="0.15">
      <c r="B28" s="89" t="s">
        <v>51</v>
      </c>
      <c r="C28" s="90">
        <v>1</v>
      </c>
      <c r="D28" s="91">
        <v>503</v>
      </c>
      <c r="E28" s="92" t="s">
        <v>139</v>
      </c>
      <c r="F28" s="93">
        <v>126</v>
      </c>
      <c r="G28" s="93">
        <v>126</v>
      </c>
      <c r="H28" s="93">
        <v>126</v>
      </c>
      <c r="I28" s="93">
        <v>125</v>
      </c>
      <c r="J28" s="2">
        <v>3000</v>
      </c>
      <c r="K28" s="6"/>
      <c r="L28" s="94">
        <f>$J28+K28</f>
        <v>3000</v>
      </c>
      <c r="M28" s="94">
        <f t="shared" si="1"/>
        <v>3000</v>
      </c>
      <c r="N28" s="94">
        <f t="shared" si="2"/>
        <v>3000</v>
      </c>
      <c r="O28" s="94">
        <f t="shared" si="3"/>
        <v>3000</v>
      </c>
      <c r="P28" s="94">
        <f t="shared" ref="P28" si="38">$F28*L28</f>
        <v>378000</v>
      </c>
      <c r="Q28" s="94">
        <f t="shared" ref="Q28" si="39">$G28*M28</f>
        <v>378000</v>
      </c>
      <c r="R28" s="94">
        <f t="shared" ref="R28" si="40">$H28*N28</f>
        <v>378000</v>
      </c>
      <c r="S28" s="94">
        <f t="shared" ref="S28" si="41">$I28*O28</f>
        <v>375000</v>
      </c>
      <c r="T28" s="95">
        <f t="shared" ref="T28" si="42">P28+Q28+R28+S28</f>
        <v>1509000</v>
      </c>
    </row>
    <row r="29" spans="2:20" ht="12.75" x14ac:dyDescent="0.15">
      <c r="B29" s="89" t="s">
        <v>48</v>
      </c>
      <c r="C29" s="90">
        <v>1</v>
      </c>
      <c r="D29" s="91">
        <v>503</v>
      </c>
      <c r="E29" s="92" t="s">
        <v>139</v>
      </c>
      <c r="F29" s="93">
        <v>126</v>
      </c>
      <c r="G29" s="93">
        <v>126</v>
      </c>
      <c r="H29" s="93">
        <v>126</v>
      </c>
      <c r="I29" s="93">
        <v>125</v>
      </c>
      <c r="J29" s="2">
        <v>750</v>
      </c>
      <c r="K29" s="6"/>
      <c r="L29" s="94">
        <f>$J29+K29</f>
        <v>750</v>
      </c>
      <c r="M29" s="94">
        <f t="shared" si="1"/>
        <v>750</v>
      </c>
      <c r="N29" s="94">
        <f t="shared" si="2"/>
        <v>750</v>
      </c>
      <c r="O29" s="94">
        <f t="shared" si="3"/>
        <v>750</v>
      </c>
      <c r="P29" s="94">
        <f t="shared" si="27"/>
        <v>94500</v>
      </c>
      <c r="Q29" s="94">
        <f t="shared" si="28"/>
        <v>94500</v>
      </c>
      <c r="R29" s="94">
        <f t="shared" si="29"/>
        <v>94500</v>
      </c>
      <c r="S29" s="94">
        <f t="shared" si="30"/>
        <v>93750</v>
      </c>
      <c r="T29" s="95">
        <f t="shared" si="31"/>
        <v>377250</v>
      </c>
    </row>
    <row r="30" spans="2:20" ht="22.5" x14ac:dyDescent="0.15">
      <c r="B30" s="89" t="s">
        <v>44</v>
      </c>
      <c r="C30" s="90">
        <v>1</v>
      </c>
      <c r="D30" s="91">
        <v>503</v>
      </c>
      <c r="E30" s="92" t="s">
        <v>45</v>
      </c>
      <c r="F30" s="93">
        <v>126</v>
      </c>
      <c r="G30" s="93">
        <v>126</v>
      </c>
      <c r="H30" s="93">
        <v>126</v>
      </c>
      <c r="I30" s="93">
        <v>125</v>
      </c>
      <c r="J30" s="2">
        <v>100</v>
      </c>
      <c r="K30" s="6"/>
      <c r="L30" s="94">
        <f>$J30+K30</f>
        <v>100</v>
      </c>
      <c r="M30" s="94">
        <f t="shared" si="1"/>
        <v>100</v>
      </c>
      <c r="N30" s="94">
        <f t="shared" si="2"/>
        <v>100</v>
      </c>
      <c r="O30" s="94">
        <f t="shared" si="3"/>
        <v>100</v>
      </c>
      <c r="P30" s="94">
        <f t="shared" si="27"/>
        <v>12600</v>
      </c>
      <c r="Q30" s="94">
        <f t="shared" si="28"/>
        <v>12600</v>
      </c>
      <c r="R30" s="94">
        <f t="shared" si="29"/>
        <v>12600</v>
      </c>
      <c r="S30" s="94">
        <f t="shared" si="30"/>
        <v>12500</v>
      </c>
      <c r="T30" s="95">
        <f t="shared" si="31"/>
        <v>50300</v>
      </c>
    </row>
    <row r="31" spans="2:20" x14ac:dyDescent="0.15">
      <c r="B31" s="84" t="s">
        <v>52</v>
      </c>
      <c r="C31" s="84"/>
      <c r="D31" s="86">
        <v>360</v>
      </c>
      <c r="E31" s="84"/>
      <c r="F31" s="84"/>
      <c r="G31" s="84"/>
      <c r="H31" s="84"/>
      <c r="I31" s="84"/>
      <c r="J31" s="84"/>
      <c r="K31" s="84"/>
      <c r="L31" s="84"/>
      <c r="M31" s="96"/>
      <c r="N31" s="96"/>
      <c r="O31" s="96"/>
      <c r="P31" s="84"/>
      <c r="Q31" s="84"/>
      <c r="R31" s="84"/>
      <c r="S31" s="84"/>
      <c r="T31" s="84"/>
    </row>
    <row r="32" spans="2:20" ht="12.75" x14ac:dyDescent="0.15">
      <c r="B32" s="89" t="s">
        <v>50</v>
      </c>
      <c r="C32" s="90">
        <v>1</v>
      </c>
      <c r="D32" s="91">
        <v>360</v>
      </c>
      <c r="E32" s="92" t="s">
        <v>139</v>
      </c>
      <c r="F32" s="93">
        <v>90</v>
      </c>
      <c r="G32" s="93">
        <v>90</v>
      </c>
      <c r="H32" s="93">
        <v>90</v>
      </c>
      <c r="I32" s="93">
        <v>90</v>
      </c>
      <c r="J32" s="2">
        <v>1000</v>
      </c>
      <c r="K32" s="6"/>
      <c r="L32" s="94">
        <f>$J32+K32</f>
        <v>1000</v>
      </c>
      <c r="M32" s="94">
        <f t="shared" si="1"/>
        <v>1000</v>
      </c>
      <c r="N32" s="94">
        <f t="shared" si="2"/>
        <v>1000</v>
      </c>
      <c r="O32" s="94">
        <f t="shared" si="3"/>
        <v>1000</v>
      </c>
      <c r="P32" s="94">
        <f t="shared" ref="P32:P35" si="43">$F32*L32</f>
        <v>90000</v>
      </c>
      <c r="Q32" s="94">
        <f t="shared" ref="Q32:Q35" si="44">$G32*M32</f>
        <v>90000</v>
      </c>
      <c r="R32" s="94">
        <f t="shared" ref="R32:R35" si="45">$H32*N32</f>
        <v>90000</v>
      </c>
      <c r="S32" s="94">
        <f t="shared" ref="S32:S35" si="46">$I32*O32</f>
        <v>90000</v>
      </c>
      <c r="T32" s="95">
        <f t="shared" ref="T32:T35" si="47">P32+Q32+R32+S32</f>
        <v>360000</v>
      </c>
    </row>
    <row r="33" spans="2:20" ht="12.75" x14ac:dyDescent="0.15">
      <c r="B33" s="89" t="s">
        <v>51</v>
      </c>
      <c r="C33" s="90">
        <v>1</v>
      </c>
      <c r="D33" s="91">
        <v>360</v>
      </c>
      <c r="E33" s="92" t="s">
        <v>139</v>
      </c>
      <c r="F33" s="93">
        <v>90</v>
      </c>
      <c r="G33" s="93">
        <v>90</v>
      </c>
      <c r="H33" s="93">
        <v>90</v>
      </c>
      <c r="I33" s="93">
        <v>90</v>
      </c>
      <c r="J33" s="2">
        <v>3000</v>
      </c>
      <c r="K33" s="6"/>
      <c r="L33" s="94">
        <f>$J33+K33</f>
        <v>3000</v>
      </c>
      <c r="M33" s="94">
        <f t="shared" ref="M33" si="48">$J33+K33</f>
        <v>3000</v>
      </c>
      <c r="N33" s="94">
        <f t="shared" ref="N33" si="49">$J33+K33</f>
        <v>3000</v>
      </c>
      <c r="O33" s="94">
        <f t="shared" ref="O33" si="50">$J33+K33</f>
        <v>3000</v>
      </c>
      <c r="P33" s="94">
        <f t="shared" si="43"/>
        <v>270000</v>
      </c>
      <c r="Q33" s="94">
        <f t="shared" si="44"/>
        <v>270000</v>
      </c>
      <c r="R33" s="94">
        <f t="shared" si="45"/>
        <v>270000</v>
      </c>
      <c r="S33" s="94">
        <f t="shared" si="46"/>
        <v>270000</v>
      </c>
      <c r="T33" s="95">
        <f t="shared" si="47"/>
        <v>1080000</v>
      </c>
    </row>
    <row r="34" spans="2:20" ht="22.5" customHeight="1" x14ac:dyDescent="0.15">
      <c r="B34" s="89" t="s">
        <v>48</v>
      </c>
      <c r="C34" s="90">
        <v>1</v>
      </c>
      <c r="D34" s="91">
        <v>360</v>
      </c>
      <c r="E34" s="92" t="s">
        <v>139</v>
      </c>
      <c r="F34" s="93">
        <v>90</v>
      </c>
      <c r="G34" s="93">
        <v>90</v>
      </c>
      <c r="H34" s="93">
        <v>90</v>
      </c>
      <c r="I34" s="93">
        <v>90</v>
      </c>
      <c r="J34" s="2">
        <v>750</v>
      </c>
      <c r="K34" s="6"/>
      <c r="L34" s="94">
        <f>$J34+K34</f>
        <v>750</v>
      </c>
      <c r="M34" s="94">
        <f t="shared" si="1"/>
        <v>750</v>
      </c>
      <c r="N34" s="94">
        <f t="shared" si="2"/>
        <v>750</v>
      </c>
      <c r="O34" s="94">
        <f t="shared" si="3"/>
        <v>750</v>
      </c>
      <c r="P34" s="94">
        <f t="shared" si="43"/>
        <v>67500</v>
      </c>
      <c r="Q34" s="94">
        <f t="shared" si="44"/>
        <v>67500</v>
      </c>
      <c r="R34" s="94">
        <f t="shared" si="45"/>
        <v>67500</v>
      </c>
      <c r="S34" s="94">
        <f t="shared" si="46"/>
        <v>67500</v>
      </c>
      <c r="T34" s="95">
        <f t="shared" si="47"/>
        <v>270000</v>
      </c>
    </row>
    <row r="35" spans="2:20" ht="22.5" x14ac:dyDescent="0.15">
      <c r="B35" s="89" t="s">
        <v>44</v>
      </c>
      <c r="C35" s="90">
        <v>1</v>
      </c>
      <c r="D35" s="91">
        <v>360</v>
      </c>
      <c r="E35" s="92" t="s">
        <v>45</v>
      </c>
      <c r="F35" s="93">
        <v>90</v>
      </c>
      <c r="G35" s="93">
        <v>90</v>
      </c>
      <c r="H35" s="93">
        <v>90</v>
      </c>
      <c r="I35" s="93">
        <v>90</v>
      </c>
      <c r="J35" s="2">
        <v>100</v>
      </c>
      <c r="K35" s="6"/>
      <c r="L35" s="94">
        <f>$J35+K35</f>
        <v>100</v>
      </c>
      <c r="M35" s="94">
        <f t="shared" si="1"/>
        <v>100</v>
      </c>
      <c r="N35" s="94">
        <f t="shared" si="2"/>
        <v>100</v>
      </c>
      <c r="O35" s="94">
        <f t="shared" si="3"/>
        <v>100</v>
      </c>
      <c r="P35" s="94">
        <f t="shared" si="43"/>
        <v>9000</v>
      </c>
      <c r="Q35" s="94">
        <f t="shared" si="44"/>
        <v>9000</v>
      </c>
      <c r="R35" s="94">
        <f t="shared" si="45"/>
        <v>9000</v>
      </c>
      <c r="S35" s="94">
        <f t="shared" si="46"/>
        <v>9000</v>
      </c>
      <c r="T35" s="95">
        <f t="shared" si="47"/>
        <v>36000</v>
      </c>
    </row>
    <row r="36" spans="2:20" x14ac:dyDescent="0.15">
      <c r="B36" s="84" t="s">
        <v>53</v>
      </c>
      <c r="C36" s="84"/>
      <c r="D36" s="86">
        <v>30</v>
      </c>
      <c r="E36" s="84"/>
      <c r="F36" s="84"/>
      <c r="G36" s="84"/>
      <c r="H36" s="84"/>
      <c r="I36" s="84"/>
      <c r="J36" s="84"/>
      <c r="K36" s="84"/>
      <c r="L36" s="84"/>
      <c r="M36" s="96"/>
      <c r="N36" s="96"/>
      <c r="O36" s="96"/>
      <c r="P36" s="84"/>
      <c r="Q36" s="84"/>
      <c r="R36" s="84"/>
      <c r="S36" s="84"/>
      <c r="T36" s="84"/>
    </row>
    <row r="37" spans="2:20" ht="12.75" x14ac:dyDescent="0.15">
      <c r="B37" s="89" t="s">
        <v>50</v>
      </c>
      <c r="C37" s="90">
        <v>1</v>
      </c>
      <c r="D37" s="91">
        <v>30</v>
      </c>
      <c r="E37" s="92" t="s">
        <v>139</v>
      </c>
      <c r="F37" s="93">
        <v>8</v>
      </c>
      <c r="G37" s="93">
        <v>8</v>
      </c>
      <c r="H37" s="93">
        <v>7</v>
      </c>
      <c r="I37" s="93">
        <v>7</v>
      </c>
      <c r="J37" s="2">
        <v>650</v>
      </c>
      <c r="K37" s="6"/>
      <c r="L37" s="94">
        <f>$J37+K37</f>
        <v>650</v>
      </c>
      <c r="M37" s="94">
        <f t="shared" si="1"/>
        <v>650</v>
      </c>
      <c r="N37" s="94">
        <f t="shared" si="2"/>
        <v>650</v>
      </c>
      <c r="O37" s="94">
        <f t="shared" si="3"/>
        <v>650</v>
      </c>
      <c r="P37" s="94">
        <f t="shared" ref="P37:P40" si="51">$F37*L37</f>
        <v>5200</v>
      </c>
      <c r="Q37" s="94">
        <f t="shared" ref="Q37:Q40" si="52">$G37*M37</f>
        <v>5200</v>
      </c>
      <c r="R37" s="94">
        <f t="shared" ref="R37:R40" si="53">$H37*N37</f>
        <v>4550</v>
      </c>
      <c r="S37" s="94">
        <f t="shared" ref="S37:S40" si="54">$I37*O37</f>
        <v>4550</v>
      </c>
      <c r="T37" s="95">
        <f t="shared" ref="T37:T40" si="55">P37+Q37+R37+S37</f>
        <v>19500</v>
      </c>
    </row>
    <row r="38" spans="2:20" ht="26.45" customHeight="1" x14ac:dyDescent="0.15">
      <c r="B38" s="89" t="s">
        <v>48</v>
      </c>
      <c r="C38" s="90">
        <v>1</v>
      </c>
      <c r="D38" s="91">
        <v>30</v>
      </c>
      <c r="E38" s="92" t="s">
        <v>139</v>
      </c>
      <c r="F38" s="93">
        <v>8</v>
      </c>
      <c r="G38" s="93">
        <v>8</v>
      </c>
      <c r="H38" s="93">
        <v>7</v>
      </c>
      <c r="I38" s="93">
        <v>7</v>
      </c>
      <c r="J38" s="2">
        <v>750</v>
      </c>
      <c r="K38" s="6"/>
      <c r="L38" s="94">
        <f>$J38+K38</f>
        <v>750</v>
      </c>
      <c r="M38" s="94">
        <f t="shared" si="1"/>
        <v>750</v>
      </c>
      <c r="N38" s="94">
        <f t="shared" si="2"/>
        <v>750</v>
      </c>
      <c r="O38" s="94">
        <f t="shared" si="3"/>
        <v>750</v>
      </c>
      <c r="P38" s="94">
        <f t="shared" ref="P38" si="56">$F38*L38</f>
        <v>6000</v>
      </c>
      <c r="Q38" s="94">
        <f t="shared" ref="Q38" si="57">$G38*M38</f>
        <v>6000</v>
      </c>
      <c r="R38" s="94">
        <f t="shared" ref="R38" si="58">$H38*N38</f>
        <v>5250</v>
      </c>
      <c r="S38" s="94">
        <f t="shared" ref="S38" si="59">$I38*O38</f>
        <v>5250</v>
      </c>
      <c r="T38" s="95">
        <f t="shared" ref="T38" si="60">P38+Q38+R38+S38</f>
        <v>22500</v>
      </c>
    </row>
    <row r="39" spans="2:20" ht="12.75" x14ac:dyDescent="0.15">
      <c r="B39" s="89" t="s">
        <v>51</v>
      </c>
      <c r="C39" s="90">
        <v>1</v>
      </c>
      <c r="D39" s="91">
        <v>30</v>
      </c>
      <c r="E39" s="92" t="s">
        <v>139</v>
      </c>
      <c r="F39" s="93">
        <v>8</v>
      </c>
      <c r="G39" s="93">
        <v>8</v>
      </c>
      <c r="H39" s="93">
        <v>7</v>
      </c>
      <c r="I39" s="93">
        <v>7</v>
      </c>
      <c r="J39" s="2">
        <v>3000</v>
      </c>
      <c r="K39" s="6"/>
      <c r="L39" s="94">
        <f>$J39+K39</f>
        <v>3000</v>
      </c>
      <c r="M39" s="94">
        <f t="shared" si="1"/>
        <v>3000</v>
      </c>
      <c r="N39" s="94">
        <f t="shared" si="2"/>
        <v>3000</v>
      </c>
      <c r="O39" s="94">
        <f t="shared" si="3"/>
        <v>3000</v>
      </c>
      <c r="P39" s="94">
        <f t="shared" si="51"/>
        <v>24000</v>
      </c>
      <c r="Q39" s="94">
        <f t="shared" si="52"/>
        <v>24000</v>
      </c>
      <c r="R39" s="94">
        <f t="shared" si="53"/>
        <v>21000</v>
      </c>
      <c r="S39" s="94">
        <f t="shared" si="54"/>
        <v>21000</v>
      </c>
      <c r="T39" s="95">
        <f t="shared" si="55"/>
        <v>90000</v>
      </c>
    </row>
    <row r="40" spans="2:20" ht="22.5" x14ac:dyDescent="0.15">
      <c r="B40" s="89" t="s">
        <v>44</v>
      </c>
      <c r="C40" s="90">
        <v>1</v>
      </c>
      <c r="D40" s="91">
        <v>30</v>
      </c>
      <c r="E40" s="92" t="s">
        <v>45</v>
      </c>
      <c r="F40" s="93">
        <v>8</v>
      </c>
      <c r="G40" s="93">
        <v>8</v>
      </c>
      <c r="H40" s="93">
        <v>7</v>
      </c>
      <c r="I40" s="93">
        <v>7</v>
      </c>
      <c r="J40" s="2">
        <v>100</v>
      </c>
      <c r="K40" s="6"/>
      <c r="L40" s="94">
        <f>$J40+K40</f>
        <v>100</v>
      </c>
      <c r="M40" s="94">
        <f t="shared" si="1"/>
        <v>100</v>
      </c>
      <c r="N40" s="94">
        <f t="shared" si="2"/>
        <v>100</v>
      </c>
      <c r="O40" s="94">
        <f t="shared" si="3"/>
        <v>100</v>
      </c>
      <c r="P40" s="94">
        <f t="shared" si="51"/>
        <v>800</v>
      </c>
      <c r="Q40" s="94">
        <f t="shared" si="52"/>
        <v>800</v>
      </c>
      <c r="R40" s="94">
        <f t="shared" si="53"/>
        <v>700</v>
      </c>
      <c r="S40" s="94">
        <f t="shared" si="54"/>
        <v>700</v>
      </c>
      <c r="T40" s="95">
        <f t="shared" si="55"/>
        <v>3000</v>
      </c>
    </row>
    <row r="41" spans="2:20" s="97" customFormat="1" x14ac:dyDescent="0.15">
      <c r="B41" s="84" t="s">
        <v>54</v>
      </c>
      <c r="C41" s="84"/>
      <c r="D41" s="86">
        <v>138</v>
      </c>
      <c r="E41" s="84"/>
      <c r="F41" s="84"/>
      <c r="G41" s="84"/>
      <c r="H41" s="84"/>
      <c r="I41" s="84"/>
      <c r="J41" s="84"/>
      <c r="K41" s="84"/>
      <c r="L41" s="84"/>
      <c r="M41" s="96"/>
      <c r="N41" s="96"/>
      <c r="O41" s="96"/>
      <c r="P41" s="84"/>
      <c r="Q41" s="84"/>
      <c r="R41" s="84"/>
      <c r="S41" s="84"/>
      <c r="T41" s="84"/>
    </row>
    <row r="42" spans="2:20" ht="12.75" x14ac:dyDescent="0.15">
      <c r="B42" s="89" t="s">
        <v>39</v>
      </c>
      <c r="C42" s="90">
        <v>1</v>
      </c>
      <c r="D42" s="91">
        <v>138</v>
      </c>
      <c r="E42" s="92" t="s">
        <v>139</v>
      </c>
      <c r="F42" s="93">
        <v>35</v>
      </c>
      <c r="G42" s="93">
        <v>35</v>
      </c>
      <c r="H42" s="93">
        <v>34</v>
      </c>
      <c r="I42" s="93">
        <v>34</v>
      </c>
      <c r="J42" s="2">
        <v>2000</v>
      </c>
      <c r="K42" s="6"/>
      <c r="L42" s="94">
        <f t="shared" ref="L42:L47" si="61">$J42+K42</f>
        <v>2000</v>
      </c>
      <c r="M42" s="94">
        <f>$J42+K42</f>
        <v>2000</v>
      </c>
      <c r="N42" s="94">
        <f>$J42+K42</f>
        <v>2000</v>
      </c>
      <c r="O42" s="94">
        <f>$J42+K42</f>
        <v>2000</v>
      </c>
      <c r="P42" s="94">
        <f>$F42*L42</f>
        <v>70000</v>
      </c>
      <c r="Q42" s="94">
        <f>$G42*M42</f>
        <v>70000</v>
      </c>
      <c r="R42" s="94">
        <f>$H42*N42</f>
        <v>68000</v>
      </c>
      <c r="S42" s="94">
        <f>$I42*O42</f>
        <v>68000</v>
      </c>
      <c r="T42" s="95">
        <f>P42+Q42+R42+S42</f>
        <v>276000</v>
      </c>
    </row>
    <row r="43" spans="2:20" ht="12.75" x14ac:dyDescent="0.15">
      <c r="B43" s="89" t="s">
        <v>40</v>
      </c>
      <c r="C43" s="90">
        <v>1</v>
      </c>
      <c r="D43" s="91">
        <v>138</v>
      </c>
      <c r="E43" s="92" t="s">
        <v>139</v>
      </c>
      <c r="F43" s="93">
        <v>35</v>
      </c>
      <c r="G43" s="93">
        <v>35</v>
      </c>
      <c r="H43" s="93">
        <v>34</v>
      </c>
      <c r="I43" s="93">
        <v>34</v>
      </c>
      <c r="J43" s="2">
        <v>2500</v>
      </c>
      <c r="K43" s="6"/>
      <c r="L43" s="94">
        <f t="shared" si="61"/>
        <v>2500</v>
      </c>
      <c r="M43" s="94">
        <f t="shared" ref="M43:M47" si="62">$J43+K43</f>
        <v>2500</v>
      </c>
      <c r="N43" s="94">
        <f t="shared" ref="N43:N47" si="63">$J43+K43</f>
        <v>2500</v>
      </c>
      <c r="O43" s="94">
        <f t="shared" ref="O43:O47" si="64">$J43+K43</f>
        <v>2500</v>
      </c>
      <c r="P43" s="94">
        <f t="shared" ref="P43:P47" si="65">$F43*L43</f>
        <v>87500</v>
      </c>
      <c r="Q43" s="94">
        <f t="shared" ref="Q43:Q47" si="66">$G43*M43</f>
        <v>87500</v>
      </c>
      <c r="R43" s="94">
        <f t="shared" ref="R43:R47" si="67">$H43*N43</f>
        <v>85000</v>
      </c>
      <c r="S43" s="94">
        <f t="shared" ref="S43:S47" si="68">$I43*O43</f>
        <v>85000</v>
      </c>
      <c r="T43" s="95">
        <f t="shared" ref="T43:T47" si="69">P43+Q43+R43+S43</f>
        <v>345000</v>
      </c>
    </row>
    <row r="44" spans="2:20" ht="12.75" x14ac:dyDescent="0.15">
      <c r="B44" s="89" t="s">
        <v>41</v>
      </c>
      <c r="C44" s="90">
        <v>4</v>
      </c>
      <c r="D44" s="91">
        <v>552</v>
      </c>
      <c r="E44" s="92" t="s">
        <v>139</v>
      </c>
      <c r="F44" s="93">
        <v>140</v>
      </c>
      <c r="G44" s="93">
        <v>140</v>
      </c>
      <c r="H44" s="93">
        <v>136</v>
      </c>
      <c r="I44" s="93">
        <v>136</v>
      </c>
      <c r="J44" s="2">
        <v>600</v>
      </c>
      <c r="K44" s="6"/>
      <c r="L44" s="94">
        <f t="shared" si="61"/>
        <v>600</v>
      </c>
      <c r="M44" s="94">
        <f t="shared" si="62"/>
        <v>600</v>
      </c>
      <c r="N44" s="94">
        <f t="shared" si="63"/>
        <v>600</v>
      </c>
      <c r="O44" s="94">
        <f t="shared" si="64"/>
        <v>600</v>
      </c>
      <c r="P44" s="94">
        <f t="shared" si="65"/>
        <v>84000</v>
      </c>
      <c r="Q44" s="94">
        <f t="shared" si="66"/>
        <v>84000</v>
      </c>
      <c r="R44" s="94">
        <f t="shared" si="67"/>
        <v>81600</v>
      </c>
      <c r="S44" s="94">
        <f t="shared" si="68"/>
        <v>81600</v>
      </c>
      <c r="T44" s="95">
        <f t="shared" si="69"/>
        <v>331200</v>
      </c>
    </row>
    <row r="45" spans="2:20" ht="12.75" x14ac:dyDescent="0.15">
      <c r="B45" s="89" t="s">
        <v>42</v>
      </c>
      <c r="C45" s="90">
        <v>2</v>
      </c>
      <c r="D45" s="91">
        <v>276</v>
      </c>
      <c r="E45" s="92" t="s">
        <v>139</v>
      </c>
      <c r="F45" s="93">
        <v>70</v>
      </c>
      <c r="G45" s="93">
        <v>70</v>
      </c>
      <c r="H45" s="93">
        <v>68</v>
      </c>
      <c r="I45" s="93">
        <v>68</v>
      </c>
      <c r="J45" s="2">
        <v>500</v>
      </c>
      <c r="K45" s="6"/>
      <c r="L45" s="94">
        <f t="shared" si="61"/>
        <v>500</v>
      </c>
      <c r="M45" s="94">
        <f t="shared" si="62"/>
        <v>500</v>
      </c>
      <c r="N45" s="94">
        <f t="shared" si="63"/>
        <v>500</v>
      </c>
      <c r="O45" s="94">
        <f t="shared" si="64"/>
        <v>500</v>
      </c>
      <c r="P45" s="94">
        <f t="shared" si="65"/>
        <v>35000</v>
      </c>
      <c r="Q45" s="94">
        <f t="shared" si="66"/>
        <v>35000</v>
      </c>
      <c r="R45" s="94">
        <f t="shared" si="67"/>
        <v>34000</v>
      </c>
      <c r="S45" s="94">
        <f t="shared" si="68"/>
        <v>34000</v>
      </c>
      <c r="T45" s="95">
        <f t="shared" si="69"/>
        <v>138000</v>
      </c>
    </row>
    <row r="46" spans="2:20" ht="12.75" x14ac:dyDescent="0.15">
      <c r="B46" s="89" t="s">
        <v>43</v>
      </c>
      <c r="C46" s="90">
        <v>1</v>
      </c>
      <c r="D46" s="91">
        <v>138</v>
      </c>
      <c r="E46" s="92" t="s">
        <v>139</v>
      </c>
      <c r="F46" s="93">
        <v>35</v>
      </c>
      <c r="G46" s="93">
        <v>35</v>
      </c>
      <c r="H46" s="93">
        <v>34</v>
      </c>
      <c r="I46" s="93">
        <v>34</v>
      </c>
      <c r="J46" s="2">
        <v>2000</v>
      </c>
      <c r="K46" s="6"/>
      <c r="L46" s="94">
        <f t="shared" si="61"/>
        <v>2000</v>
      </c>
      <c r="M46" s="94">
        <f t="shared" si="62"/>
        <v>2000</v>
      </c>
      <c r="N46" s="94">
        <f t="shared" si="63"/>
        <v>2000</v>
      </c>
      <c r="O46" s="94">
        <f t="shared" si="64"/>
        <v>2000</v>
      </c>
      <c r="P46" s="94">
        <f t="shared" si="65"/>
        <v>70000</v>
      </c>
      <c r="Q46" s="94">
        <f t="shared" si="66"/>
        <v>70000</v>
      </c>
      <c r="R46" s="94">
        <f t="shared" si="67"/>
        <v>68000</v>
      </c>
      <c r="S46" s="94">
        <f t="shared" si="68"/>
        <v>68000</v>
      </c>
      <c r="T46" s="95">
        <f t="shared" si="69"/>
        <v>276000</v>
      </c>
    </row>
    <row r="47" spans="2:20" ht="22.5" x14ac:dyDescent="0.15">
      <c r="B47" s="89" t="s">
        <v>44</v>
      </c>
      <c r="C47" s="90">
        <v>1</v>
      </c>
      <c r="D47" s="91">
        <v>138</v>
      </c>
      <c r="E47" s="92" t="s">
        <v>45</v>
      </c>
      <c r="F47" s="93">
        <v>35</v>
      </c>
      <c r="G47" s="93">
        <v>35</v>
      </c>
      <c r="H47" s="93">
        <v>34</v>
      </c>
      <c r="I47" s="93">
        <v>34</v>
      </c>
      <c r="J47" s="2">
        <v>100</v>
      </c>
      <c r="K47" s="6"/>
      <c r="L47" s="94">
        <f t="shared" si="61"/>
        <v>100</v>
      </c>
      <c r="M47" s="94">
        <f t="shared" si="62"/>
        <v>100</v>
      </c>
      <c r="N47" s="94">
        <f t="shared" si="63"/>
        <v>100</v>
      </c>
      <c r="O47" s="94">
        <f t="shared" si="64"/>
        <v>100</v>
      </c>
      <c r="P47" s="94">
        <f t="shared" si="65"/>
        <v>3500</v>
      </c>
      <c r="Q47" s="94">
        <f t="shared" si="66"/>
        <v>3500</v>
      </c>
      <c r="R47" s="94">
        <f t="shared" si="67"/>
        <v>3400</v>
      </c>
      <c r="S47" s="94">
        <f t="shared" si="68"/>
        <v>3400</v>
      </c>
      <c r="T47" s="95">
        <f t="shared" si="69"/>
        <v>13800</v>
      </c>
    </row>
    <row r="48" spans="2:20" s="97" customFormat="1" x14ac:dyDescent="0.15">
      <c r="B48" s="84" t="s">
        <v>55</v>
      </c>
      <c r="C48" s="84"/>
      <c r="D48" s="86">
        <v>30</v>
      </c>
      <c r="E48" s="84"/>
      <c r="F48" s="84"/>
      <c r="G48" s="84"/>
      <c r="H48" s="84"/>
      <c r="I48" s="84"/>
      <c r="J48" s="84"/>
      <c r="K48" s="84"/>
      <c r="L48" s="84"/>
      <c r="M48" s="96"/>
      <c r="N48" s="96"/>
      <c r="O48" s="96"/>
      <c r="P48" s="84"/>
      <c r="Q48" s="84"/>
      <c r="R48" s="84"/>
      <c r="S48" s="84"/>
      <c r="T48" s="84"/>
    </row>
    <row r="49" spans="2:20" ht="22.5" x14ac:dyDescent="0.15">
      <c r="B49" s="89" t="s">
        <v>56</v>
      </c>
      <c r="C49" s="90">
        <v>9</v>
      </c>
      <c r="D49" s="91">
        <v>270</v>
      </c>
      <c r="E49" s="92" t="s">
        <v>139</v>
      </c>
      <c r="F49" s="93">
        <v>67</v>
      </c>
      <c r="G49" s="93">
        <v>67</v>
      </c>
      <c r="H49" s="93">
        <v>68</v>
      </c>
      <c r="I49" s="93">
        <v>68</v>
      </c>
      <c r="J49" s="2">
        <v>4500</v>
      </c>
      <c r="K49" s="6"/>
      <c r="L49" s="94">
        <f>$J49+K49</f>
        <v>4500</v>
      </c>
      <c r="M49" s="94">
        <f t="shared" si="1"/>
        <v>4500</v>
      </c>
      <c r="N49" s="94">
        <f t="shared" si="2"/>
        <v>4500</v>
      </c>
      <c r="O49" s="94">
        <f t="shared" si="3"/>
        <v>4500</v>
      </c>
      <c r="P49" s="94">
        <f t="shared" ref="P49:P54" si="70">$F49*L49</f>
        <v>301500</v>
      </c>
      <c r="Q49" s="94">
        <f t="shared" ref="Q49:Q54" si="71">$G49*M49</f>
        <v>301500</v>
      </c>
      <c r="R49" s="94">
        <f t="shared" ref="R49:R54" si="72">$H49*N49</f>
        <v>306000</v>
      </c>
      <c r="S49" s="94">
        <f t="shared" ref="S49:S54" si="73">$I49*O49</f>
        <v>306000</v>
      </c>
      <c r="T49" s="95">
        <f t="shared" ref="T49:T54" si="74">P49+Q49+R49+S49</f>
        <v>1215000</v>
      </c>
    </row>
    <row r="50" spans="2:20" ht="12.75" x14ac:dyDescent="0.15">
      <c r="B50" s="89" t="s">
        <v>40</v>
      </c>
      <c r="C50" s="90">
        <v>1</v>
      </c>
      <c r="D50" s="91">
        <v>30</v>
      </c>
      <c r="E50" s="92" t="s">
        <v>139</v>
      </c>
      <c r="F50" s="93">
        <v>7</v>
      </c>
      <c r="G50" s="93">
        <v>7</v>
      </c>
      <c r="H50" s="93">
        <v>8</v>
      </c>
      <c r="I50" s="93">
        <v>8</v>
      </c>
      <c r="J50" s="2">
        <v>2500</v>
      </c>
      <c r="K50" s="6"/>
      <c r="L50" s="94">
        <f>$J50+K50</f>
        <v>2500</v>
      </c>
      <c r="M50" s="94">
        <f t="shared" si="1"/>
        <v>2500</v>
      </c>
      <c r="N50" s="94">
        <f t="shared" si="2"/>
        <v>2500</v>
      </c>
      <c r="O50" s="94">
        <f t="shared" si="3"/>
        <v>2500</v>
      </c>
      <c r="P50" s="94">
        <f t="shared" si="70"/>
        <v>17500</v>
      </c>
      <c r="Q50" s="94">
        <f t="shared" si="71"/>
        <v>17500</v>
      </c>
      <c r="R50" s="94">
        <f t="shared" si="72"/>
        <v>20000</v>
      </c>
      <c r="S50" s="94">
        <f t="shared" si="73"/>
        <v>20000</v>
      </c>
      <c r="T50" s="95">
        <f t="shared" si="74"/>
        <v>75000</v>
      </c>
    </row>
    <row r="51" spans="2:20" ht="12.75" x14ac:dyDescent="0.15">
      <c r="B51" s="89" t="s">
        <v>57</v>
      </c>
      <c r="C51" s="90">
        <v>4</v>
      </c>
      <c r="D51" s="91">
        <v>120</v>
      </c>
      <c r="E51" s="92" t="s">
        <v>139</v>
      </c>
      <c r="F51" s="93">
        <v>30</v>
      </c>
      <c r="G51" s="93">
        <v>30</v>
      </c>
      <c r="H51" s="93">
        <v>30</v>
      </c>
      <c r="I51" s="93">
        <v>30</v>
      </c>
      <c r="J51" s="2">
        <v>2000</v>
      </c>
      <c r="K51" s="6"/>
      <c r="L51" s="94">
        <f>$J51+K51</f>
        <v>2000</v>
      </c>
      <c r="M51" s="94">
        <f t="shared" si="1"/>
        <v>2000</v>
      </c>
      <c r="N51" s="94">
        <f t="shared" si="2"/>
        <v>2000</v>
      </c>
      <c r="O51" s="94">
        <f t="shared" si="3"/>
        <v>2000</v>
      </c>
      <c r="P51" s="94">
        <f t="shared" si="70"/>
        <v>60000</v>
      </c>
      <c r="Q51" s="94">
        <f t="shared" si="71"/>
        <v>60000</v>
      </c>
      <c r="R51" s="94">
        <f t="shared" si="72"/>
        <v>60000</v>
      </c>
      <c r="S51" s="94">
        <f t="shared" si="73"/>
        <v>60000</v>
      </c>
      <c r="T51" s="95">
        <f t="shared" si="74"/>
        <v>240000</v>
      </c>
    </row>
    <row r="52" spans="2:20" ht="32.450000000000003" customHeight="1" x14ac:dyDescent="0.15">
      <c r="B52" s="89" t="s">
        <v>43</v>
      </c>
      <c r="C52" s="90">
        <v>1</v>
      </c>
      <c r="D52" s="91">
        <v>30</v>
      </c>
      <c r="E52" s="92" t="s">
        <v>139</v>
      </c>
      <c r="F52" s="93">
        <v>7</v>
      </c>
      <c r="G52" s="93">
        <v>7</v>
      </c>
      <c r="H52" s="93">
        <v>8</v>
      </c>
      <c r="I52" s="93">
        <v>8</v>
      </c>
      <c r="J52" s="2">
        <v>2000</v>
      </c>
      <c r="K52" s="6"/>
      <c r="L52" s="94">
        <f>$J52+K52</f>
        <v>2000</v>
      </c>
      <c r="M52" s="94">
        <f t="shared" si="1"/>
        <v>2000</v>
      </c>
      <c r="N52" s="94">
        <f t="shared" si="2"/>
        <v>2000</v>
      </c>
      <c r="O52" s="94">
        <f t="shared" si="3"/>
        <v>2000</v>
      </c>
      <c r="P52" s="94">
        <f t="shared" si="70"/>
        <v>14000</v>
      </c>
      <c r="Q52" s="94">
        <f t="shared" si="71"/>
        <v>14000</v>
      </c>
      <c r="R52" s="94">
        <f t="shared" si="72"/>
        <v>16000</v>
      </c>
      <c r="S52" s="94">
        <f t="shared" si="73"/>
        <v>16000</v>
      </c>
      <c r="T52" s="95">
        <f t="shared" si="74"/>
        <v>60000</v>
      </c>
    </row>
    <row r="53" spans="2:20" ht="22.5" x14ac:dyDescent="0.15">
      <c r="B53" s="89" t="s">
        <v>58</v>
      </c>
      <c r="C53" s="90">
        <v>8</v>
      </c>
      <c r="D53" s="91">
        <v>240</v>
      </c>
      <c r="E53" s="92" t="s">
        <v>139</v>
      </c>
      <c r="F53" s="93">
        <v>60</v>
      </c>
      <c r="G53" s="93">
        <v>60</v>
      </c>
      <c r="H53" s="93">
        <v>60</v>
      </c>
      <c r="I53" s="93">
        <v>60</v>
      </c>
      <c r="J53" s="2">
        <v>500</v>
      </c>
      <c r="K53" s="6"/>
      <c r="L53" s="94">
        <f t="shared" ref="L53" si="75">$J53+K53</f>
        <v>500</v>
      </c>
      <c r="M53" s="94">
        <f t="shared" si="1"/>
        <v>500</v>
      </c>
      <c r="N53" s="94">
        <f t="shared" si="2"/>
        <v>500</v>
      </c>
      <c r="O53" s="94">
        <f t="shared" si="3"/>
        <v>500</v>
      </c>
      <c r="P53" s="94">
        <f t="shared" si="70"/>
        <v>30000</v>
      </c>
      <c r="Q53" s="94">
        <f t="shared" si="71"/>
        <v>30000</v>
      </c>
      <c r="R53" s="94">
        <f t="shared" si="72"/>
        <v>30000</v>
      </c>
      <c r="S53" s="94">
        <f t="shared" si="73"/>
        <v>30000</v>
      </c>
      <c r="T53" s="95">
        <f t="shared" si="74"/>
        <v>120000</v>
      </c>
    </row>
    <row r="54" spans="2:20" ht="22.5" x14ac:dyDescent="0.15">
      <c r="B54" s="89" t="s">
        <v>44</v>
      </c>
      <c r="C54" s="90">
        <v>1</v>
      </c>
      <c r="D54" s="91">
        <v>30</v>
      </c>
      <c r="E54" s="92" t="s">
        <v>45</v>
      </c>
      <c r="F54" s="93">
        <v>7</v>
      </c>
      <c r="G54" s="93">
        <v>7</v>
      </c>
      <c r="H54" s="93">
        <v>8</v>
      </c>
      <c r="I54" s="93">
        <v>8</v>
      </c>
      <c r="J54" s="2">
        <v>100</v>
      </c>
      <c r="K54" s="6"/>
      <c r="L54" s="94">
        <f>$J54+K54</f>
        <v>100</v>
      </c>
      <c r="M54" s="94">
        <f t="shared" si="1"/>
        <v>100</v>
      </c>
      <c r="N54" s="94">
        <f t="shared" si="2"/>
        <v>100</v>
      </c>
      <c r="O54" s="94">
        <f t="shared" si="3"/>
        <v>100</v>
      </c>
      <c r="P54" s="94">
        <f t="shared" si="70"/>
        <v>700</v>
      </c>
      <c r="Q54" s="94">
        <f t="shared" si="71"/>
        <v>700</v>
      </c>
      <c r="R54" s="94">
        <f t="shared" si="72"/>
        <v>800</v>
      </c>
      <c r="S54" s="94">
        <f t="shared" si="73"/>
        <v>800</v>
      </c>
      <c r="T54" s="95">
        <f t="shared" si="74"/>
        <v>3000</v>
      </c>
    </row>
    <row r="55" spans="2:20" s="97" customFormat="1" x14ac:dyDescent="0.15">
      <c r="B55" s="84" t="s">
        <v>59</v>
      </c>
      <c r="C55" s="84"/>
      <c r="D55" s="86">
        <v>2</v>
      </c>
      <c r="E55" s="84"/>
      <c r="F55" s="84"/>
      <c r="G55" s="84"/>
      <c r="H55" s="84"/>
      <c r="I55" s="84"/>
      <c r="J55" s="84"/>
      <c r="K55" s="84"/>
      <c r="L55" s="84"/>
      <c r="M55" s="96"/>
      <c r="N55" s="96"/>
      <c r="O55" s="96"/>
      <c r="P55" s="84"/>
      <c r="Q55" s="84"/>
      <c r="R55" s="84"/>
      <c r="S55" s="84"/>
      <c r="T55" s="84"/>
    </row>
    <row r="56" spans="2:20" ht="12.75" x14ac:dyDescent="0.15">
      <c r="B56" s="89" t="s">
        <v>47</v>
      </c>
      <c r="C56" s="90">
        <v>1</v>
      </c>
      <c r="D56" s="91">
        <v>2</v>
      </c>
      <c r="E56" s="92" t="s">
        <v>139</v>
      </c>
      <c r="F56" s="93">
        <v>1</v>
      </c>
      <c r="G56" s="93">
        <v>1</v>
      </c>
      <c r="H56" s="93">
        <v>1</v>
      </c>
      <c r="I56" s="93">
        <v>1</v>
      </c>
      <c r="J56" s="2">
        <v>1500</v>
      </c>
      <c r="K56" s="6"/>
      <c r="L56" s="94">
        <f>$J56+K56</f>
        <v>1500</v>
      </c>
      <c r="M56" s="94">
        <f>$J56+K56</f>
        <v>1500</v>
      </c>
      <c r="N56" s="94">
        <f>$J56+K56</f>
        <v>1500</v>
      </c>
      <c r="O56" s="94">
        <f>$J56+K56</f>
        <v>1500</v>
      </c>
      <c r="P56" s="94">
        <f>$F56*L56</f>
        <v>1500</v>
      </c>
      <c r="Q56" s="94">
        <f>$G56*M56</f>
        <v>1500</v>
      </c>
      <c r="R56" s="94">
        <f>$H56*N56</f>
        <v>1500</v>
      </c>
      <c r="S56" s="94">
        <f>$I56*O56</f>
        <v>1500</v>
      </c>
      <c r="T56" s="95">
        <f>P56+Q56+R56+S56</f>
        <v>6000</v>
      </c>
    </row>
    <row r="57" spans="2:20" ht="12.75" x14ac:dyDescent="0.15">
      <c r="B57" s="89" t="s">
        <v>60</v>
      </c>
      <c r="C57" s="90">
        <v>5</v>
      </c>
      <c r="D57" s="91">
        <v>2</v>
      </c>
      <c r="E57" s="92" t="s">
        <v>139</v>
      </c>
      <c r="F57" s="93">
        <v>1</v>
      </c>
      <c r="G57" s="93">
        <v>1</v>
      </c>
      <c r="H57" s="93">
        <v>1</v>
      </c>
      <c r="I57" s="93">
        <v>1</v>
      </c>
      <c r="J57" s="2">
        <v>3500</v>
      </c>
      <c r="K57" s="6"/>
      <c r="L57" s="94">
        <f t="shared" ref="L57:L65" si="76">$J57+K57</f>
        <v>3500</v>
      </c>
      <c r="M57" s="94">
        <f t="shared" si="1"/>
        <v>3500</v>
      </c>
      <c r="N57" s="94">
        <f t="shared" si="2"/>
        <v>3500</v>
      </c>
      <c r="O57" s="94">
        <f t="shared" si="3"/>
        <v>3500</v>
      </c>
      <c r="P57" s="94">
        <f t="shared" ref="P57:P61" si="77">$F57*L57</f>
        <v>3500</v>
      </c>
      <c r="Q57" s="94">
        <f t="shared" ref="Q57:Q61" si="78">$G57*M57</f>
        <v>3500</v>
      </c>
      <c r="R57" s="94">
        <f t="shared" ref="R57:R61" si="79">$H57*N57</f>
        <v>3500</v>
      </c>
      <c r="S57" s="94">
        <f t="shared" ref="S57:S61" si="80">$I57*O57</f>
        <v>3500</v>
      </c>
      <c r="T57" s="95">
        <f t="shared" ref="T57:T61" si="81">P57+Q57+R57+S57</f>
        <v>14000</v>
      </c>
    </row>
    <row r="58" spans="2:20" ht="12.75" x14ac:dyDescent="0.15">
      <c r="B58" s="89" t="s">
        <v>61</v>
      </c>
      <c r="C58" s="90">
        <v>4</v>
      </c>
      <c r="D58" s="91">
        <v>2</v>
      </c>
      <c r="E58" s="92" t="s">
        <v>139</v>
      </c>
      <c r="F58" s="93">
        <v>1</v>
      </c>
      <c r="G58" s="93">
        <v>1</v>
      </c>
      <c r="H58" s="93">
        <v>1</v>
      </c>
      <c r="I58" s="93">
        <v>1</v>
      </c>
      <c r="J58" s="2">
        <v>300</v>
      </c>
      <c r="K58" s="6"/>
      <c r="L58" s="94">
        <f t="shared" ref="L58" si="82">$J58+K58</f>
        <v>300</v>
      </c>
      <c r="M58" s="94">
        <f t="shared" ref="M58" si="83">$J58+K58</f>
        <v>300</v>
      </c>
      <c r="N58" s="94">
        <f t="shared" ref="N58" si="84">$J58+K58</f>
        <v>300</v>
      </c>
      <c r="O58" s="94">
        <f t="shared" ref="O58" si="85">$J58+K58</f>
        <v>300</v>
      </c>
      <c r="P58" s="94">
        <f t="shared" ref="P58" si="86">$F58*L58</f>
        <v>300</v>
      </c>
      <c r="Q58" s="94">
        <f t="shared" ref="Q58" si="87">$G58*M58</f>
        <v>300</v>
      </c>
      <c r="R58" s="94">
        <f t="shared" ref="R58" si="88">$H58*N58</f>
        <v>300</v>
      </c>
      <c r="S58" s="94">
        <f t="shared" ref="S58" si="89">$I58*O58</f>
        <v>300</v>
      </c>
      <c r="T58" s="95">
        <f t="shared" ref="T58" si="90">P58+Q58+R58+S58</f>
        <v>1200</v>
      </c>
    </row>
    <row r="59" spans="2:20" ht="12.75" x14ac:dyDescent="0.15">
      <c r="B59" s="89" t="s">
        <v>62</v>
      </c>
      <c r="C59" s="90">
        <v>8</v>
      </c>
      <c r="D59" s="91">
        <v>2</v>
      </c>
      <c r="E59" s="92" t="s">
        <v>139</v>
      </c>
      <c r="F59" s="93">
        <v>1</v>
      </c>
      <c r="G59" s="93">
        <v>1</v>
      </c>
      <c r="H59" s="93">
        <v>1</v>
      </c>
      <c r="I59" s="93">
        <v>1</v>
      </c>
      <c r="J59" s="2">
        <v>400</v>
      </c>
      <c r="K59" s="6"/>
      <c r="L59" s="94">
        <f t="shared" si="76"/>
        <v>400</v>
      </c>
      <c r="M59" s="94">
        <f t="shared" si="1"/>
        <v>400</v>
      </c>
      <c r="N59" s="94">
        <f t="shared" si="2"/>
        <v>400</v>
      </c>
      <c r="O59" s="94">
        <f t="shared" si="3"/>
        <v>400</v>
      </c>
      <c r="P59" s="94">
        <f t="shared" si="77"/>
        <v>400</v>
      </c>
      <c r="Q59" s="94">
        <f t="shared" si="78"/>
        <v>400</v>
      </c>
      <c r="R59" s="94">
        <f t="shared" si="79"/>
        <v>400</v>
      </c>
      <c r="S59" s="94">
        <f t="shared" si="80"/>
        <v>400</v>
      </c>
      <c r="T59" s="95">
        <f t="shared" si="81"/>
        <v>1600</v>
      </c>
    </row>
    <row r="60" spans="2:20" ht="12.75" x14ac:dyDescent="0.15">
      <c r="B60" s="89" t="s">
        <v>63</v>
      </c>
      <c r="C60" s="90">
        <v>1</v>
      </c>
      <c r="D60" s="91">
        <v>2</v>
      </c>
      <c r="E60" s="92" t="s">
        <v>139</v>
      </c>
      <c r="F60" s="93">
        <v>1</v>
      </c>
      <c r="G60" s="93">
        <v>1</v>
      </c>
      <c r="H60" s="93">
        <v>1</v>
      </c>
      <c r="I60" s="93">
        <v>1</v>
      </c>
      <c r="J60" s="2">
        <v>500</v>
      </c>
      <c r="K60" s="6"/>
      <c r="L60" s="94">
        <f t="shared" si="76"/>
        <v>500</v>
      </c>
      <c r="M60" s="94">
        <f t="shared" si="1"/>
        <v>500</v>
      </c>
      <c r="N60" s="94">
        <f t="shared" si="2"/>
        <v>500</v>
      </c>
      <c r="O60" s="94">
        <f t="shared" si="3"/>
        <v>500</v>
      </c>
      <c r="P60" s="94">
        <f t="shared" si="77"/>
        <v>500</v>
      </c>
      <c r="Q60" s="94">
        <f t="shared" si="78"/>
        <v>500</v>
      </c>
      <c r="R60" s="94">
        <f t="shared" si="79"/>
        <v>500</v>
      </c>
      <c r="S60" s="94">
        <f t="shared" si="80"/>
        <v>500</v>
      </c>
      <c r="T60" s="95">
        <f t="shared" si="81"/>
        <v>2000</v>
      </c>
    </row>
    <row r="61" spans="2:20" ht="12.75" x14ac:dyDescent="0.15">
      <c r="B61" s="89" t="s">
        <v>64</v>
      </c>
      <c r="C61" s="90">
        <v>1</v>
      </c>
      <c r="D61" s="91">
        <v>2</v>
      </c>
      <c r="E61" s="92" t="s">
        <v>139</v>
      </c>
      <c r="F61" s="93">
        <v>1</v>
      </c>
      <c r="G61" s="93">
        <v>1</v>
      </c>
      <c r="H61" s="93">
        <v>1</v>
      </c>
      <c r="I61" s="93">
        <v>1</v>
      </c>
      <c r="J61" s="2">
        <v>600</v>
      </c>
      <c r="K61" s="6"/>
      <c r="L61" s="94">
        <f t="shared" si="76"/>
        <v>600</v>
      </c>
      <c r="M61" s="94">
        <f t="shared" si="1"/>
        <v>600</v>
      </c>
      <c r="N61" s="94">
        <f t="shared" si="2"/>
        <v>600</v>
      </c>
      <c r="O61" s="94">
        <f t="shared" si="3"/>
        <v>600</v>
      </c>
      <c r="P61" s="94">
        <f t="shared" si="77"/>
        <v>600</v>
      </c>
      <c r="Q61" s="94">
        <f t="shared" si="78"/>
        <v>600</v>
      </c>
      <c r="R61" s="94">
        <f t="shared" si="79"/>
        <v>600</v>
      </c>
      <c r="S61" s="94">
        <f t="shared" si="80"/>
        <v>600</v>
      </c>
      <c r="T61" s="95">
        <f t="shared" si="81"/>
        <v>2400</v>
      </c>
    </row>
    <row r="62" spans="2:20" ht="12.75" x14ac:dyDescent="0.15">
      <c r="B62" s="89" t="s">
        <v>65</v>
      </c>
      <c r="C62" s="90">
        <v>7</v>
      </c>
      <c r="D62" s="91">
        <v>2</v>
      </c>
      <c r="E62" s="92" t="s">
        <v>139</v>
      </c>
      <c r="F62" s="93">
        <v>1</v>
      </c>
      <c r="G62" s="93">
        <v>1</v>
      </c>
      <c r="H62" s="93">
        <v>1</v>
      </c>
      <c r="I62" s="93">
        <v>1</v>
      </c>
      <c r="J62" s="2">
        <v>600</v>
      </c>
      <c r="K62" s="6"/>
      <c r="L62" s="94">
        <f t="shared" si="76"/>
        <v>600</v>
      </c>
      <c r="M62" s="94">
        <f t="shared" si="1"/>
        <v>600</v>
      </c>
      <c r="N62" s="94">
        <f t="shared" si="2"/>
        <v>600</v>
      </c>
      <c r="O62" s="94">
        <f t="shared" si="3"/>
        <v>600</v>
      </c>
      <c r="P62" s="94">
        <f t="shared" ref="P62:P65" si="91">$F62*L62</f>
        <v>600</v>
      </c>
      <c r="Q62" s="94">
        <f t="shared" ref="Q62:Q65" si="92">$G62*M62</f>
        <v>600</v>
      </c>
      <c r="R62" s="94">
        <f t="shared" ref="R62:R65" si="93">$H62*N62</f>
        <v>600</v>
      </c>
      <c r="S62" s="94">
        <f t="shared" ref="S62:S65" si="94">$I62*O62</f>
        <v>600</v>
      </c>
      <c r="T62" s="95">
        <f t="shared" ref="T62:T65" si="95">P62+Q62+R62+S62</f>
        <v>2400</v>
      </c>
    </row>
    <row r="63" spans="2:20" ht="12.75" x14ac:dyDescent="0.15">
      <c r="B63" s="89" t="s">
        <v>66</v>
      </c>
      <c r="C63" s="90">
        <v>1</v>
      </c>
      <c r="D63" s="91">
        <v>2</v>
      </c>
      <c r="E63" s="92" t="s">
        <v>139</v>
      </c>
      <c r="F63" s="93">
        <v>1</v>
      </c>
      <c r="G63" s="93">
        <v>1</v>
      </c>
      <c r="H63" s="93">
        <v>1</v>
      </c>
      <c r="I63" s="93">
        <v>1</v>
      </c>
      <c r="J63" s="2">
        <v>750</v>
      </c>
      <c r="K63" s="6"/>
      <c r="L63" s="94">
        <f t="shared" ref="L63" si="96">$J63+K63</f>
        <v>750</v>
      </c>
      <c r="M63" s="94">
        <f t="shared" ref="M63" si="97">$J63+K63</f>
        <v>750</v>
      </c>
      <c r="N63" s="94">
        <f t="shared" ref="N63" si="98">$J63+K63</f>
        <v>750</v>
      </c>
      <c r="O63" s="94">
        <f t="shared" ref="O63" si="99">$J63+K63</f>
        <v>750</v>
      </c>
      <c r="P63" s="94">
        <f t="shared" ref="P63" si="100">$F63*L63</f>
        <v>750</v>
      </c>
      <c r="Q63" s="94">
        <f t="shared" ref="Q63" si="101">$G63*M63</f>
        <v>750</v>
      </c>
      <c r="R63" s="94">
        <f t="shared" ref="R63" si="102">$H63*N63</f>
        <v>750</v>
      </c>
      <c r="S63" s="94">
        <f t="shared" ref="S63" si="103">$I63*O63</f>
        <v>750</v>
      </c>
      <c r="T63" s="95">
        <f t="shared" ref="T63" si="104">P63+Q63+R63+S63</f>
        <v>3000</v>
      </c>
    </row>
    <row r="64" spans="2:20" ht="12.75" x14ac:dyDescent="0.15">
      <c r="B64" s="89" t="s">
        <v>67</v>
      </c>
      <c r="C64" s="90">
        <v>1</v>
      </c>
      <c r="D64" s="91">
        <v>2</v>
      </c>
      <c r="E64" s="92" t="s">
        <v>139</v>
      </c>
      <c r="F64" s="93">
        <v>1</v>
      </c>
      <c r="G64" s="93">
        <v>1</v>
      </c>
      <c r="H64" s="93">
        <v>1</v>
      </c>
      <c r="I64" s="93">
        <v>1</v>
      </c>
      <c r="J64" s="2">
        <v>3000</v>
      </c>
      <c r="K64" s="6"/>
      <c r="L64" s="94">
        <f t="shared" ref="L64" si="105">$J64+K64</f>
        <v>3000</v>
      </c>
      <c r="M64" s="94">
        <f t="shared" ref="M64" si="106">$J64+K64</f>
        <v>3000</v>
      </c>
      <c r="N64" s="94">
        <f t="shared" ref="N64" si="107">$J64+K64</f>
        <v>3000</v>
      </c>
      <c r="O64" s="94">
        <f t="shared" ref="O64" si="108">$J64+K64</f>
        <v>3000</v>
      </c>
      <c r="P64" s="94">
        <f t="shared" ref="P64" si="109">$F64*L64</f>
        <v>3000</v>
      </c>
      <c r="Q64" s="94">
        <f t="shared" ref="Q64" si="110">$G64*M64</f>
        <v>3000</v>
      </c>
      <c r="R64" s="94">
        <f t="shared" ref="R64" si="111">$H64*N64</f>
        <v>3000</v>
      </c>
      <c r="S64" s="94">
        <f t="shared" ref="S64" si="112">$I64*O64</f>
        <v>3000</v>
      </c>
      <c r="T64" s="95">
        <f t="shared" ref="T64" si="113">P64+Q64+R64+S64</f>
        <v>12000</v>
      </c>
    </row>
    <row r="65" spans="2:20" ht="12.75" x14ac:dyDescent="0.15">
      <c r="B65" s="89" t="s">
        <v>68</v>
      </c>
      <c r="C65" s="90">
        <v>1</v>
      </c>
      <c r="D65" s="91">
        <v>2</v>
      </c>
      <c r="E65" s="92" t="s">
        <v>139</v>
      </c>
      <c r="F65" s="93">
        <v>1</v>
      </c>
      <c r="G65" s="93">
        <v>1</v>
      </c>
      <c r="H65" s="93">
        <v>1</v>
      </c>
      <c r="I65" s="93">
        <v>1</v>
      </c>
      <c r="J65" s="2">
        <v>3000</v>
      </c>
      <c r="K65" s="6"/>
      <c r="L65" s="94">
        <f t="shared" si="76"/>
        <v>3000</v>
      </c>
      <c r="M65" s="94">
        <f t="shared" si="1"/>
        <v>3000</v>
      </c>
      <c r="N65" s="94">
        <f t="shared" si="2"/>
        <v>3000</v>
      </c>
      <c r="O65" s="94">
        <f t="shared" si="3"/>
        <v>3000</v>
      </c>
      <c r="P65" s="94">
        <f t="shared" si="91"/>
        <v>3000</v>
      </c>
      <c r="Q65" s="94">
        <f t="shared" si="92"/>
        <v>3000</v>
      </c>
      <c r="R65" s="94">
        <f t="shared" si="93"/>
        <v>3000</v>
      </c>
      <c r="S65" s="94">
        <f t="shared" si="94"/>
        <v>3000</v>
      </c>
      <c r="T65" s="95">
        <f t="shared" si="95"/>
        <v>12000</v>
      </c>
    </row>
    <row r="66" spans="2:20" ht="22.5" x14ac:dyDescent="0.15">
      <c r="B66" s="89" t="s">
        <v>69</v>
      </c>
      <c r="C66" s="90">
        <v>1</v>
      </c>
      <c r="D66" s="91">
        <v>2</v>
      </c>
      <c r="E66" s="92" t="s">
        <v>139</v>
      </c>
      <c r="F66" s="93">
        <v>1</v>
      </c>
      <c r="G66" s="93">
        <v>1</v>
      </c>
      <c r="H66" s="93">
        <v>1</v>
      </c>
      <c r="I66" s="93">
        <v>1</v>
      </c>
      <c r="J66" s="2">
        <v>500</v>
      </c>
      <c r="K66" s="6"/>
      <c r="L66" s="94">
        <f t="shared" ref="L66" si="114">$J66+K66</f>
        <v>500</v>
      </c>
      <c r="M66" s="94">
        <f t="shared" ref="M66:M67" si="115">$J66+K66</f>
        <v>500</v>
      </c>
      <c r="N66" s="94">
        <f t="shared" ref="N66:N67" si="116">$J66+K66</f>
        <v>500</v>
      </c>
      <c r="O66" s="94">
        <f t="shared" ref="O66:O67" si="117">$J66+K66</f>
        <v>500</v>
      </c>
      <c r="P66" s="94">
        <f t="shared" ref="P66:P67" si="118">$F66*L66</f>
        <v>500</v>
      </c>
      <c r="Q66" s="94">
        <f t="shared" ref="Q66:Q67" si="119">$G66*M66</f>
        <v>500</v>
      </c>
      <c r="R66" s="94">
        <f t="shared" ref="R66:R67" si="120">$H66*N66</f>
        <v>500</v>
      </c>
      <c r="S66" s="94">
        <f t="shared" ref="S66:S67" si="121">$I66*O66</f>
        <v>500</v>
      </c>
      <c r="T66" s="95">
        <f t="shared" ref="T66:T67" si="122">P66+Q66+R66+S66</f>
        <v>2000</v>
      </c>
    </row>
    <row r="67" spans="2:20" ht="22.5" x14ac:dyDescent="0.15">
      <c r="B67" s="89" t="s">
        <v>44</v>
      </c>
      <c r="C67" s="90">
        <v>1</v>
      </c>
      <c r="D67" s="91">
        <v>2</v>
      </c>
      <c r="E67" s="92" t="s">
        <v>45</v>
      </c>
      <c r="F67" s="93">
        <v>1</v>
      </c>
      <c r="G67" s="93">
        <v>1</v>
      </c>
      <c r="H67" s="93">
        <v>1</v>
      </c>
      <c r="I67" s="93">
        <v>1</v>
      </c>
      <c r="J67" s="2">
        <v>100</v>
      </c>
      <c r="K67" s="6"/>
      <c r="L67" s="94">
        <f>$J67+K67</f>
        <v>100</v>
      </c>
      <c r="M67" s="94">
        <f t="shared" si="115"/>
        <v>100</v>
      </c>
      <c r="N67" s="94">
        <f t="shared" si="116"/>
        <v>100</v>
      </c>
      <c r="O67" s="94">
        <f t="shared" si="117"/>
        <v>100</v>
      </c>
      <c r="P67" s="94">
        <f t="shared" si="118"/>
        <v>100</v>
      </c>
      <c r="Q67" s="94">
        <f t="shared" si="119"/>
        <v>100</v>
      </c>
      <c r="R67" s="94">
        <f t="shared" si="120"/>
        <v>100</v>
      </c>
      <c r="S67" s="94">
        <f t="shared" si="121"/>
        <v>100</v>
      </c>
      <c r="T67" s="95">
        <f t="shared" si="122"/>
        <v>400</v>
      </c>
    </row>
    <row r="68" spans="2:20" s="97" customFormat="1" ht="18.600000000000001" customHeight="1" x14ac:dyDescent="0.15">
      <c r="B68" s="84" t="s">
        <v>70</v>
      </c>
      <c r="C68" s="84"/>
      <c r="D68" s="86">
        <v>1068</v>
      </c>
      <c r="E68" s="84"/>
      <c r="F68" s="84"/>
      <c r="G68" s="84"/>
      <c r="H68" s="84"/>
      <c r="I68" s="84"/>
      <c r="J68" s="84"/>
      <c r="K68" s="84"/>
      <c r="L68" s="84"/>
      <c r="M68" s="96"/>
      <c r="N68" s="96"/>
      <c r="O68" s="96"/>
      <c r="P68" s="84"/>
      <c r="Q68" s="84"/>
      <c r="R68" s="84"/>
      <c r="S68" s="84"/>
      <c r="T68" s="84"/>
    </row>
    <row r="69" spans="2:20" ht="12.75" x14ac:dyDescent="0.15">
      <c r="B69" s="89" t="s">
        <v>71</v>
      </c>
      <c r="C69" s="90">
        <v>1</v>
      </c>
      <c r="D69" s="91">
        <v>1068</v>
      </c>
      <c r="E69" s="92" t="s">
        <v>139</v>
      </c>
      <c r="F69" s="93">
        <v>267</v>
      </c>
      <c r="G69" s="93">
        <v>267</v>
      </c>
      <c r="H69" s="93">
        <v>267</v>
      </c>
      <c r="I69" s="93">
        <v>267</v>
      </c>
      <c r="J69" s="2">
        <v>1000</v>
      </c>
      <c r="K69" s="6"/>
      <c r="L69" s="94">
        <f>$J69+K69</f>
        <v>1000</v>
      </c>
      <c r="M69" s="94">
        <f t="shared" si="1"/>
        <v>1000</v>
      </c>
      <c r="N69" s="94">
        <f t="shared" si="2"/>
        <v>1000</v>
      </c>
      <c r="O69" s="94">
        <f t="shared" si="3"/>
        <v>1000</v>
      </c>
      <c r="P69" s="94">
        <f t="shared" ref="P69:P74" si="123">$F69*L69</f>
        <v>267000</v>
      </c>
      <c r="Q69" s="94">
        <f t="shared" ref="Q69:Q74" si="124">$G69*M69</f>
        <v>267000</v>
      </c>
      <c r="R69" s="94">
        <f t="shared" ref="R69:R74" si="125">$H69*N69</f>
        <v>267000</v>
      </c>
      <c r="S69" s="94">
        <f t="shared" ref="S69:S74" si="126">$I69*O69</f>
        <v>267000</v>
      </c>
      <c r="T69" s="95">
        <f t="shared" ref="T69:T74" si="127">P69+Q69+R69+S69</f>
        <v>1068000</v>
      </c>
    </row>
    <row r="70" spans="2:20" ht="22.5" x14ac:dyDescent="0.15">
      <c r="B70" s="89" t="s">
        <v>44</v>
      </c>
      <c r="C70" s="90">
        <v>1</v>
      </c>
      <c r="D70" s="91">
        <v>1068</v>
      </c>
      <c r="E70" s="92" t="s">
        <v>45</v>
      </c>
      <c r="F70" s="93">
        <v>267</v>
      </c>
      <c r="G70" s="93">
        <v>267</v>
      </c>
      <c r="H70" s="93">
        <v>267</v>
      </c>
      <c r="I70" s="93">
        <v>267</v>
      </c>
      <c r="J70" s="2">
        <v>100</v>
      </c>
      <c r="K70" s="6"/>
      <c r="L70" s="94">
        <f>$J70+K70</f>
        <v>100</v>
      </c>
      <c r="M70" s="94">
        <f t="shared" si="1"/>
        <v>100</v>
      </c>
      <c r="N70" s="94">
        <f t="shared" si="2"/>
        <v>100</v>
      </c>
      <c r="O70" s="94">
        <f t="shared" si="3"/>
        <v>100</v>
      </c>
      <c r="P70" s="94">
        <f t="shared" si="123"/>
        <v>26700</v>
      </c>
      <c r="Q70" s="94">
        <f t="shared" si="124"/>
        <v>26700</v>
      </c>
      <c r="R70" s="94">
        <f t="shared" si="125"/>
        <v>26700</v>
      </c>
      <c r="S70" s="94">
        <f t="shared" si="126"/>
        <v>26700</v>
      </c>
      <c r="T70" s="95">
        <f t="shared" si="127"/>
        <v>106800</v>
      </c>
    </row>
    <row r="71" spans="2:20" s="97" customFormat="1" ht="18.600000000000001" customHeight="1" x14ac:dyDescent="0.15">
      <c r="B71" s="84" t="s">
        <v>72</v>
      </c>
      <c r="C71" s="84"/>
      <c r="D71" s="86">
        <v>134</v>
      </c>
      <c r="E71" s="84"/>
      <c r="F71" s="84"/>
      <c r="G71" s="84"/>
      <c r="H71" s="84"/>
      <c r="I71" s="84"/>
      <c r="J71" s="84"/>
      <c r="K71" s="84"/>
      <c r="L71" s="84"/>
      <c r="M71" s="96"/>
      <c r="N71" s="96"/>
      <c r="O71" s="96"/>
      <c r="P71" s="84"/>
      <c r="Q71" s="84"/>
      <c r="R71" s="84"/>
      <c r="S71" s="84"/>
      <c r="T71" s="84"/>
    </row>
    <row r="72" spans="2:20" ht="12.75" x14ac:dyDescent="0.15">
      <c r="B72" s="89" t="s">
        <v>73</v>
      </c>
      <c r="C72" s="90">
        <v>1</v>
      </c>
      <c r="D72" s="91">
        <v>80</v>
      </c>
      <c r="E72" s="92" t="s">
        <v>139</v>
      </c>
      <c r="F72" s="93">
        <v>20</v>
      </c>
      <c r="G72" s="93">
        <v>20</v>
      </c>
      <c r="H72" s="93">
        <v>20</v>
      </c>
      <c r="I72" s="93">
        <v>20</v>
      </c>
      <c r="J72" s="2">
        <v>650</v>
      </c>
      <c r="K72" s="6"/>
      <c r="L72" s="94">
        <f>$J72+K72</f>
        <v>650</v>
      </c>
      <c r="M72" s="94">
        <f t="shared" ref="M72:M73" si="128">$J72+K72</f>
        <v>650</v>
      </c>
      <c r="N72" s="94">
        <f t="shared" ref="N72:N73" si="129">$J72+K72</f>
        <v>650</v>
      </c>
      <c r="O72" s="94">
        <f t="shared" ref="O72:O73" si="130">$J72+K72</f>
        <v>650</v>
      </c>
      <c r="P72" s="94">
        <f t="shared" ref="P72:P73" si="131">$F72*L72</f>
        <v>13000</v>
      </c>
      <c r="Q72" s="94">
        <f t="shared" ref="Q72:Q73" si="132">$G72*M72</f>
        <v>13000</v>
      </c>
      <c r="R72" s="94">
        <f t="shared" ref="R72:R73" si="133">$H72*N72</f>
        <v>13000</v>
      </c>
      <c r="S72" s="94">
        <f t="shared" ref="S72:S73" si="134">$I72*O72</f>
        <v>13000</v>
      </c>
      <c r="T72" s="95">
        <f t="shared" ref="T72:T73" si="135">P72+Q72+R72+S72</f>
        <v>52000</v>
      </c>
    </row>
    <row r="73" spans="2:20" ht="12.75" x14ac:dyDescent="0.15">
      <c r="B73" s="89" t="s">
        <v>74</v>
      </c>
      <c r="C73" s="90">
        <v>1</v>
      </c>
      <c r="D73" s="91">
        <v>29</v>
      </c>
      <c r="E73" s="92" t="s">
        <v>139</v>
      </c>
      <c r="F73" s="93">
        <v>7</v>
      </c>
      <c r="G73" s="93">
        <v>7</v>
      </c>
      <c r="H73" s="93">
        <v>7</v>
      </c>
      <c r="I73" s="93">
        <v>8</v>
      </c>
      <c r="J73" s="2">
        <v>1500</v>
      </c>
      <c r="K73" s="6"/>
      <c r="L73" s="94">
        <f t="shared" ref="L73" si="136">$J73+K73</f>
        <v>1500</v>
      </c>
      <c r="M73" s="94">
        <f t="shared" si="128"/>
        <v>1500</v>
      </c>
      <c r="N73" s="94">
        <f t="shared" si="129"/>
        <v>1500</v>
      </c>
      <c r="O73" s="94">
        <f t="shared" si="130"/>
        <v>1500</v>
      </c>
      <c r="P73" s="94">
        <f t="shared" si="131"/>
        <v>10500</v>
      </c>
      <c r="Q73" s="94">
        <f t="shared" si="132"/>
        <v>10500</v>
      </c>
      <c r="R73" s="94">
        <f t="shared" si="133"/>
        <v>10500</v>
      </c>
      <c r="S73" s="94">
        <f t="shared" si="134"/>
        <v>12000</v>
      </c>
      <c r="T73" s="95">
        <f t="shared" si="135"/>
        <v>43500</v>
      </c>
    </row>
    <row r="74" spans="2:20" ht="12.75" x14ac:dyDescent="0.15">
      <c r="B74" s="89" t="s">
        <v>75</v>
      </c>
      <c r="C74" s="90">
        <v>1</v>
      </c>
      <c r="D74" s="91">
        <v>25</v>
      </c>
      <c r="E74" s="92" t="s">
        <v>139</v>
      </c>
      <c r="F74" s="93">
        <v>6</v>
      </c>
      <c r="G74" s="93">
        <v>6</v>
      </c>
      <c r="H74" s="93">
        <v>6</v>
      </c>
      <c r="I74" s="93">
        <v>7</v>
      </c>
      <c r="J74" s="2">
        <v>2000</v>
      </c>
      <c r="K74" s="6"/>
      <c r="L74" s="94">
        <f>$J74+K74</f>
        <v>2000</v>
      </c>
      <c r="M74" s="94">
        <f t="shared" si="1"/>
        <v>2000</v>
      </c>
      <c r="N74" s="94">
        <f t="shared" si="2"/>
        <v>2000</v>
      </c>
      <c r="O74" s="94">
        <f t="shared" si="3"/>
        <v>2000</v>
      </c>
      <c r="P74" s="94">
        <f t="shared" si="123"/>
        <v>12000</v>
      </c>
      <c r="Q74" s="94">
        <f t="shared" si="124"/>
        <v>12000</v>
      </c>
      <c r="R74" s="94">
        <f t="shared" si="125"/>
        <v>12000</v>
      </c>
      <c r="S74" s="94">
        <f t="shared" si="126"/>
        <v>14000</v>
      </c>
      <c r="T74" s="95">
        <f t="shared" si="127"/>
        <v>50000</v>
      </c>
    </row>
    <row r="75" spans="2:20" s="97" customFormat="1" ht="18.600000000000001" customHeight="1" x14ac:dyDescent="0.15">
      <c r="B75" s="84" t="s">
        <v>76</v>
      </c>
      <c r="C75" s="84"/>
      <c r="D75" s="86">
        <v>1</v>
      </c>
      <c r="E75" s="84"/>
      <c r="F75" s="84"/>
      <c r="G75" s="84"/>
      <c r="H75" s="84"/>
      <c r="I75" s="84"/>
      <c r="J75" s="84"/>
      <c r="K75" s="84"/>
      <c r="L75" s="84"/>
      <c r="M75" s="96"/>
      <c r="N75" s="96"/>
      <c r="O75" s="96"/>
      <c r="P75" s="84"/>
      <c r="Q75" s="84"/>
      <c r="R75" s="84"/>
      <c r="S75" s="84"/>
      <c r="T75" s="84"/>
    </row>
    <row r="76" spans="2:20" ht="56.45" customHeight="1" x14ac:dyDescent="0.15">
      <c r="B76" s="98" t="s">
        <v>77</v>
      </c>
      <c r="C76" s="90">
        <v>1</v>
      </c>
      <c r="D76" s="91">
        <v>1</v>
      </c>
      <c r="E76" s="92" t="s">
        <v>45</v>
      </c>
      <c r="F76" s="93">
        <v>1</v>
      </c>
      <c r="G76" s="93">
        <v>1</v>
      </c>
      <c r="H76" s="93">
        <v>1</v>
      </c>
      <c r="I76" s="93">
        <v>1</v>
      </c>
      <c r="J76" s="2">
        <v>100000</v>
      </c>
      <c r="K76" s="6"/>
      <c r="L76" s="94">
        <f>$J76+K76</f>
        <v>100000</v>
      </c>
      <c r="M76" s="94">
        <f t="shared" ref="M76" si="137">$J76+K76</f>
        <v>100000</v>
      </c>
      <c r="N76" s="94">
        <f t="shared" ref="N76" si="138">$J76+K76</f>
        <v>100000</v>
      </c>
      <c r="O76" s="94">
        <f t="shared" ref="O76" si="139">$J76+K76</f>
        <v>100000</v>
      </c>
      <c r="P76" s="94">
        <f t="shared" ref="P76" si="140">$F76*L76</f>
        <v>100000</v>
      </c>
      <c r="Q76" s="94">
        <f t="shared" ref="Q76" si="141">$G76*M76</f>
        <v>100000</v>
      </c>
      <c r="R76" s="94">
        <f t="shared" ref="R76" si="142">$H76*N76</f>
        <v>100000</v>
      </c>
      <c r="S76" s="94">
        <f t="shared" ref="S76" si="143">$I76*O76</f>
        <v>100000</v>
      </c>
      <c r="T76" s="95">
        <f t="shared" ref="T76" si="144">P76+Q76+R76+S76</f>
        <v>400000</v>
      </c>
    </row>
    <row r="77" spans="2:20" ht="12.75" x14ac:dyDescent="0.15">
      <c r="E77" s="99" t="s">
        <v>78</v>
      </c>
      <c r="F77" s="99"/>
      <c r="G77" s="99"/>
      <c r="H77" s="99"/>
      <c r="I77" s="100"/>
      <c r="J77" s="100"/>
      <c r="K77" s="100"/>
      <c r="L77" s="100"/>
      <c r="M77" s="94"/>
      <c r="N77" s="100"/>
      <c r="O77" s="100"/>
      <c r="P77" s="101">
        <f>SUM(P13:P76)</f>
        <v>3090650</v>
      </c>
      <c r="Q77" s="101">
        <f t="shared" ref="Q77:S77" si="145">SUM(Q13:Q76)</f>
        <v>3090650</v>
      </c>
      <c r="R77" s="101">
        <f t="shared" si="145"/>
        <v>3085250</v>
      </c>
      <c r="S77" s="101">
        <f t="shared" si="145"/>
        <v>3091750</v>
      </c>
    </row>
    <row r="78" spans="2:20" ht="12.75" x14ac:dyDescent="0.15">
      <c r="E78" s="74"/>
      <c r="F78" s="74"/>
      <c r="G78" s="74"/>
      <c r="H78" s="74"/>
      <c r="I78" s="75"/>
      <c r="J78" s="75"/>
      <c r="K78" s="75"/>
      <c r="L78" s="75"/>
      <c r="M78" s="76"/>
      <c r="N78" s="75"/>
      <c r="O78" s="75"/>
      <c r="P78" s="77"/>
      <c r="Q78" s="77"/>
      <c r="R78" s="77"/>
      <c r="S78" s="77"/>
    </row>
    <row r="79" spans="2:20" ht="13.5" thickBot="1" x14ac:dyDescent="0.2">
      <c r="E79" s="74"/>
      <c r="F79" s="74"/>
      <c r="G79" s="74"/>
      <c r="H79" s="74"/>
      <c r="I79" s="75"/>
      <c r="J79" s="75"/>
      <c r="K79" s="75"/>
      <c r="L79" s="75"/>
      <c r="M79" s="76"/>
      <c r="N79" s="75"/>
      <c r="O79" s="75"/>
      <c r="P79" s="77"/>
      <c r="Q79" s="77"/>
      <c r="R79" s="77"/>
      <c r="S79" s="77"/>
    </row>
    <row r="80" spans="2:20" ht="13.5" thickBot="1" x14ac:dyDescent="0.2">
      <c r="B80" s="102" t="s">
        <v>20</v>
      </c>
      <c r="C80" s="103">
        <f>T80</f>
        <v>12358300</v>
      </c>
      <c r="D80" s="104"/>
      <c r="O80" s="105"/>
      <c r="T80" s="106">
        <f>SUM(T13:T76)</f>
        <v>12358300</v>
      </c>
    </row>
  </sheetData>
  <sheetProtection algorithmName="SHA-512" hashValue="1LvP8sIbS+NdmM0ieZ/tuAiPKNh8nYJZK2FEOxhIB6TsZOLmCFBDgXPdTmlRV5snxTiAnThkIQZal4bj38hxLA==" saltValue="YLtjkksg+OvZUTJXwwjChg==" spinCount="100000" sheet="1" objects="1" scenarios="1" selectLockedCells="1"/>
  <phoneticPr fontId="12" type="noConversion"/>
  <dataValidations count="1">
    <dataValidation type="custom" allowBlank="1" showInputMessage="1" showErrorMessage="1" errorTitle="Let op:" error="Beperk de invoer tot maximaal 2 decimalen." sqref="N76:S76 M76:M79 J13:S70 T13:T79 J71:L76 M71:S75" xr:uid="{57987E9F-2432-4B1C-88ED-895786909980}">
      <formula1>J13-ROUND(J13,2)=0</formula1>
    </dataValidation>
  </dataValidation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0A94B9-4B26-4657-886E-7EEC3C7EDB78}">
  <dimension ref="A1:S36"/>
  <sheetViews>
    <sheetView showGridLines="0" topLeftCell="A13" workbookViewId="0">
      <selection activeCell="E15" sqref="E15"/>
    </sheetView>
  </sheetViews>
  <sheetFormatPr defaultColWidth="20" defaultRowHeight="13.5" customHeight="1" x14ac:dyDescent="0.15"/>
  <cols>
    <col min="1" max="1" width="10.875" style="55" customWidth="1"/>
    <col min="2" max="2" width="42.875" style="55" customWidth="1"/>
    <col min="3" max="3" width="23.25" style="55" customWidth="1"/>
    <col min="4" max="4" width="32" style="55" customWidth="1"/>
    <col min="5" max="5" width="28.875" style="55" customWidth="1"/>
    <col min="6" max="6" width="17.5" style="55" customWidth="1"/>
    <col min="7" max="8" width="21.875" style="55" customWidth="1"/>
    <col min="9" max="10" width="18.875" style="55" customWidth="1"/>
    <col min="11" max="16384" width="20" style="55"/>
  </cols>
  <sheetData>
    <row r="1" spans="1:10" ht="43.5" customHeight="1" x14ac:dyDescent="0.2">
      <c r="B1" s="56" t="s">
        <v>79</v>
      </c>
    </row>
    <row r="10" spans="1:10" ht="35.25" customHeight="1" x14ac:dyDescent="0.15"/>
    <row r="11" spans="1:10" s="60" customFormat="1" ht="33.950000000000003" customHeight="1" x14ac:dyDescent="0.15">
      <c r="B11" s="61" t="s">
        <v>80</v>
      </c>
      <c r="C11" s="107"/>
      <c r="D11" s="107"/>
      <c r="E11" s="107"/>
      <c r="F11" s="107"/>
      <c r="G11" s="107"/>
      <c r="H11" s="107"/>
      <c r="I11" s="107"/>
      <c r="J11" s="107"/>
    </row>
    <row r="12" spans="1:10" s="60" customFormat="1" ht="55.5" customHeight="1" x14ac:dyDescent="0.15">
      <c r="A12" s="64"/>
      <c r="B12" s="65" t="s">
        <v>81</v>
      </c>
      <c r="C12" s="66"/>
      <c r="D12" s="67"/>
      <c r="E12" s="68" t="s">
        <v>82</v>
      </c>
      <c r="F12" s="108" t="s">
        <v>83</v>
      </c>
      <c r="G12" s="12" t="s">
        <v>84</v>
      </c>
      <c r="H12" s="12" t="s">
        <v>136</v>
      </c>
      <c r="I12" s="12" t="s">
        <v>137</v>
      </c>
      <c r="J12" s="69" t="s">
        <v>135</v>
      </c>
    </row>
    <row r="13" spans="1:10" s="73" customFormat="1" ht="20.45" customHeight="1" x14ac:dyDescent="0.15">
      <c r="A13" s="57"/>
      <c r="B13" s="70" t="s">
        <v>85</v>
      </c>
      <c r="C13" s="109"/>
      <c r="D13" s="110"/>
      <c r="E13" s="1"/>
      <c r="F13" s="10"/>
      <c r="G13" s="7">
        <v>200</v>
      </c>
      <c r="H13" s="11">
        <f>E13*G13</f>
        <v>0</v>
      </c>
      <c r="I13" s="11">
        <f>H13*F13</f>
        <v>0</v>
      </c>
      <c r="J13" s="8">
        <f>H13-I13</f>
        <v>0</v>
      </c>
    </row>
    <row r="14" spans="1:10" s="73" customFormat="1" ht="18.95" customHeight="1" x14ac:dyDescent="0.15">
      <c r="A14" s="57"/>
      <c r="B14" s="70" t="s">
        <v>86</v>
      </c>
      <c r="C14" s="109"/>
      <c r="D14" s="110"/>
      <c r="E14" s="1"/>
      <c r="F14" s="10"/>
      <c r="G14" s="7">
        <v>100</v>
      </c>
      <c r="H14" s="11">
        <f t="shared" ref="H14:H16" si="0">E14*G14</f>
        <v>0</v>
      </c>
      <c r="I14" s="11">
        <f t="shared" ref="I14:I16" si="1">H14*F14</f>
        <v>0</v>
      </c>
      <c r="J14" s="8">
        <f t="shared" ref="J14:J16" si="2">H14-I14</f>
        <v>0</v>
      </c>
    </row>
    <row r="15" spans="1:10" s="73" customFormat="1" ht="18.600000000000001" customHeight="1" x14ac:dyDescent="0.15">
      <c r="A15" s="57"/>
      <c r="B15" s="70" t="s">
        <v>87</v>
      </c>
      <c r="C15" s="109"/>
      <c r="D15" s="110"/>
      <c r="E15" s="1"/>
      <c r="F15" s="10"/>
      <c r="G15" s="7">
        <v>75</v>
      </c>
      <c r="H15" s="11">
        <f t="shared" si="0"/>
        <v>0</v>
      </c>
      <c r="I15" s="11">
        <f t="shared" si="1"/>
        <v>0</v>
      </c>
      <c r="J15" s="8">
        <f t="shared" si="2"/>
        <v>0</v>
      </c>
    </row>
    <row r="16" spans="1:10" s="73" customFormat="1" ht="15.6" customHeight="1" x14ac:dyDescent="0.15">
      <c r="A16" s="57"/>
      <c r="B16" s="70" t="s">
        <v>88</v>
      </c>
      <c r="C16" s="109"/>
      <c r="D16" s="110"/>
      <c r="E16" s="1"/>
      <c r="F16" s="10"/>
      <c r="G16" s="7">
        <v>25</v>
      </c>
      <c r="H16" s="11">
        <f t="shared" si="0"/>
        <v>0</v>
      </c>
      <c r="I16" s="11">
        <f t="shared" si="1"/>
        <v>0</v>
      </c>
      <c r="J16" s="8">
        <f t="shared" si="2"/>
        <v>0</v>
      </c>
    </row>
    <row r="17" spans="1:19" s="60" customFormat="1" ht="12.75" x14ac:dyDescent="0.15">
      <c r="A17" s="57"/>
      <c r="B17" s="58"/>
      <c r="C17" s="57"/>
      <c r="D17" s="59"/>
      <c r="E17" s="3" t="s">
        <v>18</v>
      </c>
      <c r="F17" s="3"/>
      <c r="G17" s="3"/>
      <c r="H17" s="3"/>
      <c r="I17" s="4"/>
      <c r="J17" s="9">
        <f>SUM(J13:J16)</f>
        <v>0</v>
      </c>
    </row>
    <row r="18" spans="1:19" ht="12.75" x14ac:dyDescent="0.15">
      <c r="E18" s="74"/>
      <c r="F18" s="74"/>
      <c r="G18" s="74"/>
      <c r="H18" s="74"/>
      <c r="I18" s="75"/>
      <c r="J18" s="75"/>
      <c r="K18" s="75"/>
      <c r="L18" s="75"/>
      <c r="M18" s="76"/>
      <c r="N18" s="75"/>
      <c r="O18" s="75"/>
      <c r="P18" s="77"/>
      <c r="Q18" s="77"/>
      <c r="R18" s="77"/>
      <c r="S18" s="77"/>
    </row>
    <row r="19" spans="1:19" ht="35.25" customHeight="1" x14ac:dyDescent="0.15">
      <c r="B19" s="61" t="s">
        <v>80</v>
      </c>
      <c r="C19" s="62"/>
      <c r="D19" s="62"/>
      <c r="E19" s="62"/>
      <c r="F19" s="62"/>
      <c r="G19" s="63"/>
    </row>
    <row r="20" spans="1:19" ht="35.25" customHeight="1" x14ac:dyDescent="0.15">
      <c r="B20" s="66" t="s">
        <v>89</v>
      </c>
      <c r="C20" s="66"/>
      <c r="D20" s="67"/>
      <c r="E20" s="68" t="s">
        <v>90</v>
      </c>
      <c r="F20" s="12" t="s">
        <v>91</v>
      </c>
      <c r="G20" s="69" t="s">
        <v>16</v>
      </c>
    </row>
    <row r="21" spans="1:19" ht="35.25" customHeight="1" x14ac:dyDescent="0.15">
      <c r="B21" s="70" t="s">
        <v>92</v>
      </c>
      <c r="C21" s="109"/>
      <c r="D21" s="110"/>
      <c r="E21" s="1"/>
      <c r="F21" s="7">
        <v>12</v>
      </c>
      <c r="G21" s="111">
        <f>E21*F21</f>
        <v>0</v>
      </c>
    </row>
    <row r="22" spans="1:19" s="73" customFormat="1" ht="44.1" customHeight="1" x14ac:dyDescent="0.15">
      <c r="A22" s="57"/>
      <c r="B22" s="66" t="s">
        <v>93</v>
      </c>
      <c r="C22" s="66"/>
      <c r="D22" s="67"/>
      <c r="E22" s="68" t="s">
        <v>82</v>
      </c>
      <c r="F22" s="12" t="s">
        <v>84</v>
      </c>
      <c r="G22" s="69" t="s">
        <v>94</v>
      </c>
    </row>
    <row r="23" spans="1:19" ht="35.25" customHeight="1" x14ac:dyDescent="0.15">
      <c r="B23" s="70" t="s">
        <v>95</v>
      </c>
      <c r="C23" s="109"/>
      <c r="D23" s="110"/>
      <c r="E23" s="1"/>
      <c r="F23" s="7">
        <v>50</v>
      </c>
      <c r="G23" s="111">
        <f>E23*F23</f>
        <v>0</v>
      </c>
    </row>
    <row r="24" spans="1:19" s="60" customFormat="1" ht="12.75" x14ac:dyDescent="0.15">
      <c r="A24" s="57"/>
      <c r="B24" s="58"/>
      <c r="C24" s="57"/>
      <c r="D24" s="59"/>
      <c r="E24" s="3" t="s">
        <v>18</v>
      </c>
      <c r="F24" s="4"/>
      <c r="G24" s="9">
        <f>SUM(G19:G23)</f>
        <v>0</v>
      </c>
    </row>
    <row r="25" spans="1:19" ht="12.75" x14ac:dyDescent="0.15">
      <c r="E25" s="74"/>
      <c r="F25" s="74"/>
      <c r="G25" s="74"/>
      <c r="H25" s="74"/>
      <c r="I25" s="75"/>
      <c r="J25" s="75"/>
      <c r="K25" s="75"/>
      <c r="L25" s="75"/>
      <c r="M25" s="76"/>
      <c r="N25" s="75"/>
      <c r="O25" s="75"/>
      <c r="P25" s="77"/>
      <c r="Q25" s="77"/>
      <c r="R25" s="77"/>
      <c r="S25" s="77"/>
    </row>
    <row r="26" spans="1:19" ht="35.25" customHeight="1" x14ac:dyDescent="0.15">
      <c r="B26" s="61" t="s">
        <v>80</v>
      </c>
      <c r="C26" s="62"/>
      <c r="D26" s="62"/>
      <c r="E26" s="62"/>
      <c r="F26" s="62"/>
      <c r="G26" s="63"/>
    </row>
    <row r="27" spans="1:19" ht="35.25" customHeight="1" x14ac:dyDescent="0.15">
      <c r="B27" s="66" t="s">
        <v>96</v>
      </c>
      <c r="C27" s="66"/>
      <c r="D27" s="67"/>
      <c r="E27" s="68" t="s">
        <v>90</v>
      </c>
      <c r="F27" s="12" t="s">
        <v>91</v>
      </c>
      <c r="G27" s="69" t="s">
        <v>16</v>
      </c>
    </row>
    <row r="28" spans="1:19" ht="35.25" customHeight="1" x14ac:dyDescent="0.15">
      <c r="B28" s="70" t="s">
        <v>97</v>
      </c>
      <c r="C28" s="109"/>
      <c r="D28" s="110"/>
      <c r="E28" s="1"/>
      <c r="F28" s="7">
        <v>12</v>
      </c>
      <c r="G28" s="111">
        <f>E28*F28</f>
        <v>0</v>
      </c>
    </row>
    <row r="29" spans="1:19" s="60" customFormat="1" ht="12.75" x14ac:dyDescent="0.15">
      <c r="A29" s="57"/>
      <c r="B29" s="58"/>
      <c r="C29" s="57"/>
      <c r="D29" s="59"/>
      <c r="E29" s="3" t="s">
        <v>18</v>
      </c>
      <c r="F29" s="4"/>
      <c r="G29" s="9">
        <f>SUM(G26:G28)</f>
        <v>0</v>
      </c>
    </row>
    <row r="30" spans="1:19" ht="12.75" x14ac:dyDescent="0.15">
      <c r="E30" s="74"/>
      <c r="F30" s="74"/>
      <c r="G30" s="74"/>
      <c r="H30" s="74"/>
      <c r="I30" s="75"/>
      <c r="J30" s="75"/>
      <c r="K30" s="75"/>
      <c r="L30" s="75"/>
      <c r="M30" s="76"/>
      <c r="N30" s="75"/>
      <c r="O30" s="75"/>
      <c r="P30" s="77"/>
      <c r="Q30" s="77"/>
      <c r="R30" s="77"/>
      <c r="S30" s="77"/>
    </row>
    <row r="31" spans="1:19" ht="35.25" customHeight="1" x14ac:dyDescent="0.15">
      <c r="B31" s="61" t="s">
        <v>80</v>
      </c>
      <c r="C31" s="62"/>
      <c r="D31" s="62"/>
      <c r="E31" s="62"/>
      <c r="F31" s="62"/>
      <c r="G31" s="63"/>
    </row>
    <row r="32" spans="1:19" ht="35.25" customHeight="1" x14ac:dyDescent="0.15">
      <c r="B32" s="66" t="s">
        <v>98</v>
      </c>
      <c r="C32" s="66"/>
      <c r="D32" s="67"/>
      <c r="E32" s="68" t="s">
        <v>90</v>
      </c>
      <c r="F32" s="12" t="s">
        <v>91</v>
      </c>
      <c r="G32" s="69" t="s">
        <v>16</v>
      </c>
    </row>
    <row r="33" spans="1:19" ht="35.25" customHeight="1" x14ac:dyDescent="0.15">
      <c r="B33" s="70" t="s">
        <v>99</v>
      </c>
      <c r="C33" s="109"/>
      <c r="D33" s="110"/>
      <c r="E33" s="1"/>
      <c r="F33" s="7">
        <v>12</v>
      </c>
      <c r="G33" s="111">
        <f>E33*F33</f>
        <v>0</v>
      </c>
    </row>
    <row r="34" spans="1:19" s="60" customFormat="1" ht="12.75" x14ac:dyDescent="0.15">
      <c r="A34" s="57"/>
      <c r="B34" s="58"/>
      <c r="C34" s="57"/>
      <c r="D34" s="59"/>
      <c r="E34" s="3" t="s">
        <v>18</v>
      </c>
      <c r="F34" s="4"/>
      <c r="G34" s="9">
        <f>SUM(G31:G33)</f>
        <v>0</v>
      </c>
    </row>
    <row r="35" spans="1:19" ht="12.75" x14ac:dyDescent="0.15">
      <c r="E35" s="74"/>
      <c r="F35" s="74"/>
      <c r="G35" s="74"/>
      <c r="H35" s="74"/>
      <c r="I35" s="75"/>
      <c r="J35" s="75"/>
      <c r="K35" s="75"/>
      <c r="L35" s="75"/>
      <c r="M35" s="76"/>
      <c r="N35" s="75"/>
      <c r="O35" s="75"/>
      <c r="P35" s="77"/>
      <c r="Q35" s="77"/>
      <c r="R35" s="77"/>
      <c r="S35" s="77"/>
    </row>
    <row r="36" spans="1:19" ht="24" customHeight="1" x14ac:dyDescent="0.15">
      <c r="B36" s="78" t="s">
        <v>19</v>
      </c>
      <c r="C36" s="79" t="s">
        <v>20</v>
      </c>
      <c r="D36" s="80">
        <f>(J17+G24+G29+G34)*4</f>
        <v>0</v>
      </c>
      <c r="E36" s="81"/>
      <c r="F36" s="81"/>
      <c r="G36" s="81"/>
      <c r="H36" s="81"/>
    </row>
  </sheetData>
  <sheetProtection algorithmName="SHA-512" hashValue="hUB/+Q/t+YO1h3TSdWMGVqMo2ur4TxguII+gS1S2X4hr7+SyLOBWU28/FVEJBDEElW8p6z7K6r4PYKrAhv4NgQ==" saltValue="GF1YeizetsqZMJpQ9Mb2AA==" spinCount="100000" sheet="1" objects="1" scenarios="1" selectLockedCells="1"/>
  <mergeCells count="17">
    <mergeCell ref="B11:J11"/>
    <mergeCell ref="B12:D12"/>
    <mergeCell ref="B20:D20"/>
    <mergeCell ref="B22:D22"/>
    <mergeCell ref="B27:D27"/>
    <mergeCell ref="B14:D14"/>
    <mergeCell ref="B15:D15"/>
    <mergeCell ref="B16:D16"/>
    <mergeCell ref="B13:D13"/>
    <mergeCell ref="B31:G31"/>
    <mergeCell ref="B33:D33"/>
    <mergeCell ref="B26:G26"/>
    <mergeCell ref="B28:D28"/>
    <mergeCell ref="B19:G19"/>
    <mergeCell ref="B23:D23"/>
    <mergeCell ref="B21:D21"/>
    <mergeCell ref="B32:D32"/>
  </mergeCells>
  <dataValidations count="1">
    <dataValidation type="custom" allowBlank="1" showInputMessage="1" showErrorMessage="1" errorTitle="Let op:" error="Beperk de invoer tot maximaal 2 decimalen." sqref="M35 T35 M30 T30 M25 T25 M18 T18" xr:uid="{B1B598BD-0F7D-47EF-92CC-F015E2AE099F}">
      <formula1>M18-ROUND(M18,2)=0</formula1>
    </dataValidation>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7A4B9A-E5BE-49F2-A2C9-8069548604E9}">
  <dimension ref="A1:G33"/>
  <sheetViews>
    <sheetView showGridLines="0" topLeftCell="A13" zoomScaleNormal="100" workbookViewId="0">
      <selection activeCell="E29" sqref="E29"/>
    </sheetView>
  </sheetViews>
  <sheetFormatPr defaultColWidth="20" defaultRowHeight="13.5" customHeight="1" x14ac:dyDescent="0.15"/>
  <cols>
    <col min="1" max="1" width="10.875" style="55" customWidth="1"/>
    <col min="2" max="2" width="42.875" style="55" customWidth="1"/>
    <col min="3" max="3" width="23.25" style="55" customWidth="1"/>
    <col min="4" max="4" width="32" style="55" customWidth="1"/>
    <col min="5" max="5" width="34.125" style="55" customWidth="1"/>
    <col min="6" max="6" width="19.125" style="55" customWidth="1"/>
    <col min="7" max="7" width="19.875" style="55" customWidth="1"/>
    <col min="8" max="16384" width="20" style="55"/>
  </cols>
  <sheetData>
    <row r="1" spans="1:7" ht="43.5" customHeight="1" x14ac:dyDescent="0.2">
      <c r="B1" s="56" t="s">
        <v>100</v>
      </c>
    </row>
    <row r="10" spans="1:7" ht="35.25" customHeight="1" x14ac:dyDescent="0.15"/>
    <row r="11" spans="1:7" ht="35.25" customHeight="1" x14ac:dyDescent="0.15">
      <c r="B11" s="61" t="s">
        <v>101</v>
      </c>
      <c r="C11" s="62"/>
      <c r="D11" s="62"/>
      <c r="E11" s="62"/>
      <c r="F11" s="62"/>
      <c r="G11" s="63"/>
    </row>
    <row r="12" spans="1:7" ht="35.25" customHeight="1" x14ac:dyDescent="0.15">
      <c r="B12" s="66" t="s">
        <v>13</v>
      </c>
      <c r="C12" s="66"/>
      <c r="D12" s="67"/>
      <c r="E12" s="68" t="s">
        <v>90</v>
      </c>
      <c r="F12" s="12" t="s">
        <v>91</v>
      </c>
      <c r="G12" s="69" t="s">
        <v>16</v>
      </c>
    </row>
    <row r="13" spans="1:7" ht="35.25" customHeight="1" x14ac:dyDescent="0.15">
      <c r="B13" s="70" t="s">
        <v>102</v>
      </c>
      <c r="C13" s="109"/>
      <c r="D13" s="110"/>
      <c r="E13" s="1"/>
      <c r="F13" s="7">
        <v>12</v>
      </c>
      <c r="G13" s="111">
        <f>E13*F13</f>
        <v>0</v>
      </c>
    </row>
    <row r="14" spans="1:7" s="60" customFormat="1" ht="14.45" customHeight="1" x14ac:dyDescent="0.15">
      <c r="A14" s="57"/>
      <c r="B14" s="58"/>
      <c r="C14" s="57"/>
      <c r="D14" s="59"/>
      <c r="E14" s="3" t="s">
        <v>18</v>
      </c>
      <c r="F14" s="4"/>
      <c r="G14" s="9">
        <f>SUM(G13:G13)</f>
        <v>0</v>
      </c>
    </row>
    <row r="15" spans="1:7" s="60" customFormat="1" ht="14.45" customHeight="1" x14ac:dyDescent="0.15">
      <c r="A15" s="57"/>
      <c r="B15" s="3"/>
      <c r="C15" s="3"/>
      <c r="D15" s="3"/>
      <c r="E15" s="3"/>
      <c r="F15" s="3"/>
      <c r="G15" s="3"/>
    </row>
    <row r="16" spans="1:7" ht="35.25" customHeight="1" x14ac:dyDescent="0.15">
      <c r="B16" s="61" t="s">
        <v>103</v>
      </c>
      <c r="C16" s="62"/>
      <c r="D16" s="62"/>
      <c r="E16" s="62"/>
      <c r="F16" s="62"/>
      <c r="G16" s="63"/>
    </row>
    <row r="17" spans="1:7" ht="35.25" customHeight="1" x14ac:dyDescent="0.15">
      <c r="B17" s="66" t="s">
        <v>13</v>
      </c>
      <c r="C17" s="66"/>
      <c r="D17" s="67"/>
      <c r="E17" s="68" t="s">
        <v>90</v>
      </c>
      <c r="F17" s="12" t="s">
        <v>91</v>
      </c>
      <c r="G17" s="69" t="s">
        <v>16</v>
      </c>
    </row>
    <row r="18" spans="1:7" ht="35.25" customHeight="1" x14ac:dyDescent="0.15">
      <c r="B18" s="70" t="s">
        <v>104</v>
      </c>
      <c r="C18" s="109"/>
      <c r="D18" s="110"/>
      <c r="E18" s="1"/>
      <c r="F18" s="7">
        <v>12</v>
      </c>
      <c r="G18" s="111">
        <f>E18*F18</f>
        <v>0</v>
      </c>
    </row>
    <row r="19" spans="1:7" s="60" customFormat="1" ht="14.45" customHeight="1" x14ac:dyDescent="0.15">
      <c r="A19" s="57"/>
      <c r="B19" s="58"/>
      <c r="C19" s="57"/>
      <c r="D19" s="59"/>
      <c r="E19" s="3" t="s">
        <v>18</v>
      </c>
      <c r="F19" s="4"/>
      <c r="G19" s="9">
        <f>SUM(G18:G18)</f>
        <v>0</v>
      </c>
    </row>
    <row r="20" spans="1:7" s="60" customFormat="1" ht="14.45" customHeight="1" x14ac:dyDescent="0.15">
      <c r="A20" s="57"/>
      <c r="B20" s="58"/>
      <c r="C20" s="57"/>
      <c r="D20" s="59"/>
      <c r="E20" s="3"/>
      <c r="F20" s="3"/>
      <c r="G20" s="3"/>
    </row>
    <row r="21" spans="1:7" s="60" customFormat="1" ht="30" customHeight="1" x14ac:dyDescent="0.15">
      <c r="B21" s="112" t="s">
        <v>105</v>
      </c>
      <c r="C21" s="113"/>
      <c r="D21" s="113"/>
      <c r="E21" s="113"/>
      <c r="F21" s="113"/>
      <c r="G21" s="113"/>
    </row>
    <row r="22" spans="1:7" s="60" customFormat="1" ht="38.1" customHeight="1" x14ac:dyDescent="0.15">
      <c r="A22" s="64"/>
      <c r="B22" s="65" t="s">
        <v>106</v>
      </c>
      <c r="C22" s="66"/>
      <c r="D22" s="67"/>
      <c r="E22" s="108" t="s">
        <v>82</v>
      </c>
      <c r="F22" s="12" t="s">
        <v>107</v>
      </c>
      <c r="G22" s="69" t="s">
        <v>16</v>
      </c>
    </row>
    <row r="23" spans="1:7" s="73" customFormat="1" ht="33.6" customHeight="1" x14ac:dyDescent="0.15">
      <c r="A23" s="57"/>
      <c r="B23" s="70" t="s">
        <v>108</v>
      </c>
      <c r="C23" s="109"/>
      <c r="D23" s="110"/>
      <c r="E23" s="13"/>
      <c r="F23" s="114">
        <v>2500</v>
      </c>
      <c r="G23" s="111">
        <f>E23*F23</f>
        <v>0</v>
      </c>
    </row>
    <row r="24" spans="1:7" s="73" customFormat="1" ht="33.6" customHeight="1" x14ac:dyDescent="0.15">
      <c r="A24" s="57"/>
      <c r="B24" s="70" t="s">
        <v>109</v>
      </c>
      <c r="C24" s="71"/>
      <c r="D24" s="72"/>
      <c r="E24" s="13"/>
      <c r="F24" s="114">
        <v>2500</v>
      </c>
      <c r="G24" s="111">
        <f t="shared" ref="G24:G30" si="0">E24*F24</f>
        <v>0</v>
      </c>
    </row>
    <row r="25" spans="1:7" s="73" customFormat="1" ht="33.6" customHeight="1" x14ac:dyDescent="0.15">
      <c r="A25" s="57"/>
      <c r="B25" s="70" t="s">
        <v>110</v>
      </c>
      <c r="C25" s="71"/>
      <c r="D25" s="72"/>
      <c r="E25" s="13"/>
      <c r="F25" s="114">
        <v>1250</v>
      </c>
      <c r="G25" s="111">
        <f t="shared" si="0"/>
        <v>0</v>
      </c>
    </row>
    <row r="26" spans="1:7" s="73" customFormat="1" ht="49.5" customHeight="1" x14ac:dyDescent="0.15">
      <c r="A26" s="57"/>
      <c r="B26" s="66" t="s">
        <v>111</v>
      </c>
      <c r="C26" s="66"/>
      <c r="D26" s="67"/>
      <c r="E26" s="68" t="s">
        <v>112</v>
      </c>
      <c r="F26" s="12" t="s">
        <v>84</v>
      </c>
      <c r="G26" s="69" t="s">
        <v>16</v>
      </c>
    </row>
    <row r="27" spans="1:7" s="73" customFormat="1" ht="33.6" customHeight="1" x14ac:dyDescent="0.15">
      <c r="A27" s="57"/>
      <c r="B27" s="70" t="s">
        <v>113</v>
      </c>
      <c r="C27" s="109"/>
      <c r="D27" s="110"/>
      <c r="E27" s="13"/>
      <c r="F27" s="114">
        <v>180</v>
      </c>
      <c r="G27" s="111">
        <f t="shared" si="0"/>
        <v>0</v>
      </c>
    </row>
    <row r="28" spans="1:7" s="73" customFormat="1" ht="33.6" customHeight="1" x14ac:dyDescent="0.15">
      <c r="A28" s="57"/>
      <c r="B28" s="70" t="s">
        <v>114</v>
      </c>
      <c r="C28" s="109"/>
      <c r="D28" s="110"/>
      <c r="E28" s="13"/>
      <c r="F28" s="114">
        <v>180</v>
      </c>
      <c r="G28" s="111">
        <f t="shared" ref="G28" si="1">E28*F28</f>
        <v>0</v>
      </c>
    </row>
    <row r="29" spans="1:7" s="73" customFormat="1" ht="33.6" customHeight="1" x14ac:dyDescent="0.15">
      <c r="A29" s="57"/>
      <c r="B29" s="70" t="s">
        <v>115</v>
      </c>
      <c r="C29" s="71"/>
      <c r="D29" s="72"/>
      <c r="E29" s="13"/>
      <c r="F29" s="114">
        <v>88</v>
      </c>
      <c r="G29" s="111">
        <f t="shared" si="0"/>
        <v>0</v>
      </c>
    </row>
    <row r="30" spans="1:7" s="73" customFormat="1" ht="33.6" customHeight="1" x14ac:dyDescent="0.15">
      <c r="A30" s="57"/>
      <c r="B30" s="70" t="s">
        <v>116</v>
      </c>
      <c r="C30" s="71"/>
      <c r="D30" s="72"/>
      <c r="E30" s="13"/>
      <c r="F30" s="114">
        <v>20</v>
      </c>
      <c r="G30" s="111">
        <f t="shared" si="0"/>
        <v>0</v>
      </c>
    </row>
    <row r="31" spans="1:7" s="60" customFormat="1" ht="14.45" customHeight="1" x14ac:dyDescent="0.15">
      <c r="A31" s="57"/>
      <c r="B31" s="58"/>
      <c r="C31" s="57"/>
      <c r="D31" s="59"/>
      <c r="E31" s="3"/>
      <c r="F31" s="4"/>
      <c r="G31" s="9">
        <f>SUM(G23:G30)</f>
        <v>0</v>
      </c>
    </row>
    <row r="32" spans="1:7" s="60" customFormat="1" ht="14.45" customHeight="1" x14ac:dyDescent="0.15">
      <c r="A32" s="57"/>
      <c r="B32" s="58"/>
      <c r="C32" s="57"/>
      <c r="D32" s="59"/>
      <c r="E32" s="3"/>
      <c r="F32" s="3"/>
      <c r="G32" s="3"/>
    </row>
    <row r="33" spans="2:7" ht="23.25" customHeight="1" x14ac:dyDescent="0.15">
      <c r="B33" s="78" t="s">
        <v>19</v>
      </c>
      <c r="C33" s="79" t="s">
        <v>20</v>
      </c>
      <c r="D33" s="80">
        <f>(G14+G19+G31)*4</f>
        <v>0</v>
      </c>
      <c r="E33" s="81"/>
      <c r="F33" s="81"/>
      <c r="G33" s="81"/>
    </row>
  </sheetData>
  <sheetProtection algorithmName="SHA-512" hashValue="L0jFqgKkXgoo/XAMZkXlH1WaE8bAbXMBAJazYCMc1FSkbzQ/G46CllpGvehBTZ/lxL3DE3sFUXKFsWbWnvWqjQ==" saltValue="QNc2OVRCf6ryVElevOsK6A==" spinCount="100000" sheet="1" objects="1" scenarios="1" selectLockedCells="1"/>
  <mergeCells count="16">
    <mergeCell ref="B11:G11"/>
    <mergeCell ref="B12:D12"/>
    <mergeCell ref="B13:D13"/>
    <mergeCell ref="B29:D29"/>
    <mergeCell ref="B30:D30"/>
    <mergeCell ref="B16:G16"/>
    <mergeCell ref="B27:D27"/>
    <mergeCell ref="B21:G21"/>
    <mergeCell ref="B23:D23"/>
    <mergeCell ref="B25:D25"/>
    <mergeCell ref="B24:D24"/>
    <mergeCell ref="B26:D26"/>
    <mergeCell ref="B18:D18"/>
    <mergeCell ref="B17:D17"/>
    <mergeCell ref="B22:D22"/>
    <mergeCell ref="B28:D28"/>
  </mergeCells>
  <phoneticPr fontId="12" type="noConversion"/>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A8423B-CA51-4A6F-B943-C2E940B0EC5E}">
  <dimension ref="A1:J22"/>
  <sheetViews>
    <sheetView showGridLines="0" topLeftCell="A2" zoomScale="110" zoomScaleNormal="110" workbookViewId="0">
      <selection activeCell="E16" sqref="E16"/>
    </sheetView>
  </sheetViews>
  <sheetFormatPr defaultColWidth="0" defaultRowHeight="14.25" x14ac:dyDescent="0.2"/>
  <cols>
    <col min="1" max="1" width="10.875" style="117" customWidth="1"/>
    <col min="2" max="2" width="27.5" style="117" customWidth="1"/>
    <col min="3" max="3" width="41.625" style="117" customWidth="1"/>
    <col min="4" max="4" width="20.5" style="117" customWidth="1"/>
    <col min="5" max="5" width="15.25" style="117" customWidth="1"/>
    <col min="6" max="6" width="17.25" style="117" customWidth="1"/>
    <col min="7" max="7" width="20.875" style="117" customWidth="1"/>
    <col min="8" max="8" width="16.75" style="117" customWidth="1"/>
    <col min="9" max="9" width="19.875" style="117" customWidth="1"/>
    <col min="10" max="10" width="0" style="117" hidden="1" customWidth="1"/>
    <col min="11" max="16384" width="11.5" style="117" hidden="1"/>
  </cols>
  <sheetData>
    <row r="1" spans="2:9" ht="43.5" customHeight="1" x14ac:dyDescent="0.2">
      <c r="B1" s="115" t="s">
        <v>117</v>
      </c>
      <c r="C1" s="116"/>
      <c r="D1" s="116"/>
      <c r="E1" s="116"/>
      <c r="F1" s="116"/>
      <c r="G1" s="116"/>
      <c r="H1" s="116"/>
      <c r="I1" s="116"/>
    </row>
    <row r="2" spans="2:9" ht="298.5" customHeight="1" x14ac:dyDescent="0.2">
      <c r="B2" s="118" t="s">
        <v>142</v>
      </c>
      <c r="C2" s="119"/>
      <c r="D2" s="119"/>
      <c r="E2" s="119"/>
      <c r="F2" s="119"/>
      <c r="G2" s="119"/>
      <c r="H2" s="119"/>
      <c r="I2" s="120"/>
    </row>
    <row r="3" spans="2:9" x14ac:dyDescent="0.2">
      <c r="B3" s="121"/>
      <c r="C3" s="121"/>
      <c r="D3" s="121"/>
      <c r="E3" s="121"/>
      <c r="F3" s="121"/>
      <c r="G3" s="121"/>
      <c r="H3" s="121"/>
      <c r="I3" s="122"/>
    </row>
    <row r="4" spans="2:9" x14ac:dyDescent="0.2">
      <c r="B4" s="123" t="s">
        <v>118</v>
      </c>
      <c r="C4" s="122"/>
      <c r="D4" s="122"/>
      <c r="E4" s="122"/>
      <c r="F4" s="122"/>
      <c r="G4" s="122"/>
      <c r="H4" s="122"/>
      <c r="I4" s="122"/>
    </row>
    <row r="5" spans="2:9" ht="25.5" x14ac:dyDescent="0.2">
      <c r="B5" s="68" t="s">
        <v>119</v>
      </c>
      <c r="C5" s="68" t="s">
        <v>120</v>
      </c>
      <c r="D5" s="68" t="s">
        <v>121</v>
      </c>
      <c r="E5" s="122"/>
      <c r="F5" s="122"/>
      <c r="G5" s="122"/>
      <c r="H5" s="122"/>
      <c r="I5" s="122"/>
    </row>
    <row r="6" spans="2:9" x14ac:dyDescent="0.2">
      <c r="B6" s="124" t="s">
        <v>122</v>
      </c>
      <c r="C6" s="124" t="s">
        <v>143</v>
      </c>
      <c r="D6" s="125">
        <f>I17</f>
        <v>0</v>
      </c>
      <c r="E6" s="122"/>
      <c r="F6" s="122"/>
      <c r="G6" s="122"/>
      <c r="H6" s="122"/>
      <c r="I6" s="122"/>
    </row>
    <row r="7" spans="2:9" ht="14.25" customHeight="1" x14ac:dyDescent="0.2">
      <c r="B7" s="124" t="s">
        <v>123</v>
      </c>
      <c r="C7" s="124" t="s">
        <v>144</v>
      </c>
      <c r="D7" s="125">
        <f>G22</f>
        <v>0</v>
      </c>
      <c r="E7" s="122"/>
      <c r="F7" s="122"/>
      <c r="G7" s="122"/>
      <c r="H7" s="122"/>
      <c r="I7" s="122"/>
    </row>
    <row r="8" spans="2:9" x14ac:dyDescent="0.2">
      <c r="B8" s="126" t="s">
        <v>124</v>
      </c>
      <c r="C8" s="127"/>
      <c r="D8" s="16">
        <f>SUM(D6:D7)</f>
        <v>0</v>
      </c>
      <c r="E8" s="5"/>
      <c r="F8" s="128"/>
      <c r="G8" s="128"/>
      <c r="H8" s="128"/>
      <c r="I8" s="128"/>
    </row>
    <row r="9" spans="2:9" x14ac:dyDescent="0.2">
      <c r="D9" s="122"/>
      <c r="E9" s="122"/>
      <c r="F9" s="122"/>
      <c r="G9" s="122"/>
      <c r="H9" s="122"/>
      <c r="I9" s="122"/>
    </row>
    <row r="10" spans="2:9" s="60" customFormat="1" ht="33.950000000000003" customHeight="1" x14ac:dyDescent="0.15">
      <c r="B10" s="61" t="s">
        <v>125</v>
      </c>
      <c r="C10" s="107"/>
      <c r="D10" s="107"/>
      <c r="E10" s="107"/>
      <c r="F10" s="107"/>
      <c r="G10" s="107"/>
      <c r="H10" s="107"/>
      <c r="I10" s="107"/>
    </row>
    <row r="11" spans="2:9" ht="38.25" x14ac:dyDescent="0.2">
      <c r="B11" s="129" t="s">
        <v>126</v>
      </c>
      <c r="C11" s="130"/>
      <c r="D11" s="68" t="s">
        <v>127</v>
      </c>
      <c r="E11" s="68" t="s">
        <v>128</v>
      </c>
      <c r="F11" s="68" t="s">
        <v>129</v>
      </c>
      <c r="G11" s="68" t="s">
        <v>130</v>
      </c>
      <c r="H11" s="68" t="s">
        <v>131</v>
      </c>
      <c r="I11" s="68" t="s">
        <v>132</v>
      </c>
    </row>
    <row r="12" spans="2:9" x14ac:dyDescent="0.2">
      <c r="B12" s="18"/>
      <c r="C12" s="19"/>
      <c r="D12" s="14"/>
      <c r="E12" s="14"/>
      <c r="F12" s="14"/>
      <c r="G12" s="14"/>
      <c r="H12" s="13"/>
      <c r="I12" s="15">
        <f>G12*H12</f>
        <v>0</v>
      </c>
    </row>
    <row r="13" spans="2:9" x14ac:dyDescent="0.2">
      <c r="B13" s="18"/>
      <c r="C13" s="19"/>
      <c r="D13" s="14"/>
      <c r="E13" s="14"/>
      <c r="F13" s="14"/>
      <c r="G13" s="14"/>
      <c r="H13" s="13"/>
      <c r="I13" s="15">
        <f>G13*H13</f>
        <v>0</v>
      </c>
    </row>
    <row r="14" spans="2:9" x14ac:dyDescent="0.2">
      <c r="B14" s="18"/>
      <c r="C14" s="19"/>
      <c r="D14" s="14"/>
      <c r="E14" s="14"/>
      <c r="F14" s="14"/>
      <c r="G14" s="14"/>
      <c r="H14" s="13"/>
      <c r="I14" s="15">
        <f>G14*H14</f>
        <v>0</v>
      </c>
    </row>
    <row r="15" spans="2:9" x14ac:dyDescent="0.2">
      <c r="B15" s="18"/>
      <c r="C15" s="19"/>
      <c r="D15" s="14"/>
      <c r="E15" s="14"/>
      <c r="F15" s="14"/>
      <c r="G15" s="14"/>
      <c r="H15" s="13"/>
      <c r="I15" s="15">
        <f>G15*H15</f>
        <v>0</v>
      </c>
    </row>
    <row r="16" spans="2:9" x14ac:dyDescent="0.2">
      <c r="B16" s="18"/>
      <c r="C16" s="19"/>
      <c r="D16" s="14"/>
      <c r="E16" s="14"/>
      <c r="F16" s="14"/>
      <c r="G16" s="14"/>
      <c r="H16" s="13"/>
      <c r="I16" s="15">
        <f>G16*H16</f>
        <v>0</v>
      </c>
    </row>
    <row r="17" spans="1:9" x14ac:dyDescent="0.2">
      <c r="G17" s="17" t="s">
        <v>147</v>
      </c>
      <c r="H17" s="131"/>
      <c r="I17" s="16">
        <f>SUM(I12:I16)</f>
        <v>0</v>
      </c>
    </row>
    <row r="18" spans="1:9" x14ac:dyDescent="0.2">
      <c r="D18" s="122"/>
      <c r="E18" s="122"/>
      <c r="F18" s="122"/>
      <c r="G18" s="122"/>
      <c r="H18" s="122"/>
      <c r="I18" s="122"/>
    </row>
    <row r="19" spans="1:9" s="55" customFormat="1" ht="35.25" customHeight="1" x14ac:dyDescent="0.15">
      <c r="B19" s="61" t="s">
        <v>133</v>
      </c>
      <c r="C19" s="62"/>
      <c r="D19" s="62"/>
      <c r="E19" s="62"/>
      <c r="F19" s="62"/>
      <c r="G19" s="63"/>
    </row>
    <row r="20" spans="1:9" s="55" customFormat="1" ht="45" customHeight="1" x14ac:dyDescent="0.15">
      <c r="B20" s="66" t="s">
        <v>13</v>
      </c>
      <c r="C20" s="66"/>
      <c r="D20" s="67"/>
      <c r="E20" s="68" t="s">
        <v>90</v>
      </c>
      <c r="F20" s="12" t="s">
        <v>91</v>
      </c>
      <c r="G20" s="132" t="s">
        <v>146</v>
      </c>
    </row>
    <row r="21" spans="1:9" s="55" customFormat="1" ht="35.25" customHeight="1" x14ac:dyDescent="0.15">
      <c r="B21" s="70" t="s">
        <v>134</v>
      </c>
      <c r="C21" s="109"/>
      <c r="D21" s="110"/>
      <c r="E21" s="1"/>
      <c r="F21" s="7">
        <v>12</v>
      </c>
      <c r="G21" s="133">
        <f>E21*F21</f>
        <v>0</v>
      </c>
    </row>
    <row r="22" spans="1:9" s="60" customFormat="1" ht="14.45" customHeight="1" x14ac:dyDescent="0.15">
      <c r="A22" s="57"/>
      <c r="B22" s="58"/>
      <c r="C22" s="57"/>
      <c r="D22" s="134" t="s">
        <v>145</v>
      </c>
      <c r="E22" s="135"/>
      <c r="F22" s="136"/>
      <c r="G22" s="16">
        <f>SUM(G21:G21)*4</f>
        <v>0</v>
      </c>
    </row>
  </sheetData>
  <sheetProtection algorithmName="SHA-512" hashValue="uPW4PttOKwjAuzHBlI4uKt/2VA4dhSetcS8p5e4vf0O13OHN4fQpEfmDK0ksiOWa5AgzNklAd5MCgcIhV07FSg==" saltValue="96I2i5KJ22TBrA4QTXneyA==" spinCount="100000" sheet="1" objects="1" scenarios="1" selectLockedCells="1"/>
  <mergeCells count="14">
    <mergeCell ref="D22:F22"/>
    <mergeCell ref="G17:H17"/>
    <mergeCell ref="B20:D20"/>
    <mergeCell ref="B21:D21"/>
    <mergeCell ref="B2:I2"/>
    <mergeCell ref="B8:C8"/>
    <mergeCell ref="B10:I10"/>
    <mergeCell ref="B11:C11"/>
    <mergeCell ref="B19:G19"/>
    <mergeCell ref="B12:C12"/>
    <mergeCell ref="B13:C13"/>
    <mergeCell ref="B14:C14"/>
    <mergeCell ref="B15:C15"/>
    <mergeCell ref="B16:C16"/>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c892affd-9aea-4100-a63a-0b29159ee2f9" xsi:nil="true"/>
    <lcf76f155ced4ddcb4097134ff3c332f xmlns="5976950d-f5c8-4a84-b442-8b9faad1e7e2">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B30CA212B10AAD4BBC6E765BEB5B24AE" ma:contentTypeVersion="15" ma:contentTypeDescription="Een nieuw document maken." ma:contentTypeScope="" ma:versionID="dbcdea179d09cce5416b7a80c8e60e36">
  <xsd:schema xmlns:xsd="http://www.w3.org/2001/XMLSchema" xmlns:xs="http://www.w3.org/2001/XMLSchema" xmlns:p="http://schemas.microsoft.com/office/2006/metadata/properties" xmlns:ns2="5976950d-f5c8-4a84-b442-8b9faad1e7e2" xmlns:ns3="c892affd-9aea-4100-a63a-0b29159ee2f9" targetNamespace="http://schemas.microsoft.com/office/2006/metadata/properties" ma:root="true" ma:fieldsID="9cb56060b5bd338dd6196cc5bbcf9df7" ns2:_="" ns3:_="">
    <xsd:import namespace="5976950d-f5c8-4a84-b442-8b9faad1e7e2"/>
    <xsd:import namespace="c892affd-9aea-4100-a63a-0b29159ee2f9"/>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3:SharedWithUsers" minOccurs="0"/>
                <xsd:element ref="ns3:SharedWithDetails" minOccurs="0"/>
                <xsd:element ref="ns2:MediaServiceSearchPropertie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976950d-f5c8-4a84-b442-8b9faad1e7e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SearchProperties" ma:index="17" nillable="true" ma:displayName="MediaServiceSearchProperties" ma:hidden="true" ma:internalName="MediaServiceSearchProperties" ma:readOnly="true">
      <xsd:simpleType>
        <xsd:restriction base="dms:Note"/>
      </xsd:simpleType>
    </xsd:element>
    <xsd:element name="lcf76f155ced4ddcb4097134ff3c332f" ma:index="19" nillable="true" ma:taxonomy="true" ma:internalName="lcf76f155ced4ddcb4097134ff3c332f" ma:taxonomyFieldName="MediaServiceImageTags" ma:displayName="Afbeeldingtags" ma:readOnly="false" ma:fieldId="{5cf76f15-5ced-4ddc-b409-7134ff3c332f}" ma:taxonomyMulti="true" ma:sspId="ecadf510-6fd9-4589-915b-e40c5db06ce5"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892affd-9aea-4100-a63a-0b29159ee2f9" elementFormDefault="qualified">
    <xsd:import namespace="http://schemas.microsoft.com/office/2006/documentManagement/types"/>
    <xsd:import namespace="http://schemas.microsoft.com/office/infopath/2007/PartnerControls"/>
    <xsd:element name="SharedWithUsers" ma:index="15"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Gedeeld met details" ma:internalName="SharedWithDetails" ma:readOnly="true">
      <xsd:simpleType>
        <xsd:restriction base="dms:Note">
          <xsd:maxLength value="255"/>
        </xsd:restriction>
      </xsd:simpleType>
    </xsd:element>
    <xsd:element name="TaxCatchAll" ma:index="20" nillable="true" ma:displayName="Taxonomy Catch All Column" ma:hidden="true" ma:list="{3fff7ca9-7038-4af9-a51d-708bc48961f0}" ma:internalName="TaxCatchAll" ma:showField="CatchAllData" ma:web="c892affd-9aea-4100-a63a-0b29159ee2f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haredContentType xmlns="Microsoft.SharePoint.Taxonomy.ContentTypeSync" SourceId="ecadf510-6fd9-4589-915b-e40c5db06ce5" ContentTypeId="0x01" PreviousValue="false"/>
</file>

<file path=customXml/itemProps1.xml><?xml version="1.0" encoding="utf-8"?>
<ds:datastoreItem xmlns:ds="http://schemas.openxmlformats.org/officeDocument/2006/customXml" ds:itemID="{D2CED19A-820E-4863-B393-5D9FD756E6C2}">
  <ds:schemaRefs>
    <ds:schemaRef ds:uri="http://schemas.microsoft.com/office/2006/metadata/properties"/>
    <ds:schemaRef ds:uri="http://schemas.microsoft.com/office/infopath/2007/PartnerControls"/>
    <ds:schemaRef ds:uri="c892affd-9aea-4100-a63a-0b29159ee2f9"/>
    <ds:schemaRef ds:uri="5976950d-f5c8-4a84-b442-8b9faad1e7e2"/>
  </ds:schemaRefs>
</ds:datastoreItem>
</file>

<file path=customXml/itemProps2.xml><?xml version="1.0" encoding="utf-8"?>
<ds:datastoreItem xmlns:ds="http://schemas.openxmlformats.org/officeDocument/2006/customXml" ds:itemID="{38243C65-73CA-4191-B005-DD40B4487020}">
  <ds:schemaRefs>
    <ds:schemaRef ds:uri="http://schemas.microsoft.com/sharepoint/v3/contenttype/forms"/>
  </ds:schemaRefs>
</ds:datastoreItem>
</file>

<file path=customXml/itemProps3.xml><?xml version="1.0" encoding="utf-8"?>
<ds:datastoreItem xmlns:ds="http://schemas.openxmlformats.org/officeDocument/2006/customXml" ds:itemID="{57CB3AFF-9063-4F17-AE1B-6CC2CFD1AB8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976950d-f5c8-4a84-b442-8b9faad1e7e2"/>
    <ds:schemaRef ds:uri="c892affd-9aea-4100-a63a-0b29159ee2f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6509427-B0A4-4A14-A282-F2CFFD09961C}">
  <ds:schemaRefs>
    <ds:schemaRef ds:uri="Microsoft.SharePoint.Taxonomy.ContentTypeSync"/>
  </ds:schemaRefs>
</ds:datastoreItem>
</file>

<file path=docMetadata/LabelInfo.xml><?xml version="1.0" encoding="utf-8"?>
<clbl:labelList xmlns:clbl="http://schemas.microsoft.com/office/2020/mipLabelMetadata">
  <clbl:label id="{6dc93894-b9c2-4f36-bac0-279c615e0d88}" enabled="1" method="Standard" siteId="{6484d4b6-b413-4a55-a7ae-b880f2608681}"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7</vt:i4>
      </vt:variant>
    </vt:vector>
  </HeadingPairs>
  <TitlesOfParts>
    <vt:vector size="7" baseType="lpstr">
      <vt:lpstr>Instructie </vt:lpstr>
      <vt:lpstr>Totaal fictieve aanneemsom</vt:lpstr>
      <vt:lpstr>Overkoepelende dienstverlening</vt:lpstr>
      <vt:lpstr>AV-middelen -Producten</vt:lpstr>
      <vt:lpstr>AV-middelen -Diensten</vt:lpstr>
      <vt:lpstr>Aanverwante diensten</vt:lpstr>
      <vt:lpstr>Implementatie en retransitie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Mulder, Marita (M.)</dc:creator>
  <cp:keywords/>
  <dc:description/>
  <cp:lastModifiedBy>Dessing, Daan (D.W.)</cp:lastModifiedBy>
  <cp:revision/>
  <dcterms:created xsi:type="dcterms:W3CDTF">2020-12-29T16:21:12Z</dcterms:created>
  <dcterms:modified xsi:type="dcterms:W3CDTF">2026-03-30T19:02:43Z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0x010100B30CA212B10AAD4BBC6E765BEB5B24AE</vt:lpwstr>
  </property>
  <property fmtid="{D5CDD505-2E9C-101B-9397-08002B2CF9AE}" pid="3" name="Order">
    <vt:r8>100</vt:r8>
  </property>
  <property fmtid="{D5CDD505-2E9C-101B-9397-08002B2CF9AE}" pid="4" name="MediaServiceImageTags">
    <vt:lpwstr/>
  </property>
  <property fmtid="{D5CDD505-2E9C-101B-9397-08002B2CF9AE}" pid="5" name="xd_ProgID">
    <vt:lpwstr/>
  </property>
  <property fmtid="{D5CDD505-2E9C-101B-9397-08002B2CF9AE}" pid="6" name="ComplianceAssetId">
    <vt:lpwstr/>
  </property>
  <property fmtid="{D5CDD505-2E9C-101B-9397-08002B2CF9AE}" pid="7" name="TemplateUrl">
    <vt:lpwstr/>
  </property>
  <property fmtid="{D5CDD505-2E9C-101B-9397-08002B2CF9AE}" pid="8" name="_ExtendedDescription">
    <vt:lpwstr/>
  </property>
  <property fmtid="{D5CDD505-2E9C-101B-9397-08002B2CF9AE}" pid="9" name="TriggerFlowInfo">
    <vt:lpwstr/>
  </property>
  <property fmtid="{D5CDD505-2E9C-101B-9397-08002B2CF9AE}" pid="10" name="xd_Signature">
    <vt:bool>false</vt:bool>
  </property>
</Properties>
</file>