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CBT\NW Bedrijfsvoering\Horeca\Aanbesteding schoonmaak\"/>
    </mc:Choice>
  </mc:AlternateContent>
  <xr:revisionPtr revIDLastSave="0" documentId="13_ncr:1_{6AB6BA1C-BF04-4A09-8DC1-7CAE1B015210}" xr6:coauthVersionLast="47" xr6:coauthVersionMax="47" xr10:uidLastSave="{00000000-0000-0000-0000-000000000000}"/>
  <bookViews>
    <workbookView xWindow="28680" yWindow="-120" windowWidth="29040" windowHeight="15840" xr2:uid="{4EBD3246-E38B-4D64-B93F-41F75A34A198}"/>
  </bookViews>
  <sheets>
    <sheet name="Ruimten Agnietenhof" sheetId="1" r:id="rId1"/>
  </sheets>
  <definedNames>
    <definedName name="_xlnm._FilterDatabase" localSheetId="0" hidden="1">'Ruimten Agnietenhof'!$B$4:$I$171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65" i="1"/>
  <c r="H164" i="1"/>
  <c r="H163" i="1"/>
  <c r="H159" i="1"/>
  <c r="H157" i="1"/>
  <c r="H151" i="1"/>
  <c r="H124" i="1"/>
  <c r="H118" i="1"/>
  <c r="H113" i="1"/>
  <c r="H110" i="1"/>
  <c r="H109" i="1"/>
  <c r="H107" i="1"/>
  <c r="H90" i="1"/>
  <c r="H81" i="1"/>
  <c r="H80" i="1"/>
  <c r="H79" i="1"/>
  <c r="H70" i="1"/>
  <c r="H65" i="1"/>
  <c r="H61" i="1"/>
  <c r="H60" i="1"/>
  <c r="H12" i="1"/>
  <c r="H171" i="1" s="1"/>
</calcChain>
</file>

<file path=xl/sharedStrings.xml><?xml version="1.0" encoding="utf-8"?>
<sst xmlns="http://schemas.openxmlformats.org/spreadsheetml/2006/main" count="1014" uniqueCount="246">
  <si>
    <t>Ruimten Agnietenhof</t>
  </si>
  <si>
    <t>Ruimten in het rood en zonder opgegeven vierkante meters vallen buiten de scope van de aanbesteding.</t>
  </si>
  <si>
    <t>Bouwdeel</t>
  </si>
  <si>
    <t>Verdieping</t>
  </si>
  <si>
    <t>Ruimteomschrijving</t>
  </si>
  <si>
    <t>Ruimtegroep</t>
  </si>
  <si>
    <t>Ruimtesoort</t>
  </si>
  <si>
    <t>Vloer</t>
  </si>
  <si>
    <t>m2</t>
  </si>
  <si>
    <t>m2 - toelichting</t>
  </si>
  <si>
    <t>A</t>
  </si>
  <si>
    <t>Kleedkamer 1</t>
  </si>
  <si>
    <t>Sanitaire ruimten</t>
  </si>
  <si>
    <t>Kleedruimte</t>
  </si>
  <si>
    <t>PVC</t>
  </si>
  <si>
    <t>Kleedkamer 2</t>
  </si>
  <si>
    <t>Toilet &amp; douche Kleedkamer 2</t>
  </si>
  <si>
    <t>Toilet &amp; Douche</t>
  </si>
  <si>
    <t>Tegels</t>
  </si>
  <si>
    <t>Kleedkamer 3</t>
  </si>
  <si>
    <t>Kleedkamer 4</t>
  </si>
  <si>
    <t>Toilet &amp; douche kleedkamer 4</t>
  </si>
  <si>
    <t>Douches kleedkamergang - voorruimte</t>
  </si>
  <si>
    <t>Voorruimte douche</t>
  </si>
  <si>
    <t>Douches kleedkamergang - 6x</t>
  </si>
  <si>
    <t>Douche</t>
  </si>
  <si>
    <t>Kleedkamer 5</t>
  </si>
  <si>
    <t>Kleedkamer 6</t>
  </si>
  <si>
    <t>Kleedkamer 7</t>
  </si>
  <si>
    <t>Kleedkamer 8</t>
  </si>
  <si>
    <t>Kleedkamer 9</t>
  </si>
  <si>
    <t>Kleedkamer 10</t>
  </si>
  <si>
    <t>Toilet (heren) naast kleedkamer 10 - voorruimte</t>
  </si>
  <si>
    <t>Voorruimte toilet</t>
  </si>
  <si>
    <t>Toilet (heren) naast kleedkamer 10</t>
  </si>
  <si>
    <t>Toilet</t>
  </si>
  <si>
    <t>Toilet (dames) naast kleedkamer 10 - voorruimte</t>
  </si>
  <si>
    <t>Toilet (dames) naast kleedkamer 10</t>
  </si>
  <si>
    <t>Toilet (heren) tegenover toneellift - vooruimte incl 3 urinoirs</t>
  </si>
  <si>
    <t>Toilet (heren) tegenover toneellift - 2x</t>
  </si>
  <si>
    <t>technische ruimte meterkast naast lift</t>
  </si>
  <si>
    <t>Opslag- en werkruimten</t>
  </si>
  <si>
    <t>Technische ruimte</t>
  </si>
  <si>
    <t>Linoleum</t>
  </si>
  <si>
    <t>X</t>
  </si>
  <si>
    <t>Toilet (dames) tegenover trap naar begane grond - voorruimte</t>
  </si>
  <si>
    <t>Toilet (dames) tegenover trap naar begane grond - 4x</t>
  </si>
  <si>
    <t>Schoonmaakkast kleedkamergang</t>
  </si>
  <si>
    <t>Opslag/magazijn</t>
  </si>
  <si>
    <t>Wasruimte kleedkamergang</t>
  </si>
  <si>
    <t>Wasruimte</t>
  </si>
  <si>
    <t>Kleedkamergang</t>
  </si>
  <si>
    <t>Verkeersruimten</t>
  </si>
  <si>
    <t>Gang</t>
  </si>
  <si>
    <t>0/1</t>
  </si>
  <si>
    <t>Podiumlift</t>
  </si>
  <si>
    <t>Lift</t>
  </si>
  <si>
    <t>Metaal</t>
  </si>
  <si>
    <t>1/2</t>
  </si>
  <si>
    <t>Trap naar verdieping 2 / technische ruimte</t>
  </si>
  <si>
    <t>Trappenhuis</t>
  </si>
  <si>
    <t>Hout</t>
  </si>
  <si>
    <t>Technische ruimte ventilatie op verdieping 2</t>
  </si>
  <si>
    <t>Beton</t>
  </si>
  <si>
    <t>Trap kleedkamergang naar begane grond</t>
  </si>
  <si>
    <t xml:space="preserve">Technische ruimte hoofdgasafsluiter </t>
  </si>
  <si>
    <t>Opslagkast</t>
  </si>
  <si>
    <t>Toilet (heren) techniekgang - voorruimte</t>
  </si>
  <si>
    <t>Toilet (heren) techniekgang</t>
  </si>
  <si>
    <t>Toilet (dames) techniekgang - voorruimte</t>
  </si>
  <si>
    <t>Toilet (dames) techniekgang</t>
  </si>
  <si>
    <t>Techniekgang</t>
  </si>
  <si>
    <t>Werkplaats W</t>
  </si>
  <si>
    <t>Werkruimte</t>
  </si>
  <si>
    <t>Werkplaats E</t>
  </si>
  <si>
    <t>Kantoor techniek</t>
  </si>
  <si>
    <t>Administratieve ruimten</t>
  </si>
  <si>
    <t>Kantoorruimte</t>
  </si>
  <si>
    <t>Tapijt</t>
  </si>
  <si>
    <t>Personeelsruimte</t>
  </si>
  <si>
    <t>Laagspanningsruimte</t>
  </si>
  <si>
    <t>Gang Kleedkamer 1</t>
  </si>
  <si>
    <t>Schoonmaakkast gang Kleedkamer 1</t>
  </si>
  <si>
    <t>0</t>
  </si>
  <si>
    <t>Grote zaal - begane grond</t>
  </si>
  <si>
    <t>Representatieve ruimten</t>
  </si>
  <si>
    <t>Zaal</t>
  </si>
  <si>
    <t>Inschatting - 468 stoelen</t>
  </si>
  <si>
    <t>Loading dock grote zaal</t>
  </si>
  <si>
    <t>Overige</t>
  </si>
  <si>
    <t>Beton coating</t>
  </si>
  <si>
    <t>Loading dock kleine zaal</t>
  </si>
  <si>
    <t>Lift loading dock kleine zaal</t>
  </si>
  <si>
    <t>Toneel grote zaal</t>
  </si>
  <si>
    <t>Trap naar Verkeersruimten kleine zaal</t>
  </si>
  <si>
    <t>1</t>
  </si>
  <si>
    <t>Opslag gang grote zaal "Dienst"</t>
  </si>
  <si>
    <t>Hout / Beton</t>
  </si>
  <si>
    <t>Gang kleine zaal</t>
  </si>
  <si>
    <t>Opslag- en meterkast toneel grote zaal</t>
  </si>
  <si>
    <t>Grote zaal - balkon</t>
  </si>
  <si>
    <t>Inschatting - 328 stoelen</t>
  </si>
  <si>
    <t>B</t>
  </si>
  <si>
    <t>Artiestenfoyer</t>
  </si>
  <si>
    <t>Foyer</t>
  </si>
  <si>
    <t xml:space="preserve">Trap artiesten foyer naar verdieping +1 </t>
  </si>
  <si>
    <t>Inclusief plateau</t>
  </si>
  <si>
    <t>-1/0/1</t>
  </si>
  <si>
    <t>Trappenhuis artiesteningang</t>
  </si>
  <si>
    <t>Gietvloer grind</t>
  </si>
  <si>
    <t>Buitenruimte artiesteningang</t>
  </si>
  <si>
    <t>Klinkers</t>
  </si>
  <si>
    <t>Toilet (MIVA) Gispenfoyer</t>
  </si>
  <si>
    <t>Gietvloer vlak</t>
  </si>
  <si>
    <t>-1/0</t>
  </si>
  <si>
    <t xml:space="preserve">Trap artiesten foyer naar verdieping -1 </t>
  </si>
  <si>
    <t>Gang opslag horeca Gispen- en Waalfoyer</t>
  </si>
  <si>
    <t>Opslag horeca Gispen- en Waalfoyer</t>
  </si>
  <si>
    <t>Restauratieve ruimten</t>
  </si>
  <si>
    <t>0/1/2</t>
  </si>
  <si>
    <t>Personenlift</t>
  </si>
  <si>
    <t>Gang kleine zaal 1</t>
  </si>
  <si>
    <t>Gang kleine zaal 2</t>
  </si>
  <si>
    <t>Kleine zaal</t>
  </si>
  <si>
    <t>210 stoelen</t>
  </si>
  <si>
    <t>Gang tussen podium kleine zaal en lifttoegang</t>
  </si>
  <si>
    <t>D</t>
  </si>
  <si>
    <t>Kantoor directie</t>
  </si>
  <si>
    <t>Gispenfoyer incl gang naar toiletten en artiestenfoyer</t>
  </si>
  <si>
    <t>Bar Gispenfoyer</t>
  </si>
  <si>
    <t>Bar</t>
  </si>
  <si>
    <t>VEKA</t>
  </si>
  <si>
    <t>Inclusief onder werkbanken</t>
  </si>
  <si>
    <t>Opslag- en meterkast Gispenfoyer</t>
  </si>
  <si>
    <t>Kantoor financiën</t>
  </si>
  <si>
    <t>Kantoor horeca</t>
  </si>
  <si>
    <t>Kantoor bedrijfsvoering</t>
  </si>
  <si>
    <t>Hal buitendeur Gispenfoyer</t>
  </si>
  <si>
    <t>Hal</t>
  </si>
  <si>
    <t>Inloopmat</t>
  </si>
  <si>
    <t>Waalfoyer</t>
  </si>
  <si>
    <t>Tussenruimtes Waalfoyer en buitenramen - 3x</t>
  </si>
  <si>
    <t>Kantoor marketing</t>
  </si>
  <si>
    <t>Opslagkast Gang 1 kleine zaal</t>
  </si>
  <si>
    <t>Kleedruimte horeca</t>
  </si>
  <si>
    <t>Opslagkast Gang 2 kleine zaal MET TREDEN</t>
  </si>
  <si>
    <t>Keukenblok kantoor</t>
  </si>
  <si>
    <t>Kantine</t>
  </si>
  <si>
    <t>Technische ruimte kleine zaal (filmcabine)</t>
  </si>
  <si>
    <t>Lift kleine zaal</t>
  </si>
  <si>
    <t>Rubber</t>
  </si>
  <si>
    <t>Vide kleine zaal</t>
  </si>
  <si>
    <t xml:space="preserve">Gang kantoren </t>
  </si>
  <si>
    <t>Gang kantoren + verkeersruimte bovenaan de trap</t>
  </si>
  <si>
    <t>Opslag kleine zaal</t>
  </si>
  <si>
    <t>C</t>
  </si>
  <si>
    <t>Toneeltoren</t>
  </si>
  <si>
    <t>-1</t>
  </si>
  <si>
    <t>Gang inclusief trap - kelder algemeen 1 &amp; technische ruimte licht</t>
  </si>
  <si>
    <t>Orkestbak</t>
  </si>
  <si>
    <t>werkruimte</t>
  </si>
  <si>
    <t xml:space="preserve">Opslagruimte 1 </t>
  </si>
  <si>
    <t>Opslagruimte 2</t>
  </si>
  <si>
    <t>Stemkamer</t>
  </si>
  <si>
    <t>Gang stemkamer</t>
  </si>
  <si>
    <t>Technische ruimte waterpomp</t>
  </si>
  <si>
    <t>Gang inclusief trap naar begane grond</t>
  </si>
  <si>
    <t>Trap kantoren</t>
  </si>
  <si>
    <t>Kantoor secretariaat</t>
  </si>
  <si>
    <t>Gang Toilet &amp; douche keuken</t>
  </si>
  <si>
    <t>Gietvloer ruw</t>
  </si>
  <si>
    <t>Gang koelcel</t>
  </si>
  <si>
    <t>Gang containerruimte en buitendeur leveranciers</t>
  </si>
  <si>
    <t>Technische ruimte patchkast</t>
  </si>
  <si>
    <t>Buitenruimte en opgang personeels- en leveranciersingang</t>
  </si>
  <si>
    <t>Wenteltrap tussen Bovenfoyer en 2de verdieping</t>
  </si>
  <si>
    <t>Stadsfoyer - houten vloer</t>
  </si>
  <si>
    <t>Stadsfoyer - witte gietvloer</t>
  </si>
  <si>
    <t>Bar Stadsfoyer</t>
  </si>
  <si>
    <t>Opslagkast schoonmaak</t>
  </si>
  <si>
    <t>Buitenruimte en opgang hoofdingang</t>
  </si>
  <si>
    <t>Inloopmat / beton coating / klinkers</t>
  </si>
  <si>
    <t xml:space="preserve">61,6m2 beton / 22,3m2 klinkers / 7,6m2 Mat </t>
  </si>
  <si>
    <t>Opslag- en meterkast gang personeelsingang</t>
  </si>
  <si>
    <t>Opslag- en meterkast keukenblok kantoor</t>
  </si>
  <si>
    <t>Opslagkast horeca kantoren</t>
  </si>
  <si>
    <t>Balie kassa</t>
  </si>
  <si>
    <t>Receptiebalie</t>
  </si>
  <si>
    <t>Garderobe</t>
  </si>
  <si>
    <t>Keuken</t>
  </si>
  <si>
    <t>Toilet (heren) artiestenfoyer - voorruimte</t>
  </si>
  <si>
    <t>Toilet (heren) artiestenfoyer</t>
  </si>
  <si>
    <t>Containerruimte</t>
  </si>
  <si>
    <t>Toilet (dames) artiestenfoyer - voorruimte</t>
  </si>
  <si>
    <t>Bovenfoyer</t>
  </si>
  <si>
    <t>Bar Bovenfoyer</t>
  </si>
  <si>
    <t>Schoonmaakkast Bovenfoyer</t>
  </si>
  <si>
    <t>Toilet (dames) artiestenfoyer</t>
  </si>
  <si>
    <t>Toilet (heren) Gispenfoyer - voorruimte</t>
  </si>
  <si>
    <t>Toilet (heren) Gispenfoyer - 2x</t>
  </si>
  <si>
    <t>Toilet (dames) Gispenfoyer - voorruimte</t>
  </si>
  <si>
    <t>Opslag 1 Bovenfoyer</t>
  </si>
  <si>
    <t>Opslag 2 Bovenfoyer</t>
  </si>
  <si>
    <t>Opslag 3 Bovenfoyer</t>
  </si>
  <si>
    <t>Opslag 4 Bovenfoyer (schoonmaak)</t>
  </si>
  <si>
    <t>Trap tussen Stadsfoyer en Bovenfoyer</t>
  </si>
  <si>
    <t>Trap tussen Stadsfoyer en Gispenfoyer</t>
  </si>
  <si>
    <t>Trap tussen Bovenfoyer en kleine zaal</t>
  </si>
  <si>
    <t xml:space="preserve">Trap Ingang KMP zaal balkon rechts </t>
  </si>
  <si>
    <t>Gang ingang KMP zaal balkon rechts</t>
  </si>
  <si>
    <t xml:space="preserve">Trap Ingang KMP zaal balkon links </t>
  </si>
  <si>
    <t>Gang ingang KMP zaal balkon links</t>
  </si>
  <si>
    <t>Trap ingang kleine zaal naast lift</t>
  </si>
  <si>
    <t>Toilet (dames) Gispenfoyer - 3x</t>
  </si>
  <si>
    <t>2</t>
  </si>
  <si>
    <t>Gang tussen wenteltrap en opslagruimte</t>
  </si>
  <si>
    <t xml:space="preserve">Opslagruimte 2 verdieping </t>
  </si>
  <si>
    <t>Balletvloer</t>
  </si>
  <si>
    <t>Gang boven plafond grote zaal rechts</t>
  </si>
  <si>
    <t>Gang boven plafond grote zaal links</t>
  </si>
  <si>
    <t>Technische ruimte personenlift foyer</t>
  </si>
  <si>
    <t>Opslagruimte lichtfilters</t>
  </si>
  <si>
    <t>Toilet (heren) Bovenfoyer - voorruimte</t>
  </si>
  <si>
    <t>Toilet (heren) Bovenfoyer - 2x</t>
  </si>
  <si>
    <t>Toilet (dames) Bovenfoyer - voorruimte</t>
  </si>
  <si>
    <t>Opslag Stadsfoyer 1</t>
  </si>
  <si>
    <t>Opslag Stadsfoyer 2</t>
  </si>
  <si>
    <t>Opslag Stadsfoyer 3</t>
  </si>
  <si>
    <t>Opslag Stadsfoyer 4</t>
  </si>
  <si>
    <t>Gang ingang KMP zaal begane grond rechts</t>
  </si>
  <si>
    <t>Gang ingang KMP zaal begane grond links</t>
  </si>
  <si>
    <t>Toilet (dames) Bovenfoyer - 4x</t>
  </si>
  <si>
    <t>Gang personeelsingang</t>
  </si>
  <si>
    <t>Inloopmat / linoleum</t>
  </si>
  <si>
    <t>Toilet &amp; douche keuken</t>
  </si>
  <si>
    <t>Toilet (heren) Stadsfoyer - voorruimte</t>
  </si>
  <si>
    <t>Toilet (heren) Stadsfoyer - 2x</t>
  </si>
  <si>
    <t>Toilet (dames) Stadsfoyer - voorruimte</t>
  </si>
  <si>
    <t>Toilet (dames) Stadsfoyer - 3x</t>
  </si>
  <si>
    <t>Toilet (MIVA) Stadsfoyer</t>
  </si>
  <si>
    <t>Hal hoofdingang</t>
  </si>
  <si>
    <t>Opslagkast naast personeelsingang</t>
  </si>
  <si>
    <t>Toneel kleine zaal</t>
  </si>
  <si>
    <t>Draaideur hoofdingang</t>
  </si>
  <si>
    <t>Totale vierkante meters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</si>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</sst>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2"/>
      <name val="Aptos"/>
      <family val="2"/>
    </font>
    <font>
      <sz val="12"/>
      <name val="Aptos"/>
      <family val="2"/>
    </font>
    <font>
      <sz val="10"/>
      <name val="MS Sans Serif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4" fillId="0" borderId="1" xfId="0" applyFont="1" applyBorder="1"/>
    <xf numFmtId="164" fontId="1" fillId="0" borderId="0" xfId="0" applyNumberFormat="1" applyFont="1" applyAlignment="1">
      <alignment horizontal="left"/>
    </xf>
  </cellXfs>
  <cellStyles count="2">
    <cellStyle name="Standaard" xfId="0" builtinId="0"/>
    <cellStyle name="Standaard 5" xfId="1" xr:uid="{E9EEB4BD-184D-4050-AC38-50F87591E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709D-CF52-403E-BA8F-66FC81866477}">
  <dimension ref="B1:I175"/>
  <sheetViews>
    <sheetView tabSelected="1" zoomScale="70" zoomScaleNormal="70" workbookViewId="0">
      <selection activeCell="P18" sqref="P18"/>
    </sheetView>
  </sheetViews>
  <sheetFormatPr defaultColWidth="8.88671875" defaultRowHeight="15.6" x14ac:dyDescent="0.3"/>
  <cols>
    <col min="1" max="1" width="3.6640625" style="3" customWidth="1"/>
    <col min="2" max="2" width="12.44140625" style="2" customWidth="1"/>
    <col min="3" max="3" width="15.44140625" style="2" bestFit="1" customWidth="1"/>
    <col min="4" max="4" width="66.33203125" style="3" bestFit="1" customWidth="1"/>
    <col min="5" max="5" width="26.44140625" style="3" bestFit="1" customWidth="1"/>
    <col min="6" max="6" width="20.44140625" style="3" bestFit="1" customWidth="1"/>
    <col min="7" max="7" width="36.88671875" style="3" bestFit="1" customWidth="1"/>
    <col min="8" max="8" width="9.109375" style="6" customWidth="1"/>
    <col min="9" max="9" width="51.5546875" style="3" bestFit="1" customWidth="1"/>
    <col min="10" max="16384" width="8.88671875" style="3"/>
  </cols>
  <sheetData>
    <row r="1" spans="2:9" x14ac:dyDescent="0.3">
      <c r="B1" s="1" t="s">
        <v>0</v>
      </c>
      <c r="H1" s="4"/>
      <c r="I1" s="5"/>
    </row>
    <row r="2" spans="2:9" x14ac:dyDescent="0.3">
      <c r="B2" s="2" t="s">
        <v>1</v>
      </c>
      <c r="H2" s="4"/>
      <c r="I2" s="5"/>
    </row>
    <row r="3" spans="2:9" x14ac:dyDescent="0.3">
      <c r="I3" s="7"/>
    </row>
    <row r="4" spans="2:9" s="13" customFormat="1" ht="14.25" customHeight="1" x14ac:dyDescent="0.3">
      <c r="B4" s="8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  <c r="I4" s="12" t="s">
        <v>9</v>
      </c>
    </row>
    <row r="5" spans="2:9" x14ac:dyDescent="0.3">
      <c r="B5" s="14" t="s">
        <v>10</v>
      </c>
      <c r="C5" s="14">
        <v>0</v>
      </c>
      <c r="D5" s="15" t="s">
        <v>11</v>
      </c>
      <c r="E5" s="15" t="s">
        <v>12</v>
      </c>
      <c r="F5" s="15" t="s">
        <v>13</v>
      </c>
      <c r="G5" s="16" t="s">
        <v>14</v>
      </c>
      <c r="H5" s="17">
        <v>14.49</v>
      </c>
      <c r="I5" s="18"/>
    </row>
    <row r="6" spans="2:9" x14ac:dyDescent="0.3">
      <c r="B6" s="14" t="s">
        <v>10</v>
      </c>
      <c r="C6" s="14">
        <v>1</v>
      </c>
      <c r="D6" s="15" t="s">
        <v>15</v>
      </c>
      <c r="E6" s="15" t="s">
        <v>12</v>
      </c>
      <c r="F6" s="15" t="s">
        <v>13</v>
      </c>
      <c r="G6" s="16" t="s">
        <v>14</v>
      </c>
      <c r="H6" s="17">
        <v>13.13</v>
      </c>
      <c r="I6" s="18"/>
    </row>
    <row r="7" spans="2:9" x14ac:dyDescent="0.3">
      <c r="B7" s="14" t="s">
        <v>10</v>
      </c>
      <c r="C7" s="14">
        <v>1</v>
      </c>
      <c r="D7" s="15" t="s">
        <v>16</v>
      </c>
      <c r="E7" s="15" t="s">
        <v>12</v>
      </c>
      <c r="F7" s="15" t="s">
        <v>17</v>
      </c>
      <c r="G7" s="15" t="s">
        <v>18</v>
      </c>
      <c r="H7" s="17">
        <v>2.02</v>
      </c>
      <c r="I7" s="18"/>
    </row>
    <row r="8" spans="2:9" x14ac:dyDescent="0.3">
      <c r="B8" s="14" t="s">
        <v>10</v>
      </c>
      <c r="C8" s="14">
        <v>1</v>
      </c>
      <c r="D8" s="15" t="s">
        <v>19</v>
      </c>
      <c r="E8" s="15" t="s">
        <v>12</v>
      </c>
      <c r="F8" s="15" t="s">
        <v>13</v>
      </c>
      <c r="G8" s="16" t="s">
        <v>14</v>
      </c>
      <c r="H8" s="17">
        <v>18.09</v>
      </c>
      <c r="I8" s="18"/>
    </row>
    <row r="9" spans="2:9" x14ac:dyDescent="0.3">
      <c r="B9" s="14" t="s">
        <v>10</v>
      </c>
      <c r="C9" s="14">
        <v>1</v>
      </c>
      <c r="D9" s="15" t="s">
        <v>20</v>
      </c>
      <c r="E9" s="15" t="s">
        <v>12</v>
      </c>
      <c r="F9" s="15" t="s">
        <v>13</v>
      </c>
      <c r="G9" s="16" t="s">
        <v>14</v>
      </c>
      <c r="H9" s="17">
        <v>12.45</v>
      </c>
      <c r="I9" s="18"/>
    </row>
    <row r="10" spans="2:9" x14ac:dyDescent="0.3">
      <c r="B10" s="14" t="s">
        <v>10</v>
      </c>
      <c r="C10" s="14">
        <v>1</v>
      </c>
      <c r="D10" s="15" t="s">
        <v>21</v>
      </c>
      <c r="E10" s="15" t="s">
        <v>12</v>
      </c>
      <c r="F10" s="15" t="s">
        <v>17</v>
      </c>
      <c r="G10" s="15" t="s">
        <v>18</v>
      </c>
      <c r="H10" s="17">
        <v>2.44</v>
      </c>
      <c r="I10" s="18"/>
    </row>
    <row r="11" spans="2:9" x14ac:dyDescent="0.3">
      <c r="B11" s="14" t="s">
        <v>10</v>
      </c>
      <c r="C11" s="14">
        <v>1</v>
      </c>
      <c r="D11" s="15" t="s">
        <v>22</v>
      </c>
      <c r="E11" s="15" t="s">
        <v>12</v>
      </c>
      <c r="F11" s="15" t="s">
        <v>23</v>
      </c>
      <c r="G11" s="15" t="s">
        <v>18</v>
      </c>
      <c r="H11" s="17">
        <v>6.09</v>
      </c>
      <c r="I11" s="18"/>
    </row>
    <row r="12" spans="2:9" x14ac:dyDescent="0.3">
      <c r="B12" s="14" t="s">
        <v>10</v>
      </c>
      <c r="C12" s="14">
        <v>1</v>
      </c>
      <c r="D12" s="15" t="s">
        <v>24</v>
      </c>
      <c r="E12" s="15" t="s">
        <v>12</v>
      </c>
      <c r="F12" s="15" t="s">
        <v>25</v>
      </c>
      <c r="G12" s="15" t="s">
        <v>18</v>
      </c>
      <c r="H12" s="17">
        <f>1.84*6</f>
        <v>11.040000000000001</v>
      </c>
      <c r="I12" s="18"/>
    </row>
    <row r="13" spans="2:9" x14ac:dyDescent="0.3">
      <c r="B13" s="14" t="s">
        <v>10</v>
      </c>
      <c r="C13" s="14">
        <v>1</v>
      </c>
      <c r="D13" s="15" t="s">
        <v>26</v>
      </c>
      <c r="E13" s="15" t="s">
        <v>12</v>
      </c>
      <c r="F13" s="15" t="s">
        <v>13</v>
      </c>
      <c r="G13" s="16" t="s">
        <v>14</v>
      </c>
      <c r="H13" s="17">
        <v>21.55</v>
      </c>
      <c r="I13" s="18"/>
    </row>
    <row r="14" spans="2:9" x14ac:dyDescent="0.3">
      <c r="B14" s="14" t="s">
        <v>10</v>
      </c>
      <c r="C14" s="14">
        <v>1</v>
      </c>
      <c r="D14" s="16" t="s">
        <v>27</v>
      </c>
      <c r="E14" s="15" t="s">
        <v>12</v>
      </c>
      <c r="F14" s="15" t="s">
        <v>13</v>
      </c>
      <c r="G14" s="16" t="s">
        <v>14</v>
      </c>
      <c r="H14" s="17">
        <v>27.43</v>
      </c>
      <c r="I14" s="19"/>
    </row>
    <row r="15" spans="2:9" x14ac:dyDescent="0.3">
      <c r="B15" s="14" t="s">
        <v>10</v>
      </c>
      <c r="C15" s="14">
        <v>1</v>
      </c>
      <c r="D15" s="16" t="s">
        <v>28</v>
      </c>
      <c r="E15" s="15" t="s">
        <v>12</v>
      </c>
      <c r="F15" s="15" t="s">
        <v>13</v>
      </c>
      <c r="G15" s="16" t="s">
        <v>14</v>
      </c>
      <c r="H15" s="17">
        <v>16.829999999999998</v>
      </c>
      <c r="I15" s="18"/>
    </row>
    <row r="16" spans="2:9" x14ac:dyDescent="0.3">
      <c r="B16" s="14" t="s">
        <v>10</v>
      </c>
      <c r="C16" s="14">
        <v>1</v>
      </c>
      <c r="D16" s="16" t="s">
        <v>29</v>
      </c>
      <c r="E16" s="15" t="s">
        <v>12</v>
      </c>
      <c r="F16" s="15" t="s">
        <v>13</v>
      </c>
      <c r="G16" s="16" t="s">
        <v>14</v>
      </c>
      <c r="H16" s="17">
        <v>17.28</v>
      </c>
      <c r="I16" s="18"/>
    </row>
    <row r="17" spans="2:9" x14ac:dyDescent="0.3">
      <c r="B17" s="14" t="s">
        <v>10</v>
      </c>
      <c r="C17" s="14">
        <v>1</v>
      </c>
      <c r="D17" s="16" t="s">
        <v>30</v>
      </c>
      <c r="E17" s="15" t="s">
        <v>12</v>
      </c>
      <c r="F17" s="15" t="s">
        <v>13</v>
      </c>
      <c r="G17" s="16" t="s">
        <v>14</v>
      </c>
      <c r="H17" s="17">
        <v>13.62</v>
      </c>
      <c r="I17" s="18"/>
    </row>
    <row r="18" spans="2:9" x14ac:dyDescent="0.3">
      <c r="B18" s="14" t="s">
        <v>10</v>
      </c>
      <c r="C18" s="14">
        <v>1</v>
      </c>
      <c r="D18" s="16" t="s">
        <v>31</v>
      </c>
      <c r="E18" s="15" t="s">
        <v>12</v>
      </c>
      <c r="F18" s="15" t="s">
        <v>13</v>
      </c>
      <c r="G18" s="16" t="s">
        <v>14</v>
      </c>
      <c r="H18" s="17">
        <v>32.93</v>
      </c>
      <c r="I18" s="18"/>
    </row>
    <row r="19" spans="2:9" x14ac:dyDescent="0.3">
      <c r="B19" s="14" t="s">
        <v>10</v>
      </c>
      <c r="C19" s="14">
        <v>1</v>
      </c>
      <c r="D19" s="16" t="s">
        <v>32</v>
      </c>
      <c r="E19" s="15" t="s">
        <v>12</v>
      </c>
      <c r="F19" s="15" t="s">
        <v>33</v>
      </c>
      <c r="G19" s="15" t="s">
        <v>18</v>
      </c>
      <c r="H19" s="17">
        <v>1.61</v>
      </c>
      <c r="I19" s="18"/>
    </row>
    <row r="20" spans="2:9" x14ac:dyDescent="0.3">
      <c r="B20" s="14" t="s">
        <v>10</v>
      </c>
      <c r="C20" s="14">
        <v>1</v>
      </c>
      <c r="D20" s="16" t="s">
        <v>34</v>
      </c>
      <c r="E20" s="15" t="s">
        <v>12</v>
      </c>
      <c r="F20" s="15" t="s">
        <v>35</v>
      </c>
      <c r="G20" s="15" t="s">
        <v>18</v>
      </c>
      <c r="H20" s="17">
        <v>1.18</v>
      </c>
      <c r="I20" s="18"/>
    </row>
    <row r="21" spans="2:9" x14ac:dyDescent="0.3">
      <c r="B21" s="14" t="s">
        <v>10</v>
      </c>
      <c r="C21" s="14">
        <v>1</v>
      </c>
      <c r="D21" s="16" t="s">
        <v>36</v>
      </c>
      <c r="E21" s="15" t="s">
        <v>12</v>
      </c>
      <c r="F21" s="15" t="s">
        <v>33</v>
      </c>
      <c r="G21" s="15" t="s">
        <v>18</v>
      </c>
      <c r="H21" s="17">
        <v>1.61</v>
      </c>
      <c r="I21" s="18"/>
    </row>
    <row r="22" spans="2:9" x14ac:dyDescent="0.3">
      <c r="B22" s="14" t="s">
        <v>10</v>
      </c>
      <c r="C22" s="14">
        <v>1</v>
      </c>
      <c r="D22" s="16" t="s">
        <v>37</v>
      </c>
      <c r="E22" s="15" t="s">
        <v>12</v>
      </c>
      <c r="F22" s="15" t="s">
        <v>35</v>
      </c>
      <c r="G22" s="15" t="s">
        <v>18</v>
      </c>
      <c r="H22" s="17">
        <v>1.18</v>
      </c>
      <c r="I22" s="18"/>
    </row>
    <row r="23" spans="2:9" x14ac:dyDescent="0.3">
      <c r="B23" s="14" t="s">
        <v>10</v>
      </c>
      <c r="C23" s="14">
        <v>1</v>
      </c>
      <c r="D23" s="16" t="s">
        <v>38</v>
      </c>
      <c r="E23" s="15" t="s">
        <v>12</v>
      </c>
      <c r="F23" s="15" t="s">
        <v>33</v>
      </c>
      <c r="G23" s="15" t="s">
        <v>18</v>
      </c>
      <c r="H23" s="17">
        <v>8.14</v>
      </c>
      <c r="I23" s="18"/>
    </row>
    <row r="24" spans="2:9" x14ac:dyDescent="0.3">
      <c r="B24" s="14" t="s">
        <v>10</v>
      </c>
      <c r="C24" s="14">
        <v>1</v>
      </c>
      <c r="D24" s="16" t="s">
        <v>39</v>
      </c>
      <c r="E24" s="15" t="s">
        <v>12</v>
      </c>
      <c r="F24" s="15" t="s">
        <v>35</v>
      </c>
      <c r="G24" s="15" t="s">
        <v>18</v>
      </c>
      <c r="H24" s="17">
        <v>2.14</v>
      </c>
      <c r="I24" s="18"/>
    </row>
    <row r="25" spans="2:9" x14ac:dyDescent="0.3">
      <c r="B25" s="20" t="s">
        <v>10</v>
      </c>
      <c r="C25" s="20">
        <v>1</v>
      </c>
      <c r="D25" s="21" t="s">
        <v>40</v>
      </c>
      <c r="E25" s="21" t="s">
        <v>41</v>
      </c>
      <c r="F25" s="21" t="s">
        <v>42</v>
      </c>
      <c r="G25" s="21" t="s">
        <v>43</v>
      </c>
      <c r="H25" s="22" t="s">
        <v>44</v>
      </c>
      <c r="I25" s="23"/>
    </row>
    <row r="26" spans="2:9" x14ac:dyDescent="0.3">
      <c r="B26" s="14" t="s">
        <v>10</v>
      </c>
      <c r="C26" s="14">
        <v>1</v>
      </c>
      <c r="D26" s="16" t="s">
        <v>45</v>
      </c>
      <c r="E26" s="15" t="s">
        <v>12</v>
      </c>
      <c r="F26" s="15" t="s">
        <v>33</v>
      </c>
      <c r="G26" s="15" t="s">
        <v>18</v>
      </c>
      <c r="H26" s="17">
        <v>9.1</v>
      </c>
      <c r="I26" s="18"/>
    </row>
    <row r="27" spans="2:9" x14ac:dyDescent="0.3">
      <c r="B27" s="14" t="s">
        <v>10</v>
      </c>
      <c r="C27" s="14">
        <v>1</v>
      </c>
      <c r="D27" s="16" t="s">
        <v>46</v>
      </c>
      <c r="E27" s="15" t="s">
        <v>12</v>
      </c>
      <c r="F27" s="15" t="s">
        <v>35</v>
      </c>
      <c r="G27" s="15" t="s">
        <v>18</v>
      </c>
      <c r="H27" s="17">
        <v>4.16</v>
      </c>
      <c r="I27" s="18"/>
    </row>
    <row r="28" spans="2:9" x14ac:dyDescent="0.3">
      <c r="B28" s="20" t="s">
        <v>10</v>
      </c>
      <c r="C28" s="20">
        <v>1</v>
      </c>
      <c r="D28" s="21" t="s">
        <v>47</v>
      </c>
      <c r="E28" s="21" t="s">
        <v>41</v>
      </c>
      <c r="F28" s="21" t="s">
        <v>48</v>
      </c>
      <c r="G28" s="21" t="s">
        <v>43</v>
      </c>
      <c r="H28" s="22" t="s">
        <v>44</v>
      </c>
      <c r="I28" s="23"/>
    </row>
    <row r="29" spans="2:9" x14ac:dyDescent="0.3">
      <c r="B29" s="14" t="s">
        <v>10</v>
      </c>
      <c r="C29" s="14">
        <v>1</v>
      </c>
      <c r="D29" s="16" t="s">
        <v>49</v>
      </c>
      <c r="E29" s="15" t="s">
        <v>12</v>
      </c>
      <c r="F29" s="15" t="s">
        <v>50</v>
      </c>
      <c r="G29" s="15" t="s">
        <v>18</v>
      </c>
      <c r="H29" s="17">
        <v>3.89</v>
      </c>
      <c r="I29" s="18"/>
    </row>
    <row r="30" spans="2:9" x14ac:dyDescent="0.3">
      <c r="B30" s="14" t="s">
        <v>10</v>
      </c>
      <c r="C30" s="14">
        <v>1</v>
      </c>
      <c r="D30" s="16" t="s">
        <v>51</v>
      </c>
      <c r="E30" s="15" t="s">
        <v>52</v>
      </c>
      <c r="F30" s="15" t="s">
        <v>53</v>
      </c>
      <c r="G30" s="16" t="s">
        <v>14</v>
      </c>
      <c r="H30" s="17">
        <v>65.150000000000006</v>
      </c>
      <c r="I30" s="18"/>
    </row>
    <row r="31" spans="2:9" x14ac:dyDescent="0.3">
      <c r="B31" s="14" t="s">
        <v>10</v>
      </c>
      <c r="C31" s="14" t="s">
        <v>54</v>
      </c>
      <c r="D31" s="16" t="s">
        <v>55</v>
      </c>
      <c r="E31" s="15" t="s">
        <v>52</v>
      </c>
      <c r="F31" s="15" t="s">
        <v>56</v>
      </c>
      <c r="G31" s="15" t="s">
        <v>57</v>
      </c>
      <c r="H31" s="17">
        <v>3.51</v>
      </c>
      <c r="I31" s="18"/>
    </row>
    <row r="32" spans="2:9" x14ac:dyDescent="0.3">
      <c r="B32" s="20" t="s">
        <v>10</v>
      </c>
      <c r="C32" s="20" t="s">
        <v>58</v>
      </c>
      <c r="D32" s="21" t="s">
        <v>59</v>
      </c>
      <c r="E32" s="21" t="s">
        <v>41</v>
      </c>
      <c r="F32" s="21" t="s">
        <v>60</v>
      </c>
      <c r="G32" s="21" t="s">
        <v>61</v>
      </c>
      <c r="H32" s="22" t="s">
        <v>44</v>
      </c>
      <c r="I32" s="23"/>
    </row>
    <row r="33" spans="2:9" x14ac:dyDescent="0.3">
      <c r="B33" s="20" t="s">
        <v>10</v>
      </c>
      <c r="C33" s="20">
        <v>2</v>
      </c>
      <c r="D33" s="21" t="s">
        <v>62</v>
      </c>
      <c r="E33" s="21" t="s">
        <v>41</v>
      </c>
      <c r="F33" s="21" t="s">
        <v>42</v>
      </c>
      <c r="G33" s="21" t="s">
        <v>63</v>
      </c>
      <c r="H33" s="22" t="s">
        <v>44</v>
      </c>
      <c r="I33" s="23"/>
    </row>
    <row r="34" spans="2:9" x14ac:dyDescent="0.3">
      <c r="B34" s="14" t="s">
        <v>10</v>
      </c>
      <c r="C34" s="14" t="s">
        <v>54</v>
      </c>
      <c r="D34" s="16" t="s">
        <v>64</v>
      </c>
      <c r="E34" s="15" t="s">
        <v>52</v>
      </c>
      <c r="F34" s="15" t="s">
        <v>60</v>
      </c>
      <c r="G34" s="15" t="s">
        <v>43</v>
      </c>
      <c r="H34" s="17">
        <v>9.4600000000000009</v>
      </c>
      <c r="I34" s="18"/>
    </row>
    <row r="35" spans="2:9" x14ac:dyDescent="0.3">
      <c r="B35" s="20" t="s">
        <v>10</v>
      </c>
      <c r="C35" s="20">
        <v>0</v>
      </c>
      <c r="D35" s="21" t="s">
        <v>65</v>
      </c>
      <c r="E35" s="21" t="s">
        <v>41</v>
      </c>
      <c r="F35" s="21" t="s">
        <v>42</v>
      </c>
      <c r="G35" s="21" t="s">
        <v>63</v>
      </c>
      <c r="H35" s="22" t="s">
        <v>44</v>
      </c>
      <c r="I35" s="23"/>
    </row>
    <row r="36" spans="2:9" x14ac:dyDescent="0.3">
      <c r="B36" s="20" t="s">
        <v>10</v>
      </c>
      <c r="C36" s="20">
        <v>0</v>
      </c>
      <c r="D36" s="21" t="s">
        <v>66</v>
      </c>
      <c r="E36" s="21" t="s">
        <v>41</v>
      </c>
      <c r="F36" s="21" t="s">
        <v>48</v>
      </c>
      <c r="G36" s="21" t="s">
        <v>43</v>
      </c>
      <c r="H36" s="22" t="s">
        <v>44</v>
      </c>
      <c r="I36" s="23"/>
    </row>
    <row r="37" spans="2:9" x14ac:dyDescent="0.3">
      <c r="B37" s="14" t="s">
        <v>10</v>
      </c>
      <c r="C37" s="14">
        <v>0</v>
      </c>
      <c r="D37" s="16" t="s">
        <v>67</v>
      </c>
      <c r="E37" s="15" t="s">
        <v>12</v>
      </c>
      <c r="F37" s="15" t="s">
        <v>33</v>
      </c>
      <c r="G37" s="15" t="s">
        <v>18</v>
      </c>
      <c r="H37" s="17">
        <v>1.3</v>
      </c>
      <c r="I37" s="18"/>
    </row>
    <row r="38" spans="2:9" x14ac:dyDescent="0.3">
      <c r="B38" s="14" t="s">
        <v>10</v>
      </c>
      <c r="C38" s="14">
        <v>0</v>
      </c>
      <c r="D38" s="16" t="s">
        <v>68</v>
      </c>
      <c r="E38" s="15" t="s">
        <v>12</v>
      </c>
      <c r="F38" s="15" t="s">
        <v>35</v>
      </c>
      <c r="G38" s="15" t="s">
        <v>18</v>
      </c>
      <c r="H38" s="17">
        <v>1.01</v>
      </c>
      <c r="I38" s="18"/>
    </row>
    <row r="39" spans="2:9" x14ac:dyDescent="0.3">
      <c r="B39" s="14" t="s">
        <v>10</v>
      </c>
      <c r="C39" s="14">
        <v>0</v>
      </c>
      <c r="D39" s="16" t="s">
        <v>69</v>
      </c>
      <c r="E39" s="15" t="s">
        <v>12</v>
      </c>
      <c r="F39" s="15" t="s">
        <v>33</v>
      </c>
      <c r="G39" s="15" t="s">
        <v>18</v>
      </c>
      <c r="H39" s="17">
        <v>1.3</v>
      </c>
      <c r="I39" s="18"/>
    </row>
    <row r="40" spans="2:9" x14ac:dyDescent="0.3">
      <c r="B40" s="14" t="s">
        <v>10</v>
      </c>
      <c r="C40" s="14">
        <v>0</v>
      </c>
      <c r="D40" s="16" t="s">
        <v>70</v>
      </c>
      <c r="E40" s="15" t="s">
        <v>12</v>
      </c>
      <c r="F40" s="15" t="s">
        <v>35</v>
      </c>
      <c r="G40" s="15" t="s">
        <v>18</v>
      </c>
      <c r="H40" s="17">
        <v>1.01</v>
      </c>
      <c r="I40" s="18"/>
    </row>
    <row r="41" spans="2:9" x14ac:dyDescent="0.3">
      <c r="B41" s="14" t="s">
        <v>10</v>
      </c>
      <c r="C41" s="14">
        <v>0</v>
      </c>
      <c r="D41" s="16" t="s">
        <v>71</v>
      </c>
      <c r="E41" s="15" t="s">
        <v>52</v>
      </c>
      <c r="F41" s="15" t="s">
        <v>53</v>
      </c>
      <c r="G41" s="15" t="s">
        <v>43</v>
      </c>
      <c r="H41" s="17">
        <v>23.86</v>
      </c>
      <c r="I41" s="18"/>
    </row>
    <row r="42" spans="2:9" x14ac:dyDescent="0.3">
      <c r="B42" s="20" t="s">
        <v>10</v>
      </c>
      <c r="C42" s="20">
        <v>0</v>
      </c>
      <c r="D42" s="21" t="s">
        <v>72</v>
      </c>
      <c r="E42" s="21" t="s">
        <v>41</v>
      </c>
      <c r="F42" s="21" t="s">
        <v>73</v>
      </c>
      <c r="G42" s="21" t="s">
        <v>63</v>
      </c>
      <c r="H42" s="22" t="s">
        <v>44</v>
      </c>
      <c r="I42" s="23"/>
    </row>
    <row r="43" spans="2:9" x14ac:dyDescent="0.3">
      <c r="B43" s="20" t="s">
        <v>10</v>
      </c>
      <c r="C43" s="20">
        <v>0</v>
      </c>
      <c r="D43" s="21" t="s">
        <v>74</v>
      </c>
      <c r="E43" s="21" t="s">
        <v>41</v>
      </c>
      <c r="F43" s="21" t="s">
        <v>73</v>
      </c>
      <c r="G43" s="21" t="s">
        <v>63</v>
      </c>
      <c r="H43" s="22" t="s">
        <v>44</v>
      </c>
      <c r="I43" s="23"/>
    </row>
    <row r="44" spans="2:9" x14ac:dyDescent="0.3">
      <c r="B44" s="14" t="s">
        <v>10</v>
      </c>
      <c r="C44" s="14">
        <v>0</v>
      </c>
      <c r="D44" s="16" t="s">
        <v>75</v>
      </c>
      <c r="E44" s="15" t="s">
        <v>76</v>
      </c>
      <c r="F44" s="15" t="s">
        <v>77</v>
      </c>
      <c r="G44" s="15" t="s">
        <v>78</v>
      </c>
      <c r="H44" s="17">
        <v>14.07</v>
      </c>
      <c r="I44" s="18"/>
    </row>
    <row r="45" spans="2:9" x14ac:dyDescent="0.3">
      <c r="B45" s="14" t="s">
        <v>10</v>
      </c>
      <c r="C45" s="14">
        <v>0</v>
      </c>
      <c r="D45" s="16" t="s">
        <v>79</v>
      </c>
      <c r="E45" s="15" t="s">
        <v>76</v>
      </c>
      <c r="F45" s="15" t="s">
        <v>77</v>
      </c>
      <c r="G45" s="15" t="s">
        <v>43</v>
      </c>
      <c r="H45" s="17">
        <v>24.12</v>
      </c>
      <c r="I45" s="18"/>
    </row>
    <row r="46" spans="2:9" x14ac:dyDescent="0.3">
      <c r="B46" s="20" t="s">
        <v>10</v>
      </c>
      <c r="C46" s="20">
        <v>0</v>
      </c>
      <c r="D46" s="21" t="s">
        <v>80</v>
      </c>
      <c r="E46" s="21" t="s">
        <v>41</v>
      </c>
      <c r="F46" s="21" t="s">
        <v>42</v>
      </c>
      <c r="G46" s="21" t="s">
        <v>63</v>
      </c>
      <c r="H46" s="22" t="s">
        <v>44</v>
      </c>
      <c r="I46" s="23"/>
    </row>
    <row r="47" spans="2:9" x14ac:dyDescent="0.3">
      <c r="B47" s="14" t="s">
        <v>10</v>
      </c>
      <c r="C47" s="14">
        <v>0</v>
      </c>
      <c r="D47" s="16" t="s">
        <v>81</v>
      </c>
      <c r="E47" s="15" t="s">
        <v>52</v>
      </c>
      <c r="F47" s="15" t="s">
        <v>53</v>
      </c>
      <c r="G47" s="15" t="s">
        <v>43</v>
      </c>
      <c r="H47" s="17">
        <v>3.62</v>
      </c>
      <c r="I47" s="18"/>
    </row>
    <row r="48" spans="2:9" x14ac:dyDescent="0.3">
      <c r="B48" s="20" t="s">
        <v>10</v>
      </c>
      <c r="C48" s="20">
        <v>0</v>
      </c>
      <c r="D48" s="21" t="s">
        <v>82</v>
      </c>
      <c r="E48" s="21" t="s">
        <v>41</v>
      </c>
      <c r="F48" s="21" t="s">
        <v>42</v>
      </c>
      <c r="G48" s="21" t="s">
        <v>18</v>
      </c>
      <c r="H48" s="22" t="s">
        <v>44</v>
      </c>
      <c r="I48" s="23"/>
    </row>
    <row r="49" spans="2:9" x14ac:dyDescent="0.3">
      <c r="B49" s="14" t="s">
        <v>10</v>
      </c>
      <c r="C49" s="14" t="s">
        <v>83</v>
      </c>
      <c r="D49" s="16" t="s">
        <v>84</v>
      </c>
      <c r="E49" s="15" t="s">
        <v>85</v>
      </c>
      <c r="F49" s="15" t="s">
        <v>86</v>
      </c>
      <c r="G49" s="15" t="s">
        <v>78</v>
      </c>
      <c r="H49" s="17">
        <v>290</v>
      </c>
      <c r="I49" s="18" t="s">
        <v>87</v>
      </c>
    </row>
    <row r="50" spans="2:9" x14ac:dyDescent="0.3">
      <c r="B50" s="20" t="s">
        <v>10</v>
      </c>
      <c r="C50" s="20">
        <v>0</v>
      </c>
      <c r="D50" s="21" t="s">
        <v>88</v>
      </c>
      <c r="E50" s="21" t="s">
        <v>41</v>
      </c>
      <c r="F50" s="21" t="s">
        <v>89</v>
      </c>
      <c r="G50" s="21" t="s">
        <v>90</v>
      </c>
      <c r="H50" s="22" t="s">
        <v>44</v>
      </c>
      <c r="I50" s="23"/>
    </row>
    <row r="51" spans="2:9" x14ac:dyDescent="0.3">
      <c r="B51" s="20" t="s">
        <v>10</v>
      </c>
      <c r="C51" s="20">
        <v>0</v>
      </c>
      <c r="D51" s="21" t="s">
        <v>91</v>
      </c>
      <c r="E51" s="21" t="s">
        <v>41</v>
      </c>
      <c r="F51" s="21" t="s">
        <v>89</v>
      </c>
      <c r="G51" s="21" t="s">
        <v>90</v>
      </c>
      <c r="H51" s="22" t="s">
        <v>44</v>
      </c>
      <c r="I51" s="23"/>
    </row>
    <row r="52" spans="2:9" x14ac:dyDescent="0.3">
      <c r="B52" s="20" t="s">
        <v>10</v>
      </c>
      <c r="C52" s="20">
        <v>0</v>
      </c>
      <c r="D52" s="21" t="s">
        <v>92</v>
      </c>
      <c r="E52" s="21" t="s">
        <v>41</v>
      </c>
      <c r="F52" s="21" t="s">
        <v>89</v>
      </c>
      <c r="G52" s="21" t="s">
        <v>57</v>
      </c>
      <c r="H52" s="22" t="s">
        <v>44</v>
      </c>
      <c r="I52" s="23"/>
    </row>
    <row r="53" spans="2:9" x14ac:dyDescent="0.3">
      <c r="B53" s="20" t="s">
        <v>10</v>
      </c>
      <c r="C53" s="20">
        <v>0</v>
      </c>
      <c r="D53" s="21" t="s">
        <v>93</v>
      </c>
      <c r="E53" s="21" t="s">
        <v>41</v>
      </c>
      <c r="F53" s="21" t="s">
        <v>73</v>
      </c>
      <c r="G53" s="21" t="s">
        <v>61</v>
      </c>
      <c r="H53" s="22" t="s">
        <v>44</v>
      </c>
      <c r="I53" s="23"/>
    </row>
    <row r="54" spans="2:9" x14ac:dyDescent="0.3">
      <c r="B54" s="20" t="s">
        <v>10</v>
      </c>
      <c r="C54" s="20" t="s">
        <v>54</v>
      </c>
      <c r="D54" s="21" t="s">
        <v>94</v>
      </c>
      <c r="E54" s="21" t="s">
        <v>41</v>
      </c>
      <c r="F54" s="21" t="s">
        <v>60</v>
      </c>
      <c r="G54" s="21" t="s">
        <v>78</v>
      </c>
      <c r="H54" s="22" t="s">
        <v>44</v>
      </c>
      <c r="I54" s="23"/>
    </row>
    <row r="55" spans="2:9" x14ac:dyDescent="0.3">
      <c r="B55" s="20" t="s">
        <v>10</v>
      </c>
      <c r="C55" s="20" t="s">
        <v>95</v>
      </c>
      <c r="D55" s="21" t="s">
        <v>96</v>
      </c>
      <c r="E55" s="21" t="s">
        <v>41</v>
      </c>
      <c r="F55" s="21" t="s">
        <v>48</v>
      </c>
      <c r="G55" s="21" t="s">
        <v>97</v>
      </c>
      <c r="H55" s="22" t="s">
        <v>44</v>
      </c>
      <c r="I55" s="23"/>
    </row>
    <row r="56" spans="2:9" x14ac:dyDescent="0.3">
      <c r="B56" s="20" t="s">
        <v>10</v>
      </c>
      <c r="C56" s="20">
        <v>1</v>
      </c>
      <c r="D56" s="21" t="s">
        <v>98</v>
      </c>
      <c r="E56" s="21" t="s">
        <v>41</v>
      </c>
      <c r="F56" s="21" t="s">
        <v>53</v>
      </c>
      <c r="G56" s="21" t="s">
        <v>90</v>
      </c>
      <c r="H56" s="22" t="s">
        <v>44</v>
      </c>
      <c r="I56" s="23"/>
    </row>
    <row r="57" spans="2:9" x14ac:dyDescent="0.3">
      <c r="B57" s="20" t="s">
        <v>10</v>
      </c>
      <c r="C57" s="20">
        <v>0</v>
      </c>
      <c r="D57" s="21" t="s">
        <v>99</v>
      </c>
      <c r="E57" s="21" t="s">
        <v>41</v>
      </c>
      <c r="F57" s="21" t="s">
        <v>42</v>
      </c>
      <c r="G57" s="23" t="s">
        <v>63</v>
      </c>
      <c r="H57" s="22" t="s">
        <v>44</v>
      </c>
      <c r="I57" s="23"/>
    </row>
    <row r="58" spans="2:9" x14ac:dyDescent="0.3">
      <c r="B58" s="14" t="s">
        <v>10</v>
      </c>
      <c r="C58" s="14" t="s">
        <v>83</v>
      </c>
      <c r="D58" s="16" t="s">
        <v>100</v>
      </c>
      <c r="E58" s="15" t="s">
        <v>85</v>
      </c>
      <c r="F58" s="15" t="s">
        <v>86</v>
      </c>
      <c r="G58" s="15" t="s">
        <v>78</v>
      </c>
      <c r="H58" s="17">
        <v>165</v>
      </c>
      <c r="I58" s="18" t="s">
        <v>101</v>
      </c>
    </row>
    <row r="59" spans="2:9" x14ac:dyDescent="0.3">
      <c r="B59" s="14" t="s">
        <v>102</v>
      </c>
      <c r="C59" s="14">
        <v>0</v>
      </c>
      <c r="D59" s="16" t="s">
        <v>103</v>
      </c>
      <c r="E59" s="15" t="s">
        <v>85</v>
      </c>
      <c r="F59" s="15" t="s">
        <v>104</v>
      </c>
      <c r="G59" s="16" t="s">
        <v>14</v>
      </c>
      <c r="H59" s="17">
        <v>120.77</v>
      </c>
      <c r="I59" s="18"/>
    </row>
    <row r="60" spans="2:9" x14ac:dyDescent="0.3">
      <c r="B60" s="14" t="s">
        <v>102</v>
      </c>
      <c r="C60" s="14" t="s">
        <v>54</v>
      </c>
      <c r="D60" s="16" t="s">
        <v>105</v>
      </c>
      <c r="E60" s="15" t="s">
        <v>52</v>
      </c>
      <c r="F60" s="15" t="s">
        <v>60</v>
      </c>
      <c r="G60" s="18" t="s">
        <v>61</v>
      </c>
      <c r="H60" s="17">
        <f>4.21+1.74</f>
        <v>5.95</v>
      </c>
      <c r="I60" s="18" t="s">
        <v>106</v>
      </c>
    </row>
    <row r="61" spans="2:9" x14ac:dyDescent="0.3">
      <c r="B61" s="14" t="s">
        <v>102</v>
      </c>
      <c r="C61" s="14" t="s">
        <v>107</v>
      </c>
      <c r="D61" s="16" t="s">
        <v>108</v>
      </c>
      <c r="E61" s="15" t="s">
        <v>52</v>
      </c>
      <c r="F61" s="15" t="s">
        <v>60</v>
      </c>
      <c r="G61" s="18" t="s">
        <v>109</v>
      </c>
      <c r="H61" s="17">
        <f>16.038+27.9</f>
        <v>43.938000000000002</v>
      </c>
      <c r="I61" s="18"/>
    </row>
    <row r="62" spans="2:9" x14ac:dyDescent="0.3">
      <c r="B62" s="14" t="s">
        <v>102</v>
      </c>
      <c r="C62" s="14" t="s">
        <v>83</v>
      </c>
      <c r="D62" s="16" t="s">
        <v>110</v>
      </c>
      <c r="E62" s="15" t="s">
        <v>52</v>
      </c>
      <c r="F62" s="15" t="s">
        <v>89</v>
      </c>
      <c r="G62" s="18" t="s">
        <v>111</v>
      </c>
      <c r="H62" s="17">
        <v>17.25</v>
      </c>
      <c r="I62" s="18"/>
    </row>
    <row r="63" spans="2:9" x14ac:dyDescent="0.3">
      <c r="B63" s="14" t="s">
        <v>102</v>
      </c>
      <c r="C63" s="14" t="s">
        <v>83</v>
      </c>
      <c r="D63" s="16" t="s">
        <v>112</v>
      </c>
      <c r="E63" s="15" t="s">
        <v>12</v>
      </c>
      <c r="F63" s="15" t="s">
        <v>35</v>
      </c>
      <c r="G63" s="18" t="s">
        <v>113</v>
      </c>
      <c r="H63" s="17">
        <v>3.56</v>
      </c>
      <c r="I63" s="18"/>
    </row>
    <row r="64" spans="2:9" x14ac:dyDescent="0.3">
      <c r="B64" s="20" t="s">
        <v>102</v>
      </c>
      <c r="C64" s="20" t="s">
        <v>114</v>
      </c>
      <c r="D64" s="21" t="s">
        <v>115</v>
      </c>
      <c r="E64" s="21" t="s">
        <v>41</v>
      </c>
      <c r="F64" s="21" t="s">
        <v>60</v>
      </c>
      <c r="G64" s="23" t="s">
        <v>57</v>
      </c>
      <c r="H64" s="22" t="s">
        <v>44</v>
      </c>
      <c r="I64" s="23"/>
    </row>
    <row r="65" spans="2:9" x14ac:dyDescent="0.3">
      <c r="B65" s="14" t="s">
        <v>102</v>
      </c>
      <c r="C65" s="14" t="s">
        <v>83</v>
      </c>
      <c r="D65" s="16" t="s">
        <v>116</v>
      </c>
      <c r="E65" s="15" t="s">
        <v>52</v>
      </c>
      <c r="F65" s="15" t="s">
        <v>53</v>
      </c>
      <c r="G65" s="18" t="s">
        <v>113</v>
      </c>
      <c r="H65" s="17">
        <f>8.62+5.06</f>
        <v>13.68</v>
      </c>
      <c r="I65" s="18"/>
    </row>
    <row r="66" spans="2:9" x14ac:dyDescent="0.3">
      <c r="B66" s="14" t="s">
        <v>102</v>
      </c>
      <c r="C66" s="14" t="s">
        <v>83</v>
      </c>
      <c r="D66" s="15" t="s">
        <v>117</v>
      </c>
      <c r="E66" s="15" t="s">
        <v>118</v>
      </c>
      <c r="F66" s="15" t="s">
        <v>48</v>
      </c>
      <c r="G66" s="18" t="s">
        <v>113</v>
      </c>
      <c r="H66" s="17">
        <v>7.66</v>
      </c>
      <c r="I66" s="18"/>
    </row>
    <row r="67" spans="2:9" x14ac:dyDescent="0.3">
      <c r="B67" s="14" t="s">
        <v>102</v>
      </c>
      <c r="C67" s="14" t="s">
        <v>119</v>
      </c>
      <c r="D67" s="16" t="s">
        <v>120</v>
      </c>
      <c r="E67" s="15" t="s">
        <v>52</v>
      </c>
      <c r="F67" s="15" t="s">
        <v>56</v>
      </c>
      <c r="G67" s="15" t="s">
        <v>43</v>
      </c>
      <c r="H67" s="17">
        <v>2.4700000000000002</v>
      </c>
      <c r="I67" s="18"/>
    </row>
    <row r="68" spans="2:9" x14ac:dyDescent="0.3">
      <c r="B68" s="14" t="s">
        <v>102</v>
      </c>
      <c r="C68" s="14" t="s">
        <v>95</v>
      </c>
      <c r="D68" s="16" t="s">
        <v>121</v>
      </c>
      <c r="E68" s="15" t="s">
        <v>52</v>
      </c>
      <c r="F68" s="15" t="s">
        <v>53</v>
      </c>
      <c r="G68" s="18" t="s">
        <v>78</v>
      </c>
      <c r="H68" s="17">
        <v>11.04</v>
      </c>
      <c r="I68" s="18"/>
    </row>
    <row r="69" spans="2:9" x14ac:dyDescent="0.3">
      <c r="B69" s="14" t="s">
        <v>102</v>
      </c>
      <c r="C69" s="14" t="s">
        <v>95</v>
      </c>
      <c r="D69" s="16" t="s">
        <v>122</v>
      </c>
      <c r="E69" s="15" t="s">
        <v>52</v>
      </c>
      <c r="F69" s="15" t="s">
        <v>53</v>
      </c>
      <c r="G69" s="18" t="s">
        <v>78</v>
      </c>
      <c r="H69" s="17">
        <v>5.87</v>
      </c>
      <c r="I69" s="18"/>
    </row>
    <row r="70" spans="2:9" x14ac:dyDescent="0.3">
      <c r="B70" s="14" t="s">
        <v>102</v>
      </c>
      <c r="C70" s="14" t="s">
        <v>95</v>
      </c>
      <c r="D70" s="16" t="s">
        <v>123</v>
      </c>
      <c r="E70" s="15" t="s">
        <v>85</v>
      </c>
      <c r="F70" s="15" t="s">
        <v>86</v>
      </c>
      <c r="G70" s="18" t="s">
        <v>78</v>
      </c>
      <c r="H70" s="17">
        <f>201.5+5.75</f>
        <v>207.25</v>
      </c>
      <c r="I70" s="18" t="s">
        <v>124</v>
      </c>
    </row>
    <row r="71" spans="2:9" x14ac:dyDescent="0.3">
      <c r="B71" s="14" t="s">
        <v>102</v>
      </c>
      <c r="C71" s="14" t="s">
        <v>95</v>
      </c>
      <c r="D71" s="16" t="s">
        <v>125</v>
      </c>
      <c r="E71" s="15" t="s">
        <v>52</v>
      </c>
      <c r="F71" s="15" t="s">
        <v>53</v>
      </c>
      <c r="G71" s="18" t="s">
        <v>78</v>
      </c>
      <c r="H71" s="17">
        <v>8.27</v>
      </c>
      <c r="I71" s="18"/>
    </row>
    <row r="72" spans="2:9" x14ac:dyDescent="0.3">
      <c r="B72" s="14" t="s">
        <v>126</v>
      </c>
      <c r="C72" s="14" t="s">
        <v>95</v>
      </c>
      <c r="D72" s="16" t="s">
        <v>127</v>
      </c>
      <c r="E72" s="15" t="s">
        <v>76</v>
      </c>
      <c r="F72" s="15" t="s">
        <v>77</v>
      </c>
      <c r="G72" s="18" t="s">
        <v>78</v>
      </c>
      <c r="H72" s="17">
        <v>22.69</v>
      </c>
      <c r="I72" s="18"/>
    </row>
    <row r="73" spans="2:9" x14ac:dyDescent="0.3">
      <c r="B73" s="14" t="s">
        <v>102</v>
      </c>
      <c r="C73" s="14" t="s">
        <v>83</v>
      </c>
      <c r="D73" s="16" t="s">
        <v>128</v>
      </c>
      <c r="E73" s="15" t="s">
        <v>85</v>
      </c>
      <c r="F73" s="15" t="s">
        <v>104</v>
      </c>
      <c r="G73" s="16" t="s">
        <v>14</v>
      </c>
      <c r="H73" s="17">
        <v>93.8</v>
      </c>
      <c r="I73" s="18"/>
    </row>
    <row r="74" spans="2:9" x14ac:dyDescent="0.3">
      <c r="B74" s="14" t="s">
        <v>102</v>
      </c>
      <c r="C74" s="14" t="s">
        <v>83</v>
      </c>
      <c r="D74" s="16" t="s">
        <v>129</v>
      </c>
      <c r="E74" s="15" t="s">
        <v>118</v>
      </c>
      <c r="F74" s="15" t="s">
        <v>130</v>
      </c>
      <c r="G74" s="18" t="s">
        <v>131</v>
      </c>
      <c r="H74" s="17">
        <v>7.43</v>
      </c>
      <c r="I74" s="18" t="s">
        <v>132</v>
      </c>
    </row>
    <row r="75" spans="2:9" x14ac:dyDescent="0.3">
      <c r="B75" s="20" t="s">
        <v>102</v>
      </c>
      <c r="C75" s="20" t="s">
        <v>83</v>
      </c>
      <c r="D75" s="21" t="s">
        <v>133</v>
      </c>
      <c r="E75" s="21" t="s">
        <v>41</v>
      </c>
      <c r="F75" s="21" t="s">
        <v>42</v>
      </c>
      <c r="G75" s="23" t="s">
        <v>131</v>
      </c>
      <c r="H75" s="22" t="s">
        <v>44</v>
      </c>
      <c r="I75" s="23"/>
    </row>
    <row r="76" spans="2:9" x14ac:dyDescent="0.3">
      <c r="B76" s="14" t="s">
        <v>126</v>
      </c>
      <c r="C76" s="14" t="s">
        <v>95</v>
      </c>
      <c r="D76" s="16" t="s">
        <v>134</v>
      </c>
      <c r="E76" s="15" t="s">
        <v>76</v>
      </c>
      <c r="F76" s="15" t="s">
        <v>77</v>
      </c>
      <c r="G76" s="18" t="s">
        <v>78</v>
      </c>
      <c r="H76" s="17">
        <v>14.41</v>
      </c>
      <c r="I76" s="18"/>
    </row>
    <row r="77" spans="2:9" x14ac:dyDescent="0.3">
      <c r="B77" s="14" t="s">
        <v>126</v>
      </c>
      <c r="C77" s="14" t="s">
        <v>95</v>
      </c>
      <c r="D77" s="16" t="s">
        <v>135</v>
      </c>
      <c r="E77" s="15" t="s">
        <v>76</v>
      </c>
      <c r="F77" s="15" t="s">
        <v>77</v>
      </c>
      <c r="G77" s="18" t="s">
        <v>78</v>
      </c>
      <c r="H77" s="17">
        <v>17.559999999999999</v>
      </c>
      <c r="I77" s="18"/>
    </row>
    <row r="78" spans="2:9" x14ac:dyDescent="0.3">
      <c r="B78" s="14" t="s">
        <v>126</v>
      </c>
      <c r="C78" s="14" t="s">
        <v>95</v>
      </c>
      <c r="D78" s="16" t="s">
        <v>136</v>
      </c>
      <c r="E78" s="15" t="s">
        <v>76</v>
      </c>
      <c r="F78" s="15" t="s">
        <v>77</v>
      </c>
      <c r="G78" s="18" t="s">
        <v>78</v>
      </c>
      <c r="H78" s="17">
        <v>13.16</v>
      </c>
      <c r="I78" s="18"/>
    </row>
    <row r="79" spans="2:9" x14ac:dyDescent="0.3">
      <c r="B79" s="14" t="s">
        <v>102</v>
      </c>
      <c r="C79" s="14" t="s">
        <v>83</v>
      </c>
      <c r="D79" s="16" t="s">
        <v>137</v>
      </c>
      <c r="E79" s="15" t="s">
        <v>52</v>
      </c>
      <c r="F79" s="15" t="s">
        <v>138</v>
      </c>
      <c r="G79" s="18" t="s">
        <v>139</v>
      </c>
      <c r="H79" s="17">
        <f>5.75+3</f>
        <v>8.75</v>
      </c>
      <c r="I79" s="18"/>
    </row>
    <row r="80" spans="2:9" x14ac:dyDescent="0.3">
      <c r="B80" s="14" t="s">
        <v>102</v>
      </c>
      <c r="C80" s="14" t="s">
        <v>83</v>
      </c>
      <c r="D80" s="16" t="s">
        <v>140</v>
      </c>
      <c r="E80" s="15" t="s">
        <v>85</v>
      </c>
      <c r="F80" s="15" t="s">
        <v>104</v>
      </c>
      <c r="G80" s="16" t="s">
        <v>14</v>
      </c>
      <c r="H80" s="17">
        <f>31.14+35+38.02+3.36</f>
        <v>107.52</v>
      </c>
      <c r="I80" s="18"/>
    </row>
    <row r="81" spans="2:9" x14ac:dyDescent="0.3">
      <c r="B81" s="14" t="s">
        <v>102</v>
      </c>
      <c r="C81" s="14" t="s">
        <v>83</v>
      </c>
      <c r="D81" s="16" t="s">
        <v>141</v>
      </c>
      <c r="E81" s="15" t="s">
        <v>52</v>
      </c>
      <c r="F81" s="15" t="s">
        <v>53</v>
      </c>
      <c r="G81" s="16" t="s">
        <v>14</v>
      </c>
      <c r="H81" s="17">
        <f>3*2.47</f>
        <v>7.41</v>
      </c>
      <c r="I81" s="18"/>
    </row>
    <row r="82" spans="2:9" x14ac:dyDescent="0.3">
      <c r="B82" s="14" t="s">
        <v>126</v>
      </c>
      <c r="C82" s="14" t="s">
        <v>95</v>
      </c>
      <c r="D82" s="16" t="s">
        <v>142</v>
      </c>
      <c r="E82" s="15" t="s">
        <v>76</v>
      </c>
      <c r="F82" s="15" t="s">
        <v>77</v>
      </c>
      <c r="G82" s="18" t="s">
        <v>78</v>
      </c>
      <c r="H82" s="17">
        <v>28.8</v>
      </c>
      <c r="I82" s="18"/>
    </row>
    <row r="83" spans="2:9" x14ac:dyDescent="0.3">
      <c r="B83" s="20" t="s">
        <v>102</v>
      </c>
      <c r="C83" s="20" t="s">
        <v>95</v>
      </c>
      <c r="D83" s="21" t="s">
        <v>143</v>
      </c>
      <c r="E83" s="21" t="s">
        <v>41</v>
      </c>
      <c r="F83" s="21" t="s">
        <v>48</v>
      </c>
      <c r="G83" s="23" t="s">
        <v>78</v>
      </c>
      <c r="H83" s="22" t="s">
        <v>44</v>
      </c>
      <c r="I83" s="23"/>
    </row>
    <row r="84" spans="2:9" x14ac:dyDescent="0.3">
      <c r="B84" s="14" t="s">
        <v>126</v>
      </c>
      <c r="C84" s="14" t="s">
        <v>95</v>
      </c>
      <c r="D84" s="16" t="s">
        <v>144</v>
      </c>
      <c r="E84" s="15" t="s">
        <v>12</v>
      </c>
      <c r="F84" s="15" t="s">
        <v>13</v>
      </c>
      <c r="G84" s="15" t="s">
        <v>43</v>
      </c>
      <c r="H84" s="17">
        <v>8.57</v>
      </c>
      <c r="I84" s="18"/>
    </row>
    <row r="85" spans="2:9" x14ac:dyDescent="0.3">
      <c r="B85" s="20" t="s">
        <v>102</v>
      </c>
      <c r="C85" s="20" t="s">
        <v>95</v>
      </c>
      <c r="D85" s="21" t="s">
        <v>145</v>
      </c>
      <c r="E85" s="21" t="s">
        <v>41</v>
      </c>
      <c r="F85" s="21" t="s">
        <v>48</v>
      </c>
      <c r="G85" s="23" t="s">
        <v>78</v>
      </c>
      <c r="H85" s="22" t="s">
        <v>44</v>
      </c>
      <c r="I85" s="23"/>
    </row>
    <row r="86" spans="2:9" x14ac:dyDescent="0.3">
      <c r="B86" s="14" t="s">
        <v>126</v>
      </c>
      <c r="C86" s="14" t="s">
        <v>95</v>
      </c>
      <c r="D86" s="16" t="s">
        <v>146</v>
      </c>
      <c r="E86" s="15" t="s">
        <v>76</v>
      </c>
      <c r="F86" s="15" t="s">
        <v>147</v>
      </c>
      <c r="G86" s="15" t="s">
        <v>43</v>
      </c>
      <c r="H86" s="17">
        <v>2.88</v>
      </c>
      <c r="I86" s="18"/>
    </row>
    <row r="87" spans="2:9" x14ac:dyDescent="0.3">
      <c r="B87" s="20" t="s">
        <v>102</v>
      </c>
      <c r="C87" s="20" t="s">
        <v>95</v>
      </c>
      <c r="D87" s="21" t="s">
        <v>148</v>
      </c>
      <c r="E87" s="21" t="s">
        <v>41</v>
      </c>
      <c r="F87" s="21" t="s">
        <v>42</v>
      </c>
      <c r="G87" s="21" t="s">
        <v>43</v>
      </c>
      <c r="H87" s="22" t="s">
        <v>44</v>
      </c>
      <c r="I87" s="23"/>
    </row>
    <row r="88" spans="2:9" x14ac:dyDescent="0.3">
      <c r="B88" s="20" t="s">
        <v>102</v>
      </c>
      <c r="C88" s="20" t="s">
        <v>95</v>
      </c>
      <c r="D88" s="21" t="s">
        <v>149</v>
      </c>
      <c r="E88" s="21" t="s">
        <v>41</v>
      </c>
      <c r="F88" s="21" t="s">
        <v>56</v>
      </c>
      <c r="G88" s="23" t="s">
        <v>150</v>
      </c>
      <c r="H88" s="22" t="s">
        <v>44</v>
      </c>
      <c r="I88" s="23"/>
    </row>
    <row r="89" spans="2:9" x14ac:dyDescent="0.3">
      <c r="B89" s="20" t="s">
        <v>102</v>
      </c>
      <c r="C89" s="20" t="s">
        <v>95</v>
      </c>
      <c r="D89" s="21" t="s">
        <v>151</v>
      </c>
      <c r="E89" s="21" t="s">
        <v>41</v>
      </c>
      <c r="F89" s="21" t="s">
        <v>73</v>
      </c>
      <c r="G89" s="23" t="s">
        <v>61</v>
      </c>
      <c r="H89" s="22" t="s">
        <v>44</v>
      </c>
      <c r="I89" s="23"/>
    </row>
    <row r="90" spans="2:9" x14ac:dyDescent="0.3">
      <c r="B90" s="14" t="s">
        <v>126</v>
      </c>
      <c r="C90" s="14" t="s">
        <v>95</v>
      </c>
      <c r="D90" s="16" t="s">
        <v>152</v>
      </c>
      <c r="E90" s="15" t="s">
        <v>52</v>
      </c>
      <c r="F90" s="15" t="s">
        <v>53</v>
      </c>
      <c r="G90" s="18" t="s">
        <v>78</v>
      </c>
      <c r="H90" s="17">
        <f>15.61+9.21</f>
        <v>24.82</v>
      </c>
      <c r="I90" s="18" t="s">
        <v>153</v>
      </c>
    </row>
    <row r="91" spans="2:9" x14ac:dyDescent="0.3">
      <c r="B91" s="20" t="s">
        <v>102</v>
      </c>
      <c r="C91" s="20" t="s">
        <v>95</v>
      </c>
      <c r="D91" s="21" t="s">
        <v>154</v>
      </c>
      <c r="E91" s="21" t="s">
        <v>41</v>
      </c>
      <c r="F91" s="21" t="s">
        <v>48</v>
      </c>
      <c r="G91" s="23" t="s">
        <v>63</v>
      </c>
      <c r="H91" s="22" t="s">
        <v>44</v>
      </c>
      <c r="I91" s="23"/>
    </row>
    <row r="92" spans="2:9" x14ac:dyDescent="0.3">
      <c r="B92" s="20" t="s">
        <v>155</v>
      </c>
      <c r="C92" s="20" t="s">
        <v>119</v>
      </c>
      <c r="D92" s="21" t="s">
        <v>156</v>
      </c>
      <c r="E92" s="21" t="s">
        <v>41</v>
      </c>
      <c r="F92" s="21" t="s">
        <v>42</v>
      </c>
      <c r="G92" s="23" t="s">
        <v>57</v>
      </c>
      <c r="H92" s="22" t="s">
        <v>44</v>
      </c>
      <c r="I92" s="23"/>
    </row>
    <row r="93" spans="2:9" x14ac:dyDescent="0.3">
      <c r="B93" s="20" t="s">
        <v>155</v>
      </c>
      <c r="C93" s="20" t="s">
        <v>157</v>
      </c>
      <c r="D93" s="21" t="s">
        <v>158</v>
      </c>
      <c r="E93" s="21" t="s">
        <v>41</v>
      </c>
      <c r="F93" s="21" t="s">
        <v>60</v>
      </c>
      <c r="G93" s="23"/>
      <c r="H93" s="22" t="s">
        <v>44</v>
      </c>
      <c r="I93" s="23"/>
    </row>
    <row r="94" spans="2:9" x14ac:dyDescent="0.3">
      <c r="B94" s="20" t="s">
        <v>155</v>
      </c>
      <c r="C94" s="20" t="s">
        <v>157</v>
      </c>
      <c r="D94" s="21" t="s">
        <v>159</v>
      </c>
      <c r="E94" s="21" t="s">
        <v>41</v>
      </c>
      <c r="F94" s="21" t="s">
        <v>160</v>
      </c>
      <c r="G94" s="23"/>
      <c r="H94" s="22" t="s">
        <v>44</v>
      </c>
      <c r="I94" s="23"/>
    </row>
    <row r="95" spans="2:9" x14ac:dyDescent="0.3">
      <c r="B95" s="20" t="s">
        <v>155</v>
      </c>
      <c r="C95" s="20" t="s">
        <v>157</v>
      </c>
      <c r="D95" s="21" t="s">
        <v>161</v>
      </c>
      <c r="E95" s="21" t="s">
        <v>41</v>
      </c>
      <c r="F95" s="21" t="s">
        <v>48</v>
      </c>
      <c r="G95" s="23"/>
      <c r="H95" s="22" t="s">
        <v>44</v>
      </c>
      <c r="I95" s="23"/>
    </row>
    <row r="96" spans="2:9" x14ac:dyDescent="0.3">
      <c r="B96" s="20" t="s">
        <v>155</v>
      </c>
      <c r="C96" s="20" t="s">
        <v>157</v>
      </c>
      <c r="D96" s="21" t="s">
        <v>162</v>
      </c>
      <c r="E96" s="21" t="s">
        <v>41</v>
      </c>
      <c r="F96" s="21" t="s">
        <v>48</v>
      </c>
      <c r="G96" s="23"/>
      <c r="H96" s="22" t="s">
        <v>44</v>
      </c>
      <c r="I96" s="23"/>
    </row>
    <row r="97" spans="2:9" x14ac:dyDescent="0.3">
      <c r="B97" s="14" t="s">
        <v>155</v>
      </c>
      <c r="C97" s="14" t="s">
        <v>157</v>
      </c>
      <c r="D97" s="16" t="s">
        <v>163</v>
      </c>
      <c r="E97" s="15" t="s">
        <v>76</v>
      </c>
      <c r="F97" s="15" t="s">
        <v>89</v>
      </c>
      <c r="G97" s="18" t="s">
        <v>78</v>
      </c>
      <c r="H97" s="17">
        <v>50.97</v>
      </c>
      <c r="I97" s="18"/>
    </row>
    <row r="98" spans="2:9" x14ac:dyDescent="0.3">
      <c r="B98" s="20" t="s">
        <v>155</v>
      </c>
      <c r="C98" s="20" t="s">
        <v>157</v>
      </c>
      <c r="D98" s="21" t="s">
        <v>164</v>
      </c>
      <c r="E98" s="21" t="s">
        <v>41</v>
      </c>
      <c r="F98" s="21" t="s">
        <v>53</v>
      </c>
      <c r="G98" s="23"/>
      <c r="H98" s="22" t="s">
        <v>44</v>
      </c>
      <c r="I98" s="23"/>
    </row>
    <row r="99" spans="2:9" x14ac:dyDescent="0.3">
      <c r="B99" s="20" t="s">
        <v>155</v>
      </c>
      <c r="C99" s="20" t="s">
        <v>157</v>
      </c>
      <c r="D99" s="21" t="s">
        <v>165</v>
      </c>
      <c r="E99" s="21" t="s">
        <v>41</v>
      </c>
      <c r="F99" s="21" t="s">
        <v>42</v>
      </c>
      <c r="G99" s="23"/>
      <c r="H99" s="22" t="s">
        <v>44</v>
      </c>
      <c r="I99" s="23"/>
    </row>
    <row r="100" spans="2:9" x14ac:dyDescent="0.3">
      <c r="B100" s="20" t="s">
        <v>155</v>
      </c>
      <c r="C100" s="20" t="s">
        <v>157</v>
      </c>
      <c r="D100" s="21" t="s">
        <v>166</v>
      </c>
      <c r="E100" s="21" t="s">
        <v>41</v>
      </c>
      <c r="F100" s="21" t="s">
        <v>53</v>
      </c>
      <c r="G100" s="23"/>
      <c r="H100" s="22" t="s">
        <v>44</v>
      </c>
      <c r="I100" s="23"/>
    </row>
    <row r="101" spans="2:9" x14ac:dyDescent="0.3">
      <c r="B101" s="14" t="s">
        <v>126</v>
      </c>
      <c r="C101" s="14" t="s">
        <v>54</v>
      </c>
      <c r="D101" s="16" t="s">
        <v>167</v>
      </c>
      <c r="E101" s="15" t="s">
        <v>52</v>
      </c>
      <c r="F101" s="15" t="s">
        <v>60</v>
      </c>
      <c r="G101" s="18" t="s">
        <v>78</v>
      </c>
      <c r="H101" s="17">
        <v>10.06</v>
      </c>
      <c r="I101" s="18"/>
    </row>
    <row r="102" spans="2:9" x14ac:dyDescent="0.3">
      <c r="B102" s="14" t="s">
        <v>126</v>
      </c>
      <c r="C102" s="14" t="s">
        <v>83</v>
      </c>
      <c r="D102" s="16" t="s">
        <v>168</v>
      </c>
      <c r="E102" s="15" t="s">
        <v>76</v>
      </c>
      <c r="F102" s="15" t="s">
        <v>77</v>
      </c>
      <c r="G102" s="18" t="s">
        <v>78</v>
      </c>
      <c r="H102" s="17">
        <v>29.63</v>
      </c>
      <c r="I102" s="18"/>
    </row>
    <row r="103" spans="2:9" x14ac:dyDescent="0.3">
      <c r="B103" s="14" t="s">
        <v>126</v>
      </c>
      <c r="C103" s="14" t="s">
        <v>95</v>
      </c>
      <c r="D103" s="16" t="s">
        <v>169</v>
      </c>
      <c r="E103" s="15" t="s">
        <v>52</v>
      </c>
      <c r="F103" s="15" t="s">
        <v>53</v>
      </c>
      <c r="G103" s="18" t="s">
        <v>170</v>
      </c>
      <c r="H103" s="17">
        <v>2.97</v>
      </c>
      <c r="I103" s="18"/>
    </row>
    <row r="104" spans="2:9" x14ac:dyDescent="0.3">
      <c r="B104" s="14" t="s">
        <v>126</v>
      </c>
      <c r="C104" s="14" t="s">
        <v>83</v>
      </c>
      <c r="D104" s="16" t="s">
        <v>171</v>
      </c>
      <c r="E104" s="15" t="s">
        <v>52</v>
      </c>
      <c r="F104" s="15" t="s">
        <v>53</v>
      </c>
      <c r="G104" s="15" t="s">
        <v>43</v>
      </c>
      <c r="H104" s="17">
        <v>9.15</v>
      </c>
      <c r="I104" s="18"/>
    </row>
    <row r="105" spans="2:9" x14ac:dyDescent="0.3">
      <c r="B105" s="14" t="s">
        <v>126</v>
      </c>
      <c r="C105" s="14" t="s">
        <v>83</v>
      </c>
      <c r="D105" s="16" t="s">
        <v>172</v>
      </c>
      <c r="E105" s="15" t="s">
        <v>52</v>
      </c>
      <c r="F105" s="15" t="s">
        <v>53</v>
      </c>
      <c r="G105" s="16" t="s">
        <v>14</v>
      </c>
      <c r="H105" s="17">
        <v>4.7699999999999996</v>
      </c>
      <c r="I105" s="18"/>
    </row>
    <row r="106" spans="2:9" x14ac:dyDescent="0.3">
      <c r="B106" s="20" t="s">
        <v>126</v>
      </c>
      <c r="C106" s="20" t="s">
        <v>95</v>
      </c>
      <c r="D106" s="21" t="s">
        <v>173</v>
      </c>
      <c r="E106" s="21" t="s">
        <v>41</v>
      </c>
      <c r="F106" s="21" t="s">
        <v>42</v>
      </c>
      <c r="G106" s="21" t="s">
        <v>43</v>
      </c>
      <c r="H106" s="22" t="s">
        <v>44</v>
      </c>
      <c r="I106" s="23"/>
    </row>
    <row r="107" spans="2:9" x14ac:dyDescent="0.3">
      <c r="B107" s="14" t="s">
        <v>126</v>
      </c>
      <c r="C107" s="14" t="s">
        <v>83</v>
      </c>
      <c r="D107" s="16" t="s">
        <v>174</v>
      </c>
      <c r="E107" s="15" t="s">
        <v>52</v>
      </c>
      <c r="F107" s="15" t="s">
        <v>89</v>
      </c>
      <c r="G107" s="18" t="s">
        <v>111</v>
      </c>
      <c r="H107" s="17">
        <f>2*8.75</f>
        <v>17.5</v>
      </c>
      <c r="I107" s="18"/>
    </row>
    <row r="108" spans="2:9" x14ac:dyDescent="0.3">
      <c r="B108" s="14" t="s">
        <v>126</v>
      </c>
      <c r="C108" s="14" t="s">
        <v>58</v>
      </c>
      <c r="D108" s="16" t="s">
        <v>175</v>
      </c>
      <c r="E108" s="15" t="s">
        <v>52</v>
      </c>
      <c r="F108" s="15" t="s">
        <v>60</v>
      </c>
      <c r="G108" s="15" t="s">
        <v>57</v>
      </c>
      <c r="H108" s="17">
        <v>2.9468000000000001</v>
      </c>
      <c r="I108" s="24"/>
    </row>
    <row r="109" spans="2:9" x14ac:dyDescent="0.3">
      <c r="B109" s="14" t="s">
        <v>126</v>
      </c>
      <c r="C109" s="14" t="s">
        <v>83</v>
      </c>
      <c r="D109" s="16" t="s">
        <v>176</v>
      </c>
      <c r="E109" s="15" t="s">
        <v>85</v>
      </c>
      <c r="F109" s="15" t="s">
        <v>104</v>
      </c>
      <c r="G109" s="18" t="s">
        <v>61</v>
      </c>
      <c r="H109" s="17">
        <f>855-57.17-318.56</f>
        <v>479.27000000000004</v>
      </c>
      <c r="I109" s="18"/>
    </row>
    <row r="110" spans="2:9" x14ac:dyDescent="0.3">
      <c r="B110" s="14" t="s">
        <v>126</v>
      </c>
      <c r="C110" s="14" t="s">
        <v>83</v>
      </c>
      <c r="D110" s="16" t="s">
        <v>177</v>
      </c>
      <c r="E110" s="15" t="s">
        <v>85</v>
      </c>
      <c r="F110" s="15" t="s">
        <v>104</v>
      </c>
      <c r="G110" s="18" t="s">
        <v>109</v>
      </c>
      <c r="H110" s="17">
        <f>141+19.03+6.93</f>
        <v>166.96</v>
      </c>
      <c r="I110" s="18"/>
    </row>
    <row r="111" spans="2:9" x14ac:dyDescent="0.3">
      <c r="B111" s="14" t="s">
        <v>126</v>
      </c>
      <c r="C111" s="14" t="s">
        <v>83</v>
      </c>
      <c r="D111" s="16" t="s">
        <v>178</v>
      </c>
      <c r="E111" s="15" t="s">
        <v>118</v>
      </c>
      <c r="F111" s="15" t="s">
        <v>130</v>
      </c>
      <c r="G111" s="18" t="s">
        <v>131</v>
      </c>
      <c r="H111" s="17">
        <v>6.97</v>
      </c>
      <c r="I111" s="18"/>
    </row>
    <row r="112" spans="2:9" x14ac:dyDescent="0.3">
      <c r="B112" s="20" t="s">
        <v>126</v>
      </c>
      <c r="C112" s="20" t="s">
        <v>83</v>
      </c>
      <c r="D112" s="21" t="s">
        <v>179</v>
      </c>
      <c r="E112" s="21" t="s">
        <v>41</v>
      </c>
      <c r="F112" s="21" t="s">
        <v>48</v>
      </c>
      <c r="G112" s="21" t="s">
        <v>43</v>
      </c>
      <c r="H112" s="22" t="s">
        <v>44</v>
      </c>
      <c r="I112" s="23"/>
    </row>
    <row r="113" spans="2:9" x14ac:dyDescent="0.3">
      <c r="B113" s="14" t="s">
        <v>126</v>
      </c>
      <c r="C113" s="14" t="s">
        <v>83</v>
      </c>
      <c r="D113" s="16" t="s">
        <v>180</v>
      </c>
      <c r="E113" s="15" t="s">
        <v>52</v>
      </c>
      <c r="F113" s="15" t="s">
        <v>89</v>
      </c>
      <c r="G113" s="18" t="s">
        <v>181</v>
      </c>
      <c r="H113" s="17">
        <f>69.22+22.3</f>
        <v>91.52</v>
      </c>
      <c r="I113" s="18" t="s">
        <v>182</v>
      </c>
    </row>
    <row r="114" spans="2:9" x14ac:dyDescent="0.3">
      <c r="B114" s="20" t="s">
        <v>126</v>
      </c>
      <c r="C114" s="20" t="s">
        <v>83</v>
      </c>
      <c r="D114" s="21" t="s">
        <v>183</v>
      </c>
      <c r="E114" s="21" t="s">
        <v>41</v>
      </c>
      <c r="F114" s="21" t="s">
        <v>42</v>
      </c>
      <c r="G114" s="23" t="s">
        <v>63</v>
      </c>
      <c r="H114" s="22" t="s">
        <v>44</v>
      </c>
      <c r="I114" s="23"/>
    </row>
    <row r="115" spans="2:9" x14ac:dyDescent="0.3">
      <c r="B115" s="20" t="s">
        <v>126</v>
      </c>
      <c r="C115" s="20" t="s">
        <v>95</v>
      </c>
      <c r="D115" s="21" t="s">
        <v>184</v>
      </c>
      <c r="E115" s="21" t="s">
        <v>41</v>
      </c>
      <c r="F115" s="21" t="s">
        <v>42</v>
      </c>
      <c r="G115" s="21" t="s">
        <v>43</v>
      </c>
      <c r="H115" s="22" t="s">
        <v>44</v>
      </c>
      <c r="I115" s="23"/>
    </row>
    <row r="116" spans="2:9" x14ac:dyDescent="0.3">
      <c r="B116" s="20" t="s">
        <v>126</v>
      </c>
      <c r="C116" s="20" t="s">
        <v>95</v>
      </c>
      <c r="D116" s="21" t="s">
        <v>185</v>
      </c>
      <c r="E116" s="21" t="s">
        <v>41</v>
      </c>
      <c r="F116" s="21" t="s">
        <v>48</v>
      </c>
      <c r="G116" s="21" t="s">
        <v>43</v>
      </c>
      <c r="H116" s="22" t="s">
        <v>44</v>
      </c>
      <c r="I116" s="23"/>
    </row>
    <row r="117" spans="2:9" x14ac:dyDescent="0.3">
      <c r="B117" s="14" t="s">
        <v>126</v>
      </c>
      <c r="C117" s="14" t="s">
        <v>83</v>
      </c>
      <c r="D117" s="16" t="s">
        <v>186</v>
      </c>
      <c r="E117" s="15" t="s">
        <v>76</v>
      </c>
      <c r="F117" s="15" t="s">
        <v>187</v>
      </c>
      <c r="G117" s="18" t="s">
        <v>139</v>
      </c>
      <c r="H117" s="17">
        <v>9.76</v>
      </c>
      <c r="I117" s="18"/>
    </row>
    <row r="118" spans="2:9" x14ac:dyDescent="0.3">
      <c r="B118" s="14" t="s">
        <v>126</v>
      </c>
      <c r="C118" s="14" t="s">
        <v>83</v>
      </c>
      <c r="D118" s="15" t="s">
        <v>188</v>
      </c>
      <c r="E118" s="15" t="s">
        <v>85</v>
      </c>
      <c r="F118" s="15" t="s">
        <v>73</v>
      </c>
      <c r="G118" s="18" t="s">
        <v>109</v>
      </c>
      <c r="H118" s="17">
        <f>42.21-2.77</f>
        <v>39.44</v>
      </c>
      <c r="I118" s="18"/>
    </row>
    <row r="119" spans="2:9" x14ac:dyDescent="0.3">
      <c r="B119" s="14" t="s">
        <v>126</v>
      </c>
      <c r="C119" s="14" t="s">
        <v>95</v>
      </c>
      <c r="D119" s="15" t="s">
        <v>189</v>
      </c>
      <c r="E119" s="15" t="s">
        <v>118</v>
      </c>
      <c r="F119" s="15" t="s">
        <v>189</v>
      </c>
      <c r="G119" s="18" t="s">
        <v>170</v>
      </c>
      <c r="H119" s="17">
        <v>35.35</v>
      </c>
      <c r="I119" s="18"/>
    </row>
    <row r="120" spans="2:9" x14ac:dyDescent="0.3">
      <c r="B120" s="14" t="s">
        <v>102</v>
      </c>
      <c r="C120" s="14">
        <v>0</v>
      </c>
      <c r="D120" s="16" t="s">
        <v>190</v>
      </c>
      <c r="E120" s="15" t="s">
        <v>12</v>
      </c>
      <c r="F120" s="15" t="s">
        <v>33</v>
      </c>
      <c r="G120" s="18" t="s">
        <v>113</v>
      </c>
      <c r="H120" s="17">
        <v>1.02</v>
      </c>
      <c r="I120" s="18"/>
    </row>
    <row r="121" spans="2:9" x14ac:dyDescent="0.3">
      <c r="B121" s="14" t="s">
        <v>102</v>
      </c>
      <c r="C121" s="14">
        <v>0</v>
      </c>
      <c r="D121" s="16" t="s">
        <v>191</v>
      </c>
      <c r="E121" s="15" t="s">
        <v>12</v>
      </c>
      <c r="F121" s="15" t="s">
        <v>35</v>
      </c>
      <c r="G121" s="18" t="s">
        <v>113</v>
      </c>
      <c r="H121" s="17">
        <v>0.92</v>
      </c>
      <c r="I121" s="18"/>
    </row>
    <row r="122" spans="2:9" x14ac:dyDescent="0.3">
      <c r="B122" s="20" t="s">
        <v>126</v>
      </c>
      <c r="C122" s="20" t="s">
        <v>83</v>
      </c>
      <c r="D122" s="21" t="s">
        <v>192</v>
      </c>
      <c r="E122" s="21" t="s">
        <v>41</v>
      </c>
      <c r="F122" s="21" t="s">
        <v>48</v>
      </c>
      <c r="G122" s="21" t="s">
        <v>43</v>
      </c>
      <c r="H122" s="22" t="s">
        <v>44</v>
      </c>
      <c r="I122" s="23"/>
    </row>
    <row r="123" spans="2:9" x14ac:dyDescent="0.3">
      <c r="B123" s="14" t="s">
        <v>102</v>
      </c>
      <c r="C123" s="14">
        <v>0</v>
      </c>
      <c r="D123" s="16" t="s">
        <v>193</v>
      </c>
      <c r="E123" s="15" t="s">
        <v>12</v>
      </c>
      <c r="F123" s="15" t="s">
        <v>33</v>
      </c>
      <c r="G123" s="18" t="s">
        <v>113</v>
      </c>
      <c r="H123" s="17">
        <v>1.02</v>
      </c>
      <c r="I123" s="18"/>
    </row>
    <row r="124" spans="2:9" x14ac:dyDescent="0.3">
      <c r="B124" s="14" t="s">
        <v>126</v>
      </c>
      <c r="C124" s="14" t="s">
        <v>95</v>
      </c>
      <c r="D124" s="16" t="s">
        <v>194</v>
      </c>
      <c r="E124" s="15" t="s">
        <v>85</v>
      </c>
      <c r="F124" s="15" t="s">
        <v>104</v>
      </c>
      <c r="G124" s="18" t="s">
        <v>61</v>
      </c>
      <c r="H124" s="17">
        <f>85.02+162.46-18.21+27.52+4.46+3+29.31+34.25-9.25</f>
        <v>318.56</v>
      </c>
      <c r="I124" s="18"/>
    </row>
    <row r="125" spans="2:9" x14ac:dyDescent="0.3">
      <c r="B125" s="14" t="s">
        <v>126</v>
      </c>
      <c r="C125" s="14" t="s">
        <v>95</v>
      </c>
      <c r="D125" s="16" t="s">
        <v>195</v>
      </c>
      <c r="E125" s="15" t="s">
        <v>118</v>
      </c>
      <c r="F125" s="15" t="s">
        <v>130</v>
      </c>
      <c r="G125" s="18" t="s">
        <v>131</v>
      </c>
      <c r="H125" s="17">
        <v>7.63</v>
      </c>
      <c r="I125" s="18"/>
    </row>
    <row r="126" spans="2:9" x14ac:dyDescent="0.3">
      <c r="B126" s="20" t="s">
        <v>126</v>
      </c>
      <c r="C126" s="20" t="s">
        <v>95</v>
      </c>
      <c r="D126" s="21" t="s">
        <v>196</v>
      </c>
      <c r="E126" s="21" t="s">
        <v>41</v>
      </c>
      <c r="F126" s="21" t="s">
        <v>48</v>
      </c>
      <c r="G126" s="23" t="s">
        <v>18</v>
      </c>
      <c r="H126" s="22" t="s">
        <v>44</v>
      </c>
      <c r="I126" s="23"/>
    </row>
    <row r="127" spans="2:9" x14ac:dyDescent="0.3">
      <c r="B127" s="14" t="s">
        <v>102</v>
      </c>
      <c r="C127" s="14">
        <v>0</v>
      </c>
      <c r="D127" s="16" t="s">
        <v>197</v>
      </c>
      <c r="E127" s="15" t="s">
        <v>12</v>
      </c>
      <c r="F127" s="15" t="s">
        <v>35</v>
      </c>
      <c r="G127" s="18" t="s">
        <v>113</v>
      </c>
      <c r="H127" s="17">
        <v>0.92</v>
      </c>
      <c r="I127" s="18"/>
    </row>
    <row r="128" spans="2:9" x14ac:dyDescent="0.3">
      <c r="B128" s="14" t="s">
        <v>102</v>
      </c>
      <c r="C128" s="14" t="s">
        <v>83</v>
      </c>
      <c r="D128" s="16" t="s">
        <v>198</v>
      </c>
      <c r="E128" s="15" t="s">
        <v>12</v>
      </c>
      <c r="F128" s="15" t="s">
        <v>33</v>
      </c>
      <c r="G128" s="18" t="s">
        <v>113</v>
      </c>
      <c r="H128" s="17">
        <v>6.53</v>
      </c>
      <c r="I128" s="19"/>
    </row>
    <row r="129" spans="2:9" x14ac:dyDescent="0.3">
      <c r="B129" s="14" t="s">
        <v>102</v>
      </c>
      <c r="C129" s="14" t="s">
        <v>83</v>
      </c>
      <c r="D129" s="16" t="s">
        <v>199</v>
      </c>
      <c r="E129" s="15" t="s">
        <v>12</v>
      </c>
      <c r="F129" s="15" t="s">
        <v>35</v>
      </c>
      <c r="G129" s="18" t="s">
        <v>113</v>
      </c>
      <c r="H129" s="17">
        <v>2.02</v>
      </c>
      <c r="I129" s="18"/>
    </row>
    <row r="130" spans="2:9" x14ac:dyDescent="0.3">
      <c r="B130" s="14" t="s">
        <v>102</v>
      </c>
      <c r="C130" s="14" t="s">
        <v>83</v>
      </c>
      <c r="D130" s="16" t="s">
        <v>200</v>
      </c>
      <c r="E130" s="15" t="s">
        <v>12</v>
      </c>
      <c r="F130" s="15" t="s">
        <v>33</v>
      </c>
      <c r="G130" s="18" t="s">
        <v>113</v>
      </c>
      <c r="H130" s="17">
        <v>8.85</v>
      </c>
      <c r="I130" s="18"/>
    </row>
    <row r="131" spans="2:9" x14ac:dyDescent="0.3">
      <c r="B131" s="20" t="s">
        <v>126</v>
      </c>
      <c r="C131" s="20" t="s">
        <v>95</v>
      </c>
      <c r="D131" s="21" t="s">
        <v>201</v>
      </c>
      <c r="E131" s="21" t="s">
        <v>41</v>
      </c>
      <c r="F131" s="21" t="s">
        <v>48</v>
      </c>
      <c r="G131" s="23" t="s">
        <v>63</v>
      </c>
      <c r="H131" s="22" t="s">
        <v>44</v>
      </c>
      <c r="I131" s="23"/>
    </row>
    <row r="132" spans="2:9" x14ac:dyDescent="0.3">
      <c r="B132" s="20" t="s">
        <v>126</v>
      </c>
      <c r="C132" s="20" t="s">
        <v>95</v>
      </c>
      <c r="D132" s="21" t="s">
        <v>202</v>
      </c>
      <c r="E132" s="21" t="s">
        <v>41</v>
      </c>
      <c r="F132" s="21" t="s">
        <v>48</v>
      </c>
      <c r="G132" s="23" t="s">
        <v>63</v>
      </c>
      <c r="H132" s="22" t="s">
        <v>44</v>
      </c>
      <c r="I132" s="23"/>
    </row>
    <row r="133" spans="2:9" x14ac:dyDescent="0.3">
      <c r="B133" s="20" t="s">
        <v>126</v>
      </c>
      <c r="C133" s="20" t="s">
        <v>95</v>
      </c>
      <c r="D133" s="21" t="s">
        <v>203</v>
      </c>
      <c r="E133" s="21" t="s">
        <v>41</v>
      </c>
      <c r="F133" s="21" t="s">
        <v>48</v>
      </c>
      <c r="G133" s="23" t="s">
        <v>63</v>
      </c>
      <c r="H133" s="22" t="s">
        <v>44</v>
      </c>
      <c r="I133" s="23"/>
    </row>
    <row r="134" spans="2:9" x14ac:dyDescent="0.3">
      <c r="B134" s="20" t="s">
        <v>126</v>
      </c>
      <c r="C134" s="20" t="s">
        <v>95</v>
      </c>
      <c r="D134" s="21" t="s">
        <v>204</v>
      </c>
      <c r="E134" s="21" t="s">
        <v>41</v>
      </c>
      <c r="F134" s="21" t="s">
        <v>48</v>
      </c>
      <c r="G134" s="23" t="s">
        <v>63</v>
      </c>
      <c r="H134" s="22" t="s">
        <v>44</v>
      </c>
      <c r="I134" s="23"/>
    </row>
    <row r="135" spans="2:9" x14ac:dyDescent="0.3">
      <c r="B135" s="14" t="s">
        <v>126</v>
      </c>
      <c r="C135" s="14" t="s">
        <v>54</v>
      </c>
      <c r="D135" s="16" t="s">
        <v>205</v>
      </c>
      <c r="E135" s="15" t="s">
        <v>85</v>
      </c>
      <c r="F135" s="15" t="s">
        <v>60</v>
      </c>
      <c r="G135" s="15" t="s">
        <v>61</v>
      </c>
      <c r="H135" s="17">
        <v>36.179400000000001</v>
      </c>
      <c r="I135" s="18"/>
    </row>
    <row r="136" spans="2:9" x14ac:dyDescent="0.3">
      <c r="B136" s="14" t="s">
        <v>126</v>
      </c>
      <c r="C136" s="14" t="s">
        <v>83</v>
      </c>
      <c r="D136" s="16" t="s">
        <v>206</v>
      </c>
      <c r="E136" s="15" t="s">
        <v>85</v>
      </c>
      <c r="F136" s="15" t="s">
        <v>60</v>
      </c>
      <c r="G136" s="15" t="s">
        <v>61</v>
      </c>
      <c r="H136" s="17">
        <v>10.324</v>
      </c>
      <c r="I136" s="18"/>
    </row>
    <row r="137" spans="2:9" x14ac:dyDescent="0.3">
      <c r="B137" s="14" t="s">
        <v>126</v>
      </c>
      <c r="C137" s="14" t="s">
        <v>95</v>
      </c>
      <c r="D137" s="16" t="s">
        <v>207</v>
      </c>
      <c r="E137" s="15" t="s">
        <v>85</v>
      </c>
      <c r="F137" s="15" t="s">
        <v>60</v>
      </c>
      <c r="G137" s="15" t="s">
        <v>61</v>
      </c>
      <c r="H137" s="17">
        <v>8.7119999999999997</v>
      </c>
      <c r="I137" s="18" t="s">
        <v>106</v>
      </c>
    </row>
    <row r="138" spans="2:9" x14ac:dyDescent="0.3">
      <c r="B138" s="14" t="s">
        <v>126</v>
      </c>
      <c r="C138" s="14" t="s">
        <v>95</v>
      </c>
      <c r="D138" s="16" t="s">
        <v>208</v>
      </c>
      <c r="E138" s="15" t="s">
        <v>85</v>
      </c>
      <c r="F138" s="15" t="s">
        <v>60</v>
      </c>
      <c r="G138" s="15" t="s">
        <v>78</v>
      </c>
      <c r="H138" s="17">
        <v>4.625</v>
      </c>
      <c r="I138" s="18"/>
    </row>
    <row r="139" spans="2:9" x14ac:dyDescent="0.3">
      <c r="B139" s="14" t="s">
        <v>126</v>
      </c>
      <c r="C139" s="14" t="s">
        <v>95</v>
      </c>
      <c r="D139" s="16" t="s">
        <v>209</v>
      </c>
      <c r="E139" s="15" t="s">
        <v>85</v>
      </c>
      <c r="F139" s="15" t="s">
        <v>53</v>
      </c>
      <c r="G139" s="15" t="s">
        <v>78</v>
      </c>
      <c r="H139" s="17">
        <v>4.5599999999999996</v>
      </c>
      <c r="I139" s="18"/>
    </row>
    <row r="140" spans="2:9" x14ac:dyDescent="0.3">
      <c r="B140" s="14" t="s">
        <v>126</v>
      </c>
      <c r="C140" s="14" t="s">
        <v>95</v>
      </c>
      <c r="D140" s="16" t="s">
        <v>210</v>
      </c>
      <c r="E140" s="15" t="s">
        <v>85</v>
      </c>
      <c r="F140" s="15" t="s">
        <v>60</v>
      </c>
      <c r="G140" s="15" t="s">
        <v>78</v>
      </c>
      <c r="H140" s="17">
        <v>4.625</v>
      </c>
      <c r="I140" s="18"/>
    </row>
    <row r="141" spans="2:9" x14ac:dyDescent="0.3">
      <c r="B141" s="14" t="s">
        <v>126</v>
      </c>
      <c r="C141" s="14" t="s">
        <v>95</v>
      </c>
      <c r="D141" s="16" t="s">
        <v>211</v>
      </c>
      <c r="E141" s="15" t="s">
        <v>85</v>
      </c>
      <c r="F141" s="15" t="s">
        <v>53</v>
      </c>
      <c r="G141" s="15" t="s">
        <v>78</v>
      </c>
      <c r="H141" s="17">
        <v>4.1399999999999997</v>
      </c>
      <c r="I141" s="18"/>
    </row>
    <row r="142" spans="2:9" x14ac:dyDescent="0.3">
      <c r="B142" s="14" t="s">
        <v>126</v>
      </c>
      <c r="C142" s="14" t="s">
        <v>95</v>
      </c>
      <c r="D142" s="16" t="s">
        <v>212</v>
      </c>
      <c r="E142" s="15" t="s">
        <v>85</v>
      </c>
      <c r="F142" s="15" t="s">
        <v>60</v>
      </c>
      <c r="G142" s="15" t="s">
        <v>78</v>
      </c>
      <c r="H142" s="17">
        <v>1.9575</v>
      </c>
      <c r="I142" s="18"/>
    </row>
    <row r="143" spans="2:9" x14ac:dyDescent="0.3">
      <c r="B143" s="14" t="s">
        <v>102</v>
      </c>
      <c r="C143" s="14" t="s">
        <v>83</v>
      </c>
      <c r="D143" s="16" t="s">
        <v>213</v>
      </c>
      <c r="E143" s="15" t="s">
        <v>12</v>
      </c>
      <c r="F143" s="15" t="s">
        <v>35</v>
      </c>
      <c r="G143" s="18" t="s">
        <v>113</v>
      </c>
      <c r="H143" s="17">
        <v>2.79</v>
      </c>
      <c r="I143" s="18"/>
    </row>
    <row r="144" spans="2:9" x14ac:dyDescent="0.3">
      <c r="B144" s="20" t="s">
        <v>126</v>
      </c>
      <c r="C144" s="20" t="s">
        <v>214</v>
      </c>
      <c r="D144" s="21" t="s">
        <v>215</v>
      </c>
      <c r="E144" s="21" t="s">
        <v>41</v>
      </c>
      <c r="F144" s="21" t="s">
        <v>53</v>
      </c>
      <c r="G144" s="21" t="s">
        <v>43</v>
      </c>
      <c r="H144" s="22" t="s">
        <v>44</v>
      </c>
      <c r="I144" s="23"/>
    </row>
    <row r="145" spans="2:9" x14ac:dyDescent="0.3">
      <c r="B145" s="20" t="s">
        <v>126</v>
      </c>
      <c r="C145" s="20" t="s">
        <v>214</v>
      </c>
      <c r="D145" s="21" t="s">
        <v>216</v>
      </c>
      <c r="E145" s="21" t="s">
        <v>41</v>
      </c>
      <c r="F145" s="21" t="s">
        <v>48</v>
      </c>
      <c r="G145" s="23" t="s">
        <v>217</v>
      </c>
      <c r="H145" s="22" t="s">
        <v>44</v>
      </c>
      <c r="I145" s="23"/>
    </row>
    <row r="146" spans="2:9" x14ac:dyDescent="0.3">
      <c r="B146" s="20" t="s">
        <v>126</v>
      </c>
      <c r="C146" s="20" t="s">
        <v>214</v>
      </c>
      <c r="D146" s="21" t="s">
        <v>218</v>
      </c>
      <c r="E146" s="21" t="s">
        <v>41</v>
      </c>
      <c r="F146" s="21" t="s">
        <v>53</v>
      </c>
      <c r="G146" s="21" t="s">
        <v>43</v>
      </c>
      <c r="H146" s="22" t="s">
        <v>44</v>
      </c>
      <c r="I146" s="23"/>
    </row>
    <row r="147" spans="2:9" x14ac:dyDescent="0.3">
      <c r="B147" s="20" t="s">
        <v>126</v>
      </c>
      <c r="C147" s="20" t="s">
        <v>214</v>
      </c>
      <c r="D147" s="21" t="s">
        <v>219</v>
      </c>
      <c r="E147" s="21" t="s">
        <v>41</v>
      </c>
      <c r="F147" s="21" t="s">
        <v>53</v>
      </c>
      <c r="G147" s="21" t="s">
        <v>43</v>
      </c>
      <c r="H147" s="22" t="s">
        <v>44</v>
      </c>
      <c r="I147" s="23"/>
    </row>
    <row r="148" spans="2:9" x14ac:dyDescent="0.3">
      <c r="B148" s="20" t="s">
        <v>126</v>
      </c>
      <c r="C148" s="20" t="s">
        <v>214</v>
      </c>
      <c r="D148" s="21" t="s">
        <v>220</v>
      </c>
      <c r="E148" s="21" t="s">
        <v>41</v>
      </c>
      <c r="F148" s="21" t="s">
        <v>42</v>
      </c>
      <c r="G148" s="21" t="s">
        <v>43</v>
      </c>
      <c r="H148" s="22" t="s">
        <v>44</v>
      </c>
      <c r="I148" s="23"/>
    </row>
    <row r="149" spans="2:9" x14ac:dyDescent="0.3">
      <c r="B149" s="20" t="s">
        <v>126</v>
      </c>
      <c r="C149" s="20" t="s">
        <v>214</v>
      </c>
      <c r="D149" s="21" t="s">
        <v>221</v>
      </c>
      <c r="E149" s="21" t="s">
        <v>41</v>
      </c>
      <c r="F149" s="21" t="s">
        <v>48</v>
      </c>
      <c r="G149" s="23" t="s">
        <v>78</v>
      </c>
      <c r="H149" s="22" t="s">
        <v>44</v>
      </c>
      <c r="I149" s="23"/>
    </row>
    <row r="150" spans="2:9" x14ac:dyDescent="0.3">
      <c r="B150" s="14" t="s">
        <v>126</v>
      </c>
      <c r="C150" s="14" t="s">
        <v>95</v>
      </c>
      <c r="D150" s="16" t="s">
        <v>222</v>
      </c>
      <c r="E150" s="15" t="s">
        <v>12</v>
      </c>
      <c r="F150" s="15" t="s">
        <v>33</v>
      </c>
      <c r="G150" s="18" t="s">
        <v>113</v>
      </c>
      <c r="H150" s="17">
        <v>7.31</v>
      </c>
      <c r="I150" s="18"/>
    </row>
    <row r="151" spans="2:9" x14ac:dyDescent="0.3">
      <c r="B151" s="14" t="s">
        <v>126</v>
      </c>
      <c r="C151" s="14" t="s">
        <v>95</v>
      </c>
      <c r="D151" s="16" t="s">
        <v>223</v>
      </c>
      <c r="E151" s="15" t="s">
        <v>12</v>
      </c>
      <c r="F151" s="15" t="s">
        <v>35</v>
      </c>
      <c r="G151" s="18" t="s">
        <v>113</v>
      </c>
      <c r="H151" s="17">
        <f>1.1*2</f>
        <v>2.2000000000000002</v>
      </c>
      <c r="I151" s="18"/>
    </row>
    <row r="152" spans="2:9" x14ac:dyDescent="0.3">
      <c r="B152" s="14" t="s">
        <v>126</v>
      </c>
      <c r="C152" s="14" t="s">
        <v>95</v>
      </c>
      <c r="D152" s="16" t="s">
        <v>224</v>
      </c>
      <c r="E152" s="15" t="s">
        <v>12</v>
      </c>
      <c r="F152" s="15" t="s">
        <v>33</v>
      </c>
      <c r="G152" s="18" t="s">
        <v>113</v>
      </c>
      <c r="H152" s="17">
        <v>7.16</v>
      </c>
      <c r="I152" s="18"/>
    </row>
    <row r="153" spans="2:9" x14ac:dyDescent="0.3">
      <c r="B153" s="20" t="s">
        <v>126</v>
      </c>
      <c r="C153" s="20" t="s">
        <v>83</v>
      </c>
      <c r="D153" s="21" t="s">
        <v>225</v>
      </c>
      <c r="E153" s="21" t="s">
        <v>41</v>
      </c>
      <c r="F153" s="21" t="s">
        <v>48</v>
      </c>
      <c r="G153" s="23" t="s">
        <v>63</v>
      </c>
      <c r="H153" s="22" t="s">
        <v>44</v>
      </c>
      <c r="I153" s="23"/>
    </row>
    <row r="154" spans="2:9" x14ac:dyDescent="0.3">
      <c r="B154" s="20" t="s">
        <v>126</v>
      </c>
      <c r="C154" s="20" t="s">
        <v>83</v>
      </c>
      <c r="D154" s="21" t="s">
        <v>226</v>
      </c>
      <c r="E154" s="21" t="s">
        <v>41</v>
      </c>
      <c r="F154" s="21" t="s">
        <v>48</v>
      </c>
      <c r="G154" s="23" t="s">
        <v>63</v>
      </c>
      <c r="H154" s="22" t="s">
        <v>44</v>
      </c>
      <c r="I154" s="23"/>
    </row>
    <row r="155" spans="2:9" x14ac:dyDescent="0.3">
      <c r="B155" s="20" t="s">
        <v>126</v>
      </c>
      <c r="C155" s="20" t="s">
        <v>83</v>
      </c>
      <c r="D155" s="21" t="s">
        <v>227</v>
      </c>
      <c r="E155" s="21" t="s">
        <v>41</v>
      </c>
      <c r="F155" s="21" t="s">
        <v>48</v>
      </c>
      <c r="G155" s="23" t="s">
        <v>63</v>
      </c>
      <c r="H155" s="22" t="s">
        <v>44</v>
      </c>
      <c r="I155" s="23"/>
    </row>
    <row r="156" spans="2:9" x14ac:dyDescent="0.3">
      <c r="B156" s="20" t="s">
        <v>126</v>
      </c>
      <c r="C156" s="20" t="s">
        <v>83</v>
      </c>
      <c r="D156" s="21" t="s">
        <v>228</v>
      </c>
      <c r="E156" s="21" t="s">
        <v>41</v>
      </c>
      <c r="F156" s="21" t="s">
        <v>48</v>
      </c>
      <c r="G156" s="23" t="s">
        <v>63</v>
      </c>
      <c r="H156" s="22" t="s">
        <v>44</v>
      </c>
      <c r="I156" s="23"/>
    </row>
    <row r="157" spans="2:9" x14ac:dyDescent="0.3">
      <c r="B157" s="14" t="s">
        <v>126</v>
      </c>
      <c r="C157" s="14" t="s">
        <v>83</v>
      </c>
      <c r="D157" s="16" t="s">
        <v>229</v>
      </c>
      <c r="E157" s="15" t="s">
        <v>85</v>
      </c>
      <c r="F157" s="15" t="s">
        <v>53</v>
      </c>
      <c r="G157" s="18" t="s">
        <v>78</v>
      </c>
      <c r="H157" s="17">
        <f>3.06+(0.575)</f>
        <v>3.6349999999999998</v>
      </c>
      <c r="I157" s="18"/>
    </row>
    <row r="158" spans="2:9" x14ac:dyDescent="0.3">
      <c r="B158" s="14" t="s">
        <v>126</v>
      </c>
      <c r="C158" s="14" t="s">
        <v>83</v>
      </c>
      <c r="D158" s="16" t="s">
        <v>230</v>
      </c>
      <c r="E158" s="15" t="s">
        <v>85</v>
      </c>
      <c r="F158" s="15" t="s">
        <v>53</v>
      </c>
      <c r="G158" s="18" t="s">
        <v>78</v>
      </c>
      <c r="H158" s="17">
        <v>2.27</v>
      </c>
      <c r="I158" s="18"/>
    </row>
    <row r="159" spans="2:9" x14ac:dyDescent="0.3">
      <c r="B159" s="14" t="s">
        <v>126</v>
      </c>
      <c r="C159" s="14" t="s">
        <v>95</v>
      </c>
      <c r="D159" s="16" t="s">
        <v>231</v>
      </c>
      <c r="E159" s="15" t="s">
        <v>12</v>
      </c>
      <c r="F159" s="15" t="s">
        <v>35</v>
      </c>
      <c r="G159" s="18" t="s">
        <v>113</v>
      </c>
      <c r="H159" s="17">
        <f>4*1.02</f>
        <v>4.08</v>
      </c>
      <c r="I159" s="18"/>
    </row>
    <row r="160" spans="2:9" x14ac:dyDescent="0.3">
      <c r="B160" s="14" t="s">
        <v>126</v>
      </c>
      <c r="C160" s="14" t="s">
        <v>83</v>
      </c>
      <c r="D160" s="16" t="s">
        <v>232</v>
      </c>
      <c r="E160" s="15" t="s">
        <v>52</v>
      </c>
      <c r="F160" s="15" t="s">
        <v>53</v>
      </c>
      <c r="G160" s="18" t="s">
        <v>233</v>
      </c>
      <c r="H160" s="17">
        <v>13.16</v>
      </c>
      <c r="I160" s="18"/>
    </row>
    <row r="161" spans="2:9" x14ac:dyDescent="0.3">
      <c r="B161" s="14" t="s">
        <v>126</v>
      </c>
      <c r="C161" s="14" t="s">
        <v>95</v>
      </c>
      <c r="D161" s="16" t="s">
        <v>234</v>
      </c>
      <c r="E161" s="15" t="s">
        <v>12</v>
      </c>
      <c r="F161" s="15" t="s">
        <v>17</v>
      </c>
      <c r="G161" s="18" t="s">
        <v>18</v>
      </c>
      <c r="H161" s="17">
        <v>2.25</v>
      </c>
      <c r="I161" s="18"/>
    </row>
    <row r="162" spans="2:9" x14ac:dyDescent="0.3">
      <c r="B162" s="14" t="s">
        <v>126</v>
      </c>
      <c r="C162" s="14" t="s">
        <v>83</v>
      </c>
      <c r="D162" s="16" t="s">
        <v>235</v>
      </c>
      <c r="E162" s="15" t="s">
        <v>12</v>
      </c>
      <c r="F162" s="15" t="s">
        <v>33</v>
      </c>
      <c r="G162" s="18" t="s">
        <v>113</v>
      </c>
      <c r="H162" s="17">
        <v>9.7200000000000006</v>
      </c>
      <c r="I162" s="18"/>
    </row>
    <row r="163" spans="2:9" x14ac:dyDescent="0.3">
      <c r="B163" s="14" t="s">
        <v>126</v>
      </c>
      <c r="C163" s="14" t="s">
        <v>83</v>
      </c>
      <c r="D163" s="16" t="s">
        <v>236</v>
      </c>
      <c r="E163" s="15" t="s">
        <v>12</v>
      </c>
      <c r="F163" s="15" t="s">
        <v>35</v>
      </c>
      <c r="G163" s="18" t="s">
        <v>113</v>
      </c>
      <c r="H163" s="17">
        <f>1*2</f>
        <v>2</v>
      </c>
      <c r="I163" s="18"/>
    </row>
    <row r="164" spans="2:9" x14ac:dyDescent="0.3">
      <c r="B164" s="14" t="s">
        <v>126</v>
      </c>
      <c r="C164" s="14" t="s">
        <v>83</v>
      </c>
      <c r="D164" s="16" t="s">
        <v>237</v>
      </c>
      <c r="E164" s="15" t="s">
        <v>12</v>
      </c>
      <c r="F164" s="15" t="s">
        <v>33</v>
      </c>
      <c r="G164" s="18" t="s">
        <v>113</v>
      </c>
      <c r="H164" s="17">
        <f>5.38+1.67</f>
        <v>7.05</v>
      </c>
      <c r="I164" s="18"/>
    </row>
    <row r="165" spans="2:9" x14ac:dyDescent="0.3">
      <c r="B165" s="14" t="s">
        <v>126</v>
      </c>
      <c r="C165" s="14" t="s">
        <v>83</v>
      </c>
      <c r="D165" s="16" t="s">
        <v>238</v>
      </c>
      <c r="E165" s="15" t="s">
        <v>12</v>
      </c>
      <c r="F165" s="15" t="s">
        <v>35</v>
      </c>
      <c r="G165" s="18" t="s">
        <v>113</v>
      </c>
      <c r="H165" s="17">
        <f>1.09+1.09+0.88</f>
        <v>3.06</v>
      </c>
      <c r="I165" s="18"/>
    </row>
    <row r="166" spans="2:9" x14ac:dyDescent="0.3">
      <c r="B166" s="14" t="s">
        <v>126</v>
      </c>
      <c r="C166" s="14" t="s">
        <v>83</v>
      </c>
      <c r="D166" s="16" t="s">
        <v>239</v>
      </c>
      <c r="E166" s="15" t="s">
        <v>12</v>
      </c>
      <c r="F166" s="15" t="s">
        <v>35</v>
      </c>
      <c r="G166" s="18" t="s">
        <v>113</v>
      </c>
      <c r="H166" s="17">
        <f>3.54-(0.625*0.375)+1.74</f>
        <v>5.0456250000000002</v>
      </c>
      <c r="I166" s="18"/>
    </row>
    <row r="167" spans="2:9" x14ac:dyDescent="0.3">
      <c r="B167" s="14" t="s">
        <v>126</v>
      </c>
      <c r="C167" s="14" t="s">
        <v>83</v>
      </c>
      <c r="D167" s="16" t="s">
        <v>240</v>
      </c>
      <c r="E167" s="15" t="s">
        <v>85</v>
      </c>
      <c r="F167" s="15" t="s">
        <v>138</v>
      </c>
      <c r="G167" s="18" t="s">
        <v>139</v>
      </c>
      <c r="H167" s="17">
        <v>61.82</v>
      </c>
      <c r="I167" s="18"/>
    </row>
    <row r="168" spans="2:9" x14ac:dyDescent="0.3">
      <c r="B168" s="20" t="s">
        <v>126</v>
      </c>
      <c r="C168" s="20" t="s">
        <v>83</v>
      </c>
      <c r="D168" s="21" t="s">
        <v>241</v>
      </c>
      <c r="E168" s="21" t="s">
        <v>41</v>
      </c>
      <c r="F168" s="21" t="s">
        <v>48</v>
      </c>
      <c r="G168" s="23" t="s">
        <v>63</v>
      </c>
      <c r="H168" s="22" t="s">
        <v>44</v>
      </c>
      <c r="I168" s="23"/>
    </row>
    <row r="169" spans="2:9" x14ac:dyDescent="0.3">
      <c r="B169" s="20" t="s">
        <v>102</v>
      </c>
      <c r="C169" s="20" t="s">
        <v>95</v>
      </c>
      <c r="D169" s="21" t="s">
        <v>242</v>
      </c>
      <c r="E169" s="21" t="s">
        <v>41</v>
      </c>
      <c r="F169" s="21" t="s">
        <v>73</v>
      </c>
      <c r="G169" s="23" t="s">
        <v>61</v>
      </c>
      <c r="H169" s="22" t="s">
        <v>44</v>
      </c>
      <c r="I169" s="23"/>
    </row>
    <row r="170" spans="2:9" x14ac:dyDescent="0.3">
      <c r="B170" s="14" t="s">
        <v>126</v>
      </c>
      <c r="C170" s="14" t="s">
        <v>83</v>
      </c>
      <c r="D170" s="16" t="s">
        <v>243</v>
      </c>
      <c r="E170" s="15" t="s">
        <v>85</v>
      </c>
      <c r="F170" s="15" t="s">
        <v>138</v>
      </c>
      <c r="G170" s="18" t="s">
        <v>139</v>
      </c>
      <c r="H170" s="17">
        <v>11.35</v>
      </c>
      <c r="I170" s="18"/>
    </row>
    <row r="171" spans="2:9" x14ac:dyDescent="0.3">
      <c r="G171" s="13" t="s">
        <v>244</v>
      </c>
      <c r="H171" s="25">
        <f>SUM(H5:H170)</f>
        <v>3176.0783250000004</v>
      </c>
    </row>
    <row r="175" spans="2:9" x14ac:dyDescent="0.3">
      <c r="I175" s="3" t="s">
        <v>245</v>
      </c>
    </row>
  </sheetData>
  <autoFilter ref="B4:I171" xr:uid="{AD5D145F-CFCA-43B3-BB01-0D564EF0A2C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Ruimten Agnietenhof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de Graaf</dc:creator>
  <cp:lastModifiedBy>Rik de Graaf</cp:lastModifiedBy>
  <dcterms:created xsi:type="dcterms:W3CDTF">2026-03-26T12:01:14Z</dcterms:created>
  <dcterms:modified xsi:type="dcterms:W3CDTF">2026-03-26T12:45:14Z</dcterms:modified>
</cp:coreProperties>
</file>