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13. Operationele inkoop\02. Strategische inkoop\SI (nieuw)\Laboratorium\01. Inkooptrajecten\01. EA - Lopend\ULT-vriezers NFU\02.  Documenten\2026 Finale Documenten\"/>
    </mc:Choice>
  </mc:AlternateContent>
  <xr:revisionPtr revIDLastSave="0" documentId="13_ncr:1_{0762BD46-5074-446C-ADB6-5A89428C7D80}" xr6:coauthVersionLast="47" xr6:coauthVersionMax="47" xr10:uidLastSave="{00000000-0000-0000-0000-000000000000}"/>
  <bookViews>
    <workbookView xWindow="-120" yWindow="-120" windowWidth="29040" windowHeight="17520" activeTab="1" xr2:uid="{81F2A234-2BDF-437E-8843-848B92A3931A}"/>
  </bookViews>
  <sheets>
    <sheet name="Voorblad" sheetId="2"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F24" i="1" s="1"/>
  <c r="G9" i="1"/>
  <c r="G10" i="1" s="1"/>
  <c r="G13" i="1"/>
  <c r="G15" i="1" s="1"/>
  <c r="G33" i="1" s="1"/>
  <c r="G21" i="1"/>
  <c r="E24" i="1"/>
  <c r="E28" i="1"/>
  <c r="F28" i="1" l="1"/>
  <c r="G28" i="1" s="1"/>
  <c r="G24" i="1"/>
  <c r="G32" i="1"/>
  <c r="G29" i="1" l="1"/>
  <c r="G35" i="1" s="1"/>
  <c r="G25" i="1"/>
  <c r="G34" i="1" s="1"/>
  <c r="G36" i="1" s="1"/>
  <c r="H41" i="1" s="1"/>
  <c r="G41" i="1" l="1"/>
  <c r="H34" i="1"/>
  <c r="H35" i="1" l="1"/>
  <c r="H32" i="1"/>
  <c r="H33" i="1"/>
  <c r="G2" i="1"/>
  <c r="H36" i="1" l="1"/>
</calcChain>
</file>

<file path=xl/sharedStrings.xml><?xml version="1.0" encoding="utf-8"?>
<sst xmlns="http://schemas.openxmlformats.org/spreadsheetml/2006/main" count="109" uniqueCount="79">
  <si>
    <t xml:space="preserve">Ondergetekende rechtsgeldig vertegenwoordiger van Inschrijver verklaart deze naar waarheid te hebben ingevuld. </t>
  </si>
  <si>
    <t xml:space="preserve">Naam </t>
  </si>
  <si>
    <t>[invullen]</t>
  </si>
  <si>
    <t xml:space="preserve">Functie </t>
  </si>
  <si>
    <t xml:space="preserve">Onderneming </t>
  </si>
  <si>
    <t xml:space="preserve">Handtekening </t>
  </si>
  <si>
    <t xml:space="preserve">Plaats en datum </t>
  </si>
  <si>
    <t>Bepalingen testen</t>
  </si>
  <si>
    <t>x-punt meting –  meerpuntstemperatuur meting  </t>
  </si>
  <si>
    <t>T1 verificatie, T2 duurtest, T3 Intensieve test, T4 isolatietest (Wens 5.1), T5 resultaat</t>
  </si>
  <si>
    <t>T1</t>
  </si>
  <si>
    <t>Ja</t>
  </si>
  <si>
    <t>Nee</t>
  </si>
  <si>
    <r>
      <t>Bepaling TCO kWh</t>
    </r>
    <r>
      <rPr>
        <sz val="11"/>
        <color rgb="FF000000"/>
        <rFont val="Trebuchet MS"/>
        <family val="2"/>
      </rPr>
      <t> </t>
    </r>
    <r>
      <rPr>
        <b/>
        <sz val="11"/>
        <color rgb="FF000000"/>
        <rFont val="Trebuchet MS"/>
        <family val="2"/>
      </rPr>
      <t>(T5)</t>
    </r>
  </si>
  <si>
    <t>Het verbruik (kWh in prijzenblad) wordt bepaald op 80% conform de “duurtest” en 20% conform de “intensieve test”. </t>
  </si>
  <si>
    <t>kWh (van Interne dimensies in Liters) omrekenen naar doosjes 600 2". (zie prijzenblad) </t>
  </si>
  <si>
    <t>kWh-getal gebruiken in de TCO-berekening voor energieconsumptie. </t>
  </si>
  <si>
    <t>kWh-getal gebruiken in de TCO-berekening voor maatschappelijke impact energieverbruik.  </t>
  </si>
  <si>
    <t>Hoogste prijs per kWh van de UMC’s </t>
  </si>
  <si>
    <t>Let op opstelling vriezers moet bij allemaal gelijk zijn (tussenplaatsing, luchtstroming, deuropeningen van de ruimte) </t>
  </si>
  <si>
    <t>Prijzenblad ULT-vriezers</t>
  </si>
  <si>
    <t>Totaal bedrag fictieve inschrijfprijs</t>
  </si>
  <si>
    <t>Ingevuld door:</t>
  </si>
  <si>
    <t>naam Leverancier</t>
  </si>
  <si>
    <t>Controleer zorgvuldig of alle ingevulde gegevens correct zijn.</t>
  </si>
  <si>
    <t>P1. Kosten aanschaf</t>
  </si>
  <si>
    <t>Omschrijving van Merk en type</t>
  </si>
  <si>
    <t>Artikelnummer</t>
  </si>
  <si>
    <t>Aantal</t>
  </si>
  <si>
    <t>Bedrag per stuk (excl. BTW)</t>
  </si>
  <si>
    <t>Aantal x Bedrag (€ incl BTW)</t>
  </si>
  <si>
    <t>Kosten aanschaf omgerekend naar een maximale capaciteit van 600 2" doosjes.</t>
  </si>
  <si>
    <t>P2. Kosten aanschaf toebehoren</t>
  </si>
  <si>
    <t>Dimensies (HxBxD)</t>
  </si>
  <si>
    <r>
      <rPr>
        <sz val="10"/>
        <color rgb="FF000000"/>
        <rFont val="Segoe UI"/>
      </rPr>
      <t>Rekken, inclusief laatjes, voor indeling maximaal aantal 2" doosjes</t>
    </r>
    <r>
      <rPr>
        <b/>
        <sz val="10"/>
        <color rgb="FF000000"/>
        <rFont val="Segoe UI"/>
      </rPr>
      <t xml:space="preserve"> 
NB: Rekken en laatjes zoals gebruikt in een opstelling waarbij de maximale interne capaciteit 2"doosjes bewerkstellig wordt, zoals opgegeven in cel C18</t>
    </r>
  </si>
  <si>
    <t>Planken</t>
  </si>
  <si>
    <t>Inclusief</t>
  </si>
  <si>
    <t>-</t>
  </si>
  <si>
    <t>Totaal aanschaf toebehoren</t>
  </si>
  <si>
    <t xml:space="preserve">Maximale intern capaciteit van de ULT-vriezer </t>
  </si>
  <si>
    <t>aantal 2"doosjes</t>
  </si>
  <si>
    <t xml:space="preserve">Energieverbruik, conform Testprotocol </t>
  </si>
  <si>
    <t>kWh / dag (Cel G44, Bijlage 9 Testprotocol)</t>
  </si>
  <si>
    <t>Energieverbruik / jaar / 600 2"doosjes</t>
  </si>
  <si>
    <t>Energieprijs UMC (excl. BTW)</t>
  </si>
  <si>
    <t>Energieprijs UMC (incl. BTW)</t>
  </si>
  <si>
    <t>80% duurtest , 20% intensieve test</t>
  </si>
  <si>
    <t xml:space="preserve">P3. kWh markt-prijs </t>
  </si>
  <si>
    <t>Aantal ULT-vriezers</t>
  </si>
  <si>
    <t>kWh markt-prijs / 15 jaar (Excl. BTW)</t>
  </si>
  <si>
    <t>kWh markt-prijs / 15 jaar / per systeem (incl. BTW)</t>
  </si>
  <si>
    <t>Omdat de energiekosten een belangrijk component is in de totale kosten van een ULT, wordt de energieprijs die de UMC's nu betalen (€0,2178 excl. BTW/kWh) gebruikt om de kosten van het energieverbruik mee te nemen in de fictieve inschrijfprijs. Dit is gecorrigeerd naar interne capaciteit van 600 2"doosjes.</t>
  </si>
  <si>
    <t>kWh-kosten gedurende 10 jaar</t>
  </si>
  <si>
    <t xml:space="preserve">P4. Maatschappelijke kosten energie </t>
  </si>
  <si>
    <t>Maatschappelijke kosten / jaar / per systeem</t>
  </si>
  <si>
    <t xml:space="preserve">Maatschappelijke kosten energie / 15 jaar / per systeem </t>
  </si>
  <si>
    <r>
      <rPr>
        <sz val="10"/>
        <color rgb="FF000000"/>
        <rFont val="Segoe UI"/>
        <family val="2"/>
      </rPr>
      <t xml:space="preserve">Omdat de opwekking en het gebruik van energie zichtbare en onzichtbare schade met zich meebrengt, en </t>
    </r>
    <r>
      <rPr>
        <sz val="10"/>
        <rFont val="Segoe UI"/>
        <family val="2"/>
      </rPr>
      <t xml:space="preserve">de UMC's </t>
    </r>
    <r>
      <rPr>
        <sz val="10"/>
        <color rgb="FF000000"/>
        <rFont val="Segoe UI"/>
        <family val="2"/>
      </rPr>
      <t xml:space="preserve">duurzaamheid als speerpunt heeft, nemen we de prijs die we als maatschappij betalen voor elke opgewekte kWh mee in de ficitieve inschrijfprijs. Deze is tot stand gekomen aan de hand van het Handboek Milieuprijzen 2023 van CE Delft, en bedraagt €0,106/kWh. </t>
    </r>
  </si>
  <si>
    <t>Maatschappelijke kosten energie gedurende 10 jaar</t>
  </si>
  <si>
    <t>Cost of Ownership</t>
  </si>
  <si>
    <t>Bedrag (€ incl. BTW)</t>
  </si>
  <si>
    <t>Bedrag fictieve inschrijfprijs 
(€ incl BTW)</t>
  </si>
  <si>
    <t>Punten op basis van Cost of Ownership</t>
  </si>
  <si>
    <t>Plafondbedrag €75.000,-</t>
  </si>
  <si>
    <t>Bodembedrag €40.000,-</t>
  </si>
  <si>
    <t>P5. Kosten overige</t>
  </si>
  <si>
    <t xml:space="preserve">Artikelnummer </t>
  </si>
  <si>
    <t>Kortingspercentage op lijstprijs</t>
  </si>
  <si>
    <t>Bedrag per stuk incl. BTW</t>
  </si>
  <si>
    <t>PT100/PT1000</t>
  </si>
  <si>
    <t>Inbouwen PT100/PT1000</t>
  </si>
  <si>
    <t>Inbouwen datablok t.b.v. kalibratie</t>
  </si>
  <si>
    <t>Deursensoren</t>
  </si>
  <si>
    <t xml:space="preserve">Aanbrengen deursensoren </t>
  </si>
  <si>
    <t xml:space="preserve">Extra 9- of 12-punts validatiemeting met open deur en stroomuitval test (IQOQ) </t>
  </si>
  <si>
    <t>P6. Kosten aanschaf overige modellen (optioneel)</t>
  </si>
  <si>
    <t>Bedrag per stuk excl. BTW</t>
  </si>
  <si>
    <t>Overige ULT-vriezers kast</t>
  </si>
  <si>
    <t>Overige ULT-vriezers kist</t>
  </si>
  <si>
    <r>
      <t xml:space="preserve">Dit prijsopgaveformulier vormt een essentieel onderdeel van de beoordeling binnen deze Europese aanbesteding. 
Het formulier is gebaseerd op een Cost of Ownership-methodiek , waarbij niet alleen de aanschafprijs, maar ook de langetermijnkosten en maatschappelijke impact van het gebruik van ULT-vriezers in de beoordeling worden meegenomen.
</t>
    </r>
    <r>
      <rPr>
        <b/>
        <sz val="10"/>
        <color rgb="FF000000"/>
        <rFont val="Trebuchet MS"/>
      </rPr>
      <t xml:space="preserve">Berekeningssystematiek
</t>
    </r>
    <r>
      <rPr>
        <sz val="10"/>
        <color rgb="FF000000"/>
        <rFont val="Trebuchet MS"/>
      </rPr>
      <t xml:space="preserve">De Cost of Ownership-berekening integreert de volgende kostencomponenten:
• Investeringskosten: aanschaf van de ULT-vriezer en benodigde toebehoren
• Interieurelementen: rekken en laatjes voor maximale benutting van de interne capaciteit.
• Energieverbruik: operationele kosten gedurende de gebruiksduur
• Maatschappelijke impact: externe kosten van energieopwekking en -gebruik voor de samenleving
De optelsom van deze kostenposten resulteert in een fictieve inschrijfprijs, die wordt weergegeven in cel G2 van dit formulier. Deze fictieve inschrijfprijs vormt de basis voor de puntentoekenning binnen het subgunningscriterium Prijs.
</t>
    </r>
    <r>
      <rPr>
        <b/>
        <sz val="10"/>
        <color rgb="FF000000"/>
        <rFont val="Trebuchet MS"/>
      </rPr>
      <t xml:space="preserve">Weging binnen de gunning
</t>
    </r>
    <r>
      <rPr>
        <sz val="10"/>
        <color rgb="FF000000"/>
        <rFont val="Trebuchet MS"/>
      </rPr>
      <t xml:space="preserve">Het subgunningscriterium Prijs vertegenwoordigt 60% van de totale beoordeling in deze Europese aanbesteding. Binnen dit criterium kunnen maximaal 600 punten worden behaald. 
De inschrijving worden toegekend volgens de volgende formule: =ALS(G36&lt;=40000;600;ALS(G36&gt;=75000;0;GEHEEL(600 - (G36 - 40000) * 600 / 35000))), waarbij G2, G36 en G41 de fictieve inschrijfprijs vertegenwoordigen.
• Inschrijvingen van €40.000 of lager krijgen automatisch het maximale aantal punten (600).
• Inschrijvingen van €75.000 of hoger krijgen geen punten, maar worden hierdoor </t>
    </r>
    <r>
      <rPr>
        <u/>
        <sz val="10"/>
        <color rgb="FF000000"/>
        <rFont val="Trebuchet MS"/>
      </rPr>
      <t>niet</t>
    </r>
    <r>
      <rPr>
        <sz val="10"/>
        <color rgb="FF000000"/>
        <rFont val="Trebuchet MS"/>
      </rPr>
      <t xml:space="preserve"> uitgesloten van mogelijke gunning.
• Voor prijzen tussen €40.000 en €75.000 neemt het aantal punten lineair af van 600 naar 0.
• De functie GEHEEL() zorgt ervoor dat de punten naar beneden worden afgerond naar een geheel getal.
</t>
    </r>
    <r>
      <rPr>
        <b/>
        <sz val="10"/>
        <color rgb="FF000000"/>
        <rFont val="Trebuchet MS"/>
      </rPr>
      <t xml:space="preserve">Opbouw prijsopgaveformulier
</t>
    </r>
    <r>
      <rPr>
        <sz val="10"/>
        <color rgb="FF000000"/>
        <rFont val="Trebuchet MS"/>
      </rPr>
      <t xml:space="preserve">Het prijsopgaveformulier bestaat uit de volgende kostenposten:
</t>
    </r>
    <r>
      <rPr>
        <b/>
        <sz val="10"/>
        <color rgb="FF000000"/>
        <rFont val="Trebuchet MS"/>
      </rPr>
      <t xml:space="preserve">P1 - Kosten aanschaf
</t>
    </r>
    <r>
      <rPr>
        <sz val="10"/>
        <color rgb="FF000000"/>
        <rFont val="Trebuchet MS"/>
      </rPr>
      <t xml:space="preserve">De aanschafprijs van het aangeboden model ULT-vriezer. 
Deze kostenpost is gecorrigeerd naar een interne capaciteit van 600 stuks 2"-doosjes, om een eerlijke vergelijking tussen modellen met verschillende capaciteiten mogelijk te maken.
Let op: In het Programma van Eisen (PvE) zijn knock-outeisen geformuleerd waaraan het aangeboden model moet voldoen. 
Indien het aangeboden model niet aan één of meerdere van deze eisen voldoet, wordt de inschrijving uitgesloten van verdere beoordeling. De overige testen worden in dat geval niet uitgevoerd.
</t>
    </r>
    <r>
      <rPr>
        <b/>
        <sz val="10"/>
        <color rgb="FF000000"/>
        <rFont val="Trebuchet MS"/>
      </rPr>
      <t xml:space="preserve">P2 - Kosten aanschaf toebehoren
</t>
    </r>
    <r>
      <rPr>
        <sz val="10"/>
        <color rgb="FF000000"/>
        <rFont val="Trebuchet MS"/>
      </rPr>
      <t xml:space="preserve">De kosten voor rekken inclusief laatjes die noodzakelijk zijn voor de indeling van het maximaal aantal 2"-doosjes.
Deze kostenpost is gecorrigeerd naar een interne capaciteit van 600 stuks 2"-doosjes, om een eerlijke vergelijking tussen modellen met verschillende capaciteiten mogelijk te maken.
Specificatie:
Rekken inclusief laatjes conform de opstelling waarbij de maximale interne capaciteit aan 2"-doosjes wordt bewerkstelligd
</t>
    </r>
    <r>
      <rPr>
        <b/>
        <sz val="10"/>
        <color rgb="FF000000"/>
        <rFont val="Trebuchet MS"/>
      </rPr>
      <t xml:space="preserve">
Maximale intern capaciteit van de ULT-vriezer 
</t>
    </r>
    <r>
      <rPr>
        <sz val="10"/>
        <color rgb="FF000000"/>
        <rFont val="Trebuchet MS"/>
      </rPr>
      <t xml:space="preserve">De maximale interne capaciteit 2"-doosjes dient door de leverancier te worden ingevuld in cel C18
</t>
    </r>
    <r>
      <rPr>
        <b/>
        <sz val="10"/>
        <color rgb="FF000000"/>
        <rFont val="Trebuchet MS"/>
      </rPr>
      <t xml:space="preserve">Energieverbruik, conform Bijlage 9 Testprotocol 
</t>
    </r>
    <r>
      <rPr>
        <sz val="10"/>
        <color rgb="FF000000"/>
        <rFont val="Trebuchet MS"/>
      </rPr>
      <t xml:space="preserve">Het energieverbruik wordt bepaald conform het Testprotocol (80% duurtest, 20% intensieve test)
</t>
    </r>
    <r>
      <rPr>
        <sz val="10"/>
        <color rgb="FFFF0000"/>
        <rFont val="Trebuchet MS"/>
      </rPr>
      <t xml:space="preserve">Het resultaat uit het Testprotocol (cel G44 uit Bijlage 9) dient door de Aanbestedende dienst ingevuld te worden in cel C21 van deze prijsopgaveformulier. </t>
    </r>
    <r>
      <rPr>
        <b/>
        <sz val="10"/>
        <color rgb="FFFF0000"/>
        <rFont val="Trebuchet MS"/>
        <family val="2"/>
      </rPr>
      <t xml:space="preserve">De Inschrijver mag deze cel C21 gebruiken voor interne calculaties, maar moet ten aller tijden met "0" worden ingediend bij Inschrijving.
</t>
    </r>
    <r>
      <rPr>
        <sz val="10"/>
        <color rgb="FF000000"/>
        <rFont val="Trebuchet MS"/>
      </rPr>
      <t xml:space="preserve">
</t>
    </r>
    <r>
      <rPr>
        <b/>
        <sz val="10"/>
        <color rgb="FF000000"/>
        <rFont val="Trebuchet MS"/>
      </rPr>
      <t xml:space="preserve">P3 - Kosten energieverbruik (marktprijs)
</t>
    </r>
    <r>
      <rPr>
        <sz val="10"/>
        <color rgb="FF000000"/>
        <rFont val="Trebuchet MS"/>
      </rPr>
      <t xml:space="preserve">Energiekosten vormen een substantieel onderdeel van de totale eigendomskosten van een ULT-vriezer. Voor de berekening wordt de actuele energieprijs die de UMC's betalen gehanteerd: € 0,2178 per kWh (exclusief BTW).
Deze kostenpost is gecorrigeerd naar een interne capaciteit van 600 stuks 2"-doosjes, om een eerlijke vergelijking tussen modellen met verschillende capaciteiten mogelijk te maken.
</t>
    </r>
    <r>
      <rPr>
        <b/>
        <sz val="10"/>
        <color rgb="FF000000"/>
        <rFont val="Trebuchet MS"/>
      </rPr>
      <t xml:space="preserve">P4 - Maatschappelijke kosten energie
</t>
    </r>
    <r>
      <rPr>
        <sz val="10"/>
        <color rgb="FF000000"/>
        <rFont val="Trebuchet MS"/>
      </rPr>
      <t xml:space="preserve">De opwekking en het gebruik van energie brengen zowel zichtbare als onzichtbare maatschappelijke kosten met zich mee. Omdat duurzaamheid een strategisch speerpunt vormt voor de UMC's, worden deze externe kosten expliciet meegenomen in de fictieve inschrijfprijs.
De gehanteerde waardering is gebaseerd op het Handboek Milieuprijzen 2023 van CE Delft en bedraagt € 0,106 per kWh. Deze systematiek waarborgt dat de volledige maatschappelijke impact van het energieverbruik transparant wordt meegewogen in de gunningsbeslissing.
</t>
    </r>
    <r>
      <rPr>
        <b/>
        <sz val="10"/>
        <color rgb="FF000000"/>
        <rFont val="Trebuchet MS"/>
      </rPr>
      <t xml:space="preserve">P5 - Kosten overige 
</t>
    </r>
    <r>
      <rPr>
        <sz val="10"/>
        <color rgb="FF000000"/>
        <rFont val="Trebuchet MS"/>
      </rPr>
      <t xml:space="preserve">Overige opties en aanvullende diensten die separaat kunnen worden aangekocht.
Let op: Deze kostenposten worden niet doorgerekend in de Cost of Ownership en hebben derhalve geen invloed op de puntentoekenning binnen het subgunningscriterium Prijs.
</t>
    </r>
    <r>
      <rPr>
        <b/>
        <sz val="10"/>
        <color rgb="FF000000"/>
        <rFont val="Trebuchet MS"/>
      </rPr>
      <t xml:space="preserve">P6 - Kosten aanschaf overige modellen (optioneel)
</t>
    </r>
    <r>
      <rPr>
        <sz val="10"/>
        <color rgb="FF000000"/>
        <rFont val="Trebuchet MS"/>
      </rPr>
      <t xml:space="preserve">Prijsopgave voor aanvullende of alternatieve modellen ULT-vriezers. 
Let op: Deze kostenposten worden niet doorgerekend in de Cost of Ownership en hebben derhalve geen invloed op de puntentoekenning binnen het subgunningscriterium Prijs.
</t>
    </r>
    <r>
      <rPr>
        <b/>
        <sz val="10"/>
        <color rgb="FF000000"/>
        <rFont val="Trebuchet MS"/>
      </rPr>
      <t xml:space="preserve">Instructies voor inschrijvers
</t>
    </r>
    <r>
      <rPr>
        <sz val="10"/>
        <color rgb="FF000000"/>
        <rFont val="Trebuchet MS"/>
      </rPr>
      <t xml:space="preserve">• Vul alle verplichte gele cellen nauwkeurig en volledig in. 
• Het niet volledig invullen van alle gele cellen in categorie P5 en P6 leidt niet tot uitsluiting.
• Zorg ervoor dat het aangeboden model voldoet aan alle knock-outeisen uit het PvE
• Vermeld in cel C18 de maximale interne capaciteit in aantal 2"-doosjes, die in verhouding staat tot het aantal rekken uit cel E13 en W1.1
• Alle prijzen dienen exclusief BTW te worden opgegeven
• Het prijsopgaveformulier dient ondertekend te worden ingezonden in twee formats: een PDF-versie en een Excel-versie. </t>
    </r>
    <r>
      <rPr>
        <b/>
        <sz val="10"/>
        <color rgb="FF000000"/>
        <rFont val="Trebuchet MS"/>
        <family val="2"/>
      </rPr>
      <t>Het is hierbij van belang dat Cel C21 met het getal "0" is ingevuld!</t>
    </r>
    <r>
      <rPr>
        <sz val="10"/>
        <color rgb="FF000000"/>
        <rFont val="Trebuchet MS"/>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</si>
</sst>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0.0"/>
  </numFmts>
  <fonts count="33" x14ac:knownFonts="1">
    <font>
      <sz val="10"/>
      <name val="Arial"/>
    </font>
    <font>
      <sz val="10"/>
      <name val="Arial"/>
      <family val="2"/>
    </font>
    <font>
      <sz val="11"/>
      <color theme="1"/>
      <name val="Trebuchet MS"/>
      <family val="2"/>
    </font>
    <font>
      <b/>
      <sz val="11"/>
      <color theme="1"/>
      <name val="Trebuchet MS"/>
      <family val="2"/>
    </font>
    <font>
      <sz val="11"/>
      <color rgb="FFFF0000"/>
      <name val="Trebuchet MS"/>
      <family val="2"/>
    </font>
    <font>
      <sz val="10"/>
      <name val="Segoe UI"/>
      <family val="2"/>
    </font>
    <font>
      <sz val="10"/>
      <color rgb="FFFF0000"/>
      <name val="Segoe UI"/>
      <family val="2"/>
    </font>
    <font>
      <sz val="10"/>
      <color theme="1"/>
      <name val="Segoe UI"/>
      <family val="2"/>
    </font>
    <font>
      <b/>
      <sz val="10"/>
      <color theme="1"/>
      <name val="Segoe UI"/>
      <family val="2"/>
    </font>
    <font>
      <sz val="10"/>
      <color theme="0"/>
      <name val="Segoe UI"/>
      <family val="2"/>
    </font>
    <font>
      <sz val="10"/>
      <color rgb="FF000000"/>
      <name val="Segoe UI"/>
      <family val="2"/>
    </font>
    <font>
      <i/>
      <sz val="10"/>
      <color theme="1"/>
      <name val="Segoe UI"/>
      <family val="2"/>
    </font>
    <font>
      <sz val="10"/>
      <color theme="9" tint="-0.249977111117893"/>
      <name val="Segoe UI"/>
      <family val="2"/>
    </font>
    <font>
      <b/>
      <sz val="10"/>
      <color rgb="FF242424"/>
      <name val="Segoe UI"/>
      <family val="2"/>
    </font>
    <font>
      <sz val="10"/>
      <name val="Arial"/>
    </font>
    <font>
      <sz val="10"/>
      <color rgb="FF000000"/>
      <name val="Segoe UI"/>
    </font>
    <font>
      <b/>
      <sz val="10"/>
      <color rgb="FF000000"/>
      <name val="Segoe UI"/>
    </font>
    <font>
      <b/>
      <sz val="10"/>
      <color rgb="FFFFFFFF"/>
      <name val="Segoe UI"/>
      <family val="2"/>
    </font>
    <font>
      <b/>
      <sz val="10"/>
      <color theme="0"/>
      <name val="Segoe UI"/>
      <family val="2"/>
    </font>
    <font>
      <b/>
      <strike/>
      <sz val="10"/>
      <color theme="0"/>
      <name val="Segoe UI"/>
      <family val="2"/>
    </font>
    <font>
      <b/>
      <sz val="11"/>
      <color rgb="FF000000"/>
      <name val="Trebuchet MS"/>
      <family val="2"/>
    </font>
    <font>
      <sz val="10"/>
      <name val="Trebuchet MS"/>
      <family val="2"/>
    </font>
    <font>
      <sz val="11"/>
      <color rgb="FF000000"/>
      <name val="Trebuchet MS"/>
      <family val="2"/>
    </font>
    <font>
      <sz val="10"/>
      <color rgb="FF000000"/>
      <name val="Trebuchet MS"/>
      <family val="2"/>
    </font>
    <font>
      <sz val="12"/>
      <color rgb="FF000000"/>
      <name val="Aptos"/>
      <charset val="1"/>
    </font>
    <font>
      <sz val="10"/>
      <color rgb="FF000000"/>
      <name val="Trebuchet MS"/>
    </font>
    <font>
      <b/>
      <sz val="10"/>
      <color rgb="FF000000"/>
      <name val="Trebuchet MS"/>
    </font>
    <font>
      <sz val="10"/>
      <color rgb="FFFF0000"/>
      <name val="Trebuchet MS"/>
    </font>
    <font>
      <u/>
      <sz val="10"/>
      <color rgb="FF000000"/>
      <name val="Trebuchet MS"/>
    </font>
    <font>
      <sz val="10"/>
      <color theme="1"/>
      <name val="Segoe UI"/>
    </font>
    <font>
      <b/>
      <sz val="10"/>
      <color theme="0"/>
      <name val="Segoe UI"/>
    </font>
    <font>
      <b/>
      <sz val="10"/>
      <color rgb="FF000000"/>
      <name val="Trebuchet MS"/>
      <family val="2"/>
    </font>
    <font>
      <b/>
      <sz val="10"/>
      <color rgb="FFFF0000"/>
      <name val="Trebuchet MS"/>
      <family val="2"/>
    </font>
  </fonts>
  <fills count="10">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FFFF"/>
        <bgColor rgb="FF000000"/>
      </patternFill>
    </fill>
    <fill>
      <patternFill patternType="solid">
        <fgColor theme="0"/>
        <bgColor indexed="64"/>
      </patternFill>
    </fill>
    <fill>
      <patternFill patternType="solid">
        <fgColor rgb="FFFFC000"/>
        <bgColor indexed="64"/>
      </patternFill>
    </fill>
    <fill>
      <patternFill patternType="solid">
        <fgColor rgb="FF009CB4"/>
        <bgColor indexed="64"/>
      </patternFill>
    </fill>
    <fill>
      <patternFill patternType="solid">
        <fgColor rgb="FFD0CECE"/>
        <bgColor indexed="64"/>
      </patternFill>
    </fill>
    <fill>
      <patternFill patternType="solid">
        <fgColor rgb="FF92D050"/>
        <bgColor indexed="64"/>
      </patternFill>
    </fill>
  </fills>
  <borders count="54">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rgb="FF000000"/>
      </left>
      <right style="thin">
        <color rgb="FF000000"/>
      </right>
      <top/>
      <bottom/>
      <diagonal/>
    </border>
    <border>
      <left style="thin">
        <color rgb="FF000000"/>
      </left>
      <right/>
      <top/>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rgb="FF00000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bottom/>
      <diagonal/>
    </border>
    <border>
      <left style="thin">
        <color indexed="64"/>
      </left>
      <right/>
      <top style="thin">
        <color rgb="FF000000"/>
      </top>
      <bottom style="thin">
        <color indexed="64"/>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style="thin">
        <color indexed="64"/>
      </left>
      <right style="thin">
        <color indexed="64"/>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rgb="FF000000"/>
      </right>
      <top style="thin">
        <color rgb="FF000000"/>
      </top>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style="thin">
        <color rgb="FF000000"/>
      </left>
      <right/>
      <top/>
      <bottom style="thin">
        <color indexed="64"/>
      </bottom>
      <diagonal/>
    </border>
    <border>
      <left style="thin">
        <color indexed="64"/>
      </left>
      <right style="thin">
        <color rgb="FF000000"/>
      </right>
      <top/>
      <bottom style="thin">
        <color rgb="FF000000"/>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4" fillId="0" borderId="0" applyFont="0" applyFill="0" applyBorder="0" applyAlignment="0" applyProtection="0"/>
  </cellStyleXfs>
  <cellXfs count="188">
    <xf numFmtId="0" fontId="0" fillId="0" borderId="0" xfId="0"/>
    <xf numFmtId="0" fontId="11" fillId="2" borderId="7" xfId="0" applyFont="1" applyFill="1" applyBorder="1" applyProtection="1">
      <protection locked="0"/>
    </xf>
    <xf numFmtId="0" fontId="7" fillId="2" borderId="13" xfId="0" applyFont="1" applyFill="1" applyBorder="1" applyProtection="1">
      <protection locked="0"/>
    </xf>
    <xf numFmtId="44" fontId="7" fillId="0" borderId="3" xfId="1" applyFont="1" applyBorder="1" applyAlignment="1" applyProtection="1">
      <alignment vertical="center"/>
    </xf>
    <xf numFmtId="44" fontId="7" fillId="2" borderId="5" xfId="1" applyFont="1" applyFill="1" applyBorder="1" applyAlignment="1" applyProtection="1">
      <alignment vertical="center"/>
      <protection locked="0"/>
    </xf>
    <xf numFmtId="44" fontId="7" fillId="0" borderId="1" xfId="1" applyFont="1" applyBorder="1" applyAlignment="1" applyProtection="1">
      <alignment vertical="center"/>
    </xf>
    <xf numFmtId="0" fontId="10" fillId="2" borderId="48" xfId="0" applyFont="1" applyFill="1" applyBorder="1" applyAlignment="1" applyProtection="1">
      <alignment vertical="center"/>
      <protection locked="0"/>
    </xf>
    <xf numFmtId="44" fontId="7" fillId="2" borderId="7" xfId="0" applyNumberFormat="1" applyFont="1" applyFill="1" applyBorder="1" applyAlignment="1" applyProtection="1">
      <alignment vertical="center"/>
      <protection locked="0"/>
    </xf>
    <xf numFmtId="44" fontId="7" fillId="0" borderId="8" xfId="1" applyFont="1" applyBorder="1" applyAlignment="1" applyProtection="1">
      <alignment vertical="center"/>
    </xf>
    <xf numFmtId="44" fontId="7" fillId="0" borderId="23" xfId="0" applyNumberFormat="1" applyFont="1" applyBorder="1" applyAlignment="1" applyProtection="1">
      <alignment vertical="center"/>
      <protection locked="0"/>
    </xf>
    <xf numFmtId="44" fontId="7" fillId="0" borderId="7" xfId="1" applyFont="1" applyBorder="1" applyAlignment="1" applyProtection="1">
      <alignment vertical="center"/>
    </xf>
    <xf numFmtId="44" fontId="7" fillId="8" borderId="23" xfId="1" applyFont="1" applyFill="1" applyBorder="1" applyAlignment="1" applyProtection="1">
      <alignment vertical="center"/>
    </xf>
    <xf numFmtId="44" fontId="7" fillId="2" borderId="45" xfId="0" applyNumberFormat="1" applyFont="1" applyFill="1" applyBorder="1" applyAlignment="1" applyProtection="1">
      <alignment vertical="center"/>
      <protection locked="0"/>
    </xf>
    <xf numFmtId="44" fontId="7" fillId="8" borderId="7" xfId="1" applyFont="1" applyFill="1" applyBorder="1" applyAlignment="1" applyProtection="1">
      <alignment vertical="center"/>
    </xf>
    <xf numFmtId="44" fontId="7" fillId="0" borderId="22" xfId="1" applyFont="1" applyBorder="1" applyAlignment="1" applyProtection="1">
      <alignment horizontal="left" vertical="center"/>
    </xf>
    <xf numFmtId="0" fontId="10" fillId="3" borderId="1" xfId="0" applyFont="1" applyFill="1" applyBorder="1" applyAlignment="1" applyProtection="1">
      <alignment vertical="center"/>
      <protection locked="0"/>
    </xf>
    <xf numFmtId="0" fontId="10" fillId="3" borderId="13" xfId="0"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0" fontId="10" fillId="3" borderId="7" xfId="0" applyFont="1" applyFill="1" applyBorder="1" applyAlignment="1" applyProtection="1">
      <alignment vertical="center"/>
      <protection locked="0"/>
    </xf>
    <xf numFmtId="0" fontId="10" fillId="3" borderId="10"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44" fontId="10" fillId="3" borderId="11" xfId="0" applyNumberFormat="1" applyFont="1" applyFill="1" applyBorder="1" applyAlignment="1" applyProtection="1">
      <alignment vertical="center"/>
      <protection locked="0"/>
    </xf>
    <xf numFmtId="44" fontId="10" fillId="3" borderId="1" xfId="0" applyNumberFormat="1" applyFont="1" applyFill="1" applyBorder="1" applyAlignment="1" applyProtection="1">
      <alignment vertical="center"/>
      <protection locked="0"/>
    </xf>
    <xf numFmtId="44" fontId="10" fillId="3" borderId="6" xfId="0" applyNumberFormat="1" applyFont="1" applyFill="1" applyBorder="1" applyAlignment="1" applyProtection="1">
      <alignment vertical="center"/>
      <protection locked="0"/>
    </xf>
    <xf numFmtId="2" fontId="10" fillId="3" borderId="1" xfId="2" applyNumberFormat="1" applyFont="1" applyFill="1" applyBorder="1" applyAlignment="1" applyProtection="1">
      <alignment horizontal="center" vertical="center"/>
      <protection locked="0"/>
    </xf>
    <xf numFmtId="2" fontId="10" fillId="3" borderId="12" xfId="0" applyNumberFormat="1" applyFont="1" applyFill="1" applyBorder="1" applyAlignment="1" applyProtection="1">
      <alignment horizontal="center" vertical="center"/>
      <protection locked="0"/>
    </xf>
    <xf numFmtId="2" fontId="10" fillId="3" borderId="2" xfId="0" applyNumberFormat="1" applyFont="1" applyFill="1" applyBorder="1" applyAlignment="1" applyProtection="1">
      <alignment horizontal="center" vertical="center"/>
      <protection locked="0"/>
    </xf>
    <xf numFmtId="2" fontId="10" fillId="3" borderId="10" xfId="0" applyNumberFormat="1" applyFont="1" applyFill="1" applyBorder="1" applyAlignment="1" applyProtection="1">
      <alignment horizontal="center" vertical="center"/>
      <protection locked="0"/>
    </xf>
    <xf numFmtId="44" fontId="7" fillId="2" borderId="0" xfId="0" applyNumberFormat="1" applyFont="1" applyFill="1" applyAlignment="1" applyProtection="1">
      <alignment vertical="center"/>
      <protection locked="0"/>
    </xf>
    <xf numFmtId="44" fontId="7" fillId="8" borderId="50" xfId="1" applyFont="1" applyFill="1" applyBorder="1" applyProtection="1"/>
    <xf numFmtId="0" fontId="10" fillId="2" borderId="15" xfId="0" applyFont="1" applyFill="1" applyBorder="1" applyAlignment="1" applyProtection="1">
      <alignment vertical="center"/>
      <protection locked="0"/>
    </xf>
    <xf numFmtId="44" fontId="7" fillId="2" borderId="51" xfId="1" applyFont="1" applyFill="1" applyBorder="1" applyAlignment="1" applyProtection="1">
      <alignment vertical="center"/>
      <protection locked="0"/>
    </xf>
    <xf numFmtId="44" fontId="7" fillId="2" borderId="10" xfId="0" applyNumberFormat="1" applyFont="1" applyFill="1" applyBorder="1" applyAlignment="1" applyProtection="1">
      <alignment vertical="center"/>
      <protection locked="0"/>
    </xf>
    <xf numFmtId="0" fontId="10" fillId="3" borderId="15" xfId="0" applyFont="1" applyFill="1" applyBorder="1" applyAlignment="1" applyProtection="1">
      <alignment vertical="center"/>
      <protection locked="0"/>
    </xf>
    <xf numFmtId="2" fontId="10" fillId="3" borderId="15" xfId="2" applyNumberFormat="1" applyFont="1" applyFill="1" applyBorder="1" applyAlignment="1" applyProtection="1">
      <alignment horizontal="center" vertical="center"/>
      <protection locked="0"/>
    </xf>
    <xf numFmtId="2" fontId="10" fillId="3" borderId="15" xfId="0" applyNumberFormat="1" applyFont="1" applyFill="1" applyBorder="1" applyAlignment="1" applyProtection="1">
      <alignment horizontal="center" vertical="center"/>
      <protection locked="0"/>
    </xf>
    <xf numFmtId="44" fontId="29" fillId="8" borderId="7" xfId="1" applyFont="1" applyFill="1" applyBorder="1" applyProtection="1"/>
    <xf numFmtId="0" fontId="7" fillId="2" borderId="41"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44" fontId="10" fillId="3" borderId="50" xfId="0" applyNumberFormat="1" applyFont="1" applyFill="1" applyBorder="1" applyAlignment="1" applyProtection="1">
      <alignment horizontal="left" vertical="center"/>
      <protection locked="0"/>
    </xf>
    <xf numFmtId="44" fontId="10" fillId="3" borderId="37" xfId="0" applyNumberFormat="1" applyFont="1" applyFill="1" applyBorder="1" applyAlignment="1" applyProtection="1">
      <alignment horizontal="left" vertical="center"/>
      <protection locked="0"/>
    </xf>
    <xf numFmtId="44" fontId="10" fillId="3" borderId="27" xfId="0" applyNumberFormat="1" applyFont="1" applyFill="1" applyBorder="1" applyAlignment="1" applyProtection="1">
      <alignment horizontal="left" vertical="center"/>
      <protection locked="0"/>
    </xf>
    <xf numFmtId="44" fontId="10" fillId="3" borderId="40" xfId="0" applyNumberFormat="1" applyFont="1" applyFill="1" applyBorder="1" applyAlignment="1" applyProtection="1">
      <alignment horizontal="left" vertical="center"/>
      <protection locked="0"/>
    </xf>
    <xf numFmtId="0" fontId="7" fillId="0" borderId="0" xfId="0" applyFont="1" applyProtection="1">
      <protection locked="0"/>
    </xf>
    <xf numFmtId="0" fontId="17" fillId="7" borderId="19" xfId="0" applyFont="1" applyFill="1" applyBorder="1" applyAlignment="1" applyProtection="1">
      <alignment horizontal="left" vertical="top" wrapText="1"/>
      <protection locked="0"/>
    </xf>
    <xf numFmtId="0" fontId="8" fillId="7" borderId="20" xfId="0" applyFont="1" applyFill="1" applyBorder="1" applyAlignment="1" applyProtection="1">
      <alignment horizontal="left" vertical="top" wrapText="1"/>
      <protection locked="0"/>
    </xf>
    <xf numFmtId="0" fontId="18" fillId="7" borderId="20" xfId="0" applyFont="1" applyFill="1" applyBorder="1" applyAlignment="1" applyProtection="1">
      <alignment horizontal="right" vertical="top"/>
      <protection locked="0"/>
    </xf>
    <xf numFmtId="0" fontId="9" fillId="7" borderId="10" xfId="0" applyFont="1" applyFill="1" applyBorder="1" applyAlignment="1" applyProtection="1">
      <alignment vertical="top"/>
      <protection locked="0"/>
    </xf>
    <xf numFmtId="0" fontId="2" fillId="0" borderId="0" xfId="0" applyFont="1" applyProtection="1">
      <protection locked="0"/>
    </xf>
    <xf numFmtId="0" fontId="8" fillId="5" borderId="4" xfId="0" applyFont="1" applyFill="1" applyBorder="1" applyProtection="1">
      <protection locked="0"/>
    </xf>
    <xf numFmtId="0" fontId="7" fillId="5" borderId="0" xfId="0" applyFont="1" applyFill="1" applyProtection="1">
      <protection locked="0"/>
    </xf>
    <xf numFmtId="0" fontId="8" fillId="5" borderId="0" xfId="0" applyFont="1" applyFill="1" applyProtection="1">
      <protection locked="0"/>
    </xf>
    <xf numFmtId="164" fontId="7" fillId="5" borderId="0" xfId="0" applyNumberFormat="1" applyFont="1" applyFill="1" applyProtection="1">
      <protection locked="0"/>
    </xf>
    <xf numFmtId="0" fontId="7" fillId="5" borderId="17" xfId="0" applyFont="1" applyFill="1" applyBorder="1" applyProtection="1">
      <protection locked="0"/>
    </xf>
    <xf numFmtId="0" fontId="10" fillId="5" borderId="42" xfId="0" applyFont="1" applyFill="1" applyBorder="1" applyProtection="1">
      <protection locked="0"/>
    </xf>
    <xf numFmtId="0" fontId="11" fillId="0" borderId="31" xfId="0" applyFont="1" applyBorder="1" applyProtection="1">
      <protection locked="0"/>
    </xf>
    <xf numFmtId="0" fontId="7" fillId="5" borderId="31" xfId="0" applyFont="1" applyFill="1" applyBorder="1" applyProtection="1">
      <protection locked="0"/>
    </xf>
    <xf numFmtId="0" fontId="8" fillId="5" borderId="31" xfId="0" applyFont="1" applyFill="1" applyBorder="1" applyProtection="1">
      <protection locked="0"/>
    </xf>
    <xf numFmtId="164" fontId="7" fillId="5" borderId="31" xfId="0" applyNumberFormat="1" applyFont="1" applyFill="1" applyBorder="1" applyProtection="1">
      <protection locked="0"/>
    </xf>
    <xf numFmtId="0" fontId="7" fillId="5" borderId="32" xfId="0" applyFont="1" applyFill="1" applyBorder="1" applyProtection="1">
      <protection locked="0"/>
    </xf>
    <xf numFmtId="0" fontId="16" fillId="6" borderId="19" xfId="0" applyFont="1" applyFill="1" applyBorder="1" applyAlignment="1" applyProtection="1">
      <alignment horizontal="left" vertical="center"/>
      <protection locked="0"/>
    </xf>
    <xf numFmtId="0" fontId="8" fillId="6" borderId="20" xfId="0" applyFont="1" applyFill="1" applyBorder="1" applyAlignment="1" applyProtection="1">
      <alignment horizontal="left" vertical="center"/>
      <protection locked="0"/>
    </xf>
    <xf numFmtId="0" fontId="8" fillId="6" borderId="10" xfId="0" applyFont="1" applyFill="1" applyBorder="1" applyAlignment="1" applyProtection="1">
      <alignment horizontal="left" vertical="center"/>
      <protection locked="0"/>
    </xf>
    <xf numFmtId="0" fontId="8" fillId="0" borderId="0" xfId="0" applyFont="1" applyAlignment="1" applyProtection="1">
      <alignment horizontal="center"/>
      <protection locked="0"/>
    </xf>
    <xf numFmtId="0" fontId="18" fillId="7" borderId="19" xfId="0" applyFont="1" applyFill="1" applyBorder="1" applyAlignment="1" applyProtection="1">
      <alignment vertical="top"/>
      <protection locked="0"/>
    </xf>
    <xf numFmtId="0" fontId="18" fillId="7" borderId="20" xfId="0" applyFont="1" applyFill="1" applyBorder="1" applyAlignment="1" applyProtection="1">
      <alignment vertical="top"/>
      <protection locked="0"/>
    </xf>
    <xf numFmtId="0" fontId="18" fillId="7" borderId="15" xfId="0" applyFont="1" applyFill="1" applyBorder="1" applyAlignment="1" applyProtection="1">
      <alignment vertical="top"/>
      <protection locked="0"/>
    </xf>
    <xf numFmtId="0" fontId="18" fillId="7" borderId="24" xfId="0" applyFont="1" applyFill="1" applyBorder="1" applyAlignment="1" applyProtection="1">
      <alignment vertical="top"/>
      <protection locked="0"/>
    </xf>
    <xf numFmtId="0" fontId="18" fillId="7" borderId="10" xfId="0" applyFont="1" applyFill="1" applyBorder="1" applyAlignment="1" applyProtection="1">
      <alignment vertical="top"/>
      <protection locked="0"/>
    </xf>
    <xf numFmtId="0" fontId="7" fillId="5" borderId="4" xfId="0" applyFont="1" applyFill="1" applyBorder="1" applyProtection="1">
      <protection locked="0"/>
    </xf>
    <xf numFmtId="0" fontId="7" fillId="0" borderId="13" xfId="0" applyFont="1" applyBorder="1" applyAlignment="1" applyProtection="1">
      <alignment horizontal="center"/>
      <protection locked="0"/>
    </xf>
    <xf numFmtId="0" fontId="6" fillId="5" borderId="36" xfId="0" applyFont="1" applyFill="1" applyBorder="1" applyAlignment="1" applyProtection="1">
      <alignment horizontal="center"/>
      <protection locked="0"/>
    </xf>
    <xf numFmtId="0" fontId="10" fillId="0" borderId="19" xfId="0" applyFont="1" applyBorder="1" applyAlignment="1" applyProtection="1">
      <alignment horizontal="left"/>
      <protection locked="0"/>
    </xf>
    <xf numFmtId="0" fontId="10" fillId="0" borderId="20" xfId="0" applyFont="1" applyBorder="1" applyAlignment="1" applyProtection="1">
      <alignment horizontal="left"/>
      <protection locked="0"/>
    </xf>
    <xf numFmtId="0" fontId="10" fillId="0" borderId="10" xfId="0" applyFont="1" applyBorder="1" applyAlignment="1" applyProtection="1">
      <alignment horizontal="left"/>
      <protection locked="0"/>
    </xf>
    <xf numFmtId="0" fontId="7" fillId="5" borderId="44" xfId="0" applyFont="1" applyFill="1" applyBorder="1" applyAlignment="1" applyProtection="1">
      <alignment horizontal="center"/>
      <protection locked="0"/>
    </xf>
    <xf numFmtId="164" fontId="2" fillId="0" borderId="0" xfId="0" applyNumberFormat="1" applyFont="1" applyProtection="1">
      <protection locked="0"/>
    </xf>
    <xf numFmtId="0" fontId="7" fillId="0" borderId="0" xfId="0" applyFont="1" applyAlignment="1" applyProtection="1">
      <alignment horizontal="center"/>
      <protection locked="0"/>
    </xf>
    <xf numFmtId="0" fontId="18" fillId="7" borderId="21" xfId="0" applyFont="1" applyFill="1" applyBorder="1" applyAlignment="1" applyProtection="1">
      <alignment vertical="top"/>
      <protection locked="0"/>
    </xf>
    <xf numFmtId="0" fontId="18" fillId="7" borderId="7" xfId="0" applyFont="1" applyFill="1" applyBorder="1" applyAlignment="1" applyProtection="1">
      <alignment vertical="top"/>
      <protection locked="0"/>
    </xf>
    <xf numFmtId="0" fontId="18" fillId="7" borderId="47" xfId="0" applyFont="1" applyFill="1" applyBorder="1" applyAlignment="1" applyProtection="1">
      <alignment vertical="top"/>
      <protection locked="0"/>
    </xf>
    <xf numFmtId="0" fontId="18" fillId="7" borderId="30" xfId="0" applyFont="1" applyFill="1" applyBorder="1" applyAlignment="1" applyProtection="1">
      <alignment vertical="top"/>
      <protection locked="0"/>
    </xf>
    <xf numFmtId="0" fontId="18" fillId="7" borderId="8" xfId="0" applyFont="1" applyFill="1" applyBorder="1" applyAlignment="1" applyProtection="1">
      <alignment vertical="top"/>
      <protection locked="0"/>
    </xf>
    <xf numFmtId="0" fontId="15" fillId="0" borderId="5" xfId="0" applyFont="1" applyBorder="1" applyAlignment="1" applyProtection="1">
      <alignment vertical="top" wrapText="1"/>
      <protection locked="0"/>
    </xf>
    <xf numFmtId="0" fontId="10" fillId="2" borderId="5" xfId="0" applyFont="1" applyFill="1" applyBorder="1" applyProtection="1">
      <protection locked="0"/>
    </xf>
    <xf numFmtId="0" fontId="7" fillId="2" borderId="22"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protection locked="0"/>
    </xf>
    <xf numFmtId="0" fontId="10" fillId="0" borderId="7" xfId="0" applyFont="1" applyBorder="1" applyProtection="1">
      <protection locked="0"/>
    </xf>
    <xf numFmtId="0" fontId="10" fillId="2" borderId="7" xfId="0" applyFont="1" applyFill="1" applyBorder="1" applyProtection="1">
      <protection locked="0"/>
    </xf>
    <xf numFmtId="0" fontId="7" fillId="2" borderId="7" xfId="0" applyFont="1" applyFill="1" applyBorder="1" applyAlignment="1" applyProtection="1">
      <alignment horizontal="center" vertical="center"/>
      <protection locked="0"/>
    </xf>
    <xf numFmtId="0" fontId="8" fillId="0" borderId="0" xfId="0" applyFont="1" applyAlignment="1" applyProtection="1">
      <alignment horizontal="right"/>
      <protection locked="0"/>
    </xf>
    <xf numFmtId="0" fontId="9" fillId="0" borderId="0" xfId="0" applyFont="1" applyAlignment="1" applyProtection="1">
      <alignment horizontal="right" vertical="center"/>
      <protection locked="0"/>
    </xf>
    <xf numFmtId="0" fontId="7" fillId="5" borderId="14" xfId="0" applyFont="1" applyFill="1" applyBorder="1" applyAlignment="1" applyProtection="1">
      <alignment horizontal="center"/>
      <protection locked="0"/>
    </xf>
    <xf numFmtId="0" fontId="5" fillId="0" borderId="0" xfId="0" applyFont="1" applyProtection="1">
      <protection locked="0"/>
    </xf>
    <xf numFmtId="0" fontId="18" fillId="7" borderId="46" xfId="0" applyFont="1" applyFill="1" applyBorder="1" applyAlignment="1" applyProtection="1">
      <alignment vertical="top"/>
      <protection locked="0"/>
    </xf>
    <xf numFmtId="0" fontId="7" fillId="2" borderId="14" xfId="0" applyFont="1" applyFill="1" applyBorder="1" applyAlignment="1" applyProtection="1">
      <alignment vertical="center"/>
      <protection locked="0"/>
    </xf>
    <xf numFmtId="0" fontId="7" fillId="0" borderId="4" xfId="0" applyFont="1" applyBorder="1" applyProtection="1">
      <protection locked="0"/>
    </xf>
    <xf numFmtId="0" fontId="5" fillId="0" borderId="0" xfId="0" applyFont="1" applyAlignment="1" applyProtection="1">
      <alignment horizontal="center"/>
      <protection locked="0"/>
    </xf>
    <xf numFmtId="0" fontId="17" fillId="7" borderId="21" xfId="0" applyFont="1" applyFill="1" applyBorder="1" applyAlignment="1" applyProtection="1">
      <alignment vertical="top"/>
      <protection locked="0"/>
    </xf>
    <xf numFmtId="0" fontId="17" fillId="7" borderId="20" xfId="0" applyFont="1" applyFill="1" applyBorder="1" applyAlignment="1" applyProtection="1">
      <alignment vertical="top"/>
      <protection locked="0"/>
    </xf>
    <xf numFmtId="0" fontId="8" fillId="7" borderId="20" xfId="0" applyFont="1" applyFill="1" applyBorder="1" applyAlignment="1" applyProtection="1">
      <alignment vertical="top"/>
      <protection locked="0"/>
    </xf>
    <xf numFmtId="0" fontId="17" fillId="7" borderId="24" xfId="0" applyFont="1" applyFill="1" applyBorder="1" applyAlignment="1" applyProtection="1">
      <alignment vertical="top"/>
      <protection locked="0"/>
    </xf>
    <xf numFmtId="0" fontId="8" fillId="7" borderId="10" xfId="0" applyFont="1" applyFill="1" applyBorder="1" applyAlignment="1" applyProtection="1">
      <alignment vertical="top"/>
      <protection locked="0"/>
    </xf>
    <xf numFmtId="0" fontId="5" fillId="0" borderId="7" xfId="0" applyFont="1" applyBorder="1" applyProtection="1">
      <protection locked="0"/>
    </xf>
    <xf numFmtId="0" fontId="7" fillId="9" borderId="12" xfId="0" applyFont="1" applyFill="1" applyBorder="1" applyAlignment="1" applyProtection="1">
      <alignment vertical="center"/>
      <protection locked="0"/>
    </xf>
    <xf numFmtId="0" fontId="19" fillId="7" borderId="22" xfId="0" applyFont="1" applyFill="1" applyBorder="1" applyAlignment="1" applyProtection="1">
      <alignment vertical="top"/>
      <protection locked="0"/>
    </xf>
    <xf numFmtId="0" fontId="10" fillId="5" borderId="19" xfId="0" applyFont="1" applyFill="1" applyBorder="1" applyAlignment="1" applyProtection="1">
      <alignment horizontal="left" vertical="top" wrapText="1"/>
      <protection locked="0"/>
    </xf>
    <xf numFmtId="0" fontId="7" fillId="5" borderId="20" xfId="0" applyFont="1" applyFill="1" applyBorder="1" applyAlignment="1" applyProtection="1">
      <alignment horizontal="left" vertical="top" wrapText="1"/>
      <protection locked="0"/>
    </xf>
    <xf numFmtId="0" fontId="7" fillId="5" borderId="10" xfId="0" applyFont="1" applyFill="1" applyBorder="1" applyAlignment="1" applyProtection="1">
      <alignment horizontal="left" vertical="top" wrapText="1"/>
      <protection locked="0"/>
    </xf>
    <xf numFmtId="0" fontId="7" fillId="5" borderId="9" xfId="0" applyFont="1" applyFill="1" applyBorder="1" applyAlignment="1" applyProtection="1">
      <alignment horizontal="center"/>
      <protection locked="0"/>
    </xf>
    <xf numFmtId="0" fontId="9" fillId="0" borderId="0" xfId="0" applyFont="1" applyAlignment="1" applyProtection="1">
      <alignment vertical="center"/>
      <protection locked="0"/>
    </xf>
    <xf numFmtId="0" fontId="7" fillId="5" borderId="32" xfId="0" applyFont="1" applyFill="1" applyBorder="1" applyAlignment="1" applyProtection="1">
      <alignment horizontal="center"/>
      <protection locked="0"/>
    </xf>
    <xf numFmtId="44" fontId="7" fillId="0" borderId="0" xfId="1" applyFont="1" applyFill="1" applyBorder="1" applyProtection="1">
      <protection locked="0"/>
    </xf>
    <xf numFmtId="0" fontId="7" fillId="0" borderId="0" xfId="0" applyFont="1" applyAlignment="1" applyProtection="1">
      <alignment horizontal="center"/>
      <protection locked="0"/>
    </xf>
    <xf numFmtId="0" fontId="18" fillId="7" borderId="25" xfId="0" applyFont="1" applyFill="1" applyBorder="1" applyAlignment="1" applyProtection="1">
      <alignment vertical="top"/>
      <protection locked="0"/>
    </xf>
    <xf numFmtId="0" fontId="7" fillId="5" borderId="19" xfId="0" applyFont="1" applyFill="1" applyBorder="1" applyAlignment="1" applyProtection="1">
      <alignment horizontal="left" vertical="top" wrapText="1"/>
      <protection locked="0"/>
    </xf>
    <xf numFmtId="0" fontId="7" fillId="5" borderId="3" xfId="0" applyFont="1" applyFill="1" applyBorder="1" applyAlignment="1" applyProtection="1">
      <alignment horizontal="center"/>
      <protection locked="0"/>
    </xf>
    <xf numFmtId="0" fontId="18" fillId="7" borderId="19" xfId="0" applyFont="1" applyFill="1" applyBorder="1" applyAlignment="1" applyProtection="1">
      <alignment horizontal="left" vertical="top"/>
      <protection locked="0"/>
    </xf>
    <xf numFmtId="0" fontId="18" fillId="7" borderId="20" xfId="0" applyFont="1" applyFill="1" applyBorder="1" applyAlignment="1" applyProtection="1">
      <alignment horizontal="left" vertical="top"/>
      <protection locked="0"/>
    </xf>
    <xf numFmtId="0" fontId="18" fillId="7" borderId="10" xfId="0" applyFont="1" applyFill="1" applyBorder="1" applyAlignment="1" applyProtection="1">
      <alignment horizontal="left" vertical="top"/>
      <protection locked="0"/>
    </xf>
    <xf numFmtId="0" fontId="18" fillId="7" borderId="22" xfId="0" applyFont="1" applyFill="1" applyBorder="1" applyAlignment="1" applyProtection="1">
      <alignment vertical="top"/>
      <protection locked="0"/>
    </xf>
    <xf numFmtId="0" fontId="7" fillId="5" borderId="34" xfId="0" applyFont="1" applyFill="1" applyBorder="1" applyProtection="1">
      <protection locked="0"/>
    </xf>
    <xf numFmtId="0" fontId="7" fillId="5" borderId="5" xfId="0" applyFont="1" applyFill="1" applyBorder="1" applyProtection="1">
      <protection locked="0"/>
    </xf>
    <xf numFmtId="0" fontId="7" fillId="5" borderId="18" xfId="0" applyFont="1" applyFill="1" applyBorder="1" applyProtection="1">
      <protection locked="0"/>
    </xf>
    <xf numFmtId="0" fontId="7" fillId="5" borderId="11" xfId="0" applyFont="1" applyFill="1" applyBorder="1" applyProtection="1">
      <protection locked="0"/>
    </xf>
    <xf numFmtId="0" fontId="7" fillId="5" borderId="45" xfId="0" applyFont="1" applyFill="1" applyBorder="1" applyProtection="1">
      <protection locked="0"/>
    </xf>
    <xf numFmtId="0" fontId="7" fillId="5" borderId="35" xfId="0" applyFont="1" applyFill="1" applyBorder="1" applyProtection="1">
      <protection locked="0"/>
    </xf>
    <xf numFmtId="0" fontId="13" fillId="0" borderId="0" xfId="0" applyFont="1" applyProtection="1">
      <protection locked="0"/>
    </xf>
    <xf numFmtId="10" fontId="12" fillId="0" borderId="0" xfId="0" applyNumberFormat="1" applyFont="1" applyProtection="1">
      <protection locked="0"/>
    </xf>
    <xf numFmtId="0" fontId="30" fillId="7" borderId="9" xfId="0" applyFont="1" applyFill="1" applyBorder="1" applyAlignment="1" applyProtection="1">
      <alignment vertical="top" wrapText="1"/>
      <protection locked="0"/>
    </xf>
    <xf numFmtId="0" fontId="30" fillId="7" borderId="8" xfId="0" applyFont="1" applyFill="1" applyBorder="1" applyAlignment="1" applyProtection="1">
      <alignment vertical="top" wrapText="1"/>
      <protection locked="0"/>
    </xf>
    <xf numFmtId="0" fontId="18" fillId="7" borderId="30" xfId="0" applyFont="1" applyFill="1" applyBorder="1" applyAlignment="1" applyProtection="1">
      <alignment vertical="top" wrapText="1"/>
      <protection locked="0"/>
    </xf>
    <xf numFmtId="0" fontId="18" fillId="7" borderId="33" xfId="0" applyFont="1" applyFill="1" applyBorder="1" applyAlignment="1" applyProtection="1">
      <alignment vertical="top"/>
      <protection locked="0"/>
    </xf>
    <xf numFmtId="0" fontId="18" fillId="7" borderId="49" xfId="0" applyFont="1" applyFill="1" applyBorder="1" applyAlignment="1" applyProtection="1">
      <alignment horizontal="left" vertical="top" wrapText="1"/>
      <protection locked="0"/>
    </xf>
    <xf numFmtId="0" fontId="18" fillId="7" borderId="10" xfId="0" applyFont="1" applyFill="1" applyBorder="1" applyAlignment="1" applyProtection="1">
      <alignment horizontal="left" vertical="top" wrapText="1"/>
      <protection locked="0"/>
    </xf>
    <xf numFmtId="0" fontId="10" fillId="0" borderId="19" xfId="0" applyFont="1" applyBorder="1" applyProtection="1">
      <protection locked="0"/>
    </xf>
    <xf numFmtId="0" fontId="10" fillId="4" borderId="19" xfId="0" applyFont="1" applyFill="1" applyBorder="1" applyAlignment="1" applyProtection="1">
      <alignment vertical="top" wrapText="1"/>
      <protection locked="0"/>
    </xf>
    <xf numFmtId="0" fontId="2" fillId="2" borderId="15" xfId="0" applyFont="1" applyFill="1" applyBorder="1" applyAlignment="1" applyProtection="1">
      <alignment vertical="center"/>
      <protection locked="0"/>
    </xf>
    <xf numFmtId="0" fontId="18" fillId="7" borderId="24" xfId="0" applyFont="1" applyFill="1" applyBorder="1" applyAlignment="1" applyProtection="1">
      <alignment vertical="top" wrapText="1"/>
      <protection locked="0"/>
    </xf>
    <xf numFmtId="0" fontId="10" fillId="4" borderId="26" xfId="0" applyFont="1" applyFill="1" applyBorder="1" applyAlignment="1" applyProtection="1">
      <alignment vertical="top"/>
      <protection locked="0"/>
    </xf>
    <xf numFmtId="0" fontId="10" fillId="4" borderId="28" xfId="0" applyFont="1" applyFill="1" applyBorder="1" applyAlignment="1" applyProtection="1">
      <alignment vertical="top"/>
      <protection locked="0"/>
    </xf>
    <xf numFmtId="0" fontId="3" fillId="0" borderId="0" xfId="0" applyFont="1" applyAlignment="1" applyProtection="1">
      <alignment horizontal="right"/>
      <protection locked="0"/>
    </xf>
    <xf numFmtId="44" fontId="2" fillId="0" borderId="0" xfId="1" applyFont="1" applyFill="1" applyBorder="1" applyProtection="1">
      <protection locked="0"/>
    </xf>
    <xf numFmtId="0" fontId="4" fillId="0" borderId="0" xfId="0" applyFont="1" applyProtection="1">
      <protection locked="0"/>
    </xf>
    <xf numFmtId="0" fontId="0" fillId="0" borderId="0" xfId="0" applyProtection="1">
      <protection locked="0"/>
    </xf>
    <xf numFmtId="164" fontId="5" fillId="8" borderId="7" xfId="0" applyNumberFormat="1" applyFont="1" applyFill="1" applyBorder="1" applyAlignment="1" applyProtection="1">
      <alignment vertical="center"/>
    </xf>
    <xf numFmtId="44" fontId="10" fillId="8" borderId="25" xfId="0" applyNumberFormat="1" applyFont="1" applyFill="1" applyBorder="1" applyAlignment="1" applyProtection="1">
      <alignment vertical="center"/>
    </xf>
    <xf numFmtId="165" fontId="7" fillId="0" borderId="1" xfId="0" applyNumberFormat="1" applyFont="1" applyBorder="1" applyAlignment="1" applyProtection="1">
      <alignment horizontal="right" vertical="center"/>
    </xf>
    <xf numFmtId="0" fontId="7" fillId="0" borderId="1" xfId="0" applyFont="1" applyBorder="1" applyAlignment="1" applyProtection="1">
      <alignment horizontal="right" vertical="center"/>
    </xf>
    <xf numFmtId="0" fontId="7" fillId="0" borderId="25" xfId="0" applyFont="1" applyBorder="1" applyAlignment="1" applyProtection="1">
      <alignment horizontal="center" vertical="center"/>
    </xf>
    <xf numFmtId="44" fontId="7" fillId="0" borderId="10" xfId="0" applyNumberFormat="1" applyFont="1" applyBorder="1" applyAlignment="1" applyProtection="1">
      <alignment vertical="center"/>
    </xf>
    <xf numFmtId="0" fontId="7" fillId="0" borderId="12" xfId="0" applyFont="1" applyBorder="1" applyAlignment="1" applyProtection="1">
      <alignment horizontal="center" vertical="center"/>
    </xf>
    <xf numFmtId="44" fontId="7" fillId="0" borderId="29" xfId="0" applyNumberFormat="1" applyFont="1" applyBorder="1" applyAlignment="1" applyProtection="1">
      <alignment horizontal="center" vertical="center"/>
    </xf>
    <xf numFmtId="164" fontId="7" fillId="0" borderId="39" xfId="0" applyNumberFormat="1" applyFont="1" applyBorder="1" applyProtection="1"/>
    <xf numFmtId="164" fontId="7" fillId="0" borderId="43" xfId="0" applyNumberFormat="1" applyFont="1" applyBorder="1" applyProtection="1"/>
    <xf numFmtId="164" fontId="7" fillId="0" borderId="4" xfId="0" applyNumberFormat="1" applyFont="1" applyBorder="1" applyProtection="1"/>
    <xf numFmtId="10" fontId="12" fillId="0" borderId="15" xfId="0" applyNumberFormat="1" applyFont="1" applyBorder="1" applyProtection="1"/>
    <xf numFmtId="10" fontId="12" fillId="8" borderId="15" xfId="0" applyNumberFormat="1" applyFont="1" applyFill="1" applyBorder="1" applyProtection="1"/>
    <xf numFmtId="44" fontId="29" fillId="0" borderId="7" xfId="0" applyNumberFormat="1" applyFont="1" applyBorder="1" applyProtection="1"/>
    <xf numFmtId="44" fontId="29" fillId="0" borderId="3" xfId="0" applyNumberFormat="1" applyFont="1" applyBorder="1" applyProtection="1"/>
    <xf numFmtId="1" fontId="15" fillId="0" borderId="10" xfId="0" applyNumberFormat="1" applyFont="1" applyBorder="1" applyProtection="1"/>
    <xf numFmtId="1" fontId="15" fillId="0" borderId="32" xfId="0" applyNumberFormat="1" applyFont="1" applyBorder="1" applyProtection="1"/>
    <xf numFmtId="1" fontId="15" fillId="8" borderId="32" xfId="0" applyNumberFormat="1" applyFont="1" applyFill="1" applyBorder="1" applyProtection="1"/>
    <xf numFmtId="0" fontId="9" fillId="7" borderId="22" xfId="0" applyFont="1" applyFill="1" applyBorder="1" applyAlignment="1" applyProtection="1">
      <alignment vertical="top"/>
      <protection locked="0"/>
    </xf>
    <xf numFmtId="0" fontId="9" fillId="7" borderId="8" xfId="0" applyFont="1" applyFill="1" applyBorder="1" applyAlignment="1" applyProtection="1">
      <alignment vertical="top"/>
      <protection locked="0"/>
    </xf>
    <xf numFmtId="0" fontId="7" fillId="0" borderId="19" xfId="0" applyFont="1" applyBorder="1" applyProtection="1">
      <protection locked="0"/>
    </xf>
    <xf numFmtId="0" fontId="7" fillId="0" borderId="43" xfId="0" applyFont="1" applyBorder="1" applyProtection="1">
      <protection locked="0"/>
    </xf>
    <xf numFmtId="0" fontId="7" fillId="0" borderId="41" xfId="0" applyFont="1" applyBorder="1" applyProtection="1">
      <protection locked="0"/>
    </xf>
    <xf numFmtId="0" fontId="7" fillId="0" borderId="42" xfId="0" applyFont="1" applyBorder="1" applyProtection="1">
      <protection locked="0"/>
    </xf>
    <xf numFmtId="0" fontId="20" fillId="0" borderId="0" xfId="0" applyFont="1" applyAlignment="1" applyProtection="1">
      <alignment horizontal="left" vertical="center" wrapText="1"/>
      <protection locked="0"/>
    </xf>
    <xf numFmtId="0" fontId="21" fillId="0" borderId="0" xfId="0" applyFont="1" applyProtection="1">
      <protection locked="0"/>
    </xf>
    <xf numFmtId="0" fontId="23" fillId="0" borderId="0" xfId="0" applyFont="1" applyAlignment="1" applyProtection="1">
      <alignment horizontal="left" vertical="center"/>
      <protection locked="0"/>
    </xf>
    <xf numFmtId="0" fontId="23" fillId="0" borderId="0" xfId="0" applyFont="1" applyAlignment="1" applyProtection="1">
      <alignment horizontal="left" vertical="center" wrapText="1"/>
      <protection locked="0"/>
    </xf>
    <xf numFmtId="0" fontId="24" fillId="0" borderId="0" xfId="0" applyFont="1" applyProtection="1">
      <protection locked="0"/>
    </xf>
    <xf numFmtId="0" fontId="0" fillId="0" borderId="0" xfId="0" applyProtection="1"/>
    <xf numFmtId="0" fontId="23" fillId="0" borderId="52" xfId="0" applyFont="1" applyBorder="1" applyAlignment="1" applyProtection="1">
      <alignment horizontal="left" vertical="top" wrapText="1"/>
    </xf>
    <xf numFmtId="0" fontId="25" fillId="0" borderId="53" xfId="0" applyFont="1" applyBorder="1" applyAlignment="1" applyProtection="1">
      <alignment horizontal="left" vertical="top" wrapText="1"/>
    </xf>
    <xf numFmtId="0" fontId="25" fillId="0" borderId="16" xfId="0" applyFont="1" applyBorder="1" applyAlignment="1" applyProtection="1">
      <alignment horizontal="left" vertical="top" wrapText="1"/>
    </xf>
    <xf numFmtId="0" fontId="25" fillId="0" borderId="5" xfId="0" applyFont="1" applyBorder="1" applyAlignment="1" applyProtection="1">
      <alignment horizontal="left" vertical="top" wrapText="1"/>
    </xf>
    <xf numFmtId="0" fontId="25" fillId="0" borderId="0" xfId="0" applyFont="1" applyAlignment="1" applyProtection="1">
      <alignment horizontal="left" vertical="top" wrapText="1"/>
    </xf>
    <xf numFmtId="0" fontId="25" fillId="0" borderId="2" xfId="0" applyFont="1" applyBorder="1" applyAlignment="1" applyProtection="1">
      <alignment horizontal="left" vertical="top" wrapText="1"/>
    </xf>
    <xf numFmtId="0" fontId="25" fillId="0" borderId="11" xfId="0" applyFont="1" applyBorder="1" applyAlignment="1" applyProtection="1">
      <alignment horizontal="left" vertical="top" wrapText="1"/>
    </xf>
    <xf numFmtId="0" fontId="25" fillId="0" borderId="45" xfId="0" applyFont="1" applyBorder="1" applyAlignment="1" applyProtection="1">
      <alignment horizontal="left" vertical="top" wrapText="1"/>
    </xf>
    <xf numFmtId="0" fontId="25" fillId="0" borderId="6" xfId="0" applyFont="1" applyBorder="1" applyAlignment="1" applyProtection="1">
      <alignment horizontal="left" vertical="top" wrapText="1"/>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D0CECE"/>
      <color rgb="FF009CB4"/>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8B3A-3B27-4763-8C68-2D730B08FFC1}">
  <sheetPr>
    <tabColor theme="4" tint="0.59999389629810485"/>
  </sheetPr>
  <dimension ref="A1:AD56"/>
  <sheetViews>
    <sheetView topLeftCell="A16" zoomScaleNormal="100" workbookViewId="0">
      <selection activeCell="G26" sqref="G26"/>
    </sheetView>
  </sheetViews>
  <sheetFormatPr defaultRowHeight="12.75" x14ac:dyDescent="0.2"/>
  <cols>
    <col min="1" max="1" width="9.140625" style="148"/>
    <col min="2" max="2" width="32" style="148" customWidth="1"/>
    <col min="3" max="3" width="9.140625" style="148"/>
    <col min="4" max="4" width="66.5703125" style="148" customWidth="1"/>
    <col min="5" max="16384" width="9.140625" style="148"/>
  </cols>
  <sheetData>
    <row r="1" spans="1:30" x14ac:dyDescent="0.2">
      <c r="A1" s="178"/>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row>
    <row r="2" spans="1:30" ht="39.75" customHeight="1" x14ac:dyDescent="0.2">
      <c r="A2" s="178"/>
      <c r="B2" s="179" t="s">
        <v>78</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1"/>
    </row>
    <row r="3" spans="1:30" ht="39.75" customHeight="1" x14ac:dyDescent="0.2">
      <c r="A3" s="178"/>
      <c r="B3" s="182"/>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4"/>
    </row>
    <row r="4" spans="1:30" ht="39.75" customHeight="1" x14ac:dyDescent="0.2">
      <c r="A4" s="178"/>
      <c r="B4" s="182"/>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4"/>
    </row>
    <row r="5" spans="1:30" ht="39.75" customHeight="1" x14ac:dyDescent="0.2">
      <c r="A5" s="178"/>
      <c r="B5" s="182"/>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4"/>
    </row>
    <row r="6" spans="1:30" ht="39.75" customHeight="1" x14ac:dyDescent="0.2">
      <c r="A6" s="178"/>
      <c r="B6" s="182"/>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4"/>
    </row>
    <row r="7" spans="1:30" ht="39.75" customHeight="1" x14ac:dyDescent="0.2">
      <c r="A7" s="178"/>
      <c r="B7" s="182"/>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4"/>
    </row>
    <row r="8" spans="1:30" ht="39.75" customHeight="1" x14ac:dyDescent="0.2">
      <c r="A8" s="178"/>
      <c r="B8" s="182"/>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4"/>
    </row>
    <row r="9" spans="1:30" ht="39.75" customHeight="1" x14ac:dyDescent="0.2">
      <c r="A9" s="178"/>
      <c r="B9" s="182"/>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4"/>
    </row>
    <row r="10" spans="1:30" ht="39.75" customHeight="1" x14ac:dyDescent="0.2">
      <c r="A10" s="178"/>
      <c r="B10" s="182"/>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4"/>
    </row>
    <row r="11" spans="1:30" ht="39.75" customHeight="1" x14ac:dyDescent="0.2">
      <c r="A11" s="178"/>
      <c r="B11" s="182"/>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4"/>
    </row>
    <row r="12" spans="1:30" ht="39.75" customHeight="1" x14ac:dyDescent="0.2">
      <c r="A12" s="178"/>
      <c r="B12" s="182"/>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4"/>
    </row>
    <row r="13" spans="1:30" ht="39.75" customHeight="1" x14ac:dyDescent="0.2">
      <c r="A13" s="178"/>
      <c r="B13" s="182"/>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4"/>
    </row>
    <row r="14" spans="1:30" ht="66.75" customHeight="1" x14ac:dyDescent="0.2">
      <c r="A14" s="178"/>
      <c r="B14" s="182"/>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4"/>
    </row>
    <row r="15" spans="1:30" ht="66.75" customHeight="1" x14ac:dyDescent="0.2">
      <c r="A15" s="178"/>
      <c r="B15" s="182"/>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4"/>
    </row>
    <row r="16" spans="1:30" ht="66.75" customHeight="1" x14ac:dyDescent="0.2">
      <c r="A16" s="178"/>
      <c r="B16" s="182"/>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4"/>
    </row>
    <row r="17" spans="1:30" ht="66.75" customHeight="1" x14ac:dyDescent="0.2">
      <c r="A17" s="178"/>
      <c r="B17" s="182"/>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4"/>
    </row>
    <row r="18" spans="1:30" ht="66.75" customHeight="1" x14ac:dyDescent="0.2">
      <c r="A18" s="178"/>
      <c r="B18" s="182"/>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4"/>
    </row>
    <row r="19" spans="1:30" ht="66.75" customHeight="1" x14ac:dyDescent="0.2">
      <c r="A19" s="178"/>
      <c r="B19" s="182"/>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4"/>
    </row>
    <row r="20" spans="1:30" ht="98.25" customHeight="1" x14ac:dyDescent="0.2">
      <c r="A20" s="178"/>
      <c r="B20" s="185"/>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7"/>
    </row>
    <row r="22" spans="1:30" ht="14.25" x14ac:dyDescent="0.2">
      <c r="B22" s="82" t="s">
        <v>0</v>
      </c>
      <c r="C22" s="167"/>
      <c r="D22" s="168"/>
    </row>
    <row r="23" spans="1:30" ht="14.25" x14ac:dyDescent="0.25">
      <c r="B23" s="169" t="s">
        <v>1</v>
      </c>
      <c r="C23" s="41" t="s">
        <v>2</v>
      </c>
      <c r="D23" s="42"/>
    </row>
    <row r="24" spans="1:30" ht="14.25" x14ac:dyDescent="0.25">
      <c r="B24" s="170" t="s">
        <v>3</v>
      </c>
      <c r="C24" s="37" t="s">
        <v>2</v>
      </c>
      <c r="D24" s="38"/>
    </row>
    <row r="25" spans="1:30" ht="14.25" x14ac:dyDescent="0.25">
      <c r="B25" s="171" t="s">
        <v>4</v>
      </c>
      <c r="C25" s="37" t="s">
        <v>2</v>
      </c>
      <c r="D25" s="38"/>
    </row>
    <row r="26" spans="1:30" ht="54.75" customHeight="1" x14ac:dyDescent="0.25">
      <c r="B26" s="171" t="s">
        <v>5</v>
      </c>
      <c r="C26" s="37" t="s">
        <v>2</v>
      </c>
      <c r="D26" s="38"/>
    </row>
    <row r="27" spans="1:30" ht="14.25" x14ac:dyDescent="0.25">
      <c r="B27" s="172" t="s">
        <v>6</v>
      </c>
      <c r="C27" s="39" t="s">
        <v>2</v>
      </c>
      <c r="D27" s="40"/>
    </row>
    <row r="44" spans="2:11" ht="16.5" x14ac:dyDescent="0.2">
      <c r="B44" s="173" t="s">
        <v>7</v>
      </c>
    </row>
    <row r="45" spans="2:11" ht="15" x14ac:dyDescent="0.3">
      <c r="B45" s="174" t="s">
        <v>8</v>
      </c>
    </row>
    <row r="46" spans="2:11" ht="15" x14ac:dyDescent="0.3">
      <c r="B46" s="174" t="s">
        <v>9</v>
      </c>
      <c r="I46" s="148" t="s">
        <v>10</v>
      </c>
      <c r="J46" s="148" t="s">
        <v>11</v>
      </c>
      <c r="K46" s="148" t="s">
        <v>12</v>
      </c>
    </row>
    <row r="48" spans="2:11" ht="16.5" x14ac:dyDescent="0.2">
      <c r="B48" s="173" t="s">
        <v>13</v>
      </c>
    </row>
    <row r="49" spans="2:2" ht="15" x14ac:dyDescent="0.2">
      <c r="B49" s="175" t="s">
        <v>14</v>
      </c>
    </row>
    <row r="50" spans="2:2" ht="45" x14ac:dyDescent="0.2">
      <c r="B50" s="176" t="s">
        <v>15</v>
      </c>
    </row>
    <row r="51" spans="2:2" ht="45" x14ac:dyDescent="0.2">
      <c r="B51" s="176" t="s">
        <v>16</v>
      </c>
    </row>
    <row r="52" spans="2:2" ht="45" x14ac:dyDescent="0.2">
      <c r="B52" s="176" t="s">
        <v>17</v>
      </c>
    </row>
    <row r="53" spans="2:2" ht="30" x14ac:dyDescent="0.2">
      <c r="B53" s="176" t="s">
        <v>18</v>
      </c>
    </row>
    <row r="56" spans="2:2" ht="15.75" x14ac:dyDescent="0.25">
      <c r="B56" s="177" t="s">
        <v>19</v>
      </c>
    </row>
  </sheetData>
  <mergeCells count="6">
    <mergeCell ref="C26:D26"/>
    <mergeCell ref="C27:D27"/>
    <mergeCell ref="B2:AD20"/>
    <mergeCell ref="C23:D23"/>
    <mergeCell ref="C24:D24"/>
    <mergeCell ref="C25:D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926E0-EDE2-4D87-8DFF-6EAA8D5EB3D9}">
  <sheetPr>
    <tabColor rgb="FFFFC000"/>
  </sheetPr>
  <dimension ref="A2:M77"/>
  <sheetViews>
    <sheetView tabSelected="1" zoomScale="91" zoomScaleNormal="91" workbookViewId="0">
      <selection activeCell="E14" sqref="E14"/>
    </sheetView>
  </sheetViews>
  <sheetFormatPr defaultColWidth="9.140625" defaultRowHeight="16.5" x14ac:dyDescent="0.3"/>
  <cols>
    <col min="1" max="1" width="9.140625" style="52"/>
    <col min="2" max="2" width="70.140625" style="52" customWidth="1"/>
    <col min="3" max="3" width="34.85546875" style="52" customWidth="1"/>
    <col min="4" max="4" width="31" style="52" customWidth="1"/>
    <col min="5" max="5" width="33.7109375" style="52" customWidth="1"/>
    <col min="6" max="6" width="42.140625" style="52" customWidth="1"/>
    <col min="7" max="7" width="32.5703125" style="52" bestFit="1" customWidth="1"/>
    <col min="8" max="8" width="35.5703125" style="52" bestFit="1" customWidth="1"/>
    <col min="9" max="12" width="9.140625" style="52"/>
    <col min="13" max="13" width="13.140625" style="52" bestFit="1" customWidth="1"/>
    <col min="14" max="16384" width="9.140625" style="52"/>
  </cols>
  <sheetData>
    <row r="2" spans="1:13" ht="24.75" customHeight="1" x14ac:dyDescent="0.3">
      <c r="A2" s="47"/>
      <c r="B2" s="48" t="s">
        <v>20</v>
      </c>
      <c r="C2" s="49"/>
      <c r="D2" s="49"/>
      <c r="E2" s="49"/>
      <c r="F2" s="50" t="s">
        <v>21</v>
      </c>
      <c r="G2" s="149" t="e">
        <f>G36</f>
        <v>#DIV/0!</v>
      </c>
      <c r="H2" s="51"/>
    </row>
    <row r="3" spans="1:13" x14ac:dyDescent="0.3">
      <c r="A3" s="47"/>
      <c r="B3" s="53"/>
      <c r="C3" s="54"/>
      <c r="D3" s="54"/>
      <c r="E3" s="54"/>
      <c r="F3" s="55"/>
      <c r="G3" s="56"/>
      <c r="H3" s="57"/>
    </row>
    <row r="4" spans="1:13" x14ac:dyDescent="0.3">
      <c r="A4" s="47"/>
      <c r="B4" s="58" t="s">
        <v>22</v>
      </c>
      <c r="C4" s="1" t="s">
        <v>23</v>
      </c>
      <c r="D4" s="59"/>
      <c r="E4" s="60"/>
      <c r="F4" s="61"/>
      <c r="G4" s="62"/>
      <c r="H4" s="63"/>
    </row>
    <row r="5" spans="1:13" x14ac:dyDescent="0.3">
      <c r="A5" s="47"/>
      <c r="B5" s="55"/>
      <c r="C5" s="54"/>
      <c r="D5" s="54"/>
      <c r="E5" s="54"/>
      <c r="F5" s="54"/>
      <c r="G5" s="54"/>
      <c r="H5" s="54"/>
    </row>
    <row r="6" spans="1:13" x14ac:dyDescent="0.3">
      <c r="A6" s="47"/>
      <c r="B6" s="64" t="s">
        <v>24</v>
      </c>
      <c r="C6" s="65"/>
      <c r="D6" s="65"/>
      <c r="E6" s="65"/>
      <c r="F6" s="65"/>
      <c r="G6" s="65"/>
      <c r="H6" s="66"/>
    </row>
    <row r="7" spans="1:13" ht="19.5" customHeight="1" x14ac:dyDescent="0.3">
      <c r="A7" s="47"/>
      <c r="B7" s="67"/>
      <c r="C7" s="67"/>
      <c r="D7" s="67"/>
      <c r="E7" s="67"/>
      <c r="F7" s="67"/>
      <c r="G7" s="67"/>
      <c r="H7" s="67"/>
    </row>
    <row r="8" spans="1:13" x14ac:dyDescent="0.3">
      <c r="A8" s="47"/>
      <c r="B8" s="68" t="s">
        <v>25</v>
      </c>
      <c r="C8" s="69" t="s">
        <v>26</v>
      </c>
      <c r="D8" s="70" t="s">
        <v>27</v>
      </c>
      <c r="E8" s="71" t="s">
        <v>28</v>
      </c>
      <c r="F8" s="71" t="s">
        <v>29</v>
      </c>
      <c r="G8" s="71" t="s">
        <v>30</v>
      </c>
      <c r="H8" s="72"/>
    </row>
    <row r="9" spans="1:13" x14ac:dyDescent="0.3">
      <c r="A9" s="47"/>
      <c r="B9" s="73"/>
      <c r="C9" s="2"/>
      <c r="D9" s="2"/>
      <c r="E9" s="74">
        <v>1</v>
      </c>
      <c r="F9" s="4">
        <v>0</v>
      </c>
      <c r="G9" s="5">
        <f>(E9*F9)*1.21</f>
        <v>0</v>
      </c>
      <c r="H9" s="75"/>
    </row>
    <row r="10" spans="1:13" x14ac:dyDescent="0.3">
      <c r="A10" s="47"/>
      <c r="B10" s="76" t="s">
        <v>31</v>
      </c>
      <c r="C10" s="77"/>
      <c r="D10" s="77"/>
      <c r="E10" s="77"/>
      <c r="F10" s="78"/>
      <c r="G10" s="150" t="e">
        <f>SUM(G9)/C18*600</f>
        <v>#DIV/0!</v>
      </c>
      <c r="H10" s="79"/>
      <c r="M10" s="80"/>
    </row>
    <row r="11" spans="1:13" x14ac:dyDescent="0.3">
      <c r="A11" s="47"/>
      <c r="B11" s="81"/>
      <c r="C11" s="81"/>
      <c r="D11" s="81"/>
      <c r="E11" s="81"/>
      <c r="F11" s="81"/>
      <c r="G11" s="81"/>
      <c r="H11" s="81"/>
    </row>
    <row r="12" spans="1:13" x14ac:dyDescent="0.3">
      <c r="A12" s="47"/>
      <c r="B12" s="82" t="s">
        <v>32</v>
      </c>
      <c r="C12" s="83" t="s">
        <v>33</v>
      </c>
      <c r="D12" s="84" t="s">
        <v>27</v>
      </c>
      <c r="E12" s="85" t="s">
        <v>28</v>
      </c>
      <c r="F12" s="85" t="s">
        <v>29</v>
      </c>
      <c r="G12" s="85" t="s">
        <v>30</v>
      </c>
      <c r="H12" s="86"/>
    </row>
    <row r="13" spans="1:13" ht="45.75" customHeight="1" x14ac:dyDescent="0.3">
      <c r="A13" s="47"/>
      <c r="B13" s="87" t="s">
        <v>34</v>
      </c>
      <c r="C13" s="88"/>
      <c r="D13" s="6"/>
      <c r="E13" s="89"/>
      <c r="F13" s="7">
        <v>0</v>
      </c>
      <c r="G13" s="8">
        <f>(E13*F13)*1.21</f>
        <v>0</v>
      </c>
      <c r="H13" s="90"/>
    </row>
    <row r="14" spans="1:13" x14ac:dyDescent="0.3">
      <c r="A14" s="47"/>
      <c r="B14" s="91" t="s">
        <v>35</v>
      </c>
      <c r="C14" s="92"/>
      <c r="D14" s="20"/>
      <c r="E14" s="93"/>
      <c r="F14" s="9" t="s">
        <v>36</v>
      </c>
      <c r="G14" s="10" t="s">
        <v>37</v>
      </c>
      <c r="H14" s="90"/>
    </row>
    <row r="15" spans="1:13" x14ac:dyDescent="0.3">
      <c r="A15" s="47"/>
      <c r="B15" s="94"/>
      <c r="C15" s="94"/>
      <c r="D15" s="94"/>
      <c r="E15" s="94"/>
      <c r="F15" s="95" t="s">
        <v>38</v>
      </c>
      <c r="G15" s="11" t="e">
        <f>SUM(G13:G14)/C18*600</f>
        <v>#DIV/0!</v>
      </c>
      <c r="H15" s="96"/>
    </row>
    <row r="16" spans="1:13" x14ac:dyDescent="0.3">
      <c r="A16" s="47"/>
      <c r="B16" s="97"/>
      <c r="C16" s="97"/>
      <c r="D16" s="97"/>
      <c r="E16" s="97"/>
      <c r="F16" s="97"/>
      <c r="G16" s="97"/>
      <c r="H16" s="97"/>
    </row>
    <row r="17" spans="1:8" x14ac:dyDescent="0.3">
      <c r="A17" s="47"/>
      <c r="B17" s="68" t="s">
        <v>39</v>
      </c>
      <c r="C17" s="69" t="s">
        <v>40</v>
      </c>
      <c r="D17" s="69"/>
      <c r="E17" s="98"/>
      <c r="F17" s="98"/>
      <c r="G17" s="98"/>
      <c r="H17" s="84"/>
    </row>
    <row r="18" spans="1:8" ht="17.25" customHeight="1" x14ac:dyDescent="0.3">
      <c r="A18" s="47"/>
      <c r="B18" s="97"/>
      <c r="C18" s="99">
        <v>0</v>
      </c>
      <c r="D18" s="100"/>
      <c r="E18" s="47"/>
      <c r="F18" s="47"/>
      <c r="G18" s="47"/>
      <c r="H18" s="47"/>
    </row>
    <row r="19" spans="1:8" x14ac:dyDescent="0.3">
      <c r="A19" s="47"/>
      <c r="B19" s="101"/>
      <c r="C19" s="101"/>
      <c r="D19" s="101"/>
      <c r="E19" s="101"/>
      <c r="F19" s="101"/>
      <c r="G19" s="101"/>
      <c r="H19" s="101"/>
    </row>
    <row r="20" spans="1:8" x14ac:dyDescent="0.3">
      <c r="A20" s="47"/>
      <c r="B20" s="102" t="s">
        <v>41</v>
      </c>
      <c r="C20" s="103" t="s">
        <v>42</v>
      </c>
      <c r="D20" s="104"/>
      <c r="E20" s="105" t="s">
        <v>43</v>
      </c>
      <c r="F20" s="71" t="s">
        <v>44</v>
      </c>
      <c r="G20" s="71" t="s">
        <v>45</v>
      </c>
      <c r="H20" s="106"/>
    </row>
    <row r="21" spans="1:8" ht="17.25" customHeight="1" x14ac:dyDescent="0.3">
      <c r="A21" s="47"/>
      <c r="B21" s="107" t="s">
        <v>46</v>
      </c>
      <c r="C21" s="108">
        <v>0</v>
      </c>
      <c r="D21" s="47"/>
      <c r="E21" s="151" t="e">
        <f>(600/C18)*C21*365.25</f>
        <v>#DIV/0!</v>
      </c>
      <c r="F21" s="152">
        <v>0.21779999999999999</v>
      </c>
      <c r="G21" s="152">
        <f>F21*1.21</f>
        <v>0.26353799999999999</v>
      </c>
      <c r="H21" s="47"/>
    </row>
    <row r="22" spans="1:8" x14ac:dyDescent="0.3">
      <c r="A22" s="47"/>
      <c r="B22" s="101"/>
      <c r="C22" s="101"/>
      <c r="D22" s="101"/>
      <c r="E22" s="101"/>
      <c r="F22" s="101"/>
      <c r="G22" s="101"/>
      <c r="H22" s="101"/>
    </row>
    <row r="23" spans="1:8" x14ac:dyDescent="0.3">
      <c r="A23" s="47"/>
      <c r="B23" s="82" t="s">
        <v>47</v>
      </c>
      <c r="C23" s="109"/>
      <c r="D23" s="109"/>
      <c r="E23" s="85" t="s">
        <v>48</v>
      </c>
      <c r="F23" s="85" t="s">
        <v>49</v>
      </c>
      <c r="G23" s="85" t="s">
        <v>50</v>
      </c>
      <c r="H23" s="86"/>
    </row>
    <row r="24" spans="1:8" ht="44.25" customHeight="1" x14ac:dyDescent="0.3">
      <c r="A24" s="47"/>
      <c r="B24" s="110" t="s">
        <v>51</v>
      </c>
      <c r="C24" s="111"/>
      <c r="D24" s="112"/>
      <c r="E24" s="153">
        <f>E9</f>
        <v>1</v>
      </c>
      <c r="F24" s="154" t="e">
        <f>E21*F21*15</f>
        <v>#DIV/0!</v>
      </c>
      <c r="G24" s="14" t="e">
        <f>(F24*1.21)</f>
        <v>#DIV/0!</v>
      </c>
      <c r="H24" s="113"/>
    </row>
    <row r="25" spans="1:8" x14ac:dyDescent="0.3">
      <c r="A25" s="47"/>
      <c r="B25" s="114" t="s">
        <v>52</v>
      </c>
      <c r="C25" s="114"/>
      <c r="D25" s="114"/>
      <c r="E25" s="114"/>
      <c r="F25" s="114"/>
      <c r="G25" s="13" t="e">
        <f>G24</f>
        <v>#DIV/0!</v>
      </c>
      <c r="H25" s="115"/>
    </row>
    <row r="26" spans="1:8" x14ac:dyDescent="0.3">
      <c r="A26" s="47"/>
      <c r="B26" s="114"/>
      <c r="C26" s="114"/>
      <c r="D26" s="114"/>
      <c r="E26" s="114"/>
      <c r="F26" s="114"/>
      <c r="G26" s="116"/>
      <c r="H26" s="117"/>
    </row>
    <row r="27" spans="1:8" x14ac:dyDescent="0.3">
      <c r="A27" s="47"/>
      <c r="B27" s="68" t="s">
        <v>53</v>
      </c>
      <c r="C27" s="109"/>
      <c r="D27" s="109"/>
      <c r="E27" s="71" t="s">
        <v>48</v>
      </c>
      <c r="F27" s="83" t="s">
        <v>54</v>
      </c>
      <c r="G27" s="118" t="s">
        <v>55</v>
      </c>
      <c r="H27" s="72"/>
    </row>
    <row r="28" spans="1:8" ht="43.5" customHeight="1" x14ac:dyDescent="0.3">
      <c r="A28" s="47"/>
      <c r="B28" s="119" t="s">
        <v>56</v>
      </c>
      <c r="C28" s="111"/>
      <c r="D28" s="112"/>
      <c r="E28" s="155">
        <f>E9</f>
        <v>1</v>
      </c>
      <c r="F28" s="156" t="e">
        <f>E21*0.106</f>
        <v>#DIV/0!</v>
      </c>
      <c r="G28" s="3" t="e">
        <f>F28*E28*15</f>
        <v>#DIV/0!</v>
      </c>
      <c r="H28" s="120"/>
    </row>
    <row r="29" spans="1:8" x14ac:dyDescent="0.3">
      <c r="A29" s="47"/>
      <c r="B29" s="114" t="s">
        <v>57</v>
      </c>
      <c r="C29" s="114"/>
      <c r="D29" s="114"/>
      <c r="E29" s="114"/>
      <c r="F29" s="114"/>
      <c r="G29" s="13" t="e">
        <f>SUM(G28:G28)</f>
        <v>#DIV/0!</v>
      </c>
      <c r="H29" s="96"/>
    </row>
    <row r="30" spans="1:8" x14ac:dyDescent="0.3">
      <c r="A30" s="47"/>
      <c r="B30" s="67"/>
      <c r="C30" s="67"/>
      <c r="D30" s="67"/>
      <c r="E30" s="67"/>
      <c r="F30" s="67"/>
      <c r="G30" s="67"/>
      <c r="H30" s="67"/>
    </row>
    <row r="31" spans="1:8" x14ac:dyDescent="0.3">
      <c r="A31" s="47"/>
      <c r="B31" s="121" t="s">
        <v>58</v>
      </c>
      <c r="C31" s="122"/>
      <c r="D31" s="122"/>
      <c r="E31" s="122"/>
      <c r="F31" s="123"/>
      <c r="G31" s="124" t="s">
        <v>59</v>
      </c>
      <c r="H31" s="86"/>
    </row>
    <row r="32" spans="1:8" x14ac:dyDescent="0.3">
      <c r="A32" s="47"/>
      <c r="B32" s="125" t="s">
        <v>25</v>
      </c>
      <c r="C32" s="126"/>
      <c r="D32" s="54"/>
      <c r="E32" s="54"/>
      <c r="F32" s="54"/>
      <c r="G32" s="157" t="e">
        <f>G10</f>
        <v>#DIV/0!</v>
      </c>
      <c r="H32" s="160" t="e">
        <f>$G32/$G$36</f>
        <v>#DIV/0!</v>
      </c>
    </row>
    <row r="33" spans="1:8" x14ac:dyDescent="0.3">
      <c r="A33" s="47"/>
      <c r="B33" s="127" t="s">
        <v>32</v>
      </c>
      <c r="C33" s="126"/>
      <c r="D33" s="54"/>
      <c r="E33" s="54"/>
      <c r="F33" s="54"/>
      <c r="G33" s="158" t="e">
        <f>G15</f>
        <v>#DIV/0!</v>
      </c>
      <c r="H33" s="160" t="e">
        <f>$G33/$G$36</f>
        <v>#DIV/0!</v>
      </c>
    </row>
    <row r="34" spans="1:8" x14ac:dyDescent="0.3">
      <c r="A34" s="47"/>
      <c r="B34" s="125" t="s">
        <v>47</v>
      </c>
      <c r="C34" s="126"/>
      <c r="D34" s="54"/>
      <c r="E34" s="54"/>
      <c r="F34" s="54"/>
      <c r="G34" s="158" t="e">
        <f>G25</f>
        <v>#DIV/0!</v>
      </c>
      <c r="H34" s="160" t="e">
        <f>$G34/$G$36</f>
        <v>#DIV/0!</v>
      </c>
    </row>
    <row r="35" spans="1:8" x14ac:dyDescent="0.3">
      <c r="A35" s="47"/>
      <c r="B35" s="125" t="s">
        <v>53</v>
      </c>
      <c r="C35" s="128"/>
      <c r="D35" s="129"/>
      <c r="E35" s="129"/>
      <c r="F35" s="130"/>
      <c r="G35" s="159" t="e">
        <f>G29</f>
        <v>#DIV/0!</v>
      </c>
      <c r="H35" s="160" t="e">
        <f>$G35/$G$36</f>
        <v>#DIV/0!</v>
      </c>
    </row>
    <row r="36" spans="1:8" x14ac:dyDescent="0.3">
      <c r="A36" s="47"/>
      <c r="D36" s="131"/>
      <c r="E36" s="131"/>
      <c r="F36" s="131"/>
      <c r="G36" s="29" t="e">
        <f>SUM(G32:G35)</f>
        <v>#DIV/0!</v>
      </c>
      <c r="H36" s="161" t="e">
        <f>SUM(H32:H35)</f>
        <v>#DIV/0!</v>
      </c>
    </row>
    <row r="37" spans="1:8" x14ac:dyDescent="0.3">
      <c r="A37" s="47"/>
      <c r="D37" s="131"/>
      <c r="E37" s="131"/>
      <c r="F37" s="131"/>
      <c r="G37" s="116"/>
      <c r="H37" s="132"/>
    </row>
    <row r="38" spans="1:8" ht="28.5" x14ac:dyDescent="0.3">
      <c r="A38" s="47"/>
      <c r="D38" s="131"/>
      <c r="E38" s="131"/>
      <c r="F38" s="131"/>
      <c r="G38" s="133" t="s">
        <v>60</v>
      </c>
      <c r="H38" s="134" t="s">
        <v>61</v>
      </c>
    </row>
    <row r="39" spans="1:8" x14ac:dyDescent="0.3">
      <c r="A39" s="47"/>
      <c r="D39" s="131"/>
      <c r="E39" s="131"/>
      <c r="F39" s="131"/>
      <c r="G39" s="162" t="s">
        <v>62</v>
      </c>
      <c r="H39" s="164">
        <v>0</v>
      </c>
    </row>
    <row r="40" spans="1:8" x14ac:dyDescent="0.3">
      <c r="A40" s="47"/>
      <c r="D40" s="131"/>
      <c r="E40" s="131"/>
      <c r="F40" s="131"/>
      <c r="G40" s="163" t="s">
        <v>63</v>
      </c>
      <c r="H40" s="165">
        <v>600</v>
      </c>
    </row>
    <row r="41" spans="1:8" x14ac:dyDescent="0.3">
      <c r="A41" s="47"/>
      <c r="D41" s="131"/>
      <c r="E41" s="131"/>
      <c r="F41" s="131"/>
      <c r="G41" s="36" t="e">
        <f>G36</f>
        <v>#DIV/0!</v>
      </c>
      <c r="H41" s="166" t="e">
        <f>IF(G36&lt;=40000,600,IF(G36&gt;=75000,0,TRUNC(600 - (G36 - 40000) * 600 / 35000)))</f>
        <v>#DIV/0!</v>
      </c>
    </row>
    <row r="42" spans="1:8" x14ac:dyDescent="0.3">
      <c r="A42" s="47"/>
      <c r="D42" s="131"/>
      <c r="E42" s="131"/>
      <c r="F42" s="131"/>
      <c r="G42" s="116"/>
      <c r="H42" s="132"/>
    </row>
    <row r="43" spans="1:8" x14ac:dyDescent="0.3">
      <c r="A43" s="47"/>
      <c r="B43" s="68" t="s">
        <v>64</v>
      </c>
      <c r="C43" s="85" t="s">
        <v>26</v>
      </c>
      <c r="D43" s="124" t="s">
        <v>65</v>
      </c>
      <c r="E43" s="135" t="s">
        <v>66</v>
      </c>
      <c r="F43" s="136" t="s">
        <v>29</v>
      </c>
      <c r="G43" s="137" t="s">
        <v>67</v>
      </c>
      <c r="H43" s="138"/>
    </row>
    <row r="44" spans="1:8" x14ac:dyDescent="0.3">
      <c r="A44" s="47"/>
      <c r="B44" s="139" t="s">
        <v>68</v>
      </c>
      <c r="C44" s="33"/>
      <c r="D44" s="30"/>
      <c r="E44" s="34"/>
      <c r="F44" s="31">
        <v>0</v>
      </c>
      <c r="G44" s="45">
        <v>0</v>
      </c>
      <c r="H44" s="46"/>
    </row>
    <row r="45" spans="1:8" x14ac:dyDescent="0.3">
      <c r="A45" s="47"/>
      <c r="B45" s="139" t="s">
        <v>69</v>
      </c>
      <c r="C45" s="33"/>
      <c r="D45" s="30"/>
      <c r="E45" s="35"/>
      <c r="F45" s="12">
        <v>0</v>
      </c>
      <c r="G45" s="43">
        <v>0</v>
      </c>
      <c r="H45" s="44"/>
    </row>
    <row r="46" spans="1:8" x14ac:dyDescent="0.3">
      <c r="A46" s="47"/>
      <c r="B46" s="139" t="s">
        <v>70</v>
      </c>
      <c r="C46" s="33"/>
      <c r="D46" s="30"/>
      <c r="E46" s="34"/>
      <c r="F46" s="12">
        <v>0</v>
      </c>
      <c r="G46" s="45">
        <v>0</v>
      </c>
      <c r="H46" s="46"/>
    </row>
    <row r="47" spans="1:8" x14ac:dyDescent="0.3">
      <c r="A47" s="47"/>
      <c r="B47" s="139" t="s">
        <v>71</v>
      </c>
      <c r="C47" s="33"/>
      <c r="D47" s="30"/>
      <c r="E47" s="35"/>
      <c r="F47" s="12">
        <v>0</v>
      </c>
      <c r="G47" s="43">
        <v>0</v>
      </c>
      <c r="H47" s="44"/>
    </row>
    <row r="48" spans="1:8" x14ac:dyDescent="0.3">
      <c r="A48" s="47"/>
      <c r="B48" s="139" t="s">
        <v>72</v>
      </c>
      <c r="C48" s="33"/>
      <c r="D48" s="30"/>
      <c r="E48" s="35"/>
      <c r="F48" s="28">
        <v>0</v>
      </c>
      <c r="G48" s="43">
        <v>0</v>
      </c>
      <c r="H48" s="44"/>
    </row>
    <row r="49" spans="1:8" x14ac:dyDescent="0.3">
      <c r="A49" s="47"/>
      <c r="B49" s="140" t="s">
        <v>73</v>
      </c>
      <c r="C49" s="141"/>
      <c r="D49" s="30"/>
      <c r="E49" s="35"/>
      <c r="F49" s="32">
        <v>0</v>
      </c>
      <c r="G49" s="43">
        <v>0</v>
      </c>
      <c r="H49" s="44"/>
    </row>
    <row r="50" spans="1:8" x14ac:dyDescent="0.3">
      <c r="A50" s="47"/>
      <c r="D50" s="131"/>
      <c r="E50" s="131"/>
      <c r="F50" s="131"/>
      <c r="G50" s="116"/>
      <c r="H50" s="132"/>
    </row>
    <row r="51" spans="1:8" x14ac:dyDescent="0.3">
      <c r="A51" s="47"/>
      <c r="B51" s="68" t="s">
        <v>74</v>
      </c>
      <c r="C51" s="71" t="s">
        <v>26</v>
      </c>
      <c r="D51" s="71" t="s">
        <v>27</v>
      </c>
      <c r="E51" s="142" t="s">
        <v>66</v>
      </c>
      <c r="F51" s="142" t="s">
        <v>75</v>
      </c>
      <c r="G51" s="137" t="s">
        <v>67</v>
      </c>
      <c r="H51" s="138"/>
    </row>
    <row r="52" spans="1:8" ht="17.25" customHeight="1" x14ac:dyDescent="0.3">
      <c r="A52" s="47"/>
      <c r="B52" s="143" t="s">
        <v>76</v>
      </c>
      <c r="C52" s="15"/>
      <c r="D52" s="16"/>
      <c r="E52" s="24"/>
      <c r="F52" s="21">
        <v>0</v>
      </c>
      <c r="G52" s="45">
        <v>0</v>
      </c>
      <c r="H52" s="46"/>
    </row>
    <row r="53" spans="1:8" x14ac:dyDescent="0.3">
      <c r="A53" s="47"/>
      <c r="B53" s="144"/>
      <c r="C53" s="17"/>
      <c r="D53" s="18"/>
      <c r="E53" s="25"/>
      <c r="F53" s="21">
        <v>0</v>
      </c>
      <c r="G53" s="43">
        <v>0</v>
      </c>
      <c r="H53" s="44"/>
    </row>
    <row r="54" spans="1:8" x14ac:dyDescent="0.3">
      <c r="A54" s="47"/>
      <c r="B54" s="143" t="s">
        <v>77</v>
      </c>
      <c r="C54" s="17"/>
      <c r="D54" s="18"/>
      <c r="E54" s="26"/>
      <c r="F54" s="22">
        <v>0</v>
      </c>
      <c r="G54" s="43">
        <v>0</v>
      </c>
      <c r="H54" s="44"/>
    </row>
    <row r="55" spans="1:8" x14ac:dyDescent="0.3">
      <c r="A55" s="47"/>
      <c r="B55" s="144"/>
      <c r="C55" s="141"/>
      <c r="D55" s="19"/>
      <c r="E55" s="27"/>
      <c r="F55" s="23">
        <v>0</v>
      </c>
      <c r="G55" s="43">
        <v>0</v>
      </c>
      <c r="H55" s="44"/>
    </row>
    <row r="56" spans="1:8" x14ac:dyDescent="0.3">
      <c r="B56" s="145"/>
      <c r="C56" s="145"/>
      <c r="D56" s="145"/>
      <c r="E56" s="145"/>
      <c r="F56" s="145"/>
      <c r="G56" s="146"/>
      <c r="H56" s="147"/>
    </row>
    <row r="57" spans="1:8" ht="17.25" customHeight="1" x14ac:dyDescent="0.3">
      <c r="B57" s="82" t="s">
        <v>0</v>
      </c>
      <c r="C57" s="167"/>
      <c r="D57" s="168"/>
    </row>
    <row r="58" spans="1:8" x14ac:dyDescent="0.3">
      <c r="B58" s="169" t="s">
        <v>1</v>
      </c>
      <c r="C58" s="41" t="s">
        <v>2</v>
      </c>
      <c r="D58" s="42"/>
    </row>
    <row r="59" spans="1:8" x14ac:dyDescent="0.3">
      <c r="B59" s="170" t="s">
        <v>3</v>
      </c>
      <c r="C59" s="37" t="s">
        <v>2</v>
      </c>
      <c r="D59" s="38"/>
    </row>
    <row r="60" spans="1:8" ht="17.25" customHeight="1" x14ac:dyDescent="0.3">
      <c r="B60" s="171" t="s">
        <v>4</v>
      </c>
      <c r="C60" s="37" t="s">
        <v>2</v>
      </c>
      <c r="D60" s="38"/>
    </row>
    <row r="61" spans="1:8" ht="50.25" customHeight="1" x14ac:dyDescent="0.3">
      <c r="B61" s="171" t="s">
        <v>5</v>
      </c>
      <c r="C61" s="37" t="s">
        <v>2</v>
      </c>
      <c r="D61" s="38"/>
    </row>
    <row r="62" spans="1:8" x14ac:dyDescent="0.3">
      <c r="B62" s="172" t="s">
        <v>6</v>
      </c>
      <c r="C62" s="39" t="s">
        <v>2</v>
      </c>
      <c r="D62" s="40"/>
    </row>
    <row r="64" spans="1:8" ht="47.25" customHeight="1" x14ac:dyDescent="0.3"/>
    <row r="66" spans="2:8" ht="16.5" customHeight="1" x14ac:dyDescent="0.3"/>
    <row r="67" spans="2:8" ht="18.75" customHeight="1" x14ac:dyDescent="0.3"/>
    <row r="68" spans="2:8" ht="15.75" customHeight="1" x14ac:dyDescent="0.3"/>
    <row r="70" spans="2:8" s="148" customFormat="1" x14ac:dyDescent="0.3">
      <c r="B70" s="52"/>
      <c r="C70" s="52"/>
      <c r="D70" s="52"/>
      <c r="E70" s="52"/>
      <c r="F70" s="52"/>
      <c r="G70" s="52"/>
      <c r="H70" s="52"/>
    </row>
    <row r="71" spans="2:8" s="148" customFormat="1" x14ac:dyDescent="0.3">
      <c r="B71" s="52"/>
      <c r="C71" s="52"/>
      <c r="D71" s="52"/>
      <c r="E71" s="52"/>
      <c r="F71" s="52"/>
      <c r="G71" s="52"/>
      <c r="H71" s="52"/>
    </row>
    <row r="72" spans="2:8" s="148" customFormat="1" x14ac:dyDescent="0.3">
      <c r="B72" s="52"/>
      <c r="C72" s="52"/>
      <c r="D72" s="52"/>
      <c r="E72" s="52"/>
      <c r="F72" s="52"/>
      <c r="G72" s="52"/>
      <c r="H72" s="52"/>
    </row>
    <row r="73" spans="2:8" s="148" customFormat="1" x14ac:dyDescent="0.3">
      <c r="B73" s="52"/>
      <c r="C73" s="52"/>
      <c r="D73" s="52"/>
      <c r="E73" s="52"/>
      <c r="F73" s="52"/>
      <c r="G73" s="52"/>
      <c r="H73" s="52"/>
    </row>
    <row r="74" spans="2:8" s="148" customFormat="1" x14ac:dyDescent="0.3">
      <c r="B74" s="52"/>
      <c r="C74" s="52"/>
      <c r="D74" s="52"/>
      <c r="E74" s="52"/>
      <c r="F74" s="52"/>
      <c r="G74" s="52"/>
      <c r="H74" s="52"/>
    </row>
    <row r="77" spans="2:8" ht="45.75" customHeight="1" x14ac:dyDescent="0.3"/>
  </sheetData>
  <sheetProtection algorithmName="SHA-512" hashValue="ahy+4lb3ZuS2bUbJNkDdJBDBkCmp1pKQsnRzoRhyeMd0ig276FOrRVjWvuKc0npBha7YZAKsNpGSdTupwCJbFQ==" saltValue="ymUaL/cUVszUkZ/6oW68tA==" spinCount="100000" sheet="1" formatCells="0" formatColumns="0" formatRows="0" insertColumns="0" insertRows="0" insertHyperlinks="0" deleteColumns="0" deleteRows="0" sort="0" autoFilter="0" pivotTables="0"/>
  <mergeCells count="32">
    <mergeCell ref="C58:D58"/>
    <mergeCell ref="C59:D59"/>
    <mergeCell ref="C60:D60"/>
    <mergeCell ref="C61:D61"/>
    <mergeCell ref="C62:D62"/>
    <mergeCell ref="G53:H53"/>
    <mergeCell ref="G54:H54"/>
    <mergeCell ref="G55:H55"/>
    <mergeCell ref="B30:H30"/>
    <mergeCell ref="B31:F31"/>
    <mergeCell ref="G51:H51"/>
    <mergeCell ref="G52:H52"/>
    <mergeCell ref="G43:H43"/>
    <mergeCell ref="G44:H44"/>
    <mergeCell ref="G45:H45"/>
    <mergeCell ref="G46:H46"/>
    <mergeCell ref="G47:H47"/>
    <mergeCell ref="G48:H48"/>
    <mergeCell ref="G49:H49"/>
    <mergeCell ref="B28:D28"/>
    <mergeCell ref="B24:D24"/>
    <mergeCell ref="B2:E2"/>
    <mergeCell ref="B6:H6"/>
    <mergeCell ref="B7:H7"/>
    <mergeCell ref="B10:F10"/>
    <mergeCell ref="H28:H29"/>
    <mergeCell ref="H24:H25"/>
    <mergeCell ref="H9:H10"/>
    <mergeCell ref="H13:H15"/>
    <mergeCell ref="B11:H11"/>
    <mergeCell ref="B19:H19"/>
    <mergeCell ref="B22:H2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6CBA1C57396A40B24484646EBB316A" ma:contentTypeVersion="10" ma:contentTypeDescription="Een nieuw document maken." ma:contentTypeScope="" ma:versionID="98937a1e99c2e7d60e0afe988f128425">
  <xsd:schema xmlns:xsd="http://www.w3.org/2001/XMLSchema" xmlns:xs="http://www.w3.org/2001/XMLSchema" xmlns:p="http://schemas.microsoft.com/office/2006/metadata/properties" xmlns:ns2="e766ec1c-2653-443f-9374-4c351627136e" xmlns:ns3="beaaf9dd-9dfe-461e-bc79-bfe73fd4276f" targetNamespace="http://schemas.microsoft.com/office/2006/metadata/properties" ma:root="true" ma:fieldsID="d99f45c8f66614f1d3e7d127eb4fee84" ns2:_="" ns3:_="">
    <xsd:import namespace="e766ec1c-2653-443f-9374-4c351627136e"/>
    <xsd:import namespace="beaaf9dd-9dfe-461e-bc79-bfe73fd42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6ec1c-2653-443f-9374-4c35162713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aaf9dd-9dfe-461e-bc79-bfe73fd42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7427b2-6918-41e3-a054-1433b861e21f}" ma:internalName="TaxCatchAll" ma:showField="CatchAllData" ma:web="beaaf9dd-9dfe-461e-bc79-bfe73fd42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766ec1c-2653-443f-9374-4c351627136e">
      <Terms xmlns="http://schemas.microsoft.com/office/infopath/2007/PartnerControls"/>
    </lcf76f155ced4ddcb4097134ff3c332f>
    <TaxCatchAll xmlns="beaaf9dd-9dfe-461e-bc79-bfe73fd427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E2ABD2-E0CD-4CFB-8E20-59AE2552B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6ec1c-2653-443f-9374-4c351627136e"/>
    <ds:schemaRef ds:uri="beaaf9dd-9dfe-461e-bc79-bfe73fd42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7629D4-0EBA-43BA-B0B6-09F0B3A0E87A}">
  <ds:schemaRefs>
    <ds:schemaRef ds:uri="http://schemas.microsoft.com/office/2006/metadata/properties"/>
    <ds:schemaRef ds:uri="http://schemas.microsoft.com/office/infopath/2007/PartnerControls"/>
    <ds:schemaRef ds:uri="e766ec1c-2653-443f-9374-4c351627136e"/>
    <ds:schemaRef ds:uri="beaaf9dd-9dfe-461e-bc79-bfe73fd4276f"/>
  </ds:schemaRefs>
</ds:datastoreItem>
</file>

<file path=customXml/itemProps3.xml><?xml version="1.0" encoding="utf-8"?>
<ds:datastoreItem xmlns:ds="http://schemas.openxmlformats.org/officeDocument/2006/customXml" ds:itemID="{833B2618-62E5-4E81-B63E-4CDFD85C46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Bakker, R. (Ryan)</dc:creator>
  <cp:keywords/>
  <dc:description/>
  <cp:lastModifiedBy>Bakker, R. (Ryan)</cp:lastModifiedBy>
  <cp:revision/>
  <dcterms:created xsi:type="dcterms:W3CDTF">2025-07-01T14:09:21Z</dcterms:created>
  <dcterms:modified xsi:type="dcterms:W3CDTF">2026-03-27T13:35:48Z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0x010100296CBA1C57396A40B24484646EBB316A</vt:lpwstr>
  </property>
  <property fmtid="{D5CDD505-2E9C-101B-9397-08002B2CF9AE}" pid="3" name="MediaServiceImageTags">
    <vt:lpwstr/>
  </property>
</Properties>
</file>