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uconsult.sharepoint.com/sites/AanbestedingWaddenveren/Gedeelde documenten/Finale afronding stukken publicatie/Bijlage E - Voorbeeld Gunningscriteria/"/>
    </mc:Choice>
  </mc:AlternateContent>
  <xr:revisionPtr revIDLastSave="908" documentId="8_{6D79B7B6-C598-4B37-A40D-CA47500C1C37}" xr6:coauthVersionLast="47" xr6:coauthVersionMax="47" xr10:uidLastSave="{2AA85AB1-257A-4840-95CD-2DABE42C53BB}"/>
  <bookViews>
    <workbookView xWindow="-5175" yWindow="-21720" windowWidth="38640" windowHeight="21120" activeTab="1" xr2:uid="{00000000-000D-0000-FFFF-FFFF00000000}"/>
  </bookViews>
  <sheets>
    <sheet name="Scores en gewichten" sheetId="3" r:id="rId1"/>
    <sheet name="Voorbeeldberekening" sheetId="1" r:id="rId2"/>
  </sheets>
  <definedNames>
    <definedName name="_xlnm._FilterDatabase" localSheetId="1" hidden="1">Voorbeeldberekening!#REF!</definedName>
    <definedName name="_Ref302563521" localSheetId="0">'Scores en gewichten'!#REF!</definedName>
    <definedName name="_xlnm.Print_Area" localSheetId="1">Voorbeeldberekening!$A$1:$U$42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39" i="1" l="1"/>
  <c r="D31" i="1" l="1"/>
  <c r="E58" i="1" l="1"/>
  <c r="F21" i="1"/>
  <c r="F22" i="1"/>
  <c r="F20" i="1"/>
  <c r="I49" i="1"/>
  <c r="I50" i="1"/>
  <c r="I48" i="1"/>
  <c r="D7" i="1"/>
  <c r="E9" i="1"/>
  <c r="D12" i="1"/>
  <c r="D11" i="1"/>
  <c r="D10" i="1"/>
  <c r="D9" i="1"/>
  <c r="D8" i="1"/>
  <c r="D6" i="1"/>
  <c r="C12" i="1"/>
  <c r="B12" i="1"/>
  <c r="C9" i="1"/>
  <c r="B9" i="1"/>
  <c r="C7" i="1"/>
  <c r="B7" i="1"/>
  <c r="F9" i="1" l="1"/>
  <c r="F12" i="1"/>
  <c r="I51" i="1"/>
  <c r="D53" i="1" s="1"/>
  <c r="E7" i="1"/>
  <c r="F7" i="1" s="1"/>
  <c r="D13" i="1"/>
  <c r="E10" i="1"/>
  <c r="B13" i="1"/>
  <c r="B11" i="1"/>
  <c r="B8" i="1"/>
  <c r="B10" i="1"/>
  <c r="B22" i="1" s="1"/>
  <c r="C13" i="1"/>
  <c r="C11" i="1"/>
  <c r="C10" i="1"/>
  <c r="C22" i="1" s="1"/>
  <c r="C8" i="1"/>
  <c r="D14" i="3"/>
  <c r="F24" i="1"/>
  <c r="E13" i="1" s="1"/>
  <c r="F23" i="1"/>
  <c r="E11" i="1" s="1"/>
  <c r="E8" i="1"/>
  <c r="F10" i="1" l="1"/>
  <c r="F11" i="1"/>
  <c r="F13" i="1"/>
  <c r="C24" i="1"/>
  <c r="B24" i="1"/>
  <c r="E6" i="1" l="1"/>
  <c r="F6" i="1" s="1"/>
  <c r="C23" i="1"/>
  <c r="B23" i="1"/>
  <c r="F8" i="1"/>
  <c r="C21" i="1"/>
  <c r="B21" i="1"/>
  <c r="C6" i="1"/>
  <c r="C20" i="1" s="1"/>
  <c r="B6" i="1"/>
  <c r="B20" i="1" s="1"/>
  <c r="D14" i="1" l="1"/>
  <c r="BE1" i="1" l="1"/>
  <c r="BD1" i="1"/>
  <c r="AX1" i="1"/>
  <c r="BA1" i="1"/>
  <c r="BB1" i="1"/>
  <c r="BC1" i="1"/>
  <c r="AZ1" i="1"/>
  <c r="AY1" i="1"/>
  <c r="BG1" i="1"/>
  <c r="BF1" i="1"/>
  <c r="F14" i="1" l="1"/>
</calcChain>
</file>

<file path=xl/sharedStrings.xml><?xml version="1.0" encoding="utf-8"?>
<sst xmlns="http://schemas.openxmlformats.org/spreadsheetml/2006/main" count="137" uniqueCount="61">
  <si>
    <t>Nr.</t>
  </si>
  <si>
    <t>Gunningscriterium</t>
  </si>
  <si>
    <t>G4</t>
  </si>
  <si>
    <t>Score</t>
  </si>
  <si>
    <t>Gewicht</t>
  </si>
  <si>
    <t>Gewichten Gunningscriteria</t>
  </si>
  <si>
    <t>Omschrijving</t>
  </si>
  <si>
    <t>Goed</t>
  </si>
  <si>
    <t>Gewogen score</t>
  </si>
  <si>
    <t>Ongewogen score</t>
  </si>
  <si>
    <t>Beoordeling kwalitatieve Gunningscriteria</t>
  </si>
  <si>
    <t xml:space="preserve">Totaal </t>
  </si>
  <si>
    <t>G5</t>
  </si>
  <si>
    <t>Matig</t>
  </si>
  <si>
    <t>Oordeel</t>
  </si>
  <si>
    <t xml:space="preserve"> </t>
  </si>
  <si>
    <t xml:space="preserve">Heel goed </t>
  </si>
  <si>
    <t xml:space="preserve">Redelijk </t>
  </si>
  <si>
    <t xml:space="preserve">Minimaal </t>
  </si>
  <si>
    <t>Bereikbaarheidsplan</t>
  </si>
  <si>
    <t>G1.1</t>
  </si>
  <si>
    <t>G1.2</t>
  </si>
  <si>
    <t>Aantal Afvaarten</t>
  </si>
  <si>
    <t>G2.1</t>
  </si>
  <si>
    <t>G2.2</t>
  </si>
  <si>
    <t>Tarieven Beschermde Reisrechten</t>
  </si>
  <si>
    <t>G3.1</t>
  </si>
  <si>
    <t>G3.2</t>
  </si>
  <si>
    <t>Emissiereductie</t>
  </si>
  <si>
    <t xml:space="preserve">Regionale bijdrage </t>
  </si>
  <si>
    <t>Scores Gunningscriteria G1.1, G2.1, G3.1, G3.2, en G5</t>
  </si>
  <si>
    <t xml:space="preserve">Score </t>
  </si>
  <si>
    <t xml:space="preserve">Aantal aangeboden Afvaarten </t>
  </si>
  <si>
    <t xml:space="preserve">Beoordeling G1.2 Aantal Afvaarten </t>
  </si>
  <si>
    <t>Voorbeeldberekening Gunningsmodel West</t>
  </si>
  <si>
    <t xml:space="preserve">Tabel 1 Gunningscriteria </t>
  </si>
  <si>
    <t>Tabel 2 Beoordelingsklassen kwalitatieve gunningscriteria</t>
  </si>
  <si>
    <t>Beoordeling G2.2 Tarieven Beschermde Reisproducten</t>
  </si>
  <si>
    <t>2030-2034</t>
  </si>
  <si>
    <t>65% (=80%-15%)</t>
  </si>
  <si>
    <t>45% (=80%-35%)</t>
  </si>
  <si>
    <t>Concessiejaren</t>
  </si>
  <si>
    <t xml:space="preserve">Aantal Concessie-jaren </t>
  </si>
  <si>
    <r>
      <t>Maximale gehonoreerde extra CO</t>
    </r>
    <r>
      <rPr>
        <b/>
        <vertAlign val="subscript"/>
        <sz val="9.5"/>
        <color theme="1"/>
        <rFont val="Verdana"/>
        <family val="2"/>
      </rPr>
      <t>2</t>
    </r>
    <r>
      <rPr>
        <b/>
        <sz val="9.5"/>
        <color theme="1"/>
        <rFont val="Verdana"/>
        <family val="2"/>
      </rPr>
      <t>-reductie per Concessiejaar</t>
    </r>
  </si>
  <si>
    <t>Totaal</t>
  </si>
  <si>
    <r>
      <t>Minimale    CO</t>
    </r>
    <r>
      <rPr>
        <b/>
        <vertAlign val="subscript"/>
        <sz val="9.5"/>
        <color theme="1"/>
        <rFont val="Verdana"/>
        <family val="2"/>
      </rPr>
      <t>2</t>
    </r>
    <r>
      <rPr>
        <b/>
        <sz val="9.5"/>
        <color theme="1"/>
        <rFont val="Verdana"/>
        <family val="2"/>
      </rPr>
      <t xml:space="preserve">-reductie  </t>
    </r>
  </si>
  <si>
    <r>
      <t>Toegezegde extra CO</t>
    </r>
    <r>
      <rPr>
        <b/>
        <vertAlign val="subscript"/>
        <sz val="9.5"/>
        <color theme="1"/>
        <rFont val="Verdana"/>
        <family val="2"/>
      </rPr>
      <t>2</t>
    </r>
    <r>
      <rPr>
        <b/>
        <sz val="9.5"/>
        <color theme="1"/>
        <rFont val="Verdana"/>
        <family val="2"/>
      </rPr>
      <t xml:space="preserve">-reductie per Concessie-jaar  </t>
    </r>
  </si>
  <si>
    <t>Aannemelijk</t>
  </si>
  <si>
    <t>Beperkt aannemelijk</t>
  </si>
  <si>
    <t>Beperkt duidelijk en concreet en daardoor niet aannemelijk</t>
  </si>
  <si>
    <t>Onvoldoende duidelijk en concreet</t>
  </si>
  <si>
    <t>Tabel 3 Beoordelingsklassen onderbouwing CO2-Reductieplan</t>
  </si>
  <si>
    <t>Score G4 Deelscore 2 CO2-Reductieplan</t>
  </si>
  <si>
    <t>Deelscore 2 CO2-Reductieplan:</t>
  </si>
  <si>
    <t>Deelscore 2 CO2-Reductiepad:</t>
  </si>
  <si>
    <t>Gunningsmodel Waddenveren Oost: Scores en gewichten</t>
  </si>
  <si>
    <t xml:space="preserve">Portfolio van Reisproducten met bijbehorende tarieven </t>
  </si>
  <si>
    <t xml:space="preserve">Comfortable overtocht </t>
  </si>
  <si>
    <t xml:space="preserve">versterken van de ketenreis </t>
  </si>
  <si>
    <t>Aangeboden generieke procentuele verlaging in procenten</t>
  </si>
  <si>
    <t xml:space="preserve">Beoordeling G4 Emissiereductie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</si>
</sst>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"/>
    <numFmt numFmtId="168" formatCode="_ [$€-2]\ * #,##0_ ;_ [$€-2]\ * \-#,##0_ ;_ [$€-2]\ * &quot;-&quot;??_ ;_ @_ "/>
    <numFmt numFmtId="169" formatCode="_ [$€-2]\ * #,##0.00_ ;_ [$€-2]\ * \-#,##0.00_ ;_ [$€-2]\ * &quot;-&quot;??_ ;_ @_ "/>
    <numFmt numFmtId="170" formatCode="_ * #,##0.0_ ;_ * \-#,##0.0_ ;_ * &quot;-&quot;?_ ;_ @_ "/>
  </numFmts>
  <fonts count="22" x14ac:knownFonts="1">
    <font>
      <sz val="8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  <font>
      <i/>
      <sz val="8"/>
      <color theme="1"/>
      <name val="Verdana"/>
      <family val="2"/>
    </font>
    <font>
      <sz val="10"/>
      <color theme="1"/>
      <name val="Trebuchet MS"/>
      <family val="2"/>
    </font>
    <font>
      <sz val="8"/>
      <color theme="1"/>
      <name val="Arial"/>
      <family val="2"/>
    </font>
    <font>
      <sz val="8"/>
      <name val="Verdana"/>
      <family val="2"/>
    </font>
    <font>
      <b/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0"/>
      <name val="Verdana"/>
      <family val="2"/>
    </font>
    <font>
      <b/>
      <sz val="9.5"/>
      <color theme="1"/>
      <name val="Verdana"/>
      <family val="2"/>
    </font>
    <font>
      <sz val="9.5"/>
      <color theme="1"/>
      <name val="Verdana"/>
      <family val="2"/>
    </font>
    <font>
      <b/>
      <sz val="9.5"/>
      <color rgb="FFFFFFFF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theme="1"/>
      <name val="Verdana"/>
      <family val="2"/>
    </font>
    <font>
      <b/>
      <vertAlign val="subscript"/>
      <sz val="9.5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99D6"/>
        <bgColor indexed="64"/>
      </patternFill>
    </fill>
    <fill>
      <patternFill patternType="solid">
        <fgColor rgb="FFC4EDFE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299D6"/>
      </left>
      <right style="thin">
        <color rgb="FF0299D6"/>
      </right>
      <top style="thin">
        <color rgb="FF0299D6"/>
      </top>
      <bottom style="thin">
        <color rgb="FF0299D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165" fontId="0" fillId="0" borderId="0" xfId="1" applyNumberFormat="1" applyFont="1" applyBorder="1"/>
    <xf numFmtId="165" fontId="0" fillId="0" borderId="0" xfId="1" applyNumberFormat="1" applyFont="1" applyAlignment="1">
      <alignment horizontal="center" vertical="center"/>
    </xf>
    <xf numFmtId="166" fontId="0" fillId="0" borderId="0" xfId="2" applyNumberFormat="1" applyFont="1" applyFill="1" applyBorder="1"/>
    <xf numFmtId="2" fontId="0" fillId="0" borderId="0" xfId="0" applyNumberFormat="1"/>
    <xf numFmtId="0" fontId="7" fillId="0" borderId="0" xfId="0" applyFont="1" applyAlignment="1">
      <alignment horizontal="center"/>
    </xf>
    <xf numFmtId="166" fontId="4" fillId="0" borderId="0" xfId="0" applyNumberFormat="1" applyFont="1"/>
    <xf numFmtId="2" fontId="4" fillId="0" borderId="0" xfId="0" applyNumberFormat="1" applyFont="1"/>
    <xf numFmtId="14" fontId="8" fillId="0" borderId="0" xfId="0" applyNumberFormat="1" applyFont="1"/>
    <xf numFmtId="165" fontId="0" fillId="0" borderId="0" xfId="0" applyNumberFormat="1"/>
    <xf numFmtId="165" fontId="0" fillId="0" borderId="0" xfId="1" applyNumberFormat="1" applyFon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10" fillId="0" borderId="0" xfId="0" applyFont="1"/>
    <xf numFmtId="0" fontId="13" fillId="0" borderId="0" xfId="0" applyFont="1"/>
    <xf numFmtId="0" fontId="16" fillId="0" borderId="0" xfId="0" applyFont="1"/>
    <xf numFmtId="166" fontId="16" fillId="0" borderId="0" xfId="2" applyNumberFormat="1" applyFont="1" applyFill="1" applyAlignment="1">
      <alignment horizontal="right" vertical="center"/>
    </xf>
    <xf numFmtId="164" fontId="16" fillId="0" borderId="0" xfId="1" applyFont="1" applyFill="1" applyAlignment="1">
      <alignment horizontal="right" vertical="center"/>
    </xf>
    <xf numFmtId="2" fontId="16" fillId="0" borderId="0" xfId="1" applyNumberFormat="1" applyFont="1" applyBorder="1" applyAlignment="1">
      <alignment horizontal="right" vertical="center"/>
    </xf>
    <xf numFmtId="0" fontId="12" fillId="0" borderId="0" xfId="0" applyFont="1"/>
    <xf numFmtId="2" fontId="12" fillId="0" borderId="0" xfId="1" applyNumberFormat="1" applyFont="1" applyBorder="1" applyAlignment="1">
      <alignment horizontal="center" vertical="center"/>
    </xf>
    <xf numFmtId="0" fontId="16" fillId="4" borderId="0" xfId="0" applyFont="1" applyFill="1" applyAlignment="1">
      <alignment horizontal="center"/>
    </xf>
    <xf numFmtId="165" fontId="16" fillId="0" borderId="1" xfId="1" applyNumberFormat="1" applyFont="1" applyBorder="1" applyAlignment="1">
      <alignment horizontal="center"/>
    </xf>
    <xf numFmtId="165" fontId="16" fillId="0" borderId="0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4" fillId="3" borderId="0" xfId="0" applyFont="1" applyFill="1" applyAlignment="1">
      <alignment horizontal="left"/>
    </xf>
    <xf numFmtId="0" fontId="14" fillId="0" borderId="0" xfId="0" applyFont="1"/>
    <xf numFmtId="0" fontId="17" fillId="3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6" fillId="4" borderId="2" xfId="0" applyFont="1" applyFill="1" applyBorder="1"/>
    <xf numFmtId="166" fontId="18" fillId="4" borderId="2" xfId="2" applyNumberFormat="1" applyFont="1" applyFill="1" applyBorder="1"/>
    <xf numFmtId="0" fontId="16" fillId="2" borderId="2" xfId="0" applyFont="1" applyFill="1" applyBorder="1"/>
    <xf numFmtId="166" fontId="18" fillId="0" borderId="2" xfId="2" applyNumberFormat="1" applyFont="1" applyFill="1" applyBorder="1"/>
    <xf numFmtId="0" fontId="16" fillId="0" borderId="0" xfId="0" applyFont="1" applyAlignment="1">
      <alignment vertical="center" wrapText="1"/>
    </xf>
    <xf numFmtId="0" fontId="15" fillId="4" borderId="2" xfId="0" applyFont="1" applyFill="1" applyBorder="1"/>
    <xf numFmtId="166" fontId="19" fillId="4" borderId="2" xfId="2" applyNumberFormat="1" applyFont="1" applyFill="1" applyBorder="1"/>
    <xf numFmtId="0" fontId="17" fillId="3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/>
    </xf>
    <xf numFmtId="0" fontId="18" fillId="4" borderId="2" xfId="1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6" fillId="0" borderId="3" xfId="0" applyFont="1" applyBorder="1"/>
    <xf numFmtId="0" fontId="15" fillId="0" borderId="3" xfId="0" applyFont="1" applyBorder="1"/>
    <xf numFmtId="0" fontId="16" fillId="0" borderId="3" xfId="0" applyFont="1" applyBorder="1" applyAlignment="1">
      <alignment horizontal="left"/>
    </xf>
    <xf numFmtId="0" fontId="19" fillId="0" borderId="3" xfId="0" applyFont="1" applyBorder="1"/>
    <xf numFmtId="0" fontId="15" fillId="0" borderId="3" xfId="0" applyFont="1" applyBorder="1" applyAlignment="1">
      <alignment wrapText="1"/>
    </xf>
    <xf numFmtId="9" fontId="16" fillId="0" borderId="3" xfId="0" applyNumberFormat="1" applyFont="1" applyBorder="1"/>
    <xf numFmtId="9" fontId="16" fillId="0" borderId="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4" xfId="0" applyBorder="1"/>
    <xf numFmtId="0" fontId="15" fillId="0" borderId="6" xfId="0" applyFont="1" applyBorder="1"/>
    <xf numFmtId="0" fontId="0" fillId="0" borderId="5" xfId="0" applyBorder="1"/>
    <xf numFmtId="0" fontId="15" fillId="0" borderId="0" xfId="0" applyFont="1"/>
    <xf numFmtId="0" fontId="0" fillId="0" borderId="7" xfId="0" applyBorder="1"/>
    <xf numFmtId="0" fontId="16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6" fillId="0" borderId="12" xfId="0" applyFont="1" applyBorder="1"/>
    <xf numFmtId="0" fontId="15" fillId="0" borderId="12" xfId="0" applyFont="1" applyBorder="1" applyAlignment="1">
      <alignment horizontal="right"/>
    </xf>
    <xf numFmtId="0" fontId="15" fillId="0" borderId="12" xfId="0" applyFont="1" applyBorder="1"/>
    <xf numFmtId="0" fontId="15" fillId="0" borderId="0" xfId="0" applyFont="1" applyAlignment="1">
      <alignment horizontal="left"/>
    </xf>
    <xf numFmtId="0" fontId="15" fillId="0" borderId="13" xfId="0" applyFont="1" applyBorder="1" applyAlignment="1">
      <alignment horizontal="left"/>
    </xf>
    <xf numFmtId="0" fontId="16" fillId="0" borderId="5" xfId="0" applyFont="1" applyBorder="1"/>
    <xf numFmtId="0" fontId="15" fillId="0" borderId="4" xfId="0" applyFont="1" applyBorder="1"/>
    <xf numFmtId="166" fontId="15" fillId="0" borderId="0" xfId="2" applyNumberFormat="1" applyFont="1" applyFill="1" applyBorder="1" applyAlignment="1">
      <alignment horizontal="right" vertical="center"/>
    </xf>
    <xf numFmtId="167" fontId="15" fillId="0" borderId="0" xfId="0" applyNumberFormat="1" applyFont="1" applyAlignment="1">
      <alignment horizontal="right" vertical="center"/>
    </xf>
    <xf numFmtId="167" fontId="15" fillId="0" borderId="0" xfId="1" applyNumberFormat="1" applyFont="1" applyBorder="1" applyAlignment="1">
      <alignment horizontal="right" vertical="center"/>
    </xf>
    <xf numFmtId="0" fontId="16" fillId="0" borderId="4" xfId="0" applyFont="1" applyBorder="1"/>
    <xf numFmtId="0" fontId="0" fillId="0" borderId="5" xfId="0" applyBorder="1" applyAlignment="1">
      <alignment horizontal="center"/>
    </xf>
    <xf numFmtId="0" fontId="16" fillId="0" borderId="9" xfId="0" applyFont="1" applyBorder="1"/>
    <xf numFmtId="0" fontId="16" fillId="0" borderId="14" xfId="0" applyFont="1" applyBorder="1"/>
    <xf numFmtId="0" fontId="15" fillId="0" borderId="0" xfId="0" applyFont="1" applyAlignment="1">
      <alignment horizontal="right"/>
    </xf>
    <xf numFmtId="0" fontId="15" fillId="0" borderId="5" xfId="0" applyFont="1" applyBorder="1" applyAlignment="1">
      <alignment horizontal="left"/>
    </xf>
    <xf numFmtId="166" fontId="15" fillId="0" borderId="4" xfId="2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/>
    </xf>
    <xf numFmtId="0" fontId="15" fillId="0" borderId="15" xfId="0" applyFont="1" applyBorder="1"/>
    <xf numFmtId="0" fontId="16" fillId="0" borderId="7" xfId="0" applyFont="1" applyBorder="1"/>
    <xf numFmtId="0" fontId="16" fillId="0" borderId="16" xfId="0" applyFont="1" applyBorder="1" applyAlignment="1">
      <alignment horizontal="center"/>
    </xf>
    <xf numFmtId="0" fontId="16" fillId="0" borderId="17" xfId="0" applyFont="1" applyBorder="1"/>
    <xf numFmtId="0" fontId="15" fillId="0" borderId="18" xfId="0" applyFont="1" applyBorder="1"/>
    <xf numFmtId="0" fontId="15" fillId="0" borderId="20" xfId="0" applyFont="1" applyBorder="1"/>
    <xf numFmtId="0" fontId="15" fillId="0" borderId="19" xfId="0" applyFont="1" applyBorder="1"/>
    <xf numFmtId="0" fontId="16" fillId="0" borderId="21" xfId="0" applyFont="1" applyBorder="1" applyAlignment="1">
      <alignment horizontal="center"/>
    </xf>
    <xf numFmtId="0" fontId="15" fillId="0" borderId="22" xfId="0" applyFont="1" applyBorder="1"/>
    <xf numFmtId="0" fontId="16" fillId="0" borderId="23" xfId="0" applyFont="1" applyBorder="1"/>
    <xf numFmtId="0" fontId="16" fillId="0" borderId="24" xfId="0" applyFont="1" applyBorder="1"/>
    <xf numFmtId="0" fontId="15" fillId="0" borderId="12" xfId="0" applyFont="1" applyBorder="1" applyAlignment="1">
      <alignment horizontal="center"/>
    </xf>
    <xf numFmtId="0" fontId="15" fillId="0" borderId="25" xfId="0" applyFont="1" applyBorder="1"/>
    <xf numFmtId="0" fontId="16" fillId="0" borderId="26" xfId="0" applyFont="1" applyBorder="1"/>
    <xf numFmtId="0" fontId="10" fillId="0" borderId="9" xfId="0" applyFont="1" applyBorder="1"/>
    <xf numFmtId="0" fontId="1" fillId="0" borderId="7" xfId="0" applyFont="1" applyBorder="1"/>
    <xf numFmtId="0" fontId="16" fillId="0" borderId="4" xfId="0" applyFont="1" applyBorder="1" applyAlignment="1">
      <alignment horizontal="center"/>
    </xf>
    <xf numFmtId="0" fontId="16" fillId="0" borderId="27" xfId="0" applyFont="1" applyBorder="1"/>
    <xf numFmtId="0" fontId="4" fillId="0" borderId="4" xfId="0" applyFont="1" applyBorder="1" applyAlignment="1">
      <alignment vertical="top"/>
    </xf>
    <xf numFmtId="167" fontId="15" fillId="0" borderId="4" xfId="1" applyNumberFormat="1" applyFont="1" applyBorder="1" applyAlignment="1">
      <alignment horizontal="right" vertical="center"/>
    </xf>
    <xf numFmtId="0" fontId="16" fillId="0" borderId="29" xfId="0" applyFont="1" applyBorder="1"/>
    <xf numFmtId="0" fontId="15" fillId="0" borderId="28" xfId="0" applyFont="1" applyBorder="1" applyAlignment="1">
      <alignment wrapText="1"/>
    </xf>
    <xf numFmtId="0" fontId="16" fillId="4" borderId="2" xfId="0" applyFont="1" applyFill="1" applyBorder="1" applyAlignment="1">
      <alignment horizontal="left" wrapText="1"/>
    </xf>
    <xf numFmtId="9" fontId="18" fillId="2" borderId="2" xfId="0" applyNumberFormat="1" applyFont="1" applyFill="1" applyBorder="1" applyAlignment="1">
      <alignment horizontal="center" vertical="center" wrapText="1"/>
    </xf>
    <xf numFmtId="9" fontId="16" fillId="0" borderId="2" xfId="0" applyNumberFormat="1" applyFont="1" applyBorder="1" applyAlignment="1">
      <alignment horizontal="center" vertical="center" wrapText="1"/>
    </xf>
    <xf numFmtId="9" fontId="18" fillId="4" borderId="2" xfId="1" applyNumberFormat="1" applyFont="1" applyFill="1" applyBorder="1" applyAlignment="1">
      <alignment horizontal="center" vertical="center"/>
    </xf>
    <xf numFmtId="0" fontId="15" fillId="0" borderId="30" xfId="0" applyFont="1" applyBorder="1" applyAlignment="1">
      <alignment wrapText="1"/>
    </xf>
    <xf numFmtId="0" fontId="15" fillId="0" borderId="14" xfId="0" applyFont="1" applyBorder="1"/>
    <xf numFmtId="0" fontId="16" fillId="0" borderId="31" xfId="0" applyFont="1" applyBorder="1" applyAlignment="1">
      <alignment wrapText="1"/>
    </xf>
    <xf numFmtId="0" fontId="16" fillId="0" borderId="32" xfId="0" applyFont="1" applyBorder="1"/>
    <xf numFmtId="0" fontId="15" fillId="0" borderId="0" xfId="0" applyFont="1" applyAlignment="1">
      <alignment horizontal="center"/>
    </xf>
    <xf numFmtId="0" fontId="16" fillId="0" borderId="33" xfId="0" applyFont="1" applyBorder="1"/>
    <xf numFmtId="0" fontId="20" fillId="0" borderId="0" xfId="0" applyFont="1"/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horizontal="left" wrapText="1"/>
    </xf>
    <xf numFmtId="0" fontId="17" fillId="3" borderId="2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/>
    </xf>
  </cellXfs>
  <cellStyles count="11">
    <cellStyle name="Komma" xfId="1" builtinId="3"/>
    <cellStyle name="Komma 2" xfId="7" xr:uid="{E73D14CE-05C9-4162-B3D2-6C4B9D1A72F4}"/>
    <cellStyle name="Komma 3" xfId="10" xr:uid="{4AC249C4-47F4-4CC7-9FE8-1B04A25C7D60}"/>
    <cellStyle name="Procent" xfId="2" builtinId="5"/>
    <cellStyle name="Procent 2" xfId="8" xr:uid="{17BB85A4-21D6-4928-891F-732C2D2ADE41}"/>
    <cellStyle name="Standaard" xfId="0" builtinId="0"/>
    <cellStyle name="Standaard 2" xfId="5" xr:uid="{00000000-0005-0000-0000-000003000000}"/>
    <cellStyle name="Standaard 3" xfId="3" xr:uid="{00000000-0005-0000-0000-000004000000}"/>
    <cellStyle name="Standaard 3 2" xfId="4" xr:uid="{00000000-0005-0000-0000-000005000000}"/>
    <cellStyle name="Standaard 4" xfId="6" xr:uid="{06D74A91-F2E3-42C2-A1C4-8E72FD7C02B0}"/>
    <cellStyle name="Standaard 5" xfId="9" xr:uid="{3ABFBD11-AB96-403D-94E0-8C7791F9E3D7}"/>
  </cellStyles>
  <dxfs count="0"/>
  <tableStyles count="0" defaultTableStyle="TableStyleMedium2" defaultPivotStyle="PivotStyleLight16"/>
  <colors>
    <mruColors>
      <color rgb="FF0299D6"/>
      <color rgb="FFC4EDFE"/>
      <color rgb="FFB00000"/>
      <color rgb="FFFD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3B263-11CD-48D6-A7A9-B2203B79BBE4}">
  <dimension ref="B1:M61"/>
  <sheetViews>
    <sheetView zoomScaleNormal="100" workbookViewId="0">
      <selection activeCell="H19" sqref="H19"/>
    </sheetView>
  </sheetViews>
  <sheetFormatPr defaultRowHeight="10.199999999999999" x14ac:dyDescent="0.2"/>
  <cols>
    <col min="1" max="1" width="2.25" customWidth="1"/>
    <col min="2" max="2" width="20" customWidth="1"/>
    <col min="3" max="3" width="55.125" customWidth="1"/>
    <col min="4" max="4" width="16.375" customWidth="1"/>
    <col min="5" max="5" width="11.125" customWidth="1"/>
    <col min="6" max="6" width="14.125" customWidth="1"/>
    <col min="7" max="7" width="18.625" customWidth="1"/>
    <col min="8" max="9" width="14.125" customWidth="1"/>
    <col min="10" max="10" width="9.625" bestFit="1" customWidth="1"/>
    <col min="11" max="12" width="16.125" bestFit="1" customWidth="1"/>
    <col min="13" max="13" width="14.125" bestFit="1" customWidth="1"/>
    <col min="14" max="14" width="13.75" bestFit="1" customWidth="1"/>
    <col min="15" max="15" width="14.125" bestFit="1" customWidth="1"/>
    <col min="16" max="16" width="12" bestFit="1" customWidth="1"/>
    <col min="17" max="17" width="15.625" customWidth="1"/>
    <col min="18" max="23" width="11.25" customWidth="1"/>
    <col min="26" max="26" width="11.625" bestFit="1" customWidth="1"/>
    <col min="27" max="27" width="13" bestFit="1" customWidth="1"/>
  </cols>
  <sheetData>
    <row r="1" spans="2:9" ht="19.8" x14ac:dyDescent="0.3">
      <c r="B1" s="17" t="s">
        <v>55</v>
      </c>
    </row>
    <row r="3" spans="2:9" ht="17.399999999999999" x14ac:dyDescent="0.3">
      <c r="B3" s="120" t="s">
        <v>5</v>
      </c>
      <c r="C3" s="120"/>
      <c r="D3" s="28"/>
      <c r="I3" s="29"/>
    </row>
    <row r="5" spans="2:9" ht="13.5" customHeight="1" x14ac:dyDescent="0.2">
      <c r="B5" s="30" t="s">
        <v>0</v>
      </c>
      <c r="C5" s="30" t="s">
        <v>1</v>
      </c>
      <c r="D5" s="31" t="s">
        <v>4</v>
      </c>
    </row>
    <row r="6" spans="2:9" ht="12" x14ac:dyDescent="0.2">
      <c r="B6" s="32" t="s">
        <v>20</v>
      </c>
      <c r="C6" s="32" t="s">
        <v>19</v>
      </c>
      <c r="D6" s="33">
        <v>0.25</v>
      </c>
    </row>
    <row r="7" spans="2:9" ht="12" x14ac:dyDescent="0.2">
      <c r="B7" s="34" t="s">
        <v>21</v>
      </c>
      <c r="C7" s="34" t="s">
        <v>22</v>
      </c>
      <c r="D7" s="35">
        <v>0.13</v>
      </c>
    </row>
    <row r="8" spans="2:9" ht="12" x14ac:dyDescent="0.2">
      <c r="B8" s="32" t="s">
        <v>23</v>
      </c>
      <c r="C8" s="32" t="s">
        <v>56</v>
      </c>
      <c r="D8" s="33">
        <v>0.16</v>
      </c>
      <c r="G8" s="36"/>
      <c r="H8" s="36"/>
      <c r="I8" s="36"/>
    </row>
    <row r="9" spans="2:9" ht="12" x14ac:dyDescent="0.2">
      <c r="B9" s="34" t="s">
        <v>24</v>
      </c>
      <c r="C9" s="34" t="s">
        <v>25</v>
      </c>
      <c r="D9" s="35">
        <v>7.0000000000000007E-2</v>
      </c>
      <c r="G9" s="36"/>
      <c r="H9" s="36"/>
      <c r="I9" s="36"/>
    </row>
    <row r="10" spans="2:9" ht="11.4" customHeight="1" x14ac:dyDescent="0.2">
      <c r="B10" s="32" t="s">
        <v>26</v>
      </c>
      <c r="C10" s="32" t="s">
        <v>57</v>
      </c>
      <c r="D10" s="33">
        <v>0.08</v>
      </c>
    </row>
    <row r="11" spans="2:9" ht="12" x14ac:dyDescent="0.2">
      <c r="B11" s="34" t="s">
        <v>27</v>
      </c>
      <c r="C11" s="34" t="s">
        <v>58</v>
      </c>
      <c r="D11" s="35">
        <v>0.06</v>
      </c>
    </row>
    <row r="12" spans="2:9" ht="11.4" customHeight="1" x14ac:dyDescent="0.2">
      <c r="B12" s="32" t="s">
        <v>2</v>
      </c>
      <c r="C12" s="32" t="s">
        <v>28</v>
      </c>
      <c r="D12" s="33">
        <v>0.15</v>
      </c>
    </row>
    <row r="13" spans="2:9" ht="12" x14ac:dyDescent="0.2">
      <c r="B13" s="34" t="s">
        <v>12</v>
      </c>
      <c r="C13" s="34" t="s">
        <v>29</v>
      </c>
      <c r="D13" s="35">
        <v>0.1</v>
      </c>
    </row>
    <row r="14" spans="2:9" ht="11.4" customHeight="1" x14ac:dyDescent="0.2">
      <c r="B14" s="37" t="s">
        <v>11</v>
      </c>
      <c r="C14" s="32" t="s">
        <v>15</v>
      </c>
      <c r="D14" s="38">
        <f>SUM(D6:D13)</f>
        <v>1</v>
      </c>
    </row>
    <row r="15" spans="2:9" ht="12" x14ac:dyDescent="0.2">
      <c r="B15" s="119" t="s">
        <v>35</v>
      </c>
    </row>
    <row r="17" spans="2:4" ht="13.5" customHeight="1" x14ac:dyDescent="0.2"/>
    <row r="18" spans="2:4" ht="13.5" customHeight="1" x14ac:dyDescent="0.2"/>
    <row r="19" spans="2:4" ht="34.950000000000003" customHeight="1" x14ac:dyDescent="0.3">
      <c r="B19" s="121" t="s">
        <v>30</v>
      </c>
      <c r="C19" s="121"/>
      <c r="D19" s="28"/>
    </row>
    <row r="21" spans="2:4" ht="13.5" customHeight="1" x14ac:dyDescent="0.2">
      <c r="B21" s="122" t="s">
        <v>6</v>
      </c>
      <c r="C21" s="122"/>
      <c r="D21" s="39" t="s">
        <v>3</v>
      </c>
    </row>
    <row r="22" spans="2:4" ht="13.5" customHeight="1" x14ac:dyDescent="0.2">
      <c r="B22" s="40" t="s">
        <v>16</v>
      </c>
      <c r="C22" s="41" t="s">
        <v>15</v>
      </c>
      <c r="D22" s="41">
        <v>10</v>
      </c>
    </row>
    <row r="23" spans="2:4" ht="12" x14ac:dyDescent="0.2">
      <c r="B23" s="42" t="s">
        <v>7</v>
      </c>
      <c r="C23" s="42"/>
      <c r="D23" s="43">
        <v>7</v>
      </c>
    </row>
    <row r="24" spans="2:4" ht="12" x14ac:dyDescent="0.2">
      <c r="B24" s="44" t="s">
        <v>17</v>
      </c>
      <c r="C24" s="44"/>
      <c r="D24" s="45">
        <v>3</v>
      </c>
    </row>
    <row r="25" spans="2:4" ht="12" x14ac:dyDescent="0.2">
      <c r="B25" s="42" t="s">
        <v>13</v>
      </c>
      <c r="C25" s="42"/>
      <c r="D25" s="43">
        <v>1</v>
      </c>
    </row>
    <row r="26" spans="2:4" ht="12" x14ac:dyDescent="0.2">
      <c r="B26" s="44" t="s">
        <v>18</v>
      </c>
      <c r="C26" s="44"/>
      <c r="D26" s="45">
        <v>0</v>
      </c>
    </row>
    <row r="27" spans="2:4" ht="12" x14ac:dyDescent="0.2">
      <c r="B27" s="46" t="s">
        <v>36</v>
      </c>
    </row>
    <row r="30" spans="2:4" ht="17.399999999999999" x14ac:dyDescent="0.3">
      <c r="B30" s="121" t="s">
        <v>52</v>
      </c>
      <c r="C30" s="121"/>
      <c r="D30" s="28"/>
    </row>
    <row r="32" spans="2:4" ht="12" x14ac:dyDescent="0.2">
      <c r="B32" s="122" t="s">
        <v>6</v>
      </c>
      <c r="C32" s="122"/>
      <c r="D32" s="39" t="s">
        <v>3</v>
      </c>
    </row>
    <row r="33" spans="2:4" ht="12" x14ac:dyDescent="0.2">
      <c r="B33" s="40" t="s">
        <v>47</v>
      </c>
      <c r="C33" s="41" t="s">
        <v>15</v>
      </c>
      <c r="D33" s="110">
        <v>1</v>
      </c>
    </row>
    <row r="34" spans="2:4" ht="24" x14ac:dyDescent="0.2">
      <c r="B34" s="109" t="s">
        <v>48</v>
      </c>
      <c r="C34" s="42"/>
      <c r="D34" s="112">
        <v>0.67</v>
      </c>
    </row>
    <row r="35" spans="2:4" ht="48" x14ac:dyDescent="0.2">
      <c r="B35" s="44" t="s">
        <v>49</v>
      </c>
      <c r="C35" s="44"/>
      <c r="D35" s="111">
        <v>0.33</v>
      </c>
    </row>
    <row r="36" spans="2:4" ht="36" x14ac:dyDescent="0.2">
      <c r="B36" s="109" t="s">
        <v>50</v>
      </c>
      <c r="C36" s="42"/>
      <c r="D36" s="112">
        <v>0</v>
      </c>
    </row>
    <row r="37" spans="2:4" ht="12" x14ac:dyDescent="0.2">
      <c r="B37" s="46" t="s">
        <v>51</v>
      </c>
    </row>
    <row r="43" spans="2:4" x14ac:dyDescent="0.2">
      <c r="B43" s="1"/>
    </row>
    <row r="45" spans="2:4" x14ac:dyDescent="0.2">
      <c r="B45" s="1"/>
    </row>
    <row r="46" spans="2:4" x14ac:dyDescent="0.2">
      <c r="B46" s="1"/>
    </row>
    <row r="47" spans="2:4" x14ac:dyDescent="0.2">
      <c r="B47" s="1"/>
    </row>
    <row r="48" spans="2:4" x14ac:dyDescent="0.2">
      <c r="B48" s="1"/>
    </row>
    <row r="49" spans="2:13" x14ac:dyDescent="0.2">
      <c r="B49" s="1"/>
    </row>
    <row r="50" spans="2:13" x14ac:dyDescent="0.2">
      <c r="B50" s="1"/>
      <c r="K50" s="11"/>
      <c r="M50" s="15"/>
    </row>
    <row r="51" spans="2:13" x14ac:dyDescent="0.2">
      <c r="B51" s="1"/>
      <c r="K51" s="11"/>
      <c r="M51" s="15"/>
    </row>
    <row r="52" spans="2:13" x14ac:dyDescent="0.2">
      <c r="B52" s="1"/>
      <c r="C52" s="1"/>
      <c r="K52" s="11"/>
      <c r="M52" s="15"/>
    </row>
    <row r="53" spans="2:13" x14ac:dyDescent="0.2">
      <c r="K53" s="11"/>
      <c r="M53" s="15"/>
    </row>
    <row r="54" spans="2:13" x14ac:dyDescent="0.2">
      <c r="K54" s="11"/>
      <c r="M54" s="15"/>
    </row>
    <row r="55" spans="2:13" x14ac:dyDescent="0.2">
      <c r="D55" s="13"/>
      <c r="K55" s="11"/>
      <c r="M55" s="15"/>
    </row>
    <row r="56" spans="2:13" x14ac:dyDescent="0.2">
      <c r="D56" s="13"/>
      <c r="K56" s="11"/>
      <c r="M56" s="15"/>
    </row>
    <row r="57" spans="2:13" x14ac:dyDescent="0.2">
      <c r="D57" s="13"/>
      <c r="K57" s="11"/>
      <c r="M57" s="15"/>
    </row>
    <row r="58" spans="2:13" x14ac:dyDescent="0.2">
      <c r="D58" s="14"/>
    </row>
    <row r="59" spans="2:13" x14ac:dyDescent="0.2">
      <c r="D59" s="12"/>
    </row>
    <row r="61" spans="2:13" x14ac:dyDescent="0.2">
      <c r="D61" s="12"/>
    </row>
  </sheetData>
  <mergeCells count="5">
    <mergeCell ref="B3:C3"/>
    <mergeCell ref="B19:C19"/>
    <mergeCell ref="B21:C21"/>
    <mergeCell ref="B30:C30"/>
    <mergeCell ref="B32:C32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BM60"/>
  <sheetViews>
    <sheetView tabSelected="1" zoomScaleNormal="100" workbookViewId="0">
      <selection activeCell="AD42" sqref="AD42"/>
    </sheetView>
  </sheetViews>
  <sheetFormatPr defaultRowHeight="10.199999999999999" x14ac:dyDescent="0.2"/>
  <cols>
    <col min="1" max="1" width="2.75" customWidth="1"/>
    <col min="2" max="2" width="7.25" customWidth="1"/>
    <col min="3" max="3" width="79.25" customWidth="1"/>
    <col min="4" max="4" width="16.125" customWidth="1"/>
    <col min="5" max="5" width="20.875" customWidth="1"/>
    <col min="6" max="6" width="20.125" style="2" bestFit="1" customWidth="1"/>
    <col min="7" max="7" width="14.125" style="2" customWidth="1"/>
    <col min="8" max="8" width="15.375" style="2" customWidth="1"/>
    <col min="9" max="10" width="13.75" customWidth="1"/>
    <col min="11" max="11" width="2.75" customWidth="1"/>
    <col min="12" max="12" width="5.375" bestFit="1" customWidth="1"/>
    <col min="13" max="13" width="10.125" bestFit="1" customWidth="1"/>
    <col min="14" max="14" width="4.75" bestFit="1" customWidth="1"/>
    <col min="15" max="15" width="11" bestFit="1" customWidth="1"/>
    <col min="16" max="16" width="5.375" bestFit="1" customWidth="1"/>
    <col min="17" max="18" width="15" customWidth="1"/>
    <col min="19" max="20" width="11.875" bestFit="1" customWidth="1"/>
    <col min="21" max="21" width="2.25" customWidth="1"/>
    <col min="22" max="22" width="3.25" customWidth="1"/>
    <col min="23" max="23" width="10.25" bestFit="1" customWidth="1"/>
    <col min="32" max="33" width="3.25" customWidth="1"/>
    <col min="44" max="45" width="3" customWidth="1"/>
    <col min="46" max="46" width="3.375" customWidth="1"/>
    <col min="47" max="56" width="11.625" bestFit="1" customWidth="1"/>
    <col min="57" max="57" width="3" customWidth="1"/>
    <col min="58" max="58" width="2.625" customWidth="1"/>
    <col min="59" max="59" width="3.375" customWidth="1"/>
    <col min="60" max="69" width="11.625" bestFit="1" customWidth="1"/>
    <col min="70" max="70" width="3" customWidth="1"/>
    <col min="71" max="71" width="4.125" customWidth="1"/>
    <col min="72" max="72" width="2.875" customWidth="1"/>
    <col min="73" max="74" width="11.625" bestFit="1" customWidth="1"/>
    <col min="75" max="75" width="11.75" bestFit="1" customWidth="1"/>
    <col min="76" max="76" width="2.875" customWidth="1"/>
    <col min="77" max="77" width="3.25" customWidth="1"/>
  </cols>
  <sheetData>
    <row r="1" spans="1:65" ht="19.8" x14ac:dyDescent="0.3">
      <c r="A1" s="16"/>
      <c r="B1" s="17" t="s">
        <v>34</v>
      </c>
      <c r="K1" s="16"/>
      <c r="L1" s="16"/>
      <c r="AX1" s="3" t="e">
        <f>SUM(#REF!)</f>
        <v>#REF!</v>
      </c>
      <c r="AY1" s="3" t="e">
        <f>SUM(#REF!)</f>
        <v>#REF!</v>
      </c>
      <c r="AZ1" s="3" t="e">
        <f>SUM(#REF!)</f>
        <v>#REF!</v>
      </c>
      <c r="BA1" s="3" t="e">
        <f>SUM(#REF!)</f>
        <v>#REF!</v>
      </c>
      <c r="BB1" s="3" t="e">
        <f>SUM(#REF!)</f>
        <v>#REF!</v>
      </c>
      <c r="BC1" s="3" t="e">
        <f>SUM(#REF!)</f>
        <v>#REF!</v>
      </c>
      <c r="BD1" s="3" t="e">
        <f>SUM(#REF!)</f>
        <v>#REF!</v>
      </c>
      <c r="BE1" s="3" t="e">
        <f>SUM(#REF!)</f>
        <v>#REF!</v>
      </c>
      <c r="BF1" s="3" t="e">
        <f>SUM(#REF!)</f>
        <v>#REF!</v>
      </c>
      <c r="BG1" s="3" t="e">
        <f>SUM(#REF!)</f>
        <v>#REF!</v>
      </c>
      <c r="BK1" s="4"/>
      <c r="BL1" s="4"/>
      <c r="BM1" s="4"/>
    </row>
    <row r="2" spans="1:65" x14ac:dyDescent="0.2">
      <c r="A2" s="16"/>
      <c r="K2" s="16"/>
      <c r="L2" s="16"/>
      <c r="AX2" s="3"/>
      <c r="AY2" s="3"/>
      <c r="AZ2" s="3"/>
      <c r="BA2" s="3"/>
      <c r="BB2" s="3"/>
      <c r="BC2" s="3"/>
      <c r="BD2" s="3"/>
      <c r="BE2" s="3"/>
      <c r="BF2" s="3"/>
      <c r="BG2" s="3"/>
      <c r="BK2" s="4"/>
      <c r="BL2" s="4"/>
      <c r="BM2" s="4"/>
    </row>
    <row r="3" spans="1:65" ht="17.399999999999999" x14ac:dyDescent="0.3">
      <c r="A3" s="16"/>
      <c r="B3" s="120" t="s">
        <v>8</v>
      </c>
      <c r="C3" s="120"/>
      <c r="D3" s="28"/>
      <c r="F3"/>
      <c r="G3"/>
      <c r="H3"/>
      <c r="K3" s="16"/>
      <c r="L3" s="16"/>
      <c r="AW3" s="3"/>
      <c r="AX3" s="3"/>
      <c r="AY3" s="3"/>
      <c r="AZ3" s="3"/>
      <c r="BA3" s="3"/>
      <c r="BB3" s="3"/>
      <c r="BC3" s="3"/>
      <c r="BD3" s="3"/>
      <c r="BE3" s="3"/>
      <c r="BF3" s="3"/>
      <c r="BJ3" s="4"/>
      <c r="BK3" s="4"/>
      <c r="BL3" s="4"/>
    </row>
    <row r="4" spans="1:65" ht="10.8" thickBot="1" x14ac:dyDescent="0.25">
      <c r="A4" s="16"/>
      <c r="B4" s="105"/>
      <c r="F4"/>
      <c r="G4" s="56"/>
      <c r="H4"/>
      <c r="K4" s="16"/>
      <c r="L4" s="16"/>
      <c r="AW4" s="3"/>
      <c r="AX4" s="3"/>
      <c r="AY4" s="3"/>
      <c r="AZ4" s="3"/>
      <c r="BA4" s="3"/>
      <c r="BB4" s="3"/>
      <c r="BC4" s="3"/>
      <c r="BD4" s="3"/>
      <c r="BE4" s="3"/>
      <c r="BF4" s="3"/>
      <c r="BJ4" s="4"/>
      <c r="BK4" s="4"/>
      <c r="BL4" s="4"/>
    </row>
    <row r="5" spans="1:65" ht="12.6" thickTop="1" x14ac:dyDescent="0.2">
      <c r="A5" s="101"/>
      <c r="B5" s="57" t="s">
        <v>0</v>
      </c>
      <c r="C5" s="71" t="s">
        <v>1</v>
      </c>
      <c r="D5" s="70" t="s">
        <v>4</v>
      </c>
      <c r="E5" s="70" t="s">
        <v>9</v>
      </c>
      <c r="F5" s="70" t="s">
        <v>8</v>
      </c>
      <c r="G5" s="107"/>
      <c r="H5"/>
      <c r="K5" s="16"/>
      <c r="L5" s="16"/>
      <c r="AW5" s="3"/>
      <c r="AX5" s="3"/>
      <c r="AY5" s="3"/>
      <c r="AZ5" s="3"/>
      <c r="BA5" s="3"/>
      <c r="BB5" s="3"/>
      <c r="BC5" s="3"/>
      <c r="BD5" s="3"/>
      <c r="BE5" s="3"/>
      <c r="BF5" s="3"/>
      <c r="BJ5" s="4"/>
      <c r="BK5" s="4"/>
      <c r="BL5" s="4"/>
    </row>
    <row r="6" spans="1:65" ht="12" x14ac:dyDescent="0.2">
      <c r="A6" s="16"/>
      <c r="B6" s="100" t="str">
        <f>'Scores en gewichten'!B6</f>
        <v>G1.1</v>
      </c>
      <c r="C6" s="18" t="str">
        <f>'Scores en gewichten'!C6</f>
        <v>Bereikbaarheidsplan</v>
      </c>
      <c r="D6" s="19">
        <f>'Scores en gewichten'!D6</f>
        <v>0.25</v>
      </c>
      <c r="E6" s="20">
        <f>F20</f>
        <v>7</v>
      </c>
      <c r="F6" s="21">
        <f>D6*E6</f>
        <v>1.75</v>
      </c>
      <c r="G6" s="97"/>
      <c r="H6"/>
      <c r="K6" s="16"/>
      <c r="L6" s="16"/>
      <c r="AW6" s="3"/>
      <c r="AX6" s="3"/>
      <c r="AY6" s="3"/>
      <c r="AZ6" s="3"/>
      <c r="BA6" s="3"/>
      <c r="BB6" s="3"/>
      <c r="BC6" s="3"/>
      <c r="BD6" s="3"/>
      <c r="BE6" s="3"/>
      <c r="BF6" s="3"/>
      <c r="BJ6" s="4"/>
      <c r="BK6" s="4"/>
      <c r="BL6" s="4"/>
    </row>
    <row r="7" spans="1:65" ht="12" x14ac:dyDescent="0.2">
      <c r="A7" s="16"/>
      <c r="B7" s="74" t="str">
        <f>'Scores en gewichten'!B7</f>
        <v>G1.2</v>
      </c>
      <c r="C7" s="18" t="str">
        <f>'Scores en gewichten'!C7</f>
        <v>Aantal Afvaarten</v>
      </c>
      <c r="D7" s="19">
        <f>'Scores en gewichten'!D7</f>
        <v>0.13</v>
      </c>
      <c r="E7" s="20" t="str">
        <f>D31</f>
        <v>ongeldig</v>
      </c>
      <c r="F7" s="21" t="e">
        <f>D7*E7</f>
        <v>#VALUE!</v>
      </c>
      <c r="G7" s="81"/>
      <c r="H7"/>
      <c r="K7" s="16"/>
      <c r="L7" s="16"/>
      <c r="AW7" s="3"/>
      <c r="AX7" s="3"/>
      <c r="AY7" s="3"/>
      <c r="AZ7" s="3"/>
      <c r="BA7" s="3"/>
      <c r="BB7" s="3"/>
      <c r="BC7" s="3"/>
      <c r="BD7" s="3"/>
      <c r="BE7" s="3"/>
      <c r="BF7" s="3"/>
      <c r="BJ7" s="4"/>
      <c r="BK7" s="4"/>
      <c r="BL7" s="4"/>
    </row>
    <row r="8" spans="1:65" ht="12" x14ac:dyDescent="0.2">
      <c r="A8" s="16"/>
      <c r="B8" s="74" t="str">
        <f>'Scores en gewichten'!B8</f>
        <v>G2.1</v>
      </c>
      <c r="C8" s="18" t="str">
        <f>'Scores en gewichten'!C8</f>
        <v xml:space="preserve">Portfolio van Reisproducten met bijbehorende tarieven </v>
      </c>
      <c r="D8" s="19">
        <f>'Scores en gewichten'!D8</f>
        <v>0.16</v>
      </c>
      <c r="E8" s="20">
        <f>F21</f>
        <v>10</v>
      </c>
      <c r="F8" s="21">
        <f t="shared" ref="F8:F13" si="0">D8*E8</f>
        <v>1.6</v>
      </c>
      <c r="G8" s="81"/>
      <c r="H8"/>
      <c r="K8" s="16"/>
      <c r="L8" s="16"/>
      <c r="AW8" s="3"/>
      <c r="AX8" s="3"/>
      <c r="AY8" s="3"/>
      <c r="AZ8" s="3"/>
      <c r="BA8" s="3"/>
      <c r="BB8" s="3"/>
      <c r="BC8" s="3"/>
      <c r="BD8" s="3"/>
      <c r="BE8" s="3"/>
      <c r="BF8" s="3"/>
      <c r="BJ8" s="4"/>
      <c r="BK8" s="4"/>
      <c r="BL8" s="4"/>
    </row>
    <row r="9" spans="1:65" ht="12" x14ac:dyDescent="0.2">
      <c r="A9" s="101" t="s">
        <v>15</v>
      </c>
      <c r="B9" s="18" t="str">
        <f>'Scores en gewichten'!B9</f>
        <v>G2.2</v>
      </c>
      <c r="C9" s="18" t="str">
        <f>'Scores en gewichten'!C9</f>
        <v>Tarieven Beschermde Reisrechten</v>
      </c>
      <c r="D9" s="19">
        <f>'Scores en gewichten'!D9</f>
        <v>7.0000000000000007E-2</v>
      </c>
      <c r="E9" s="20">
        <f>D39</f>
        <v>0</v>
      </c>
      <c r="F9" s="21">
        <f t="shared" si="0"/>
        <v>0</v>
      </c>
      <c r="G9" s="81"/>
      <c r="H9"/>
      <c r="K9" s="16"/>
      <c r="L9" s="16"/>
      <c r="AW9" s="3"/>
      <c r="AX9" s="3"/>
      <c r="AY9" s="3"/>
      <c r="AZ9" s="3"/>
      <c r="BA9" s="3"/>
      <c r="BB9" s="3"/>
      <c r="BC9" s="3"/>
      <c r="BD9" s="3"/>
      <c r="BE9" s="3"/>
      <c r="BF9" s="3"/>
      <c r="BJ9" s="4"/>
      <c r="BK9" s="4"/>
      <c r="BL9" s="4"/>
    </row>
    <row r="10" spans="1:65" ht="12" x14ac:dyDescent="0.2">
      <c r="A10" s="16"/>
      <c r="B10" s="74" t="str">
        <f>'Scores en gewichten'!B10</f>
        <v>G3.1</v>
      </c>
      <c r="C10" s="18" t="str">
        <f>'Scores en gewichten'!C10</f>
        <v xml:space="preserve">Comfortable overtocht </v>
      </c>
      <c r="D10" s="19">
        <f>'Scores en gewichten'!D10</f>
        <v>0.08</v>
      </c>
      <c r="E10" s="20">
        <f>F22</f>
        <v>10</v>
      </c>
      <c r="F10" s="21">
        <f t="shared" si="0"/>
        <v>0.8</v>
      </c>
      <c r="G10" s="81"/>
      <c r="H10"/>
      <c r="K10" s="16"/>
      <c r="L10" s="16"/>
      <c r="AW10" s="3"/>
      <c r="AX10" s="3"/>
      <c r="AY10" s="3"/>
      <c r="AZ10" s="3"/>
      <c r="BA10" s="3"/>
      <c r="BB10" s="3"/>
      <c r="BC10" s="3"/>
      <c r="BD10" s="3"/>
      <c r="BE10" s="3"/>
      <c r="BF10" s="3"/>
      <c r="BJ10" s="4"/>
      <c r="BK10" s="4"/>
      <c r="BL10" s="4"/>
    </row>
    <row r="11" spans="1:65" ht="12" x14ac:dyDescent="0.2">
      <c r="A11" s="16"/>
      <c r="B11" s="74" t="str">
        <f>'Scores en gewichten'!B11</f>
        <v>G3.2</v>
      </c>
      <c r="C11" s="18" t="str">
        <f>'Scores en gewichten'!C11</f>
        <v xml:space="preserve">versterken van de ketenreis </v>
      </c>
      <c r="D11" s="19">
        <f>'Scores en gewichten'!D11</f>
        <v>0.06</v>
      </c>
      <c r="E11" s="20">
        <f>F23</f>
        <v>10</v>
      </c>
      <c r="F11" s="21">
        <f t="shared" si="0"/>
        <v>0.6</v>
      </c>
      <c r="G11" s="81"/>
      <c r="H11"/>
      <c r="K11" s="16"/>
      <c r="L11" s="16"/>
      <c r="AW11" s="3"/>
      <c r="AX11" s="3"/>
      <c r="AY11" s="3"/>
      <c r="AZ11" s="3"/>
      <c r="BA11" s="3"/>
      <c r="BB11" s="3"/>
      <c r="BC11" s="3"/>
      <c r="BD11" s="3"/>
      <c r="BE11" s="3"/>
      <c r="BF11" s="3"/>
      <c r="BJ11" s="4"/>
      <c r="BK11" s="4"/>
      <c r="BL11" s="4"/>
    </row>
    <row r="12" spans="1:65" ht="12" x14ac:dyDescent="0.2">
      <c r="A12" s="101"/>
      <c r="B12" s="18" t="str">
        <f>'Scores en gewichten'!B12</f>
        <v>G4</v>
      </c>
      <c r="C12" s="18" t="str">
        <f>'Scores en gewichten'!C12</f>
        <v>Emissiereductie</v>
      </c>
      <c r="D12" s="19">
        <f>'Scores en gewichten'!D12</f>
        <v>0.15</v>
      </c>
      <c r="E12" s="20">
        <f>D53*E58</f>
        <v>0</v>
      </c>
      <c r="F12" s="21">
        <f t="shared" si="0"/>
        <v>0</v>
      </c>
      <c r="G12" s="81"/>
      <c r="H12"/>
      <c r="K12" s="16"/>
      <c r="L12" s="16"/>
      <c r="AW12" s="3"/>
      <c r="AX12" s="3"/>
      <c r="AY12" s="3"/>
      <c r="AZ12" s="3"/>
      <c r="BA12" s="3"/>
      <c r="BB12" s="3"/>
      <c r="BC12" s="3"/>
      <c r="BD12" s="3"/>
      <c r="BE12" s="3"/>
      <c r="BF12" s="3"/>
      <c r="BJ12" s="4"/>
      <c r="BK12" s="4"/>
      <c r="BL12" s="4"/>
    </row>
    <row r="13" spans="1:65" ht="12" x14ac:dyDescent="0.2">
      <c r="A13" s="16"/>
      <c r="B13" s="74" t="str">
        <f>'Scores en gewichten'!B13</f>
        <v>G5</v>
      </c>
      <c r="C13" s="18" t="str">
        <f>'Scores en gewichten'!C13</f>
        <v xml:space="preserve">Regionale bijdrage </v>
      </c>
      <c r="D13" s="19">
        <f>'Scores en gewichten'!D13</f>
        <v>0.1</v>
      </c>
      <c r="E13" s="20">
        <f t="shared" ref="E13" si="1">F24</f>
        <v>10</v>
      </c>
      <c r="F13" s="21">
        <f t="shared" si="0"/>
        <v>1</v>
      </c>
      <c r="G13" s="81"/>
      <c r="H13"/>
      <c r="K13" s="16"/>
      <c r="L13" s="16"/>
      <c r="AW13" s="3"/>
      <c r="AX13" s="3"/>
      <c r="AY13" s="3"/>
      <c r="AZ13" s="3"/>
      <c r="BA13" s="3"/>
      <c r="BB13" s="3"/>
      <c r="BC13" s="3"/>
      <c r="BD13" s="3"/>
      <c r="BE13" s="3"/>
      <c r="BF13" s="3"/>
      <c r="BJ13" s="4"/>
      <c r="BK13" s="4"/>
      <c r="BL13" s="4"/>
    </row>
    <row r="14" spans="1:65" ht="12.6" thickBot="1" x14ac:dyDescent="0.25">
      <c r="A14" s="101"/>
      <c r="B14" s="18"/>
      <c r="C14" s="75" t="s">
        <v>11</v>
      </c>
      <c r="D14" s="85">
        <f>SUM(D6:D13)</f>
        <v>1</v>
      </c>
      <c r="E14" s="77"/>
      <c r="F14" s="106" t="e">
        <f>SUM(F6:F13)</f>
        <v>#VALUE!</v>
      </c>
      <c r="G14" s="104"/>
      <c r="H14"/>
      <c r="K14" s="16"/>
      <c r="L14" s="16"/>
      <c r="AW14" s="3"/>
      <c r="AX14" s="3"/>
      <c r="AY14" s="3"/>
      <c r="AZ14" s="3"/>
      <c r="BA14" s="3"/>
      <c r="BB14" s="3"/>
      <c r="BC14" s="3"/>
      <c r="BD14" s="3"/>
      <c r="BE14" s="3"/>
      <c r="BF14" s="3"/>
      <c r="BJ14" s="4"/>
      <c r="BK14" s="4"/>
      <c r="BL14" s="4"/>
    </row>
    <row r="15" spans="1:65" ht="13.2" thickTop="1" x14ac:dyDescent="0.2">
      <c r="A15" s="16"/>
      <c r="B15" s="102"/>
      <c r="C15" s="22"/>
      <c r="D15" s="2"/>
      <c r="E15" s="65"/>
      <c r="F15" s="23"/>
      <c r="G15" s="60"/>
      <c r="H15"/>
      <c r="K15" s="16"/>
      <c r="L15" s="16"/>
      <c r="AW15" s="3"/>
      <c r="AX15" s="3"/>
      <c r="AY15" s="3"/>
      <c r="AZ15" s="3"/>
      <c r="BA15" s="3"/>
      <c r="BB15" s="3"/>
      <c r="BC15" s="3"/>
      <c r="BD15" s="3"/>
      <c r="BE15" s="3"/>
      <c r="BF15" s="3"/>
      <c r="BJ15" s="4"/>
      <c r="BK15" s="4"/>
      <c r="BL15" s="4"/>
    </row>
    <row r="16" spans="1:65" x14ac:dyDescent="0.2">
      <c r="A16" s="16"/>
      <c r="D16" s="2"/>
      <c r="E16" s="2"/>
      <c r="G16"/>
      <c r="H16"/>
      <c r="K16" s="16"/>
      <c r="L16" s="16"/>
      <c r="AW16" s="3"/>
      <c r="AX16" s="3"/>
      <c r="AY16" s="3"/>
      <c r="AZ16" s="3"/>
      <c r="BA16" s="3"/>
      <c r="BB16" s="3"/>
      <c r="BC16" s="3"/>
      <c r="BD16" s="3"/>
      <c r="BE16" s="3"/>
      <c r="BF16" s="3"/>
      <c r="BJ16" s="4"/>
      <c r="BK16" s="4"/>
      <c r="BL16" s="4"/>
    </row>
    <row r="17" spans="1:64" ht="17.399999999999999" x14ac:dyDescent="0.3">
      <c r="A17" s="16"/>
      <c r="B17" s="120" t="s">
        <v>10</v>
      </c>
      <c r="C17" s="120"/>
      <c r="D17" s="28"/>
      <c r="G17"/>
      <c r="H17"/>
      <c r="K17" s="16"/>
      <c r="L17" s="16"/>
      <c r="AW17" s="3"/>
      <c r="AX17" s="3"/>
      <c r="AY17" s="3"/>
      <c r="AZ17" s="3"/>
      <c r="BA17" s="3"/>
      <c r="BB17" s="3"/>
      <c r="BC17" s="3"/>
      <c r="BD17" s="3"/>
      <c r="BE17" s="3"/>
      <c r="BF17" s="3"/>
      <c r="BJ17" s="4"/>
      <c r="BK17" s="4"/>
      <c r="BL17" s="4"/>
    </row>
    <row r="18" spans="1:64" ht="10.8" thickBot="1" x14ac:dyDescent="0.25">
      <c r="A18" s="16"/>
      <c r="B18" s="1"/>
      <c r="G18"/>
      <c r="H18"/>
      <c r="K18" s="16"/>
      <c r="L18" s="16"/>
      <c r="AW18" s="3"/>
      <c r="AX18" s="3"/>
      <c r="AY18" s="3"/>
      <c r="AZ18" s="3"/>
      <c r="BA18" s="3"/>
      <c r="BB18" s="3"/>
      <c r="BC18" s="3"/>
      <c r="BD18" s="3"/>
      <c r="BE18" s="3"/>
      <c r="BF18" s="3"/>
      <c r="BJ18" s="4"/>
      <c r="BK18" s="4"/>
      <c r="BL18" s="4"/>
    </row>
    <row r="19" spans="1:64" ht="12.6" thickTop="1" x14ac:dyDescent="0.2">
      <c r="A19" s="16"/>
      <c r="B19" s="99" t="s">
        <v>0</v>
      </c>
      <c r="C19" s="71" t="s">
        <v>1</v>
      </c>
      <c r="D19" s="71"/>
      <c r="E19" s="98" t="s">
        <v>14</v>
      </c>
      <c r="F19" s="98" t="s">
        <v>3</v>
      </c>
      <c r="G19" s="69"/>
      <c r="H19" s="58"/>
      <c r="K19" s="16"/>
      <c r="L19" s="16"/>
      <c r="AW19" s="3"/>
      <c r="AX19" s="3"/>
      <c r="AY19" s="3"/>
      <c r="AZ19" s="3"/>
      <c r="BA19" s="3"/>
      <c r="BB19" s="3"/>
      <c r="BC19" s="3"/>
      <c r="BD19" s="3"/>
      <c r="BE19" s="3"/>
      <c r="BF19" s="3"/>
      <c r="BJ19" s="4"/>
      <c r="BK19" s="4"/>
      <c r="BL19" s="4"/>
    </row>
    <row r="20" spans="1:64" ht="12" x14ac:dyDescent="0.2">
      <c r="A20" s="16"/>
      <c r="B20" s="100" t="str">
        <f>B6</f>
        <v>G1.1</v>
      </c>
      <c r="C20" s="18" t="str">
        <f>C6</f>
        <v>Bereikbaarheidsplan</v>
      </c>
      <c r="D20" s="18"/>
      <c r="E20" s="24" t="s">
        <v>7</v>
      </c>
      <c r="F20" s="25">
        <f>VLOOKUP(E20,'Scores en gewichten'!$B$22:$D$26,3,FALSE)</f>
        <v>7</v>
      </c>
      <c r="G20" s="97"/>
      <c r="H20"/>
      <c r="K20" s="16"/>
      <c r="L20" s="16"/>
      <c r="AW20" s="3"/>
      <c r="AX20" s="3"/>
      <c r="AY20" s="3"/>
      <c r="AZ20" s="3"/>
      <c r="BA20" s="3"/>
      <c r="BB20" s="3"/>
      <c r="BC20" s="3"/>
      <c r="BD20" s="3"/>
      <c r="BE20" s="3"/>
      <c r="BF20" s="3"/>
      <c r="BJ20" s="4"/>
      <c r="BK20" s="4"/>
      <c r="BL20" s="4"/>
    </row>
    <row r="21" spans="1:64" ht="12" x14ac:dyDescent="0.2">
      <c r="A21" s="16"/>
      <c r="B21" s="74" t="str">
        <f>B8</f>
        <v>G2.1</v>
      </c>
      <c r="C21" s="18" t="str">
        <f>C8</f>
        <v xml:space="preserve">Portfolio van Reisproducten met bijbehorende tarieven </v>
      </c>
      <c r="D21" s="18"/>
      <c r="E21" s="24" t="s">
        <v>16</v>
      </c>
      <c r="F21" s="26">
        <f>VLOOKUP(E21,'Scores en gewichten'!$B$22:$D$26,3,FALSE)</f>
        <v>10</v>
      </c>
      <c r="G21" s="81"/>
      <c r="H21"/>
      <c r="K21" s="16"/>
      <c r="L21" s="16"/>
      <c r="AW21" s="3"/>
      <c r="AX21" s="3"/>
      <c r="AY21" s="3"/>
      <c r="AZ21" s="3"/>
      <c r="BA21" s="3"/>
      <c r="BB21" s="3"/>
      <c r="BC21" s="3"/>
      <c r="BD21" s="3"/>
      <c r="BE21" s="3"/>
      <c r="BF21" s="3"/>
      <c r="BJ21" s="4"/>
      <c r="BK21" s="4"/>
      <c r="BL21" s="4"/>
    </row>
    <row r="22" spans="1:64" ht="12" x14ac:dyDescent="0.2">
      <c r="A22" s="16"/>
      <c r="B22" s="74" t="str">
        <f>B10</f>
        <v>G3.1</v>
      </c>
      <c r="C22" s="18" t="str">
        <f>C10</f>
        <v xml:space="preserve">Comfortable overtocht </v>
      </c>
      <c r="D22" s="18"/>
      <c r="E22" s="24" t="s">
        <v>16</v>
      </c>
      <c r="F22" s="26">
        <f>VLOOKUP(E22,'Scores en gewichten'!$B$22:$D$26,3,FALSE)</f>
        <v>10</v>
      </c>
      <c r="G22" s="81"/>
      <c r="H22"/>
      <c r="K22" s="16"/>
      <c r="L22" s="16"/>
      <c r="AW22" s="3"/>
      <c r="AX22" s="3"/>
      <c r="AY22" s="3"/>
      <c r="AZ22" s="3"/>
      <c r="BA22" s="3"/>
      <c r="BB22" s="3"/>
      <c r="BC22" s="3"/>
      <c r="BD22" s="3"/>
      <c r="BE22" s="3"/>
      <c r="BF22" s="3"/>
      <c r="BJ22" s="4"/>
      <c r="BK22" s="4"/>
      <c r="BL22" s="4"/>
    </row>
    <row r="23" spans="1:64" ht="12" x14ac:dyDescent="0.2">
      <c r="A23" s="101"/>
      <c r="B23" s="18" t="str">
        <f>B11</f>
        <v>G3.2</v>
      </c>
      <c r="C23" s="18" t="str">
        <f>C11</f>
        <v xml:space="preserve">versterken van de ketenreis </v>
      </c>
      <c r="D23" s="18"/>
      <c r="E23" s="24" t="s">
        <v>16</v>
      </c>
      <c r="F23" s="26">
        <f>VLOOKUP(E23,'Scores en gewichten'!$B$22:$D$26,3,FALSE)</f>
        <v>10</v>
      </c>
      <c r="G23" s="81"/>
      <c r="H23"/>
      <c r="K23" s="16"/>
      <c r="L23" s="16"/>
      <c r="AW23" s="3"/>
      <c r="AX23" s="3"/>
      <c r="AY23" s="3"/>
      <c r="AZ23" s="3"/>
      <c r="BA23" s="3"/>
      <c r="BB23" s="3"/>
      <c r="BC23" s="3"/>
      <c r="BD23" s="3"/>
      <c r="BE23" s="3"/>
      <c r="BF23" s="3"/>
      <c r="BJ23" s="4"/>
      <c r="BK23" s="4"/>
      <c r="BL23" s="4"/>
    </row>
    <row r="24" spans="1:64" ht="12" x14ac:dyDescent="0.2">
      <c r="A24" s="101"/>
      <c r="B24" s="18" t="str">
        <f t="shared" ref="B24:C24" si="2">B13</f>
        <v>G5</v>
      </c>
      <c r="C24" s="18" t="str">
        <f t="shared" si="2"/>
        <v xml:space="preserve">Regionale bijdrage </v>
      </c>
      <c r="D24" s="18"/>
      <c r="E24" s="24" t="s">
        <v>16</v>
      </c>
      <c r="F24" s="26">
        <f>VLOOKUP(E24,'Scores en gewichten'!$B$22:$D$26,3,FALSE)</f>
        <v>10</v>
      </c>
      <c r="G24" s="18"/>
      <c r="H24" s="58"/>
      <c r="K24" s="16"/>
      <c r="L24" s="16"/>
      <c r="AW24" s="3"/>
      <c r="AX24" s="3"/>
      <c r="AY24" s="3"/>
      <c r="AZ24" s="3"/>
      <c r="BA24" s="3"/>
      <c r="BB24" s="3"/>
      <c r="BC24" s="3"/>
      <c r="BD24" s="3"/>
      <c r="BE24" s="3"/>
      <c r="BF24" s="3"/>
      <c r="BJ24" s="4"/>
      <c r="BK24" s="4"/>
      <c r="BL24" s="4"/>
    </row>
    <row r="25" spans="1:64" ht="12.6" thickBot="1" x14ac:dyDescent="0.25">
      <c r="A25" s="101"/>
      <c r="B25" s="18"/>
      <c r="C25" s="18"/>
      <c r="D25" s="103"/>
      <c r="E25" s="103"/>
      <c r="F25" s="103"/>
      <c r="G25" s="104"/>
      <c r="H25"/>
      <c r="K25" s="16"/>
      <c r="L25" s="16"/>
      <c r="AW25" s="3"/>
      <c r="AX25" s="3"/>
      <c r="AY25" s="3"/>
      <c r="AZ25" s="3"/>
      <c r="BA25" s="3"/>
      <c r="BB25" s="3"/>
      <c r="BC25" s="3"/>
      <c r="BD25" s="3"/>
      <c r="BE25" s="3"/>
      <c r="BF25" s="3"/>
      <c r="BJ25" s="4"/>
      <c r="BK25" s="4"/>
      <c r="BL25" s="4"/>
    </row>
    <row r="26" spans="1:64" ht="13.2" thickTop="1" x14ac:dyDescent="0.2">
      <c r="A26" s="16"/>
      <c r="B26" s="102"/>
      <c r="C26" s="102"/>
      <c r="D26" s="27"/>
      <c r="E26" s="27"/>
      <c r="F26" s="27"/>
      <c r="G26"/>
      <c r="H26"/>
      <c r="K26" s="16"/>
      <c r="L26" s="16"/>
      <c r="AW26" s="3"/>
      <c r="AX26" s="3"/>
      <c r="AY26" s="3"/>
      <c r="AZ26" s="3"/>
      <c r="BA26" s="3"/>
      <c r="BB26" s="3"/>
      <c r="BC26" s="3"/>
      <c r="BD26" s="3"/>
      <c r="BE26" s="3"/>
      <c r="BF26" s="3"/>
      <c r="BJ26" s="4"/>
      <c r="BK26" s="4"/>
      <c r="BL26" s="4"/>
    </row>
    <row r="27" spans="1:64" x14ac:dyDescent="0.2">
      <c r="A27" s="16"/>
      <c r="D27" s="2"/>
      <c r="E27" s="2"/>
      <c r="G27"/>
      <c r="H27"/>
      <c r="K27" s="16"/>
      <c r="L27" s="16"/>
      <c r="AW27" s="3"/>
      <c r="AX27" s="3"/>
      <c r="AY27" s="3"/>
      <c r="AZ27" s="3"/>
      <c r="BA27" s="3"/>
      <c r="BB27" s="3"/>
      <c r="BC27" s="3"/>
      <c r="BD27" s="3"/>
      <c r="BE27" s="3"/>
      <c r="BF27" s="3"/>
      <c r="BJ27" s="4"/>
      <c r="BK27" s="4"/>
      <c r="BL27" s="4"/>
    </row>
    <row r="28" spans="1:64" ht="18" thickBot="1" x14ac:dyDescent="0.35">
      <c r="A28" s="16"/>
      <c r="B28" s="120" t="s">
        <v>33</v>
      </c>
      <c r="C28" s="120"/>
      <c r="D28" s="28"/>
      <c r="F28" s="66"/>
      <c r="G28"/>
      <c r="H28"/>
      <c r="K28" s="16"/>
      <c r="L28" s="16"/>
      <c r="AW28" s="3"/>
      <c r="AX28" s="3"/>
      <c r="AY28" s="3"/>
      <c r="AZ28" s="3"/>
      <c r="BA28" s="3"/>
      <c r="BB28" s="3"/>
      <c r="BC28" s="3"/>
      <c r="BD28" s="3"/>
      <c r="BE28" s="3"/>
      <c r="BF28" s="3"/>
      <c r="BJ28" s="4"/>
      <c r="BK28" s="4"/>
      <c r="BL28" s="4"/>
    </row>
    <row r="29" spans="1:64" ht="13.2" thickTop="1" thickBot="1" x14ac:dyDescent="0.25">
      <c r="B29" s="73" t="s">
        <v>15</v>
      </c>
      <c r="C29" s="93" t="s">
        <v>15</v>
      </c>
      <c r="D29" s="86" t="s">
        <v>15</v>
      </c>
      <c r="E29" s="86" t="s">
        <v>15</v>
      </c>
      <c r="F29" s="83" t="s">
        <v>15</v>
      </c>
      <c r="G29" s="82"/>
      <c r="I29" s="2"/>
      <c r="J29" s="7"/>
      <c r="K29" s="7"/>
      <c r="O29" s="5"/>
      <c r="P29" s="6"/>
      <c r="Q29" s="10"/>
      <c r="R29" s="10"/>
    </row>
    <row r="30" spans="1:64" ht="12.6" thickTop="1" x14ac:dyDescent="0.2">
      <c r="A30" s="63"/>
      <c r="B30" s="18" t="s">
        <v>15</v>
      </c>
      <c r="C30" s="92" t="s">
        <v>32</v>
      </c>
      <c r="D30" s="91" t="s">
        <v>31</v>
      </c>
      <c r="E30" s="74" t="s">
        <v>15</v>
      </c>
      <c r="F30" s="18" t="s">
        <v>15</v>
      </c>
      <c r="G30" s="81"/>
      <c r="I30" s="2"/>
      <c r="J30" s="7"/>
      <c r="K30" s="7"/>
      <c r="O30" s="5"/>
      <c r="P30" s="6"/>
      <c r="Q30" s="10"/>
      <c r="R30" s="10"/>
    </row>
    <row r="31" spans="1:64" ht="12.6" thickBot="1" x14ac:dyDescent="0.25">
      <c r="B31" s="74" t="s">
        <v>15</v>
      </c>
      <c r="C31" s="89"/>
      <c r="D31" s="90" t="str">
        <f>IF(C31&lt;17717,"ongeldig",MIN(10,10*((C31-17717)/500)^0.4))</f>
        <v>ongeldig</v>
      </c>
      <c r="E31" s="74" t="s">
        <v>15</v>
      </c>
      <c r="F31" s="18" t="s">
        <v>15</v>
      </c>
      <c r="G31" s="81"/>
      <c r="I31" s="2"/>
      <c r="J31" s="2"/>
      <c r="K31" s="2"/>
      <c r="O31" s="5"/>
      <c r="P31" s="6"/>
      <c r="Q31" s="10"/>
      <c r="R31" s="10"/>
    </row>
    <row r="32" spans="1:64" ht="12.6" thickTop="1" x14ac:dyDescent="0.2">
      <c r="B32" s="74" t="s">
        <v>15</v>
      </c>
      <c r="C32" s="88" t="s">
        <v>15</v>
      </c>
      <c r="D32" s="88" t="s">
        <v>15</v>
      </c>
      <c r="E32" s="18" t="s">
        <v>15</v>
      </c>
      <c r="F32" s="18" t="s">
        <v>15</v>
      </c>
      <c r="G32" s="81"/>
      <c r="I32" s="2"/>
      <c r="J32" s="2"/>
      <c r="K32" s="2"/>
      <c r="O32" s="5"/>
      <c r="P32" s="6"/>
      <c r="Q32" s="10"/>
      <c r="R32" s="10"/>
    </row>
    <row r="33" spans="1:18" ht="12.6" thickBot="1" x14ac:dyDescent="0.25">
      <c r="B33" s="74"/>
      <c r="C33" s="75" t="s">
        <v>15</v>
      </c>
      <c r="D33" s="85" t="s">
        <v>15</v>
      </c>
      <c r="E33" s="77"/>
      <c r="F33" s="78" t="s">
        <v>15</v>
      </c>
      <c r="G33" s="18"/>
      <c r="H33" s="80"/>
      <c r="I33" s="2"/>
      <c r="J33" s="2"/>
      <c r="K33" s="2"/>
      <c r="O33" s="5"/>
      <c r="P33" s="6"/>
      <c r="Q33" s="10"/>
      <c r="R33" s="10"/>
    </row>
    <row r="34" spans="1:18" ht="10.8" thickTop="1" x14ac:dyDescent="0.2">
      <c r="B34" s="60"/>
      <c r="E34" s="60"/>
      <c r="F34" s="65"/>
      <c r="G34" s="65"/>
      <c r="I34" s="2"/>
      <c r="J34" s="2"/>
      <c r="K34" s="2"/>
      <c r="O34" s="5"/>
      <c r="P34" s="6"/>
      <c r="Q34" s="10"/>
      <c r="R34" s="10"/>
    </row>
    <row r="35" spans="1:18" x14ac:dyDescent="0.2">
      <c r="D35" s="2"/>
      <c r="E35" s="2"/>
      <c r="G35"/>
      <c r="H35"/>
      <c r="I35" s="2"/>
      <c r="J35" s="2"/>
      <c r="K35" s="2"/>
    </row>
    <row r="36" spans="1:18" ht="18" thickBot="1" x14ac:dyDescent="0.35">
      <c r="B36" s="123" t="s">
        <v>37</v>
      </c>
      <c r="C36" s="123"/>
      <c r="D36" s="28"/>
      <c r="E36" s="56"/>
      <c r="F36" s="66"/>
      <c r="G36"/>
      <c r="H36"/>
      <c r="I36" s="2"/>
      <c r="J36" s="2"/>
      <c r="K36" s="2"/>
    </row>
    <row r="37" spans="1:18" ht="13.2" thickTop="1" thickBot="1" x14ac:dyDescent="0.25">
      <c r="B37" s="84" t="s">
        <v>15</v>
      </c>
      <c r="C37" s="59" t="s">
        <v>15</v>
      </c>
      <c r="D37" s="86" t="s">
        <v>15</v>
      </c>
      <c r="E37" s="83" t="s">
        <v>15</v>
      </c>
      <c r="F37" s="83" t="s">
        <v>15</v>
      </c>
      <c r="G37" s="82"/>
      <c r="H37" s="80"/>
    </row>
    <row r="38" spans="1:18" ht="12.6" thickTop="1" x14ac:dyDescent="0.2">
      <c r="A38" s="63"/>
      <c r="B38" s="18" t="s">
        <v>15</v>
      </c>
      <c r="C38" s="87" t="s">
        <v>59</v>
      </c>
      <c r="D38" s="95" t="s">
        <v>31</v>
      </c>
      <c r="E38" s="74" t="s">
        <v>15</v>
      </c>
      <c r="F38" s="18" t="s">
        <v>15</v>
      </c>
      <c r="G38" s="81"/>
      <c r="J38" s="1"/>
      <c r="K38" s="1"/>
      <c r="O38" s="8"/>
      <c r="P38" s="9"/>
    </row>
    <row r="39" spans="1:18" ht="12.6" thickBot="1" x14ac:dyDescent="0.25">
      <c r="A39" s="63"/>
      <c r="B39" s="18" t="s">
        <v>15</v>
      </c>
      <c r="C39" s="94"/>
      <c r="D39" s="96">
        <f>IF(C39&lt;0,"ongeldig",MIN(10*(C39/0.1),10))</f>
        <v>0</v>
      </c>
      <c r="E39" s="18" t="s">
        <v>15</v>
      </c>
      <c r="F39" s="18" t="s">
        <v>15</v>
      </c>
      <c r="G39" s="81"/>
      <c r="J39" s="1"/>
      <c r="K39" s="1"/>
      <c r="O39" s="8"/>
      <c r="P39" s="9"/>
    </row>
    <row r="40" spans="1:18" ht="12.6" thickTop="1" x14ac:dyDescent="0.2">
      <c r="B40" s="74" t="s">
        <v>15</v>
      </c>
      <c r="C40" s="18" t="s">
        <v>15</v>
      </c>
      <c r="D40" s="88" t="s">
        <v>15</v>
      </c>
      <c r="E40" s="18" t="s">
        <v>15</v>
      </c>
      <c r="F40" s="18" t="s">
        <v>15</v>
      </c>
      <c r="G40" s="81"/>
    </row>
    <row r="41" spans="1:18" ht="12.6" thickBot="1" x14ac:dyDescent="0.25">
      <c r="B41" s="74"/>
      <c r="C41" s="75" t="s">
        <v>15</v>
      </c>
      <c r="D41" s="76" t="s">
        <v>15</v>
      </c>
      <c r="E41" s="77"/>
      <c r="F41" s="78" t="s">
        <v>15</v>
      </c>
      <c r="G41" s="79"/>
      <c r="H41" s="80"/>
    </row>
    <row r="42" spans="1:18" ht="10.8" thickTop="1" x14ac:dyDescent="0.2">
      <c r="B42" s="60"/>
      <c r="D42" s="60"/>
      <c r="E42" s="60"/>
      <c r="F42" s="65"/>
    </row>
    <row r="44" spans="1:18" x14ac:dyDescent="0.2">
      <c r="D44" s="2"/>
      <c r="E44" s="2"/>
      <c r="G44"/>
    </row>
    <row r="45" spans="1:18" ht="18" thickBot="1" x14ac:dyDescent="0.35">
      <c r="B45" s="123" t="s">
        <v>60</v>
      </c>
      <c r="C45" s="123"/>
      <c r="D45" s="28"/>
      <c r="G45"/>
      <c r="H45" s="56"/>
      <c r="J45" s="56"/>
    </row>
    <row r="46" spans="1:18" ht="12.6" thickTop="1" x14ac:dyDescent="0.2">
      <c r="A46" s="63"/>
      <c r="B46" s="72" t="s">
        <v>15</v>
      </c>
      <c r="C46" s="57" t="s">
        <v>15</v>
      </c>
      <c r="D46" s="70" t="s">
        <v>15</v>
      </c>
      <c r="E46" s="70" t="s">
        <v>15</v>
      </c>
      <c r="F46" s="70" t="s">
        <v>15</v>
      </c>
      <c r="G46" s="69"/>
      <c r="I46" s="68"/>
      <c r="J46" s="63"/>
    </row>
    <row r="47" spans="1:18" ht="63.6" x14ac:dyDescent="0.3">
      <c r="A47" s="63"/>
      <c r="B47" s="18" t="s">
        <v>15</v>
      </c>
      <c r="C47" s="50" t="s">
        <v>41</v>
      </c>
      <c r="D47" s="51" t="s">
        <v>45</v>
      </c>
      <c r="E47" s="51" t="s">
        <v>43</v>
      </c>
      <c r="F47" s="48" t="s">
        <v>4</v>
      </c>
      <c r="G47" s="51" t="s">
        <v>42</v>
      </c>
      <c r="H47" s="51" t="s">
        <v>46</v>
      </c>
      <c r="I47" s="51" t="s">
        <v>8</v>
      </c>
      <c r="J47" s="67"/>
    </row>
    <row r="48" spans="1:18" ht="12" x14ac:dyDescent="0.2">
      <c r="B48" s="61" t="s">
        <v>15</v>
      </c>
      <c r="C48" s="49">
        <v>2029</v>
      </c>
      <c r="D48" s="53">
        <v>0</v>
      </c>
      <c r="E48" s="53">
        <v>0.8</v>
      </c>
      <c r="F48" s="54">
        <v>5</v>
      </c>
      <c r="G48" s="54">
        <v>1</v>
      </c>
      <c r="H48" s="54"/>
      <c r="I48" s="54">
        <f>IF(H48&lt;0,"ongeldig",MIN(G48*F48*H48))</f>
        <v>0</v>
      </c>
      <c r="J48" s="67"/>
    </row>
    <row r="49" spans="1:11" ht="12" x14ac:dyDescent="0.2">
      <c r="A49" s="63"/>
      <c r="B49" s="18" t="s">
        <v>15</v>
      </c>
      <c r="C49" s="49" t="s">
        <v>38</v>
      </c>
      <c r="D49" s="53">
        <v>0.15</v>
      </c>
      <c r="E49" s="52" t="s">
        <v>39</v>
      </c>
      <c r="F49" s="54">
        <v>4</v>
      </c>
      <c r="G49" s="54">
        <v>5</v>
      </c>
      <c r="H49" s="54"/>
      <c r="I49" s="54">
        <f>IF(H49&lt;0,"ongeldig",MIN(G49*F49*H49))</f>
        <v>0</v>
      </c>
      <c r="J49" s="67"/>
    </row>
    <row r="50" spans="1:11" ht="12" x14ac:dyDescent="0.2">
      <c r="B50" s="61"/>
      <c r="C50" s="49">
        <v>2035</v>
      </c>
      <c r="D50" s="53">
        <v>0.35</v>
      </c>
      <c r="E50" s="53" t="s">
        <v>40</v>
      </c>
      <c r="F50" s="54">
        <v>1</v>
      </c>
      <c r="G50" s="54">
        <v>5</v>
      </c>
      <c r="H50" s="54"/>
      <c r="I50" s="54">
        <f t="shared" ref="I50" si="3">IF(H50&lt;0,"ongeldig",MIN(G50*F50*H50))</f>
        <v>0</v>
      </c>
      <c r="J50" s="67"/>
    </row>
    <row r="51" spans="1:11" ht="12" x14ac:dyDescent="0.2">
      <c r="B51" s="62"/>
      <c r="C51" s="48" t="s">
        <v>44</v>
      </c>
      <c r="D51" s="47" t="s">
        <v>15</v>
      </c>
      <c r="E51" s="47" t="s">
        <v>15</v>
      </c>
      <c r="F51" s="47" t="s">
        <v>15</v>
      </c>
      <c r="G51" s="47" t="s">
        <v>15</v>
      </c>
      <c r="H51" s="47" t="s">
        <v>15</v>
      </c>
      <c r="I51" s="55">
        <f>SUM(I48:I50)</f>
        <v>0</v>
      </c>
      <c r="J51" s="67"/>
    </row>
    <row r="52" spans="1:11" ht="12.6" thickBot="1" x14ac:dyDescent="0.25">
      <c r="A52" s="63"/>
      <c r="C52" s="59"/>
      <c r="D52" s="18"/>
      <c r="E52" s="18"/>
      <c r="F52" s="18"/>
      <c r="G52" s="18"/>
      <c r="H52" s="18"/>
      <c r="I52" s="117"/>
      <c r="J52" s="63"/>
    </row>
    <row r="53" spans="1:11" ht="13.2" thickTop="1" thickBot="1" x14ac:dyDescent="0.25">
      <c r="A53" s="63"/>
      <c r="C53" s="108" t="s">
        <v>54</v>
      </c>
      <c r="D53" s="118">
        <f>10*(I51/2435)</f>
        <v>0</v>
      </c>
      <c r="J53" s="63"/>
    </row>
    <row r="54" spans="1:11" ht="10.8" thickTop="1" x14ac:dyDescent="0.2">
      <c r="A54" s="63"/>
      <c r="C54" s="60" t="s">
        <v>15</v>
      </c>
      <c r="D54" s="60"/>
      <c r="J54" s="63"/>
    </row>
    <row r="55" spans="1:11" x14ac:dyDescent="0.2">
      <c r="A55" s="63"/>
      <c r="J55" s="63"/>
    </row>
    <row r="56" spans="1:11" ht="10.8" thickBot="1" x14ac:dyDescent="0.25">
      <c r="A56" s="63"/>
      <c r="D56" s="56"/>
      <c r="E56" s="56"/>
      <c r="K56" s="58"/>
    </row>
    <row r="57" spans="1:11" ht="12.6" thickTop="1" x14ac:dyDescent="0.2">
      <c r="B57" s="64"/>
      <c r="C57" s="108" t="s">
        <v>53</v>
      </c>
      <c r="D57" s="59" t="s">
        <v>14</v>
      </c>
      <c r="E57" s="114" t="s">
        <v>3</v>
      </c>
      <c r="J57" s="63"/>
    </row>
    <row r="58" spans="1:11" ht="24.6" thickBot="1" x14ac:dyDescent="0.25">
      <c r="A58" s="63"/>
      <c r="C58" s="113"/>
      <c r="D58" s="115" t="s">
        <v>48</v>
      </c>
      <c r="E58" s="116">
        <f xml:space="preserve"> VLOOKUP(D58,'Scores en gewichten'!$B$33:$D$36,3,FALSE)</f>
        <v>0.67</v>
      </c>
      <c r="F58" s="80"/>
      <c r="K58" s="58"/>
    </row>
    <row r="59" spans="1:11" ht="11.4" thickTop="1" thickBot="1" x14ac:dyDescent="0.25">
      <c r="A59" s="63"/>
      <c r="E59" s="56"/>
      <c r="G59" s="66"/>
      <c r="K59" s="58"/>
    </row>
    <row r="60" spans="1:11" ht="10.8" thickTop="1" x14ac:dyDescent="0.2">
      <c r="B60" s="60"/>
      <c r="C60" s="60"/>
      <c r="D60" s="60"/>
      <c r="F60" s="65"/>
      <c r="H60" s="65"/>
      <c r="I60" s="60"/>
      <c r="J60" s="60"/>
    </row>
  </sheetData>
  <mergeCells count="5">
    <mergeCell ref="B3:C3"/>
    <mergeCell ref="B17:C17"/>
    <mergeCell ref="B28:C28"/>
    <mergeCell ref="B36:C36"/>
    <mergeCell ref="B45:C45"/>
  </mergeCells>
  <phoneticPr fontId="11" type="noConversion"/>
  <pageMargins left="0.25" right="0.25" top="0.75" bottom="0.75" header="0.3" footer="0.3"/>
  <pageSetup paperSize="8"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8196524-A96A-4712-830D-9CBD83D6D270}">
          <x14:formula1>
            <xm:f>'Scores en gewichten'!$B$22:$B$26</xm:f>
          </x14:formula1>
          <xm:sqref>E20:E24</xm:sqref>
        </x14:dataValidation>
        <x14:dataValidation type="list" allowBlank="1" showInputMessage="1" showErrorMessage="1" xr:uid="{F31107F0-D705-48FA-A6D4-6527628785DF}">
          <x14:formula1>
            <xm:f>'Scores en gewichten'!$B$33:$B$36</xm:f>
          </x14:formula1>
          <xm:sqref>D58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3bfcdc-4705-42cc-a283-89cdd8a00123" xsi:nil="true"/>
    <lcf76f155ced4ddcb4097134ff3c332f xmlns="a7eb6bcf-cc33-465f-b0a0-0691c366e1b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CF15AE4010E499EA82E2B1DA921A9" ma:contentTypeVersion="12" ma:contentTypeDescription="Create a new document." ma:contentTypeScope="" ma:versionID="0792b8cbe48e3a437df9a6c59370d742">
  <xsd:schema xmlns:xsd="http://www.w3.org/2001/XMLSchema" xmlns:xs="http://www.w3.org/2001/XMLSchema" xmlns:p="http://schemas.microsoft.com/office/2006/metadata/properties" xmlns:ns2="a7eb6bcf-cc33-465f-b0a0-0691c366e1bb" xmlns:ns3="3e3bfcdc-4705-42cc-a283-89cdd8a00123" targetNamespace="http://schemas.microsoft.com/office/2006/metadata/properties" ma:root="true" ma:fieldsID="426c84d8d7c76841d3fed5a1232db577" ns2:_="" ns3:_="">
    <xsd:import namespace="a7eb6bcf-cc33-465f-b0a0-0691c366e1bb"/>
    <xsd:import namespace="3e3bfcdc-4705-42cc-a283-89cdd8a00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b6bcf-cc33-465f-b0a0-0691c366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59e886-a775-442a-93ba-94374e8de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bfcdc-4705-42cc-a283-89cdd8a0012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99e564-baee-4014-b56b-972c8101467e}" ma:internalName="TaxCatchAll" ma:showField="CatchAllData" ma:web="3e3bfcdc-4705-42cc-a283-89cdd8a00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FD12C9-4A40-45E9-9292-DEB830393E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D28729-BBE5-4369-A6A0-3FAB7E0262C3}">
  <ds:schemaRefs>
    <ds:schemaRef ds:uri="http://purl.org/dc/terms/"/>
    <ds:schemaRef ds:uri="a78744a6-bd3f-43e5-b3ce-ab9b48b3fef7"/>
    <ds:schemaRef ds:uri="http://schemas.microsoft.com/office/2006/documentManagement/types"/>
    <ds:schemaRef ds:uri="3b87f2a6-1146-4ca9-8b57-ccf261563ce9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c827bc06-3efa-4680-8b9e-787a8a83c3cc"/>
    <ds:schemaRef ds:uri="927c8997-9174-451e-9577-95de96b20ef2"/>
    <ds:schemaRef ds:uri="9545fea9-2b49-4d9e-abbf-0d0df5b35fa3"/>
    <ds:schemaRef ds:uri="c2065cde-2ad4-4168-bb0f-7dc61325c9af"/>
    <ds:schemaRef ds:uri="adbcfb1e-d3ea-4143-9736-cadf2a85da36"/>
    <ds:schemaRef ds:uri="3e3bfcdc-4705-42cc-a283-89cdd8a00123"/>
    <ds:schemaRef ds:uri="a7eb6bcf-cc33-465f-b0a0-0691c366e1bb"/>
  </ds:schemaRefs>
</ds:datastoreItem>
</file>

<file path=customXml/itemProps3.xml><?xml version="1.0" encoding="utf-8"?>
<ds:datastoreItem xmlns:ds="http://schemas.openxmlformats.org/officeDocument/2006/customXml" ds:itemID="{8D3F1C23-C192-4068-8300-37804A3D29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Scores en gewichten</vt:lpstr>
      <vt:lpstr>Voorbeeldberekening</vt:lpstr>
      <vt:lpstr>Voorbeeldberekening!Afdrukbereik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2018-11-05T09:55:18Z</dcterms:created>
  <dcterms:modified xsi:type="dcterms:W3CDTF">2026-03-24T15:43:40Z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0x010100365CF15AE4010E499EA82E2B1DA921A9</vt:lpwstr>
  </property>
  <property fmtid="{D5CDD505-2E9C-101B-9397-08002B2CF9AE}" pid="3" name="Order">
    <vt:r8>70200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dlc_DocIdItemGuid">
    <vt:lpwstr>d0c36dd6-d790-4158-9d72-ac9208f86ccf</vt:lpwstr>
  </property>
  <property fmtid="{D5CDD505-2E9C-101B-9397-08002B2CF9AE}" pid="8" name="MediaServiceImageTags">
    <vt:lpwstr/>
  </property>
</Properties>
</file>