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autoCompressPictures="0"/>
  <mc:AlternateContent xmlns:mc="http://schemas.openxmlformats.org/markup-compatibility/2006">
    <mc:Choice Requires="x15">
      <x15ac:absPath xmlns:x15ac="http://schemas.microsoft.com/office/spreadsheetml/2010/11/ac" url="/Users/jmpisters/Library/CloudStorage/Dropbox/Light2020/Gem. Nissewaard/OVL - 2025/Bijlage(n)/"/>
    </mc:Choice>
  </mc:AlternateContent>
  <xr:revisionPtr revIDLastSave="0" documentId="13_ncr:1_{A763C70B-695D-F642-A6CD-50C170A2D122}" xr6:coauthVersionLast="47" xr6:coauthVersionMax="47" xr10:uidLastSave="{00000000-0000-0000-0000-000000000000}"/>
  <workbookProtection workbookAlgorithmName="SHA-512" workbookHashValue="bwCXm0mqOMgRU+vImRr9Tg6A88+wzMY0AGRhsUdO5ZjLEh+fmcCXAPaszPMT3YXORQIMIVExDj/gsm9+nt6O6w==" workbookSaltValue="Ic0eWpWf8R6lobbW/Ul9Sg==" workbookSpinCount="100000" lockStructure="1"/>
  <bookViews>
    <workbookView xWindow="4120" yWindow="500" windowWidth="40020" windowHeight="24540" xr2:uid="{00000000-000D-0000-FFFF-FFFF00000000}"/>
  </bookViews>
  <sheets>
    <sheet name="kortingen" sheetId="2" r:id="rId1"/>
  </sheets>
  <definedNames>
    <definedName name="_xlnm.Print_Area" localSheetId="0">kortingen!$D$1:$Y$26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3" i="2" l="1"/>
  <c r="R23" i="2"/>
  <c r="Q22" i="2"/>
  <c r="R22" i="2"/>
  <c r="Q24" i="2"/>
  <c r="R24" i="2"/>
  <c r="Q7" i="2"/>
  <c r="R7" i="2"/>
  <c r="S7" i="2"/>
  <c r="Q8" i="2"/>
  <c r="R8" i="2"/>
  <c r="S8" i="2"/>
  <c r="Q9" i="2"/>
  <c r="R9" i="2"/>
  <c r="Q10" i="2"/>
  <c r="R10" i="2"/>
  <c r="Q11" i="2"/>
  <c r="R11" i="2"/>
  <c r="Q12" i="2"/>
  <c r="R12" i="2"/>
  <c r="Q13" i="2"/>
  <c r="R13" i="2"/>
  <c r="Q14" i="2"/>
  <c r="R14" i="2"/>
  <c r="T14" i="2"/>
  <c r="Q15" i="2"/>
  <c r="R15" i="2"/>
  <c r="Q16" i="2"/>
  <c r="R16" i="2"/>
  <c r="S16" i="2"/>
  <c r="Q17" i="2"/>
  <c r="R17" i="2"/>
  <c r="Q18" i="2"/>
  <c r="R18" i="2"/>
  <c r="Q19" i="2"/>
  <c r="R19" i="2"/>
  <c r="T19" i="2"/>
  <c r="Q20" i="2"/>
  <c r="R20" i="2"/>
  <c r="Q21" i="2"/>
  <c r="R21" i="2"/>
  <c r="Q6" i="2"/>
  <c r="R6" i="2"/>
  <c r="F49" i="2"/>
  <c r="N10" i="2"/>
  <c r="N11" i="2"/>
  <c r="N18" i="2"/>
  <c r="T23" i="2"/>
  <c r="S23" i="2"/>
  <c r="T16" i="2"/>
  <c r="U16" i="2"/>
  <c r="V16" i="2"/>
  <c r="I16" i="2"/>
  <c r="H37" i="2"/>
  <c r="I37" i="2"/>
  <c r="S18" i="2"/>
  <c r="T18" i="2"/>
  <c r="N14" i="2"/>
  <c r="N13" i="2"/>
  <c r="T20" i="2"/>
  <c r="S20" i="2"/>
  <c r="T15" i="2"/>
  <c r="S15" i="2"/>
  <c r="S19" i="2"/>
  <c r="U19" i="2"/>
  <c r="V19" i="2"/>
  <c r="I19" i="2"/>
  <c r="H40" i="2"/>
  <c r="I40" i="2"/>
  <c r="T17" i="2"/>
  <c r="S17" i="2"/>
  <c r="S21" i="2"/>
  <c r="T21" i="2"/>
  <c r="T24" i="2"/>
  <c r="S24" i="2"/>
  <c r="T11" i="2"/>
  <c r="S11" i="2"/>
  <c r="T9" i="2"/>
  <c r="S9" i="2"/>
  <c r="T13" i="2"/>
  <c r="S13" i="2"/>
  <c r="T22" i="2"/>
  <c r="S22" i="2"/>
  <c r="T10" i="2"/>
  <c r="S10" i="2"/>
  <c r="U10" i="2"/>
  <c r="V10" i="2"/>
  <c r="I10" i="2"/>
  <c r="H31" i="2"/>
  <c r="I31" i="2"/>
  <c r="U11" i="2"/>
  <c r="V11" i="2"/>
  <c r="I11" i="2"/>
  <c r="H32" i="2"/>
  <c r="I32" i="2"/>
  <c r="S12" i="2"/>
  <c r="T8" i="2"/>
  <c r="U8" i="2"/>
  <c r="V8" i="2"/>
  <c r="I8" i="2"/>
  <c r="H29" i="2"/>
  <c r="I29" i="2"/>
  <c r="T12" i="2"/>
  <c r="S14" i="2"/>
  <c r="U14" i="2"/>
  <c r="V14" i="2"/>
  <c r="I14" i="2"/>
  <c r="H35" i="2"/>
  <c r="I35" i="2"/>
  <c r="T7" i="2"/>
  <c r="U7" i="2"/>
  <c r="V7" i="2"/>
  <c r="I7" i="2"/>
  <c r="H28" i="2"/>
  <c r="I28" i="2"/>
  <c r="T6" i="2"/>
  <c r="S6" i="2"/>
  <c r="U6" i="2"/>
  <c r="V6" i="2"/>
  <c r="I6" i="2"/>
  <c r="H27" i="2"/>
  <c r="I27" i="2"/>
  <c r="U23" i="2"/>
  <c r="V23" i="2"/>
  <c r="I23" i="2"/>
  <c r="H44" i="2"/>
  <c r="I44" i="2"/>
  <c r="U20" i="2"/>
  <c r="V20" i="2"/>
  <c r="I20" i="2"/>
  <c r="H41" i="2"/>
  <c r="I41" i="2"/>
  <c r="U22" i="2"/>
  <c r="V22" i="2"/>
  <c r="I22" i="2"/>
  <c r="H43" i="2"/>
  <c r="I43" i="2"/>
  <c r="N15" i="2"/>
  <c r="N19" i="2"/>
  <c r="N20" i="2"/>
  <c r="U21" i="2"/>
  <c r="V21" i="2"/>
  <c r="I21" i="2"/>
  <c r="H42" i="2"/>
  <c r="I42" i="2"/>
  <c r="U9" i="2"/>
  <c r="V9" i="2"/>
  <c r="I9" i="2"/>
  <c r="H30" i="2"/>
  <c r="U17" i="2"/>
  <c r="V17" i="2"/>
  <c r="I17" i="2"/>
  <c r="H38" i="2"/>
  <c r="I38" i="2"/>
  <c r="U15" i="2"/>
  <c r="V15" i="2"/>
  <c r="I15" i="2"/>
  <c r="H36" i="2"/>
  <c r="I36" i="2"/>
  <c r="U18" i="2"/>
  <c r="V18" i="2"/>
  <c r="I18" i="2"/>
  <c r="H39" i="2"/>
  <c r="I39" i="2"/>
  <c r="U24" i="2"/>
  <c r="V24" i="2"/>
  <c r="I24" i="2"/>
  <c r="H45" i="2"/>
  <c r="I45" i="2"/>
  <c r="U13" i="2"/>
  <c r="V13" i="2"/>
  <c r="I13" i="2"/>
  <c r="H34" i="2"/>
  <c r="I34" i="2"/>
  <c r="U12" i="2"/>
  <c r="V12" i="2"/>
  <c r="I12" i="2"/>
  <c r="H33" i="2"/>
  <c r="I33" i="2"/>
  <c r="I30" i="2"/>
  <c r="I46" i="2"/>
  <c r="H46" i="2"/>
</calcChain>
</file>

<file path=xl/sharedStrings.xml><?xml version="1.0" encoding="utf-8"?>
<sst xmlns="http://schemas.openxmlformats.org/spreadsheetml/2006/main" count="68" uniqueCount="48">
  <si>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</si>
  <si>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</si>
  <si>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</si>
  <si>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</si>
  <si>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</si>
  <si>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</si>
  <si>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</si>
  <si>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</si>
  <si>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</si>
  <si>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</si>
  <si>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</si>
  <si>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</si>
  <si>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</si>
  <si>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</si>
  <si>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ARMATUREN</t>
  </si>
  <si>
    <t>Prijs in RAW inschrijfstaat</t>
  </si>
  <si>
    <t>Korting bij leverancier</t>
  </si>
  <si>
    <r>
      <rPr>
        <b/>
        <u/>
        <sz val="10"/>
        <rFont val="Calibri"/>
        <family val="2"/>
      </rPr>
      <t>LIGHTWELL</t>
    </r>
  </si>
  <si>
    <r>
      <rPr>
        <b/>
        <u/>
        <sz val="10"/>
        <rFont val="Calibri"/>
        <family val="2"/>
      </rPr>
      <t>SCHREDER</t>
    </r>
  </si>
  <si>
    <r>
      <rPr>
        <b/>
        <u/>
        <sz val="10"/>
        <rFont val="Calibri"/>
        <family val="2"/>
      </rPr>
      <t>SUSTAINDER</t>
    </r>
  </si>
  <si>
    <r>
      <rPr>
        <b/>
        <u/>
        <sz val="10"/>
        <rFont val="Calibri"/>
        <family val="2"/>
      </rPr>
      <t>ORANGE LIGHTING</t>
    </r>
  </si>
  <si>
    <r>
      <rPr>
        <b/>
        <u/>
        <sz val="10"/>
        <rFont val="Calibri"/>
        <family val="2"/>
      </rPr>
      <t>MAAS &amp; HAGOORT -LUG</t>
    </r>
  </si>
  <si>
    <r>
      <rPr>
        <b/>
        <u/>
        <sz val="10"/>
        <rFont val="Calibri"/>
        <family val="2"/>
      </rPr>
      <t>DE NOOD</t>
    </r>
  </si>
  <si>
    <r>
      <rPr>
        <b/>
        <u/>
        <sz val="10"/>
        <rFont val="Calibri"/>
        <family val="2"/>
      </rPr>
      <t>MIKANA</t>
    </r>
  </si>
  <si>
    <r>
      <rPr>
        <b/>
        <u/>
        <sz val="10"/>
        <rFont val="Calibri"/>
        <family val="2"/>
      </rPr>
      <t>MODERNISTA</t>
    </r>
  </si>
  <si>
    <r>
      <rPr>
        <b/>
        <u/>
        <sz val="10"/>
        <rFont val="Calibri"/>
        <family val="2"/>
      </rPr>
      <t>ECLATEC</t>
    </r>
  </si>
  <si>
    <r>
      <rPr>
        <b/>
        <u/>
        <sz val="10"/>
        <rFont val="Calibri"/>
        <family val="2"/>
      </rPr>
      <t>FAGERHULT</t>
    </r>
  </si>
  <si>
    <r>
      <rPr>
        <b/>
        <u/>
        <sz val="10"/>
        <rFont val="Calibri"/>
        <family val="2"/>
      </rPr>
      <t>INDUSTRIA LIGHTING</t>
    </r>
  </si>
  <si>
    <r>
      <rPr>
        <b/>
        <u/>
        <sz val="10"/>
        <rFont val="Calibri"/>
        <family val="2"/>
      </rPr>
      <t>INNOLUMIS</t>
    </r>
  </si>
  <si>
    <t>LIGHTRONICS OVERIG</t>
  </si>
  <si>
    <r>
      <rPr>
        <b/>
        <u/>
        <sz val="10"/>
        <rFont val="Calibri"/>
        <family val="2"/>
      </rPr>
      <t>SIGNIFY (PHILIPS)</t>
    </r>
    <r>
      <rPr>
        <b/>
        <sz val="10"/>
        <rFont val="Calibri"/>
        <family val="2"/>
      </rPr>
      <t xml:space="preserve"> VRG 71</t>
    </r>
  </si>
  <si>
    <r>
      <rPr>
        <b/>
        <u/>
        <sz val="10"/>
        <rFont val="Calibri"/>
        <family val="2"/>
      </rPr>
      <t>SIGNIFY (PHILIPS)</t>
    </r>
    <r>
      <rPr>
        <b/>
        <sz val="10"/>
        <rFont val="Calibri"/>
        <family val="2"/>
      </rPr>
      <t xml:space="preserve"> VRG 72</t>
    </r>
    <r>
      <rPr>
        <sz val="12"/>
        <color theme="1"/>
        <rFont val="Calibri"/>
        <family val="2"/>
        <scheme val="minor"/>
      </rPr>
      <t/>
    </r>
  </si>
  <si>
    <t>LIGHTRONICS</t>
  </si>
  <si>
    <t>SCHREDER DECORATIEF</t>
  </si>
  <si>
    <t xml:space="preserve">Aantal </t>
  </si>
  <si>
    <t>Netto Prijs</t>
  </si>
  <si>
    <t>Brutto Prijs</t>
  </si>
  <si>
    <t>Totaal</t>
  </si>
  <si>
    <t>Rekenvoorbeeld Armaturen</t>
  </si>
  <si>
    <t>Kortingspercentage in kolom I 6-23</t>
  </si>
  <si>
    <t xml:space="preserve">NB: de definitieve armatuur keuze wordt in de contractperiode vastgesteld. </t>
  </si>
  <si>
    <t>ECLATEC</t>
  </si>
  <si>
    <t>NEDELKO</t>
  </si>
  <si>
    <t>Siteco</t>
  </si>
  <si>
    <t xml:space="preserve"> | </t>
  </si>
  <si>
    <t>In te vullen in post 403</t>
  </si>
  <si>
    <r>
      <rPr>
        <b/>
        <sz val="14"/>
        <color rgb="FFFF0000"/>
        <rFont val="Calibri (Hoofdtekst)"/>
      </rPr>
      <t>Invul instructie:</t>
    </r>
    <r>
      <rPr>
        <sz val="14"/>
        <color theme="1"/>
        <rFont val="Calibri"/>
        <family val="2"/>
        <scheme val="minor"/>
      </rPr>
      <t xml:space="preserve">
Tabel rekent automatisch door uw korting bij leverancier en de toeslagen zoals Handelingskosten en Winst en Risico in te vullen in kolom F - G - H 6 t/m 23 
De uitkomst in </t>
    </r>
    <r>
      <rPr>
        <b/>
        <sz val="14"/>
        <color theme="1"/>
        <rFont val="Calibri"/>
        <family val="2"/>
        <scheme val="minor"/>
      </rPr>
      <t>CEL H46</t>
    </r>
    <r>
      <rPr>
        <sz val="14"/>
        <color theme="1"/>
        <rFont val="Calibri"/>
        <family val="2"/>
        <scheme val="minor"/>
      </rPr>
      <t xml:space="preserve"> dient u in te vullen bij post 403 in de inschrijfstaat. </t>
    </r>
  </si>
  <si>
    <t xml:space="preserve">Inschrijver dient in onderstaande tabel de kortingspercentages in te vullen die gedurende de contractperiode gehanteerd worden. Deze netto in te vullen bedragen dienen overeen te komen met de ingevulde bedragen uit post 403 uit de RAW-raamovereenkomst. Mocht dit niet met elkaar overeenkomen, kan opdrachtgever overgaan tot uitsluiting.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</si>
</sst>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4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b/>
      <u/>
      <sz val="10"/>
      <name val="Calibri"/>
      <family val="2"/>
    </font>
    <font>
      <sz val="8"/>
      <name val="Calibri"/>
      <family val="2"/>
      <scheme val="minor"/>
    </font>
    <font>
      <sz val="11"/>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name val="Calibri"/>
      <family val="2"/>
      <scheme val="minor"/>
    </font>
    <font>
      <sz val="14"/>
      <color theme="1"/>
      <name val="Calibri"/>
      <family val="2"/>
      <scheme val="minor"/>
    </font>
    <font>
      <b/>
      <sz val="14"/>
      <color rgb="FFFF0000"/>
      <name val="Calibri (Hoofdtekst)"/>
    </font>
    <font>
      <b/>
      <sz val="14"/>
      <color theme="1"/>
      <name val="Calibri"/>
      <family val="2"/>
      <scheme val="minor"/>
    </font>
    <font>
      <b/>
      <u/>
      <sz val="11"/>
      <color theme="1"/>
      <name val="Calibri"/>
      <family val="2"/>
      <scheme val="minor"/>
    </font>
    <font>
      <sz val="10"/>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53">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40" borderId="11" xfId="0" applyFill="1" applyBorder="1" applyAlignment="1" applyProtection="1">
      <alignment horizontal="left" vertical="center"/>
      <protection hidden="1"/>
    </xf>
    <xf numFmtId="44" fontId="0" fillId="40" borderId="11" xfId="43" applyFont="1" applyFill="1" applyBorder="1" applyAlignment="1" applyProtection="1">
      <alignment horizontal="center" vertical="center"/>
      <protection hidden="1"/>
    </xf>
    <xf numFmtId="0" fontId="32" fillId="41" borderId="11" xfId="0" applyFont="1" applyFill="1" applyBorder="1" applyAlignment="1" applyProtection="1">
      <alignment horizontal="left" vertical="center"/>
      <protection hidden="1"/>
    </xf>
    <xf numFmtId="44" fontId="34" fillId="41" borderId="11" xfId="43" applyFont="1" applyFill="1" applyBorder="1" applyAlignment="1" applyProtection="1">
      <alignment horizontal="center" vertical="center"/>
      <protection hidden="1"/>
    </xf>
    <xf numFmtId="0" fontId="25" fillId="35" borderId="19" xfId="0" applyFont="1" applyFill="1" applyBorder="1" applyProtection="1">
      <protection hidden="1"/>
    </xf>
    <xf numFmtId="44" fontId="26" fillId="35" borderId="0" xfId="43" applyFont="1" applyFill="1" applyBorder="1" applyProtection="1">
      <protection hidden="1"/>
    </xf>
    <xf numFmtId="0" fontId="31" fillId="0" borderId="0" xfId="0" applyFont="1" applyAlignment="1" applyProtection="1">
      <alignment horizontal="left" vertical="top" wrapText="1"/>
      <protection hidden="1"/>
    </xf>
    <xf numFmtId="0" fontId="26" fillId="35" borderId="19" xfId="0" applyFont="1" applyFill="1" applyBorder="1" applyAlignment="1" applyProtection="1">
      <alignment horizontal="right"/>
      <protection hidden="1"/>
    </xf>
    <xf numFmtId="9" fontId="26" fillId="35" borderId="0" xfId="44" applyFont="1" applyFill="1" applyBorder="1" applyAlignment="1" applyProtection="1">
      <alignment horizontal="center"/>
      <protection hidden="1"/>
    </xf>
    <xf numFmtId="0" fontId="0" fillId="33" borderId="11" xfId="0" applyFill="1" applyBorder="1" applyAlignment="1" applyProtection="1">
      <alignment horizontal="left" vertical="center"/>
      <protection hidden="1"/>
    </xf>
    <xf numFmtId="44" fontId="0" fillId="33" borderId="11" xfId="43" applyFont="1" applyFill="1" applyBorder="1" applyAlignment="1" applyProtection="1">
      <alignment horizontal="center" vertical="center"/>
      <protection hidden="1"/>
    </xf>
    <xf numFmtId="0" fontId="26" fillId="35" borderId="19" xfId="0" applyFont="1" applyFill="1" applyBorder="1" applyAlignment="1" applyProtection="1">
      <alignment horizontal="left"/>
      <protection hidden="1"/>
    </xf>
    <xf numFmtId="0" fontId="32" fillId="33" borderId="11" xfId="0" applyFont="1" applyFill="1" applyBorder="1" applyAlignment="1" applyProtection="1">
      <alignment horizontal="left" vertical="center"/>
      <protection hidden="1"/>
    </xf>
    <xf numFmtId="44" fontId="34" fillId="33" borderId="11" xfId="43" applyFont="1" applyFill="1" applyBorder="1" applyAlignment="1" applyProtection="1">
      <alignment horizontal="center" vertical="center"/>
      <protection hidden="1"/>
    </xf>
    <xf numFmtId="0" fontId="0" fillId="36" borderId="11" xfId="0" applyFill="1" applyBorder="1" applyAlignment="1" applyProtection="1">
      <alignment horizontal="left" vertical="center"/>
      <protection hidden="1"/>
    </xf>
    <xf numFmtId="44" fontId="0" fillId="36" borderId="11" xfId="43" applyFont="1" applyFill="1" applyBorder="1" applyAlignment="1" applyProtection="1">
      <alignment horizontal="center" vertical="center"/>
      <protection hidden="1"/>
    </xf>
    <xf numFmtId="0" fontId="0" fillId="43" borderId="11" xfId="0" applyFill="1" applyBorder="1" applyAlignment="1" applyProtection="1">
      <alignment horizontal="left" vertical="center"/>
      <protection hidden="1"/>
    </xf>
    <xf numFmtId="44" fontId="0" fillId="43" borderId="11" xfId="43" applyFont="1" applyFill="1" applyBorder="1" applyAlignment="1" applyProtection="1">
      <alignment horizontal="center" vertical="center"/>
      <protection hidden="1"/>
    </xf>
    <xf numFmtId="0" fontId="27" fillId="35" borderId="19" xfId="0" applyFont="1" applyFill="1" applyBorder="1" applyAlignment="1" applyProtection="1">
      <alignment horizontal="left"/>
      <protection hidden="1"/>
    </xf>
    <xf numFmtId="9" fontId="5" fillId="35" borderId="0" xfId="44" applyFont="1" applyFill="1" applyBorder="1" applyAlignment="1" applyProtection="1">
      <alignment horizontal="center"/>
      <protection hidden="1"/>
    </xf>
    <xf numFmtId="44" fontId="5" fillId="35" borderId="0" xfId="43" applyFont="1" applyFill="1" applyBorder="1" applyProtection="1">
      <protection hidden="1"/>
    </xf>
    <xf numFmtId="0" fontId="0" fillId="37" borderId="11" xfId="0" applyFill="1" applyBorder="1" applyAlignment="1" applyProtection="1">
      <alignment horizontal="left" vertical="center"/>
      <protection hidden="1"/>
    </xf>
    <xf numFmtId="44" fontId="0" fillId="37" borderId="11" xfId="43" applyFont="1" applyFill="1" applyBorder="1" applyAlignment="1" applyProtection="1">
      <alignment horizontal="center" vertical="center"/>
      <protection hidden="1"/>
    </xf>
    <xf numFmtId="0" fontId="18" fillId="35" borderId="19" xfId="0" applyFont="1" applyFill="1" applyBorder="1" applyAlignment="1" applyProtection="1">
      <alignment horizontal="right"/>
      <protection hidden="1"/>
    </xf>
    <xf numFmtId="165" fontId="18" fillId="35" borderId="0" xfId="44" applyNumberFormat="1" applyFont="1" applyFill="1" applyBorder="1" applyAlignment="1" applyProtection="1">
      <alignment horizontal="center"/>
      <protection hidden="1"/>
    </xf>
    <xf numFmtId="44" fontId="18" fillId="35" borderId="0" xfId="43" applyFont="1" applyFill="1" applyBorder="1" applyProtection="1">
      <protection hidden="1"/>
    </xf>
    <xf numFmtId="0" fontId="0" fillId="38" borderId="11" xfId="0" applyFill="1" applyBorder="1" applyAlignment="1" applyProtection="1">
      <alignment horizontal="left" vertical="center"/>
      <protection hidden="1"/>
    </xf>
    <xf numFmtId="44" fontId="0" fillId="38" borderId="11" xfId="43" applyFont="1" applyFill="1" applyBorder="1" applyAlignment="1" applyProtection="1">
      <alignment horizontal="center" vertical="center"/>
      <protection hidden="1"/>
    </xf>
    <xf numFmtId="0" fontId="0" fillId="39" borderId="11" xfId="0" applyFill="1" applyBorder="1" applyAlignment="1" applyProtection="1">
      <alignment horizontal="left" vertical="center"/>
      <protection hidden="1"/>
    </xf>
    <xf numFmtId="44" fontId="0" fillId="39" borderId="11" xfId="43" applyFont="1" applyFill="1" applyBorder="1" applyAlignment="1" applyProtection="1">
      <alignment horizontal="center" vertical="center"/>
      <protection hidden="1"/>
    </xf>
    <xf numFmtId="0" fontId="0" fillId="42" borderId="11" xfId="0" applyFill="1" applyBorder="1" applyAlignment="1" applyProtection="1">
      <alignment horizontal="left" vertical="center"/>
      <protection hidden="1"/>
    </xf>
    <xf numFmtId="44" fontId="0" fillId="42" borderId="11" xfId="43" applyFont="1" applyFill="1" applyBorder="1" applyAlignment="1" applyProtection="1">
      <alignment horizontal="center" vertical="center"/>
      <protection hidden="1"/>
    </xf>
    <xf numFmtId="0" fontId="5" fillId="35" borderId="19" xfId="0" applyFont="1" applyFill="1" applyBorder="1" applyProtection="1">
      <protection hidden="1"/>
    </xf>
    <xf numFmtId="0" fontId="5" fillId="35" borderId="19" xfId="0" applyFont="1" applyFill="1" applyBorder="1" applyAlignment="1" applyProtection="1">
      <alignment horizontal="left"/>
      <protection hidden="1"/>
    </xf>
    <xf numFmtId="44" fontId="0" fillId="41" borderId="11" xfId="43" applyFont="1" applyFill="1" applyBorder="1" applyAlignment="1" applyProtection="1">
      <alignment horizontal="center" vertical="center"/>
      <protection hidden="1"/>
    </xf>
    <xf numFmtId="0" fontId="5" fillId="35" borderId="19" xfId="0" applyFont="1" applyFill="1" applyBorder="1" applyAlignment="1" applyProtection="1">
      <alignment horizontal="right"/>
      <protection hidden="1"/>
    </xf>
    <xf numFmtId="0" fontId="0" fillId="46" borderId="11" xfId="0" applyFill="1" applyBorder="1" applyAlignment="1" applyProtection="1">
      <alignment horizontal="left" vertical="center"/>
      <protection hidden="1"/>
    </xf>
    <xf numFmtId="44" fontId="0" fillId="46" borderId="11" xfId="43" applyFont="1" applyFill="1" applyBorder="1" applyAlignment="1" applyProtection="1">
      <alignment horizontal="center" vertical="center"/>
      <protection hidden="1"/>
    </xf>
    <xf numFmtId="0" fontId="0" fillId="47" borderId="11" xfId="0" applyFill="1" applyBorder="1" applyAlignment="1" applyProtection="1">
      <alignment horizontal="left" vertical="center"/>
      <protection hidden="1"/>
    </xf>
    <xf numFmtId="44" fontId="0" fillId="47" borderId="11" xfId="43" applyFont="1" applyFill="1" applyBorder="1" applyAlignment="1" applyProtection="1">
      <alignment horizontal="center" vertical="center"/>
      <protection hidden="1"/>
    </xf>
    <xf numFmtId="0" fontId="28" fillId="0" borderId="0" xfId="0" applyFont="1" applyProtection="1">
      <protection hidden="1"/>
    </xf>
    <xf numFmtId="0" fontId="20" fillId="35" borderId="15" xfId="0" applyFont="1" applyFill="1" applyBorder="1" applyAlignment="1" applyProtection="1">
      <alignment horizontal="left"/>
      <protection hidden="1"/>
    </xf>
    <xf numFmtId="0" fontId="20" fillId="35" borderId="16" xfId="0" applyFont="1" applyFill="1" applyBorder="1" applyProtection="1">
      <protection hidden="1"/>
    </xf>
    <xf numFmtId="164" fontId="20" fillId="38" borderId="18" xfId="42" applyFont="1" applyFill="1" applyBorder="1" applyAlignment="1" applyProtection="1">
      <alignment horizontal="center" vertical="center"/>
      <protection hidden="1"/>
    </xf>
    <xf numFmtId="0" fontId="0" fillId="45" borderId="11" xfId="0" applyFill="1" applyBorder="1" applyAlignment="1" applyProtection="1">
      <alignment horizontal="left" vertical="center"/>
      <protection hidden="1"/>
    </xf>
    <xf numFmtId="44" fontId="0" fillId="45" borderId="11" xfId="43"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44" fontId="0" fillId="40" borderId="10" xfId="43" applyFont="1" applyFill="1" applyBorder="1" applyAlignment="1" applyProtection="1">
      <alignment horizontal="center" vertical="center"/>
      <protection hidden="1"/>
    </xf>
    <xf numFmtId="44" fontId="34" fillId="41" borderId="10" xfId="43" applyFont="1" applyFill="1" applyBorder="1" applyAlignment="1" applyProtection="1">
      <alignment horizontal="center" vertical="center"/>
      <protection hidden="1"/>
    </xf>
    <xf numFmtId="44" fontId="0" fillId="33" borderId="10" xfId="43" applyFont="1" applyFill="1" applyBorder="1" applyAlignment="1" applyProtection="1">
      <alignment horizontal="center" vertical="center"/>
      <protection hidden="1"/>
    </xf>
    <xf numFmtId="44" fontId="34" fillId="33"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44" fontId="0" fillId="43" borderId="10" xfId="43" applyFont="1" applyFill="1" applyBorder="1" applyAlignment="1" applyProtection="1">
      <alignment horizontal="center" vertical="center"/>
      <protection hidden="1"/>
    </xf>
    <xf numFmtId="44" fontId="0" fillId="37" borderId="10"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44" fontId="0" fillId="39" borderId="10" xfId="43" applyFont="1" applyFill="1" applyBorder="1" applyAlignment="1" applyProtection="1">
      <alignment horizontal="center" vertical="center"/>
      <protection hidden="1"/>
    </xf>
    <xf numFmtId="44" fontId="0" fillId="42" borderId="10" xfId="43" applyFont="1" applyFill="1" applyBorder="1" applyAlignment="1" applyProtection="1">
      <alignment horizontal="center" vertical="center"/>
      <protection hidden="1"/>
    </xf>
    <xf numFmtId="44" fontId="0" fillId="41" borderId="10" xfId="43" applyFont="1" applyFill="1" applyBorder="1" applyAlignment="1" applyProtection="1">
      <alignment horizontal="center" vertical="center"/>
      <protection hidden="1"/>
    </xf>
    <xf numFmtId="44" fontId="0" fillId="46" borderId="10" xfId="43" applyFont="1" applyFill="1" applyBorder="1" applyAlignment="1" applyProtection="1">
      <alignment horizontal="center" vertical="center"/>
      <protection hidden="1"/>
    </xf>
    <xf numFmtId="44" fontId="0" fillId="47" borderId="10" xfId="43" applyFont="1" applyFill="1" applyBorder="1" applyAlignment="1" applyProtection="1">
      <alignment horizontal="center" vertical="center"/>
      <protection hidden="1"/>
    </xf>
    <xf numFmtId="44" fontId="0" fillId="45" borderId="10" xfId="43" applyFont="1" applyFill="1" applyBorder="1" applyAlignment="1" applyProtection="1">
      <alignment horizontal="center" vertical="center"/>
      <protection hidden="1"/>
    </xf>
    <xf numFmtId="0" fontId="27" fillId="34" borderId="21" xfId="0" applyFont="1" applyFill="1" applyBorder="1" applyProtection="1">
      <protection hidden="1"/>
    </xf>
    <xf numFmtId="0" fontId="37" fillId="34" borderId="23" xfId="0" applyFont="1" applyFill="1" applyBorder="1" applyAlignment="1" applyProtection="1">
      <alignment horizontal="right"/>
      <protection hidden="1"/>
    </xf>
    <xf numFmtId="44" fontId="35" fillId="34" borderId="18" xfId="0" applyNumberFormat="1" applyFont="1" applyFill="1" applyBorder="1" applyProtection="1">
      <protection hidden="1"/>
    </xf>
    <xf numFmtId="44" fontId="36" fillId="0" borderId="0" xfId="0" applyNumberFormat="1" applyFont="1" applyProtection="1">
      <protection hidden="1"/>
    </xf>
    <xf numFmtId="0" fontId="36" fillId="0" borderId="0" xfId="0" applyFont="1" applyProtection="1">
      <protection hidden="1"/>
    </xf>
    <xf numFmtId="0" fontId="34" fillId="0" borderId="0" xfId="0" applyFont="1" applyProtection="1">
      <protection hidden="1"/>
    </xf>
    <xf numFmtId="0" fontId="34" fillId="35" borderId="20" xfId="0" applyFont="1" applyFill="1" applyBorder="1" applyProtection="1">
      <protection hidden="1"/>
    </xf>
    <xf numFmtId="0" fontId="34" fillId="35" borderId="17" xfId="0" applyFont="1" applyFill="1" applyBorder="1" applyProtection="1">
      <protection hidden="1"/>
    </xf>
    <xf numFmtId="4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40" borderId="10" xfId="44" applyNumberFormat="1" applyFont="1" applyFill="1" applyBorder="1" applyAlignment="1" applyProtection="1">
      <alignment horizontal="center" vertical="center"/>
      <protection locked="0" hidden="1"/>
    </xf>
    <xf numFmtId="10" fontId="34" fillId="41" borderId="10" xfId="44" applyNumberFormat="1" applyFont="1" applyFill="1" applyBorder="1" applyAlignment="1" applyProtection="1">
      <alignment horizontal="center" vertical="center"/>
      <protection locked="0" hidden="1"/>
    </xf>
    <xf numFmtId="10" fontId="0" fillId="33" borderId="10" xfId="44" applyNumberFormat="1" applyFont="1" applyFill="1" applyBorder="1" applyAlignment="1" applyProtection="1">
      <alignment horizontal="center" vertical="center"/>
      <protection locked="0" hidden="1"/>
    </xf>
    <xf numFmtId="10" fontId="34" fillId="33" borderId="10" xfId="44" applyNumberFormat="1" applyFont="1" applyFill="1" applyBorder="1" applyAlignment="1" applyProtection="1">
      <alignment horizontal="center" vertical="center"/>
      <protection locked="0" hidden="1"/>
    </xf>
    <xf numFmtId="10" fontId="0" fillId="36" borderId="10" xfId="44" applyNumberFormat="1" applyFont="1" applyFill="1" applyBorder="1" applyAlignment="1" applyProtection="1">
      <alignment horizontal="center" vertical="center"/>
      <protection locked="0" hidden="1"/>
    </xf>
    <xf numFmtId="10" fontId="0" fillId="43" borderId="10" xfId="44" applyNumberFormat="1" applyFont="1" applyFill="1" applyBorder="1" applyAlignment="1" applyProtection="1">
      <alignment horizontal="center" vertical="center"/>
      <protection locked="0" hidden="1"/>
    </xf>
    <xf numFmtId="10" fontId="0" fillId="37" borderId="10" xfId="44" applyNumberFormat="1" applyFont="1" applyFill="1" applyBorder="1" applyAlignment="1" applyProtection="1">
      <alignment horizontal="center" vertical="center"/>
      <protection locked="0" hidden="1"/>
    </xf>
    <xf numFmtId="10" fontId="0" fillId="38" borderId="10" xfId="44" applyNumberFormat="1" applyFont="1" applyFill="1" applyBorder="1" applyAlignment="1" applyProtection="1">
      <alignment horizontal="center" vertical="center"/>
      <protection locked="0" hidden="1"/>
    </xf>
    <xf numFmtId="10" fontId="0" fillId="39" borderId="10" xfId="44" applyNumberFormat="1" applyFont="1" applyFill="1" applyBorder="1" applyAlignment="1" applyProtection="1">
      <alignment horizontal="center" vertical="center"/>
      <protection locked="0" hidden="1"/>
    </xf>
    <xf numFmtId="10" fontId="0" fillId="42" borderId="10" xfId="44" applyNumberFormat="1" applyFont="1" applyFill="1" applyBorder="1" applyAlignment="1" applyProtection="1">
      <alignment horizontal="center" vertical="center"/>
      <protection locked="0" hidden="1"/>
    </xf>
    <xf numFmtId="10" fontId="0" fillId="41" borderId="10" xfId="44" applyNumberFormat="1" applyFont="1" applyFill="1" applyBorder="1" applyAlignment="1" applyProtection="1">
      <alignment horizontal="center" vertical="center"/>
      <protection locked="0" hidden="1"/>
    </xf>
    <xf numFmtId="10" fontId="0" fillId="46" borderId="10" xfId="44" applyNumberFormat="1" applyFont="1" applyFill="1" applyBorder="1" applyAlignment="1" applyProtection="1">
      <alignment horizontal="center" vertical="center"/>
      <protection locked="0" hidden="1"/>
    </xf>
    <xf numFmtId="10" fontId="0" fillId="47" borderId="10" xfId="44" applyNumberFormat="1" applyFont="1" applyFill="1" applyBorder="1" applyAlignment="1" applyProtection="1">
      <alignment horizontal="center" vertical="center"/>
      <protection locked="0" hidden="1"/>
    </xf>
    <xf numFmtId="10" fontId="0" fillId="45" borderId="10" xfId="44" applyNumberFormat="1" applyFont="1" applyFill="1" applyBorder="1" applyAlignment="1" applyProtection="1">
      <alignment horizontal="center" vertical="center"/>
      <protection locked="0" hidden="1"/>
    </xf>
    <xf numFmtId="0" fontId="32" fillId="47" borderId="11" xfId="0" applyFont="1" applyFill="1" applyBorder="1" applyAlignment="1" applyProtection="1">
      <alignment horizontal="left" vertical="center"/>
      <protection hidden="1"/>
    </xf>
    <xf numFmtId="0" fontId="42" fillId="41" borderId="11" xfId="0" applyFont="1" applyFill="1" applyBorder="1" applyAlignment="1" applyProtection="1">
      <alignment horizontal="left" vertical="center"/>
      <protection hidden="1"/>
    </xf>
    <xf numFmtId="165" fontId="0" fillId="40" borderId="11" xfId="44" applyNumberFormat="1" applyFont="1" applyFill="1" applyBorder="1" applyAlignment="1" applyProtection="1">
      <alignment horizontal="center" vertical="center"/>
      <protection locked="0" hidden="1"/>
    </xf>
    <xf numFmtId="165" fontId="34" fillId="41" borderId="11" xfId="44" applyNumberFormat="1" applyFont="1" applyFill="1" applyBorder="1" applyAlignment="1" applyProtection="1">
      <alignment horizontal="center" vertical="center"/>
      <protection locked="0" hidden="1"/>
    </xf>
    <xf numFmtId="165" fontId="0" fillId="33" borderId="11" xfId="44" applyNumberFormat="1" applyFont="1" applyFill="1" applyBorder="1" applyAlignment="1" applyProtection="1">
      <alignment horizontal="center" vertical="center"/>
      <protection locked="0" hidden="1"/>
    </xf>
    <xf numFmtId="165" fontId="34" fillId="33"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3" borderId="11" xfId="44" applyNumberFormat="1" applyFont="1" applyFill="1" applyBorder="1" applyAlignment="1" applyProtection="1">
      <alignment horizontal="center" vertical="center"/>
      <protection locked="0" hidden="1"/>
    </xf>
    <xf numFmtId="165" fontId="0" fillId="37"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39" borderId="11" xfId="44" applyNumberFormat="1" applyFont="1" applyFill="1" applyBorder="1" applyAlignment="1" applyProtection="1">
      <alignment horizontal="center" vertical="center"/>
      <protection locked="0" hidden="1"/>
    </xf>
    <xf numFmtId="165" fontId="0" fillId="42"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165" fontId="0" fillId="46" borderId="11" xfId="44" applyNumberFormat="1" applyFont="1" applyFill="1" applyBorder="1" applyAlignment="1" applyProtection="1">
      <alignment horizontal="center" vertical="center"/>
      <protection locked="0" hidden="1"/>
    </xf>
    <xf numFmtId="165" fontId="0" fillId="47" borderId="11" xfId="44" applyNumberFormat="1" applyFont="1" applyFill="1" applyBorder="1" applyAlignment="1" applyProtection="1">
      <alignment horizontal="center" vertical="center"/>
      <protection locked="0" hidden="1"/>
    </xf>
    <xf numFmtId="165" fontId="0" fillId="45" borderId="11" xfId="44" applyNumberFormat="1" applyFont="1" applyFill="1" applyBorder="1" applyAlignment="1" applyProtection="1">
      <alignment horizontal="center" vertical="center"/>
      <protection locked="0" hidden="1"/>
    </xf>
    <xf numFmtId="0" fontId="0" fillId="40" borderId="11" xfId="0" applyFill="1" applyBorder="1" applyAlignment="1" applyProtection="1">
      <alignment horizontal="center" vertical="center"/>
      <protection hidden="1"/>
    </xf>
    <xf numFmtId="0" fontId="0" fillId="33" borderId="11" xfId="0" applyFill="1" applyBorder="1" applyAlignment="1" applyProtection="1">
      <alignment horizontal="center" vertical="center"/>
      <protection hidden="1"/>
    </xf>
    <xf numFmtId="0" fontId="0" fillId="36" borderId="11" xfId="0" applyFill="1" applyBorder="1" applyAlignment="1" applyProtection="1">
      <alignment horizontal="center" vertical="center"/>
      <protection hidden="1"/>
    </xf>
    <xf numFmtId="0" fontId="0" fillId="43" borderId="11" xfId="0" applyFill="1" applyBorder="1" applyAlignment="1" applyProtection="1">
      <alignment horizontal="center" vertical="center"/>
      <protection hidden="1"/>
    </xf>
    <xf numFmtId="0" fontId="0" fillId="37" borderId="11" xfId="0" applyFill="1" applyBorder="1" applyAlignment="1" applyProtection="1">
      <alignment horizontal="center" vertical="center"/>
      <protection hidden="1"/>
    </xf>
    <xf numFmtId="0" fontId="0" fillId="38" borderId="11" xfId="0" applyFill="1" applyBorder="1" applyAlignment="1" applyProtection="1">
      <alignment horizontal="center" vertical="center"/>
      <protection hidden="1"/>
    </xf>
    <xf numFmtId="0" fontId="0" fillId="39" borderId="11" xfId="0" applyFill="1" applyBorder="1" applyAlignment="1" applyProtection="1">
      <alignment horizontal="center" vertical="center"/>
      <protection hidden="1"/>
    </xf>
    <xf numFmtId="0" fontId="0" fillId="42" borderId="11" xfId="0" applyFill="1" applyBorder="1" applyAlignment="1" applyProtection="1">
      <alignment horizontal="center" vertical="center"/>
      <protection hidden="1"/>
    </xf>
    <xf numFmtId="0" fontId="0" fillId="46" borderId="11" xfId="0" applyFill="1" applyBorder="1" applyAlignment="1" applyProtection="1">
      <alignment horizontal="center" vertical="center"/>
      <protection hidden="1"/>
    </xf>
    <xf numFmtId="0" fontId="0" fillId="45" borderId="11" xfId="0" applyFill="1" applyBorder="1" applyAlignment="1" applyProtection="1">
      <alignment horizontal="center" vertical="center"/>
      <protection hidden="1"/>
    </xf>
    <xf numFmtId="0" fontId="43" fillId="41" borderId="11" xfId="0" applyFont="1" applyFill="1" applyBorder="1" applyAlignment="1" applyProtection="1">
      <alignment horizontal="center" vertical="center"/>
      <protection hidden="1"/>
    </xf>
    <xf numFmtId="0" fontId="43" fillId="33" borderId="11" xfId="0" applyFont="1" applyFill="1" applyBorder="1" applyAlignment="1" applyProtection="1">
      <alignment horizontal="center" vertical="center"/>
      <protection hidden="1"/>
    </xf>
    <xf numFmtId="0" fontId="0" fillId="41" borderId="11" xfId="0" applyFill="1" applyBorder="1" applyAlignment="1" applyProtection="1">
      <alignment horizontal="center" vertical="center"/>
      <protection hidden="1"/>
    </xf>
    <xf numFmtId="0" fontId="43" fillId="47" borderId="11" xfId="0"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6" fillId="35" borderId="0" xfId="0" applyFont="1" applyFill="1" applyAlignment="1" applyProtection="1">
      <alignment horizontal="center"/>
      <protection hidden="1"/>
    </xf>
    <xf numFmtId="0" fontId="18" fillId="35" borderId="0" xfId="0" applyFont="1" applyFill="1" applyAlignment="1" applyProtection="1">
      <alignment horizontal="center"/>
      <protection hidden="1"/>
    </xf>
    <xf numFmtId="0" fontId="5" fillId="35" borderId="0" xfId="0" applyFont="1" applyFill="1" applyProtection="1">
      <protection hidden="1"/>
    </xf>
    <xf numFmtId="0" fontId="27" fillId="0" borderId="0" xfId="0" applyFont="1" applyAlignment="1" applyProtection="1">
      <alignment horizontal="center" vertical="center"/>
      <protection hidden="1"/>
    </xf>
    <xf numFmtId="0" fontId="17" fillId="44" borderId="12" xfId="0" applyFont="1" applyFill="1" applyBorder="1" applyAlignment="1" applyProtection="1">
      <alignment horizontal="center" vertical="center"/>
      <protection hidden="1"/>
    </xf>
    <xf numFmtId="0" fontId="17" fillId="44" borderId="13" xfId="0" applyFont="1" applyFill="1" applyBorder="1" applyAlignment="1" applyProtection="1">
      <alignment horizontal="center" vertical="center"/>
      <protection hidden="1"/>
    </xf>
    <xf numFmtId="0" fontId="17" fillId="44" borderId="14" xfId="0" applyFont="1" applyFill="1" applyBorder="1" applyAlignment="1" applyProtection="1">
      <alignment horizontal="center" vertical="center"/>
      <protection hidden="1"/>
    </xf>
    <xf numFmtId="0" fontId="17" fillId="44" borderId="15" xfId="0" applyFont="1" applyFill="1" applyBorder="1" applyAlignment="1" applyProtection="1">
      <alignment horizontal="center" vertical="center"/>
      <protection hidden="1"/>
    </xf>
    <xf numFmtId="0" fontId="17" fillId="44" borderId="16" xfId="0" applyFont="1" applyFill="1" applyBorder="1" applyAlignment="1" applyProtection="1">
      <alignment horizontal="center" vertical="center"/>
      <protection hidden="1"/>
    </xf>
    <xf numFmtId="0" fontId="17" fillId="44"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39" fillId="34" borderId="12" xfId="0" applyFont="1" applyFill="1" applyBorder="1" applyAlignment="1" applyProtection="1">
      <alignment horizontal="left" vertical="center" wrapText="1"/>
      <protection hidden="1"/>
    </xf>
    <xf numFmtId="0" fontId="39" fillId="34" borderId="13" xfId="0" applyFont="1" applyFill="1" applyBorder="1" applyAlignment="1" applyProtection="1">
      <alignment horizontal="left" vertical="center" wrapText="1"/>
      <protection hidden="1"/>
    </xf>
    <xf numFmtId="0" fontId="39" fillId="34" borderId="14" xfId="0" applyFont="1" applyFill="1" applyBorder="1" applyAlignment="1" applyProtection="1">
      <alignment horizontal="left" vertical="center" wrapText="1"/>
      <protection hidden="1"/>
    </xf>
    <xf numFmtId="0" fontId="39" fillId="34" borderId="19" xfId="0" applyFont="1" applyFill="1" applyBorder="1" applyAlignment="1" applyProtection="1">
      <alignment horizontal="left" vertical="center" wrapText="1"/>
      <protection hidden="1"/>
    </xf>
    <xf numFmtId="0" fontId="39" fillId="34" borderId="0" xfId="0" applyFont="1" applyFill="1" applyAlignment="1" applyProtection="1">
      <alignment horizontal="left" vertical="center" wrapText="1"/>
      <protection hidden="1"/>
    </xf>
    <xf numFmtId="0" fontId="39" fillId="34" borderId="20" xfId="0" applyFont="1" applyFill="1" applyBorder="1" applyAlignment="1" applyProtection="1">
      <alignment horizontal="left" vertical="center" wrapText="1"/>
      <protection hidden="1"/>
    </xf>
    <xf numFmtId="0" fontId="39" fillId="34" borderId="15" xfId="0" applyFont="1" applyFill="1" applyBorder="1" applyAlignment="1" applyProtection="1">
      <alignment horizontal="left" vertical="center" wrapText="1"/>
      <protection hidden="1"/>
    </xf>
    <xf numFmtId="0" fontId="39" fillId="34" borderId="16" xfId="0" applyFont="1" applyFill="1" applyBorder="1" applyAlignment="1" applyProtection="1">
      <alignment horizontal="left" vertical="center" wrapText="1"/>
      <protection hidden="1"/>
    </xf>
    <xf numFmtId="0" fontId="39" fillId="34" borderId="17" xfId="0" applyFont="1" applyFill="1" applyBorder="1" applyAlignment="1" applyProtection="1">
      <alignment horizontal="left"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BFBE00"/>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8"/>
  <sheetViews>
    <sheetView showGridLines="0" tabSelected="1" zoomScale="110" zoomScaleNormal="110" workbookViewId="0">
      <selection activeCell="F27" sqref="F27:F45"/>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8" width="18.83203125" style="2" customWidth="1"/>
    <col min="9" max="9" width="17.6640625" style="2" customWidth="1"/>
    <col min="10" max="11" width="12.6640625" style="2" customWidth="1"/>
    <col min="12" max="12" width="24.33203125" style="3" customWidth="1"/>
    <col min="13" max="13" width="10.6640625" style="2" customWidth="1"/>
    <col min="14" max="14" width="10.33203125" style="4" customWidth="1"/>
    <col min="15" max="16" width="5" style="78" customWidth="1"/>
    <col min="17" max="17" width="6" style="78" hidden="1" customWidth="1"/>
    <col min="18" max="18" width="8.83203125" style="78" hidden="1" customWidth="1"/>
    <col min="19" max="20" width="6" style="78" hidden="1" customWidth="1"/>
    <col min="21" max="21" width="8.83203125" style="78" hidden="1" customWidth="1"/>
    <col min="22" max="22" width="9" style="78" hidden="1" customWidth="1"/>
    <col min="23" max="23" width="3.6640625" style="78" hidden="1" customWidth="1"/>
    <col min="24" max="24" width="5.83203125" style="2" hidden="1" customWidth="1"/>
    <col min="25" max="25" width="3" style="2" hidden="1" customWidth="1"/>
    <col min="26" max="26" width="8.83203125" style="2" hidden="1" customWidth="1"/>
    <col min="27" max="27" width="42.6640625" style="2" hidden="1" customWidth="1"/>
    <col min="28" max="16384" width="8.83203125" style="2" hidden="1"/>
  </cols>
  <sheetData>
    <row r="1" spans="5:27" x14ac:dyDescent="0.2">
      <c r="E1" s="1"/>
    </row>
    <row r="2" spans="5:27" ht="17" thickBot="1" x14ac:dyDescent="0.25">
      <c r="E2" s="5"/>
    </row>
    <row r="3" spans="5:27" ht="65.25" customHeight="1" thickBot="1" x14ac:dyDescent="0.25">
      <c r="E3" s="138" t="s">
        <v>47</v>
      </c>
      <c r="F3" s="139"/>
      <c r="G3" s="139"/>
      <c r="H3" s="139"/>
      <c r="I3" s="139"/>
      <c r="J3" s="139"/>
      <c r="K3" s="139"/>
      <c r="L3" s="140"/>
    </row>
    <row r="4" spans="5:27" ht="15" customHeight="1" x14ac:dyDescent="0.2">
      <c r="E4" s="6"/>
      <c r="F4" s="7"/>
      <c r="G4" s="7"/>
      <c r="H4" s="7"/>
      <c r="I4" s="7"/>
      <c r="J4" s="7"/>
      <c r="K4" s="7"/>
      <c r="L4" s="7"/>
    </row>
    <row r="5" spans="5:27" ht="65.25" customHeight="1" thickBot="1" x14ac:dyDescent="0.25">
      <c r="E5" s="8" t="s">
        <v>14</v>
      </c>
      <c r="F5" s="9" t="s">
        <v>16</v>
      </c>
      <c r="G5" s="10" t="s">
        <v>12</v>
      </c>
      <c r="H5" s="10" t="s">
        <v>1</v>
      </c>
      <c r="I5" s="11" t="s">
        <v>13</v>
      </c>
      <c r="L5" s="2"/>
      <c r="N5" s="2"/>
    </row>
    <row r="6" spans="5:27" ht="16" thickBot="1" x14ac:dyDescent="0.25">
      <c r="E6" s="12" t="s">
        <v>17</v>
      </c>
      <c r="F6" s="99"/>
      <c r="G6" s="99"/>
      <c r="H6" s="99"/>
      <c r="I6" s="83">
        <f>V6</f>
        <v>0</v>
      </c>
      <c r="L6" s="141" t="s">
        <v>38</v>
      </c>
      <c r="M6" s="142"/>
      <c r="N6" s="142"/>
      <c r="O6" s="143"/>
      <c r="P6" s="131"/>
      <c r="Q6" s="81">
        <f>$N$8*F6</f>
        <v>0</v>
      </c>
      <c r="R6" s="81">
        <f>$N$8-Q6</f>
        <v>500</v>
      </c>
      <c r="S6" s="81">
        <f>R6*G6</f>
        <v>0</v>
      </c>
      <c r="T6" s="81">
        <f>R6*H6</f>
        <v>0</v>
      </c>
      <c r="U6" s="81">
        <f>R6+S6+T6</f>
        <v>500</v>
      </c>
      <c r="V6" s="82">
        <f>($N$8-U6)/$N$8</f>
        <v>0</v>
      </c>
    </row>
    <row r="7" spans="5:27" x14ac:dyDescent="0.2">
      <c r="E7" s="14" t="s">
        <v>32</v>
      </c>
      <c r="F7" s="100"/>
      <c r="G7" s="100"/>
      <c r="H7" s="100"/>
      <c r="I7" s="84">
        <f t="shared" ref="I7:I24" si="0">V7</f>
        <v>0</v>
      </c>
      <c r="L7" s="16" t="s">
        <v>6</v>
      </c>
      <c r="M7" s="128"/>
      <c r="N7" s="17"/>
      <c r="O7" s="79"/>
      <c r="P7" s="131"/>
      <c r="Q7" s="81">
        <f t="shared" ref="Q7:Q21" si="1">$N$8*F7</f>
        <v>0</v>
      </c>
      <c r="R7" s="81">
        <f t="shared" ref="R7:R24" si="2">$N$8-Q7</f>
        <v>500</v>
      </c>
      <c r="S7" s="81">
        <f t="shared" ref="S7:S24" si="3">R7*G7</f>
        <v>0</v>
      </c>
      <c r="T7" s="81">
        <f t="shared" ref="T7:T24" si="4">R7*H7</f>
        <v>0</v>
      </c>
      <c r="U7" s="81">
        <f t="shared" ref="U7:U21" si="5">R7+S7+T7</f>
        <v>500</v>
      </c>
      <c r="V7" s="82">
        <f t="shared" ref="V7:V24" si="6">($N$8-U7)/$N$8</f>
        <v>0</v>
      </c>
      <c r="AA7" s="18"/>
    </row>
    <row r="8" spans="5:27" x14ac:dyDescent="0.2">
      <c r="E8" s="14" t="s">
        <v>29</v>
      </c>
      <c r="F8" s="100"/>
      <c r="G8" s="100"/>
      <c r="H8" s="100"/>
      <c r="I8" s="84">
        <f t="shared" si="0"/>
        <v>0</v>
      </c>
      <c r="L8" s="19" t="s">
        <v>7</v>
      </c>
      <c r="M8" s="20"/>
      <c r="N8" s="17">
        <v>500</v>
      </c>
      <c r="O8" s="79"/>
      <c r="P8" s="131"/>
      <c r="Q8" s="81">
        <f t="shared" si="1"/>
        <v>0</v>
      </c>
      <c r="R8" s="81">
        <f t="shared" si="2"/>
        <v>500</v>
      </c>
      <c r="S8" s="81">
        <f t="shared" si="3"/>
        <v>0</v>
      </c>
      <c r="T8" s="81">
        <f t="shared" si="4"/>
        <v>0</v>
      </c>
      <c r="U8" s="81">
        <f t="shared" si="5"/>
        <v>500</v>
      </c>
      <c r="V8" s="82">
        <f t="shared" si="6"/>
        <v>0</v>
      </c>
      <c r="AA8" s="18"/>
    </row>
    <row r="9" spans="5:27" x14ac:dyDescent="0.2">
      <c r="E9" s="21" t="s">
        <v>18</v>
      </c>
      <c r="F9" s="101"/>
      <c r="G9" s="101"/>
      <c r="H9" s="101"/>
      <c r="I9" s="85">
        <f t="shared" si="0"/>
        <v>0</v>
      </c>
      <c r="L9" s="23"/>
      <c r="M9" s="20"/>
      <c r="N9" s="17"/>
      <c r="O9" s="79"/>
      <c r="P9" s="131"/>
      <c r="Q9" s="81">
        <f t="shared" si="1"/>
        <v>0</v>
      </c>
      <c r="R9" s="81">
        <f t="shared" si="2"/>
        <v>500</v>
      </c>
      <c r="S9" s="81">
        <f t="shared" si="3"/>
        <v>0</v>
      </c>
      <c r="T9" s="81">
        <f t="shared" si="4"/>
        <v>0</v>
      </c>
      <c r="U9" s="81">
        <f t="shared" si="5"/>
        <v>500</v>
      </c>
      <c r="V9" s="82">
        <f t="shared" si="6"/>
        <v>0</v>
      </c>
      <c r="AA9" s="18"/>
    </row>
    <row r="10" spans="5:27" x14ac:dyDescent="0.2">
      <c r="E10" s="24" t="s">
        <v>33</v>
      </c>
      <c r="F10" s="102"/>
      <c r="G10" s="102"/>
      <c r="H10" s="102"/>
      <c r="I10" s="86">
        <f t="shared" si="0"/>
        <v>0</v>
      </c>
      <c r="L10" s="23" t="s">
        <v>8</v>
      </c>
      <c r="M10" s="20">
        <v>0.4</v>
      </c>
      <c r="N10" s="17">
        <f>N8*M10</f>
        <v>200</v>
      </c>
      <c r="O10" s="79"/>
      <c r="P10" s="131"/>
      <c r="Q10" s="81">
        <f t="shared" si="1"/>
        <v>0</v>
      </c>
      <c r="R10" s="81">
        <f t="shared" si="2"/>
        <v>500</v>
      </c>
      <c r="S10" s="81">
        <f t="shared" si="3"/>
        <v>0</v>
      </c>
      <c r="T10" s="81">
        <f t="shared" si="4"/>
        <v>0</v>
      </c>
      <c r="U10" s="81">
        <f t="shared" si="5"/>
        <v>500</v>
      </c>
      <c r="V10" s="82">
        <f t="shared" si="6"/>
        <v>0</v>
      </c>
      <c r="AA10" s="18"/>
    </row>
    <row r="11" spans="5:27" x14ac:dyDescent="0.2">
      <c r="E11" s="26" t="s">
        <v>19</v>
      </c>
      <c r="F11" s="103"/>
      <c r="G11" s="103"/>
      <c r="H11" s="103"/>
      <c r="I11" s="87">
        <f t="shared" si="0"/>
        <v>0</v>
      </c>
      <c r="L11" s="19" t="s">
        <v>0</v>
      </c>
      <c r="M11" s="20"/>
      <c r="N11" s="17">
        <f>N8-N10</f>
        <v>300</v>
      </c>
      <c r="O11" s="79"/>
      <c r="P11" s="131"/>
      <c r="Q11" s="81">
        <f t="shared" si="1"/>
        <v>0</v>
      </c>
      <c r="R11" s="81">
        <f t="shared" si="2"/>
        <v>500</v>
      </c>
      <c r="S11" s="81">
        <f t="shared" si="3"/>
        <v>0</v>
      </c>
      <c r="T11" s="81">
        <f t="shared" si="4"/>
        <v>0</v>
      </c>
      <c r="U11" s="81">
        <f t="shared" si="5"/>
        <v>500</v>
      </c>
      <c r="V11" s="82">
        <f t="shared" si="6"/>
        <v>0</v>
      </c>
      <c r="AA11" s="18"/>
    </row>
    <row r="12" spans="5:27" x14ac:dyDescent="0.2">
      <c r="E12" s="28" t="s">
        <v>30</v>
      </c>
      <c r="F12" s="104"/>
      <c r="G12" s="104"/>
      <c r="H12" s="104"/>
      <c r="I12" s="88">
        <f t="shared" si="0"/>
        <v>0</v>
      </c>
      <c r="L12" s="30" t="s">
        <v>5</v>
      </c>
      <c r="M12" s="31"/>
      <c r="N12" s="32"/>
      <c r="O12" s="79"/>
      <c r="P12" s="131"/>
      <c r="Q12" s="81">
        <f t="shared" si="1"/>
        <v>0</v>
      </c>
      <c r="R12" s="81">
        <f t="shared" si="2"/>
        <v>500</v>
      </c>
      <c r="S12" s="81">
        <f t="shared" si="3"/>
        <v>0</v>
      </c>
      <c r="T12" s="81">
        <f t="shared" si="4"/>
        <v>0</v>
      </c>
      <c r="U12" s="81">
        <f t="shared" si="5"/>
        <v>500</v>
      </c>
      <c r="V12" s="82">
        <f t="shared" si="6"/>
        <v>0</v>
      </c>
      <c r="AA12" s="18"/>
    </row>
    <row r="13" spans="5:27" ht="16" x14ac:dyDescent="0.2">
      <c r="E13" s="33" t="s">
        <v>31</v>
      </c>
      <c r="F13" s="105"/>
      <c r="G13" s="105"/>
      <c r="H13" s="105"/>
      <c r="I13" s="89">
        <f t="shared" si="0"/>
        <v>0</v>
      </c>
      <c r="L13" s="35" t="s">
        <v>2</v>
      </c>
      <c r="M13" s="36">
        <v>0.05</v>
      </c>
      <c r="N13" s="37">
        <f>N11*M13</f>
        <v>15</v>
      </c>
      <c r="O13" s="79"/>
      <c r="P13" s="131"/>
      <c r="Q13" s="81">
        <f t="shared" si="1"/>
        <v>0</v>
      </c>
      <c r="R13" s="81">
        <f t="shared" si="2"/>
        <v>500</v>
      </c>
      <c r="S13" s="81">
        <f t="shared" si="3"/>
        <v>0</v>
      </c>
      <c r="T13" s="81">
        <f t="shared" si="4"/>
        <v>0</v>
      </c>
      <c r="U13" s="81">
        <f t="shared" si="5"/>
        <v>500</v>
      </c>
      <c r="V13" s="82">
        <f t="shared" si="6"/>
        <v>0</v>
      </c>
      <c r="AA13" s="18"/>
    </row>
    <row r="14" spans="5:27" x14ac:dyDescent="0.2">
      <c r="E14" s="38" t="s">
        <v>20</v>
      </c>
      <c r="F14" s="106"/>
      <c r="G14" s="106"/>
      <c r="H14" s="106"/>
      <c r="I14" s="90">
        <f t="shared" si="0"/>
        <v>0</v>
      </c>
      <c r="L14" s="35" t="s">
        <v>1</v>
      </c>
      <c r="M14" s="36">
        <v>7.4999999999999997E-2</v>
      </c>
      <c r="N14" s="37">
        <f>N11*M14</f>
        <v>22.5</v>
      </c>
      <c r="O14" s="79"/>
      <c r="P14" s="131"/>
      <c r="Q14" s="81">
        <f t="shared" si="1"/>
        <v>0</v>
      </c>
      <c r="R14" s="81">
        <f t="shared" si="2"/>
        <v>500</v>
      </c>
      <c r="S14" s="81">
        <f t="shared" si="3"/>
        <v>0</v>
      </c>
      <c r="T14" s="81">
        <f t="shared" si="4"/>
        <v>0</v>
      </c>
      <c r="U14" s="81">
        <f t="shared" si="5"/>
        <v>500</v>
      </c>
      <c r="V14" s="82">
        <f t="shared" si="6"/>
        <v>0</v>
      </c>
      <c r="AA14" s="18"/>
    </row>
    <row r="15" spans="5:27" x14ac:dyDescent="0.2">
      <c r="E15" s="40" t="s">
        <v>21</v>
      </c>
      <c r="F15" s="107"/>
      <c r="G15" s="107"/>
      <c r="H15" s="107"/>
      <c r="I15" s="91">
        <f t="shared" si="0"/>
        <v>0</v>
      </c>
      <c r="L15" s="35" t="s">
        <v>3</v>
      </c>
      <c r="M15" s="129"/>
      <c r="N15" s="37">
        <f>SUM(N11:N14)</f>
        <v>337.5</v>
      </c>
      <c r="O15" s="79"/>
      <c r="P15" s="131"/>
      <c r="Q15" s="81">
        <f t="shared" si="1"/>
        <v>0</v>
      </c>
      <c r="R15" s="81">
        <f t="shared" si="2"/>
        <v>500</v>
      </c>
      <c r="S15" s="81">
        <f t="shared" si="3"/>
        <v>0</v>
      </c>
      <c r="T15" s="81">
        <f t="shared" si="4"/>
        <v>0</v>
      </c>
      <c r="U15" s="81">
        <f t="shared" si="5"/>
        <v>500</v>
      </c>
      <c r="V15" s="82">
        <f t="shared" si="6"/>
        <v>0</v>
      </c>
      <c r="AA15" s="18"/>
    </row>
    <row r="16" spans="5:27" x14ac:dyDescent="0.2">
      <c r="E16" s="42" t="s">
        <v>22</v>
      </c>
      <c r="F16" s="108"/>
      <c r="G16" s="108"/>
      <c r="H16" s="108"/>
      <c r="I16" s="92">
        <f t="shared" si="0"/>
        <v>0</v>
      </c>
      <c r="L16" s="44"/>
      <c r="M16" s="130"/>
      <c r="N16" s="32"/>
      <c r="O16" s="79"/>
      <c r="P16" s="131"/>
      <c r="Q16" s="81">
        <f t="shared" si="1"/>
        <v>0</v>
      </c>
      <c r="R16" s="81">
        <f t="shared" si="2"/>
        <v>500</v>
      </c>
      <c r="S16" s="81">
        <f t="shared" si="3"/>
        <v>0</v>
      </c>
      <c r="T16" s="81">
        <f t="shared" si="4"/>
        <v>0</v>
      </c>
      <c r="U16" s="81">
        <f t="shared" si="5"/>
        <v>500</v>
      </c>
      <c r="V16" s="82">
        <f t="shared" si="6"/>
        <v>0</v>
      </c>
      <c r="AA16" s="18"/>
    </row>
    <row r="17" spans="5:27" x14ac:dyDescent="0.2">
      <c r="E17" s="12" t="s">
        <v>23</v>
      </c>
      <c r="F17" s="99"/>
      <c r="G17" s="99"/>
      <c r="H17" s="99"/>
      <c r="I17" s="83">
        <f t="shared" si="0"/>
        <v>0</v>
      </c>
      <c r="L17" s="45" t="s">
        <v>9</v>
      </c>
      <c r="M17" s="130"/>
      <c r="N17" s="32"/>
      <c r="O17" s="79"/>
      <c r="P17" s="131"/>
      <c r="Q17" s="81">
        <f t="shared" si="1"/>
        <v>0</v>
      </c>
      <c r="R17" s="81">
        <f t="shared" si="2"/>
        <v>500</v>
      </c>
      <c r="S17" s="81">
        <f t="shared" si="3"/>
        <v>0</v>
      </c>
      <c r="T17" s="81">
        <f t="shared" si="4"/>
        <v>0</v>
      </c>
      <c r="U17" s="81">
        <f t="shared" si="5"/>
        <v>500</v>
      </c>
      <c r="V17" s="82">
        <f t="shared" si="6"/>
        <v>0</v>
      </c>
      <c r="AA17" s="18"/>
    </row>
    <row r="18" spans="5:27" x14ac:dyDescent="0.2">
      <c r="E18" s="98" t="s">
        <v>42</v>
      </c>
      <c r="F18" s="109"/>
      <c r="G18" s="109"/>
      <c r="H18" s="109"/>
      <c r="I18" s="93">
        <f t="shared" si="0"/>
        <v>0</v>
      </c>
      <c r="L18" s="47" t="s">
        <v>7</v>
      </c>
      <c r="M18" s="130"/>
      <c r="N18" s="32">
        <f>N8</f>
        <v>500</v>
      </c>
      <c r="O18" s="79"/>
      <c r="P18" s="131"/>
      <c r="Q18" s="81">
        <f t="shared" si="1"/>
        <v>0</v>
      </c>
      <c r="R18" s="81">
        <f t="shared" si="2"/>
        <v>500</v>
      </c>
      <c r="S18" s="81">
        <f t="shared" si="3"/>
        <v>0</v>
      </c>
      <c r="T18" s="81">
        <f t="shared" si="4"/>
        <v>0</v>
      </c>
      <c r="U18" s="81">
        <f t="shared" si="5"/>
        <v>500</v>
      </c>
      <c r="V18" s="82">
        <f t="shared" si="6"/>
        <v>0</v>
      </c>
      <c r="AA18" s="18"/>
    </row>
    <row r="19" spans="5:27" ht="16" thickBot="1" x14ac:dyDescent="0.25">
      <c r="E19" s="48" t="s">
        <v>24</v>
      </c>
      <c r="F19" s="110"/>
      <c r="G19" s="110"/>
      <c r="H19" s="110"/>
      <c r="I19" s="94">
        <f t="shared" si="0"/>
        <v>0</v>
      </c>
      <c r="L19" s="47" t="s">
        <v>15</v>
      </c>
      <c r="M19" s="130"/>
      <c r="N19" s="32">
        <f>N15</f>
        <v>337.5</v>
      </c>
      <c r="O19" s="79"/>
      <c r="P19" s="131"/>
      <c r="Q19" s="81">
        <f t="shared" si="1"/>
        <v>0</v>
      </c>
      <c r="R19" s="81">
        <f t="shared" si="2"/>
        <v>500</v>
      </c>
      <c r="S19" s="81">
        <f t="shared" si="3"/>
        <v>0</v>
      </c>
      <c r="T19" s="81">
        <f t="shared" si="4"/>
        <v>0</v>
      </c>
      <c r="U19" s="81">
        <f t="shared" si="5"/>
        <v>500</v>
      </c>
      <c r="V19" s="82">
        <f t="shared" si="6"/>
        <v>0</v>
      </c>
      <c r="AA19" s="18"/>
    </row>
    <row r="20" spans="5:27" ht="16" thickBot="1" x14ac:dyDescent="0.25">
      <c r="E20" s="50" t="s">
        <v>25</v>
      </c>
      <c r="F20" s="111"/>
      <c r="G20" s="111"/>
      <c r="H20" s="111"/>
      <c r="I20" s="95">
        <f t="shared" si="0"/>
        <v>0</v>
      </c>
      <c r="K20" s="52"/>
      <c r="L20" s="53" t="s">
        <v>39</v>
      </c>
      <c r="M20" s="54"/>
      <c r="N20" s="55">
        <f>(N8-N19)/N8*100</f>
        <v>32.5</v>
      </c>
      <c r="O20" s="80" t="s">
        <v>4</v>
      </c>
      <c r="P20" s="131"/>
      <c r="Q20" s="81">
        <f t="shared" si="1"/>
        <v>0</v>
      </c>
      <c r="R20" s="81">
        <f t="shared" si="2"/>
        <v>500</v>
      </c>
      <c r="S20" s="81">
        <f t="shared" si="3"/>
        <v>0</v>
      </c>
      <c r="T20" s="81">
        <f t="shared" si="4"/>
        <v>0</v>
      </c>
      <c r="U20" s="81">
        <f t="shared" si="5"/>
        <v>500</v>
      </c>
      <c r="V20" s="82">
        <f t="shared" si="6"/>
        <v>0</v>
      </c>
      <c r="AA20" s="18"/>
    </row>
    <row r="21" spans="5:27" x14ac:dyDescent="0.2">
      <c r="E21" s="21" t="s">
        <v>26</v>
      </c>
      <c r="F21" s="101"/>
      <c r="G21" s="101"/>
      <c r="H21" s="101"/>
      <c r="I21" s="85">
        <f t="shared" si="0"/>
        <v>0</v>
      </c>
      <c r="K21" s="52" t="s">
        <v>44</v>
      </c>
      <c r="P21" s="131"/>
      <c r="Q21" s="81">
        <f t="shared" si="1"/>
        <v>0</v>
      </c>
      <c r="R21" s="81">
        <f t="shared" si="2"/>
        <v>500</v>
      </c>
      <c r="S21" s="81">
        <f t="shared" si="3"/>
        <v>0</v>
      </c>
      <c r="T21" s="81">
        <f t="shared" si="4"/>
        <v>0</v>
      </c>
      <c r="U21" s="81">
        <f t="shared" si="5"/>
        <v>500</v>
      </c>
      <c r="V21" s="82">
        <f t="shared" si="6"/>
        <v>0</v>
      </c>
      <c r="AA21" s="18"/>
    </row>
    <row r="22" spans="5:27" x14ac:dyDescent="0.2">
      <c r="E22" s="26" t="s">
        <v>27</v>
      </c>
      <c r="F22" s="103"/>
      <c r="G22" s="103"/>
      <c r="H22" s="103"/>
      <c r="I22" s="87">
        <f t="shared" si="0"/>
        <v>0</v>
      </c>
      <c r="P22" s="131"/>
      <c r="Q22" s="81">
        <f t="shared" ref="Q22:Q24" si="7">$N$8*F22</f>
        <v>0</v>
      </c>
      <c r="R22" s="81">
        <f t="shared" si="2"/>
        <v>500</v>
      </c>
      <c r="S22" s="81">
        <f t="shared" si="3"/>
        <v>0</v>
      </c>
      <c r="T22" s="81">
        <f t="shared" si="4"/>
        <v>0</v>
      </c>
      <c r="U22" s="81">
        <f t="shared" ref="U22:U24" si="8">R22+S22+T22</f>
        <v>500</v>
      </c>
      <c r="V22" s="82">
        <f t="shared" si="6"/>
        <v>0</v>
      </c>
      <c r="AA22" s="18"/>
    </row>
    <row r="23" spans="5:27" x14ac:dyDescent="0.2">
      <c r="E23" s="98" t="s">
        <v>43</v>
      </c>
      <c r="F23" s="109"/>
      <c r="G23" s="109"/>
      <c r="H23" s="109"/>
      <c r="I23" s="93">
        <f t="shared" ref="I23" si="9">V23</f>
        <v>0</v>
      </c>
      <c r="P23" s="131"/>
      <c r="Q23" s="81">
        <f t="shared" ref="Q23" si="10">$N$8*F23</f>
        <v>0</v>
      </c>
      <c r="R23" s="81">
        <f t="shared" ref="R23" si="11">$N$8-Q23</f>
        <v>500</v>
      </c>
      <c r="S23" s="81">
        <f t="shared" ref="S23" si="12">R23*G23</f>
        <v>0</v>
      </c>
      <c r="T23" s="81">
        <f t="shared" ref="T23" si="13">R23*H23</f>
        <v>0</v>
      </c>
      <c r="U23" s="81">
        <f t="shared" ref="U23" si="14">R23+S23+T23</f>
        <v>500</v>
      </c>
      <c r="V23" s="82">
        <f t="shared" ref="V23" si="15">($N$8-U23)/$N$8</f>
        <v>0</v>
      </c>
      <c r="AA23" s="18"/>
    </row>
    <row r="24" spans="5:27" x14ac:dyDescent="0.2">
      <c r="E24" s="56" t="s">
        <v>28</v>
      </c>
      <c r="F24" s="112"/>
      <c r="G24" s="112"/>
      <c r="H24" s="112"/>
      <c r="I24" s="96">
        <f t="shared" si="0"/>
        <v>0</v>
      </c>
      <c r="P24" s="131"/>
      <c r="Q24" s="81">
        <f t="shared" si="7"/>
        <v>0</v>
      </c>
      <c r="R24" s="81">
        <f t="shared" si="2"/>
        <v>500</v>
      </c>
      <c r="S24" s="81">
        <f t="shared" si="3"/>
        <v>0</v>
      </c>
      <c r="T24" s="81">
        <f t="shared" si="4"/>
        <v>0</v>
      </c>
      <c r="U24" s="81">
        <f t="shared" si="8"/>
        <v>500</v>
      </c>
      <c r="V24" s="82">
        <f t="shared" si="6"/>
        <v>0</v>
      </c>
    </row>
    <row r="25" spans="5:27" x14ac:dyDescent="0.2">
      <c r="P25" s="131"/>
    </row>
    <row r="26" spans="5:27" ht="16" thickBot="1" x14ac:dyDescent="0.25">
      <c r="F26" s="58" t="s">
        <v>34</v>
      </c>
      <c r="G26" s="58" t="s">
        <v>36</v>
      </c>
      <c r="H26" s="58" t="s">
        <v>35</v>
      </c>
      <c r="I26" s="58" t="s">
        <v>37</v>
      </c>
      <c r="K26" s="52"/>
      <c r="P26" s="131"/>
    </row>
    <row r="27" spans="5:27" ht="15" customHeight="1" x14ac:dyDescent="0.2">
      <c r="E27" s="12" t="s">
        <v>17</v>
      </c>
      <c r="F27" s="113">
        <v>350</v>
      </c>
      <c r="G27" s="13">
        <v>350</v>
      </c>
      <c r="H27" s="13">
        <f t="shared" ref="H27:H44" si="16">G27-(G27*I6)</f>
        <v>350</v>
      </c>
      <c r="I27" s="59">
        <f>F27*H27</f>
        <v>122500</v>
      </c>
      <c r="L27" s="144" t="s">
        <v>46</v>
      </c>
      <c r="M27" s="145"/>
      <c r="N27" s="145"/>
      <c r="O27" s="146"/>
      <c r="P27" s="131"/>
    </row>
    <row r="28" spans="5:27" x14ac:dyDescent="0.2">
      <c r="E28" s="14" t="s">
        <v>32</v>
      </c>
      <c r="F28" s="123">
        <v>150</v>
      </c>
      <c r="G28" s="15">
        <v>350</v>
      </c>
      <c r="H28" s="15">
        <f t="shared" si="16"/>
        <v>350</v>
      </c>
      <c r="I28" s="60">
        <f t="shared" ref="I28:I43" si="17">F28*H28</f>
        <v>52500</v>
      </c>
      <c r="L28" s="147"/>
      <c r="M28" s="148"/>
      <c r="N28" s="148"/>
      <c r="O28" s="149"/>
      <c r="P28" s="131"/>
    </row>
    <row r="29" spans="5:27" ht="17" customHeight="1" x14ac:dyDescent="0.2">
      <c r="E29" s="14" t="s">
        <v>29</v>
      </c>
      <c r="F29" s="123">
        <v>50</v>
      </c>
      <c r="G29" s="15">
        <v>450</v>
      </c>
      <c r="H29" s="15">
        <f t="shared" si="16"/>
        <v>450</v>
      </c>
      <c r="I29" s="60">
        <f t="shared" si="17"/>
        <v>22500</v>
      </c>
      <c r="L29" s="147"/>
      <c r="M29" s="148"/>
      <c r="N29" s="148"/>
      <c r="O29" s="149"/>
      <c r="P29" s="131"/>
    </row>
    <row r="30" spans="5:27" x14ac:dyDescent="0.2">
      <c r="E30" s="21" t="s">
        <v>18</v>
      </c>
      <c r="F30" s="114">
        <v>750</v>
      </c>
      <c r="G30" s="22">
        <v>350</v>
      </c>
      <c r="H30" s="22">
        <f t="shared" si="16"/>
        <v>350</v>
      </c>
      <c r="I30" s="61">
        <f t="shared" si="17"/>
        <v>262500</v>
      </c>
      <c r="J30" s="52"/>
      <c r="L30" s="147"/>
      <c r="M30" s="148"/>
      <c r="N30" s="148"/>
      <c r="O30" s="149"/>
      <c r="P30" s="131"/>
    </row>
    <row r="31" spans="5:27" x14ac:dyDescent="0.2">
      <c r="E31" s="24" t="s">
        <v>33</v>
      </c>
      <c r="F31" s="124">
        <v>50</v>
      </c>
      <c r="G31" s="25">
        <v>450</v>
      </c>
      <c r="H31" s="25">
        <f t="shared" si="16"/>
        <v>450</v>
      </c>
      <c r="I31" s="62">
        <f t="shared" si="17"/>
        <v>22500</v>
      </c>
      <c r="J31" s="52"/>
      <c r="L31" s="147"/>
      <c r="M31" s="148"/>
      <c r="N31" s="148"/>
      <c r="O31" s="149"/>
      <c r="P31" s="131"/>
    </row>
    <row r="32" spans="5:27" ht="18" customHeight="1" x14ac:dyDescent="0.2">
      <c r="E32" s="26" t="s">
        <v>19</v>
      </c>
      <c r="F32" s="115">
        <v>50</v>
      </c>
      <c r="G32" s="27">
        <v>350</v>
      </c>
      <c r="H32" s="27">
        <f t="shared" si="16"/>
        <v>350</v>
      </c>
      <c r="I32" s="63">
        <f t="shared" si="17"/>
        <v>17500</v>
      </c>
      <c r="L32" s="147"/>
      <c r="M32" s="148"/>
      <c r="N32" s="148"/>
      <c r="O32" s="149"/>
      <c r="P32" s="131"/>
    </row>
    <row r="33" spans="5:16" ht="15" customHeight="1" thickBot="1" x14ac:dyDescent="0.25">
      <c r="E33" s="28" t="s">
        <v>30</v>
      </c>
      <c r="F33" s="116">
        <v>750</v>
      </c>
      <c r="G33" s="29">
        <v>350</v>
      </c>
      <c r="H33" s="29">
        <f t="shared" si="16"/>
        <v>350</v>
      </c>
      <c r="I33" s="64">
        <f t="shared" si="17"/>
        <v>262500</v>
      </c>
      <c r="L33" s="150"/>
      <c r="M33" s="151"/>
      <c r="N33" s="151"/>
      <c r="O33" s="152"/>
      <c r="P33" s="131"/>
    </row>
    <row r="34" spans="5:16" ht="17" customHeight="1" x14ac:dyDescent="0.2">
      <c r="E34" s="33" t="s">
        <v>31</v>
      </c>
      <c r="F34" s="117">
        <v>50</v>
      </c>
      <c r="G34" s="34">
        <v>450</v>
      </c>
      <c r="H34" s="34">
        <f t="shared" si="16"/>
        <v>450</v>
      </c>
      <c r="I34" s="65">
        <f t="shared" si="17"/>
        <v>22500</v>
      </c>
      <c r="L34" s="2"/>
      <c r="N34" s="2"/>
    </row>
    <row r="35" spans="5:16" x14ac:dyDescent="0.2">
      <c r="E35" s="38" t="s">
        <v>20</v>
      </c>
      <c r="F35" s="118">
        <v>325</v>
      </c>
      <c r="G35" s="39">
        <v>350</v>
      </c>
      <c r="H35" s="39">
        <f t="shared" si="16"/>
        <v>350</v>
      </c>
      <c r="I35" s="66">
        <f t="shared" si="17"/>
        <v>113750</v>
      </c>
      <c r="L35" s="2"/>
      <c r="N35" s="2"/>
    </row>
    <row r="36" spans="5:16" ht="17" customHeight="1" x14ac:dyDescent="0.2">
      <c r="E36" s="40" t="s">
        <v>21</v>
      </c>
      <c r="F36" s="119">
        <v>100</v>
      </c>
      <c r="G36" s="41">
        <v>350</v>
      </c>
      <c r="H36" s="41">
        <f t="shared" si="16"/>
        <v>350</v>
      </c>
      <c r="I36" s="67">
        <f t="shared" si="17"/>
        <v>35000</v>
      </c>
      <c r="L36" s="2"/>
      <c r="N36" s="2"/>
    </row>
    <row r="37" spans="5:16" ht="16" customHeight="1" x14ac:dyDescent="0.2">
      <c r="E37" s="42" t="s">
        <v>22</v>
      </c>
      <c r="F37" s="120">
        <v>50</v>
      </c>
      <c r="G37" s="43">
        <v>2500</v>
      </c>
      <c r="H37" s="43">
        <f t="shared" si="16"/>
        <v>2500</v>
      </c>
      <c r="I37" s="68">
        <f t="shared" si="17"/>
        <v>125000</v>
      </c>
      <c r="J37" s="52"/>
      <c r="L37" s="2"/>
      <c r="N37" s="2"/>
    </row>
    <row r="38" spans="5:16" x14ac:dyDescent="0.2">
      <c r="E38" s="12" t="s">
        <v>23</v>
      </c>
      <c r="F38" s="113">
        <v>50</v>
      </c>
      <c r="G38" s="13">
        <v>2500</v>
      </c>
      <c r="H38" s="13">
        <f t="shared" si="16"/>
        <v>2500</v>
      </c>
      <c r="I38" s="59">
        <f t="shared" si="17"/>
        <v>125000</v>
      </c>
      <c r="L38" s="2"/>
      <c r="N38" s="2"/>
    </row>
    <row r="39" spans="5:16" x14ac:dyDescent="0.2">
      <c r="E39" s="98" t="s">
        <v>42</v>
      </c>
      <c r="F39" s="125">
        <v>25</v>
      </c>
      <c r="G39" s="46">
        <v>350</v>
      </c>
      <c r="H39" s="46">
        <f t="shared" si="16"/>
        <v>350</v>
      </c>
      <c r="I39" s="69">
        <f t="shared" si="17"/>
        <v>8750</v>
      </c>
      <c r="L39" s="2"/>
      <c r="N39" s="2"/>
    </row>
    <row r="40" spans="5:16" x14ac:dyDescent="0.2">
      <c r="E40" s="48" t="s">
        <v>24</v>
      </c>
      <c r="F40" s="121">
        <v>50</v>
      </c>
      <c r="G40" s="49">
        <v>350</v>
      </c>
      <c r="H40" s="49">
        <f t="shared" si="16"/>
        <v>350</v>
      </c>
      <c r="I40" s="70">
        <f t="shared" si="17"/>
        <v>17500</v>
      </c>
      <c r="L40" s="2"/>
      <c r="N40" s="2"/>
    </row>
    <row r="41" spans="5:16" ht="17" customHeight="1" x14ac:dyDescent="0.2">
      <c r="E41" s="97" t="s">
        <v>41</v>
      </c>
      <c r="F41" s="126">
        <v>25</v>
      </c>
      <c r="G41" s="51">
        <v>350</v>
      </c>
      <c r="H41" s="51">
        <f t="shared" si="16"/>
        <v>350</v>
      </c>
      <c r="I41" s="71">
        <f t="shared" si="17"/>
        <v>8750</v>
      </c>
      <c r="L41" s="2"/>
      <c r="N41" s="2"/>
    </row>
    <row r="42" spans="5:16" x14ac:dyDescent="0.2">
      <c r="E42" s="21" t="s">
        <v>26</v>
      </c>
      <c r="F42" s="114">
        <v>25</v>
      </c>
      <c r="G42" s="22">
        <v>350</v>
      </c>
      <c r="H42" s="22">
        <f t="shared" si="16"/>
        <v>350</v>
      </c>
      <c r="I42" s="61">
        <f t="shared" si="17"/>
        <v>8750</v>
      </c>
      <c r="L42" s="2"/>
      <c r="N42" s="2"/>
    </row>
    <row r="43" spans="5:16" x14ac:dyDescent="0.2">
      <c r="E43" s="26" t="s">
        <v>27</v>
      </c>
      <c r="F43" s="115">
        <v>25</v>
      </c>
      <c r="G43" s="27">
        <v>350</v>
      </c>
      <c r="H43" s="27">
        <f t="shared" si="16"/>
        <v>350</v>
      </c>
      <c r="I43" s="63">
        <f t="shared" si="17"/>
        <v>8750</v>
      </c>
      <c r="L43" s="2"/>
      <c r="N43" s="2"/>
    </row>
    <row r="44" spans="5:16" x14ac:dyDescent="0.2">
      <c r="E44" s="98" t="s">
        <v>43</v>
      </c>
      <c r="F44" s="125">
        <v>25</v>
      </c>
      <c r="G44" s="46">
        <v>350</v>
      </c>
      <c r="H44" s="46">
        <f t="shared" si="16"/>
        <v>350</v>
      </c>
      <c r="I44" s="69">
        <f t="shared" ref="I44" si="18">F44*H44</f>
        <v>8750</v>
      </c>
      <c r="L44" s="2"/>
      <c r="N44" s="2"/>
    </row>
    <row r="45" spans="5:16" ht="16" thickBot="1" x14ac:dyDescent="0.25">
      <c r="E45" s="56" t="s">
        <v>28</v>
      </c>
      <c r="F45" s="122">
        <v>100</v>
      </c>
      <c r="G45" s="57">
        <v>350</v>
      </c>
      <c r="H45" s="57">
        <f t="shared" ref="H45" si="19">G45-(G45*I24)</f>
        <v>350</v>
      </c>
      <c r="I45" s="72">
        <f t="shared" ref="I45" si="20">F45*H45</f>
        <v>35000</v>
      </c>
      <c r="L45" s="2"/>
      <c r="N45" s="2"/>
    </row>
    <row r="46" spans="5:16" ht="16" thickBot="1" x14ac:dyDescent="0.25">
      <c r="F46" s="73"/>
      <c r="G46" s="74" t="s">
        <v>45</v>
      </c>
      <c r="H46" s="75">
        <f>I46/F49</f>
        <v>426.66666666666669</v>
      </c>
      <c r="I46" s="76">
        <f>SUM(I27:I45)</f>
        <v>1280000</v>
      </c>
      <c r="J46" s="52"/>
      <c r="L46" s="2"/>
      <c r="N46" s="2"/>
    </row>
    <row r="47" spans="5:16" x14ac:dyDescent="0.2">
      <c r="J47" s="52"/>
      <c r="L47" s="2"/>
      <c r="N47" s="2"/>
    </row>
    <row r="48" spans="5:16" x14ac:dyDescent="0.2">
      <c r="F48" s="127"/>
      <c r="G48" s="127"/>
      <c r="H48" s="127"/>
      <c r="I48" s="127"/>
      <c r="J48" s="52"/>
      <c r="L48" s="2"/>
      <c r="N48" s="2"/>
    </row>
    <row r="49" spans="5:14" ht="17" customHeight="1" x14ac:dyDescent="0.2">
      <c r="F49" s="77">
        <f>SUM(F27:F45)</f>
        <v>3000</v>
      </c>
      <c r="G49" s="52"/>
      <c r="H49" s="52"/>
      <c r="I49" s="52"/>
      <c r="J49" s="52"/>
      <c r="L49" s="2"/>
      <c r="N49" s="2"/>
    </row>
    <row r="50" spans="5:14" x14ac:dyDescent="0.2">
      <c r="E50" s="52" t="s">
        <v>10</v>
      </c>
      <c r="F50" s="52"/>
      <c r="G50" s="52"/>
      <c r="H50" s="52"/>
      <c r="I50" s="52"/>
      <c r="J50" s="52"/>
      <c r="L50" s="2"/>
      <c r="N50" s="2"/>
    </row>
    <row r="51" spans="5:14" ht="16" thickBot="1" x14ac:dyDescent="0.25">
      <c r="E51" s="52" t="s">
        <v>11</v>
      </c>
      <c r="L51" s="2"/>
      <c r="N51" s="2"/>
    </row>
    <row r="52" spans="5:14" x14ac:dyDescent="0.2">
      <c r="E52" s="132" t="s">
        <v>40</v>
      </c>
      <c r="F52" s="133"/>
      <c r="G52" s="133"/>
      <c r="H52" s="133"/>
      <c r="I52" s="133"/>
      <c r="J52" s="134"/>
      <c r="L52" s="2"/>
      <c r="N52" s="2"/>
    </row>
    <row r="53" spans="5:14" ht="16" thickBot="1" x14ac:dyDescent="0.25">
      <c r="E53" s="135"/>
      <c r="F53" s="136"/>
      <c r="G53" s="136"/>
      <c r="H53" s="136"/>
      <c r="I53" s="136"/>
      <c r="J53" s="137"/>
    </row>
    <row r="54" spans="5:14" x14ac:dyDescent="0.2"/>
    <row r="55" spans="5:14" x14ac:dyDescent="0.2"/>
    <row r="56" spans="5:14" x14ac:dyDescent="0.2"/>
    <row r="57" spans="5:14" x14ac:dyDescent="0.2"/>
    <row r="58" spans="5:14" x14ac:dyDescent="0.2"/>
  </sheetData>
  <sheetProtection algorithmName="SHA-512" hashValue="XQmS/f5r+Xjbk2iaBSW7kpDK80VwHaj4fOnO/vwEUDEUMMW1BpPaeIOuRcXMNX+ztTYgCoQJI5YfVncMCqJIdw==" saltValue="4DEHYm0XilfTLmIALwRhwA==" spinCount="100000" sheet="1" objects="1" scenarios="1"/>
  <mergeCells count="4">
    <mergeCell ref="E52:J53"/>
    <mergeCell ref="E3:L3"/>
    <mergeCell ref="L6:O6"/>
    <mergeCell ref="L27:O33"/>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6:I24"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2026-01-07T13:34:33Z</dcterms:modified>
  <cp:category/>
</cp:coreProperties>
</file>