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damvolendamnl.sharepoint.com/sites/PRJ-Aanbestedingen2026-26.402-SDPeuteropvangenVVE2026-2027/Gedeelde documenten/2 Leidraad/"/>
    </mc:Choice>
  </mc:AlternateContent>
  <xr:revisionPtr revIDLastSave="0" documentId="8_{EBFC845B-C380-4F55-ABD2-DF12272DA86D}" xr6:coauthVersionLast="47" xr6:coauthVersionMax="47" xr10:uidLastSave="{00000000-0000-0000-0000-000000000000}"/>
  <bookViews>
    <workbookView xWindow="-120" yWindow="-120" windowWidth="51840" windowHeight="21120" xr2:uid="{00000000-000D-0000-FFFF-FFFF00000000}"/>
  </bookViews>
  <sheets>
    <sheet name="Overdrachtsformulier Resultaten" sheetId="2" r:id="rId1"/>
    <sheet name="Invulblad SLO-doelen 2,3 jaar" sheetId="5" r:id="rId2"/>
    <sheet name="Invulblad SLO-doelen 3 jaar" sheetId="1" r:id="rId3"/>
    <sheet name="Invulblad SLO-doelen 3,5 jaar" sheetId="3" r:id="rId4"/>
    <sheet name="Invulblad SLO-doelen 4 jaar"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 l="1"/>
  <c r="C24" i="5"/>
  <c r="C23" i="5"/>
  <c r="C22" i="5"/>
  <c r="C21" i="5"/>
  <c r="C16" i="5"/>
  <c r="C11" i="5"/>
  <c r="C10" i="5"/>
  <c r="C9" i="5"/>
  <c r="C8" i="5"/>
  <c r="C7" i="5"/>
  <c r="C6" i="5"/>
  <c r="C5" i="5"/>
  <c r="C4" i="5"/>
  <c r="C4" i="1"/>
  <c r="C27" i="5" l="1"/>
  <c r="C13" i="5"/>
  <c r="C18" i="5"/>
  <c r="C14" i="4" l="1"/>
  <c r="C13" i="4"/>
  <c r="C8" i="4"/>
  <c r="C7" i="4"/>
  <c r="C6" i="4"/>
  <c r="C5" i="4"/>
  <c r="C4" i="4"/>
  <c r="C3" i="4"/>
  <c r="C2" i="4"/>
  <c r="C19" i="3"/>
  <c r="C18" i="3"/>
  <c r="C17" i="3"/>
  <c r="C21" i="3" s="1"/>
  <c r="C16" i="3"/>
  <c r="C11" i="3"/>
  <c r="C10" i="3"/>
  <c r="C9" i="3"/>
  <c r="C8" i="3"/>
  <c r="C7" i="3"/>
  <c r="C6" i="3"/>
  <c r="C5" i="3"/>
  <c r="C4" i="3"/>
  <c r="C37" i="1"/>
  <c r="C36" i="1"/>
  <c r="C35" i="1"/>
  <c r="C34" i="1"/>
  <c r="C33" i="1"/>
  <c r="C32" i="1"/>
  <c r="C31" i="1"/>
  <c r="C30" i="1"/>
  <c r="C29" i="1"/>
  <c r="C28" i="1"/>
  <c r="C27" i="1"/>
  <c r="C26" i="1"/>
  <c r="C25" i="1"/>
  <c r="C24" i="1"/>
  <c r="C21" i="1"/>
  <c r="C19" i="1"/>
  <c r="C18" i="1"/>
  <c r="C13" i="1"/>
  <c r="C12" i="1"/>
  <c r="C11" i="1"/>
  <c r="C10" i="1"/>
  <c r="C9" i="1"/>
  <c r="C8" i="1"/>
  <c r="C7" i="1"/>
  <c r="C6" i="1"/>
  <c r="C15" i="1" s="1"/>
  <c r="C5" i="1"/>
  <c r="C23" i="4"/>
  <c r="C22" i="4"/>
  <c r="C21" i="4"/>
  <c r="C20" i="4"/>
  <c r="C19" i="4"/>
  <c r="C28" i="3"/>
  <c r="C26" i="3"/>
  <c r="C27" i="3"/>
  <c r="C25" i="3"/>
  <c r="C24" i="3"/>
  <c r="C30" i="3" l="1"/>
  <c r="C16" i="4"/>
  <c r="C10" i="4"/>
  <c r="C25" i="4"/>
  <c r="C13" i="3"/>
  <c r="C39" i="1"/>
</calcChain>
</file>

<file path=xl/sharedStrings.xml><?xml version="1.0" encoding="utf-8"?>
<sst xmlns="http://schemas.openxmlformats.org/spreadsheetml/2006/main" count="236" uniqueCount="114">
  <si>
    <t>Sociaal-emotioneel</t>
  </si>
  <si>
    <t>Kan samenwerken</t>
  </si>
  <si>
    <t>Percentage behaald</t>
  </si>
  <si>
    <t>Behaald J/N</t>
  </si>
  <si>
    <t>J</t>
  </si>
  <si>
    <t>Percentage</t>
  </si>
  <si>
    <t>Ontwikkelingspunten</t>
  </si>
  <si>
    <t>Taal</t>
  </si>
  <si>
    <t>Rekenen</t>
  </si>
  <si>
    <t>Kind 1</t>
  </si>
  <si>
    <t>Kind 2</t>
  </si>
  <si>
    <t>Kind 3</t>
  </si>
  <si>
    <t>Kind 4</t>
  </si>
  <si>
    <t>Kind 5</t>
  </si>
  <si>
    <t>Kind 6</t>
  </si>
  <si>
    <t>Kind 7</t>
  </si>
  <si>
    <t>Kind 8</t>
  </si>
  <si>
    <t>Kind 9</t>
  </si>
  <si>
    <t>Kind 10</t>
  </si>
  <si>
    <t>Kind 11</t>
  </si>
  <si>
    <t>Kind 12</t>
  </si>
  <si>
    <t>Sociaal-emotioneel - 5 doelen</t>
  </si>
  <si>
    <t>Meetpunt 3 jaar</t>
  </si>
  <si>
    <t>Meetpunt 3,5 jaar</t>
  </si>
  <si>
    <t>Meetpunt 4 jaar</t>
  </si>
  <si>
    <t>Taal - 10 doelen</t>
  </si>
  <si>
    <t>Rekenen - 2 doelen</t>
  </si>
  <si>
    <t>Sociaal-emotioneel - 14 doelen</t>
  </si>
  <si>
    <t>Is verstaanbaar met de woorden die hij kent</t>
  </si>
  <si>
    <t>Gebruikt de woordjes: ik, wij, mij, mijn</t>
  </si>
  <si>
    <t>Kent ongeveer 300-400 woorden (passief)</t>
  </si>
  <si>
    <t>Formuleert vraagzinnen</t>
  </si>
  <si>
    <t>Vraagt door</t>
  </si>
  <si>
    <t>Volgt aanwijzingen op</t>
  </si>
  <si>
    <t>Benoemt zijn/haar eigen handelen</t>
  </si>
  <si>
    <t>Sorteert voorwerpen van één kenmerk</t>
  </si>
  <si>
    <t>Kan willekeurige getallen noemen</t>
  </si>
  <si>
    <t>Kan het begrip één voor één al handelend uitvoeren</t>
  </si>
  <si>
    <t>Laat zien dat hij kan genieten</t>
  </si>
  <si>
    <t>Durft initiatief te nemen</t>
  </si>
  <si>
    <t>Toont genegenheid naar andere kinderen</t>
  </si>
  <si>
    <t>Houdt zich aan steeds terugkerende regels en gewoontes</t>
  </si>
  <si>
    <t>Het kind probeert duidelijk te maken hoe het zich voelt</t>
  </si>
  <si>
    <t>Imiteert andere kinderen in taal en spel</t>
  </si>
  <si>
    <t>Weet onderscheid te maken tussen zijn spullen en die van andere kinderen</t>
  </si>
  <si>
    <t>SLO-doelen 3,5 jaar</t>
  </si>
  <si>
    <t>SLO-doelen 3 jaar</t>
  </si>
  <si>
    <t>Spreekt alle klanken nu goed uit</t>
  </si>
  <si>
    <t>Gebruikt de woorden alstublieft en dank je wel</t>
  </si>
  <si>
    <t>Maakt zinnetjes van 4 à 5 woorden</t>
  </si>
  <si>
    <t>Maakt gebruik van verschillende voorzetsels op de juiste manier</t>
  </si>
  <si>
    <t>Kent minstens 500-600 woorden (passief): schatting</t>
  </si>
  <si>
    <t>Kent steeds meer lichaamsdelen en wijst die goed aan</t>
  </si>
  <si>
    <t>Duidt al eenvoudige tegenstellingen aan</t>
  </si>
  <si>
    <t>Gebruikt de waarom-vraag om door te vragen</t>
  </si>
  <si>
    <t>Taal - 8 doelen</t>
  </si>
  <si>
    <t>Begrijpt de relatie tussen tellen en hoeveelheid</t>
  </si>
  <si>
    <t>Het kind doet actief mee met activiteiten met aantallen</t>
  </si>
  <si>
    <t>Het kind kan al veel getallen noemen</t>
  </si>
  <si>
    <t>Kent de begrippen grootst en kleinst</t>
  </si>
  <si>
    <t>Ervaart veiligheid en geborgenheid</t>
  </si>
  <si>
    <t>Durft zich te geven in de groep</t>
  </si>
  <si>
    <t>Speelt met andere kinderen hetzelfde spel, maar vooral naast elkaar</t>
  </si>
  <si>
    <t>Vraagt om hulp om conflicten met andere kinderen op te lossen</t>
  </si>
  <si>
    <t>Taal - 7 doelen</t>
  </si>
  <si>
    <t>Rekenen - 4 doelen</t>
  </si>
  <si>
    <t>Praat al in eenvoudige maar goede zinnen (zinsbouw)</t>
  </si>
  <si>
    <t>Heeft een gevarieerde woordenschat</t>
  </si>
  <si>
    <t>Benoemt met behulp van een plaat 10 voorwerpen van verschillende categorieën</t>
  </si>
  <si>
    <t>Kan vragen over een plaat die op de groep aangeboden wordt beantwoorden</t>
  </si>
  <si>
    <t>Wijst de begrippen voor, achter, in en op, op een plaat aan</t>
  </si>
  <si>
    <t>Kan 3 plaatjes in de goede volgorde zetten en daarbij het verhaal vertellen</t>
  </si>
  <si>
    <t>Beantwoordt begripsvragen n.a.v. een plaat: waarom, hoe, wat denk je?</t>
  </si>
  <si>
    <t>Kent de begrippen kort, lang, hoog, laag, dik, dun, zwaar, licht, groot en klein</t>
  </si>
  <si>
    <t>Kan 2 en 3 blokjes zonder te tellen aangeven</t>
  </si>
  <si>
    <t>Heeft geen angst om nieuwe dingen te doen</t>
  </si>
  <si>
    <t>Durft zijn/haar gevoelens te uiten</t>
  </si>
  <si>
    <t>Heeft al vriendschappen gesloten met andere kinderen</t>
  </si>
  <si>
    <t>Zoekt toenadering naar andere volwassenen en nieuwe kinderen</t>
  </si>
  <si>
    <t>Kan zich voegen aan de wens van de pedagogisch medewerker, ook al is het kind met iets anders bezig</t>
  </si>
  <si>
    <t>Laat duidelijk verschillende emoties zien</t>
  </si>
  <si>
    <t>Maakt goede meervoudszinnen</t>
  </si>
  <si>
    <t>Vraagt een volwassene herhaaldelijk hetzelfde boek te lezen</t>
  </si>
  <si>
    <t>Helpt de pedagogisch medewerker bij dagelijkse werkzaamheden</t>
  </si>
  <si>
    <t>Laat uit zichzelf zien wat hij/zij gemaakt heeft</t>
  </si>
  <si>
    <t>Wil zijn/haar gedrag aanpassen na kritiek</t>
  </si>
  <si>
    <t>Leert te delen en op zijn/haar beurt te wachten</t>
  </si>
  <si>
    <t>Doet mee met groepsactiviteiten onder leiding van de pedagogisch medewerker</t>
  </si>
  <si>
    <t>Het kind kan met hulp voor zichzelf opkomen en laat niet over zich heen lopen</t>
  </si>
  <si>
    <t>Rekenen - 1 doel</t>
  </si>
  <si>
    <t>Doet actief mee met telversjes</t>
  </si>
  <si>
    <t>Spreekt in twee woordzinnen waarvan niet alle klanken goed uitgesproken worden</t>
  </si>
  <si>
    <t>Kan verbaal aangeven wat hij/zij wil</t>
  </si>
  <si>
    <t>Begrijpt ongeveer 200 woorden (schatting maken)</t>
  </si>
  <si>
    <t>Benoemt zelf de bekende lichaamsdelen en wijst die goed aan</t>
  </si>
  <si>
    <t>Gebruikt al passief voorzetsels</t>
  </si>
  <si>
    <t>Vraagt de pedagogisch medewerker om samen een boek te lezen</t>
  </si>
  <si>
    <t>Houdt een boek goed vast</t>
  </si>
  <si>
    <t>Leest' actief mee bij het voorlezen door plaatjes aan te wijzen en te benoemen</t>
  </si>
  <si>
    <t>Toont genegenheid bij personen waartoe hij/zij zich aangetrokken voelt</t>
  </si>
  <si>
    <t>Zoekt contact met de pedagogisch medewerker</t>
  </si>
  <si>
    <t>Is gevoelig voor lof en kritiek</t>
  </si>
  <si>
    <t>Toont interesse naar andere kinderen</t>
  </si>
  <si>
    <t xml:space="preserve">Begrijpt het woord 'ik' </t>
  </si>
  <si>
    <t>SLO-doelen 2,3 jaar</t>
  </si>
  <si>
    <t>Deelname &lt;16 uur</t>
  </si>
  <si>
    <t xml:space="preserve">Toelichting: vul in kolom B 'ja' (J) of 'nee' (N) in. Het percentage wordt dan zelf uitgerekend. </t>
  </si>
  <si>
    <t>Kolom C wordt automatisch berekend. Hier niks invullen.</t>
  </si>
  <si>
    <t>Dit percentage mag nooit boven de 100 uitkomen. Anders klopt er iets niet.</t>
  </si>
  <si>
    <t>Het percentage in kolom C wordt automatisch berekend. Hier niks invullen.</t>
  </si>
  <si>
    <t>Toelichting: vul in kolom B 'ja' (J) of 'nee' (N) in.</t>
  </si>
  <si>
    <t>Dit percentage neem je over op het 'overdrachtsformulier resultaten' (tabblad 1) bij de juiste leeftijd</t>
  </si>
  <si>
    <t xml:space="preserve">Let op: voor de gemeente dient dit formulier geanonimiseerd te worden bij aanleveren. Voor de eigen administratie is het natuurlijk wel belangrijk om te weten om welk kind het gaat. Het is dus raadzaam om dit formulier alleen voor het overdragen van de informatie aan de gemeente te anonimiseren. </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</si>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</sst>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 x14ac:knownFonts="1">
    <font>
      <sz val="11"/>
      <color theme="1"/>
      <name val="Calibri"/>
      <family val="2"/>
    </font>
    <font>
      <sz val="11"/>
      <color theme="1"/>
      <name val="Calibri"/>
      <family val="2"/>
    </font>
    <font>
      <b/>
      <sz val="11"/>
      <color theme="1"/>
      <name val="Calibri"/>
      <family val="2"/>
    </font>
    <font>
      <sz val="11"/>
      <color theme="0"/>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0" fillId="2" borderId="3" xfId="0" applyFill="1" applyBorder="1"/>
    <xf numFmtId="0" fontId="0" fillId="2" borderId="4" xfId="0" applyFill="1" applyBorder="1"/>
    <xf numFmtId="0" fontId="0" fillId="5" borderId="3" xfId="0" applyFill="1" applyBorder="1"/>
    <xf numFmtId="0" fontId="0" fillId="5" borderId="4" xfId="0" applyFill="1" applyBorder="1"/>
    <xf numFmtId="0" fontId="2" fillId="3" borderId="5" xfId="0" applyFont="1" applyFill="1" applyBorder="1"/>
    <xf numFmtId="0" fontId="0" fillId="2" borderId="7" xfId="0" applyFill="1" applyBorder="1"/>
    <xf numFmtId="0" fontId="0" fillId="2" borderId="8" xfId="0" applyFill="1" applyBorder="1"/>
    <xf numFmtId="0" fontId="2" fillId="4" borderId="5" xfId="0" applyFont="1" applyFill="1" applyBorder="1"/>
    <xf numFmtId="0" fontId="0" fillId="5" borderId="8" xfId="0" applyFill="1" applyBorder="1"/>
    <xf numFmtId="0" fontId="0" fillId="6" borderId="1" xfId="0" applyFill="1" applyBorder="1"/>
    <xf numFmtId="0" fontId="0" fillId="4" borderId="1" xfId="0" applyFill="1" applyBorder="1"/>
    <xf numFmtId="0" fontId="0" fillId="3" borderId="1" xfId="0" applyFill="1" applyBorder="1"/>
    <xf numFmtId="0" fontId="0" fillId="6" borderId="5" xfId="0" applyFill="1" applyBorder="1"/>
    <xf numFmtId="0" fontId="0" fillId="7" borderId="6" xfId="0" applyFill="1" applyBorder="1"/>
    <xf numFmtId="0" fontId="0" fillId="7" borderId="7" xfId="0" applyFill="1" applyBorder="1"/>
    <xf numFmtId="0" fontId="0" fillId="7" borderId="8" xfId="0" applyFill="1" applyBorder="1"/>
    <xf numFmtId="49" fontId="0" fillId="2" borderId="9" xfId="0" applyNumberFormat="1" applyFill="1" applyBorder="1"/>
    <xf numFmtId="49" fontId="0" fillId="2" borderId="3" xfId="0" applyNumberFormat="1" applyFill="1" applyBorder="1"/>
    <xf numFmtId="49" fontId="0" fillId="2" borderId="4" xfId="0" applyNumberFormat="1" applyFill="1" applyBorder="1"/>
    <xf numFmtId="2" fontId="0" fillId="2" borderId="3" xfId="1" applyNumberFormat="1" applyFont="1" applyFill="1" applyBorder="1"/>
    <xf numFmtId="2" fontId="0" fillId="2" borderId="9" xfId="1" applyNumberFormat="1" applyFont="1" applyFill="1" applyBorder="1"/>
    <xf numFmtId="2" fontId="0" fillId="2" borderId="4" xfId="1" applyNumberFormat="1" applyFont="1" applyFill="1" applyBorder="1"/>
    <xf numFmtId="2" fontId="0" fillId="2" borderId="1" xfId="1" applyNumberFormat="1" applyFont="1" applyFill="1" applyBorder="1"/>
    <xf numFmtId="0" fontId="0" fillId="3" borderId="5" xfId="0" applyFill="1" applyBorder="1"/>
    <xf numFmtId="0" fontId="0" fillId="4" borderId="5" xfId="0" applyFill="1" applyBorder="1"/>
    <xf numFmtId="2" fontId="0" fillId="5" borderId="1" xfId="1" applyNumberFormat="1" applyFont="1" applyFill="1" applyBorder="1"/>
    <xf numFmtId="2" fontId="0" fillId="5" borderId="9" xfId="0" applyNumberFormat="1" applyFill="1" applyBorder="1"/>
    <xf numFmtId="2" fontId="0" fillId="5" borderId="3" xfId="0" applyNumberFormat="1" applyFill="1" applyBorder="1"/>
    <xf numFmtId="2" fontId="0" fillId="5" borderId="4" xfId="0" applyNumberFormat="1" applyFill="1" applyBorder="1"/>
    <xf numFmtId="2" fontId="0" fillId="7" borderId="1" xfId="1" applyNumberFormat="1" applyFont="1" applyFill="1" applyBorder="1"/>
    <xf numFmtId="2" fontId="0" fillId="7" borderId="9" xfId="0" applyNumberFormat="1" applyFill="1" applyBorder="1"/>
    <xf numFmtId="2" fontId="0" fillId="7" borderId="3" xfId="0" applyNumberFormat="1" applyFill="1" applyBorder="1"/>
    <xf numFmtId="2" fontId="0" fillId="7" borderId="4" xfId="0" applyNumberFormat="1" applyFill="1" applyBorder="1"/>
    <xf numFmtId="49" fontId="0" fillId="0" borderId="0" xfId="0" quotePrefix="1" applyNumberFormat="1" applyAlignment="1">
      <alignment horizontal="left"/>
    </xf>
    <xf numFmtId="49" fontId="0" fillId="0" borderId="0" xfId="0" applyNumberFormat="1" applyAlignment="1">
      <alignment horizontal="left"/>
    </xf>
    <xf numFmtId="0" fontId="0" fillId="5" borderId="12" xfId="0" applyFill="1" applyBorder="1"/>
    <xf numFmtId="0" fontId="0" fillId="2" borderId="12" xfId="0" applyFill="1" applyBorder="1"/>
    <xf numFmtId="0" fontId="0" fillId="7" borderId="12" xfId="0" applyFill="1" applyBorder="1"/>
    <xf numFmtId="0" fontId="2" fillId="3" borderId="1" xfId="0" applyFont="1" applyFill="1" applyBorder="1"/>
    <xf numFmtId="0" fontId="2" fillId="4" borderId="1" xfId="0" applyFont="1" applyFill="1" applyBorder="1"/>
    <xf numFmtId="0" fontId="2" fillId="6" borderId="1" xfId="0" applyFont="1" applyFill="1" applyBorder="1"/>
    <xf numFmtId="0" fontId="0" fillId="7" borderId="2" xfId="0" applyFill="1" applyBorder="1"/>
    <xf numFmtId="0" fontId="0" fillId="7" borderId="3" xfId="0" applyFill="1" applyBorder="1"/>
    <xf numFmtId="0" fontId="0" fillId="7" borderId="4" xfId="0" applyFill="1" applyBorder="1"/>
    <xf numFmtId="0" fontId="0" fillId="10" borderId="13" xfId="0" applyFill="1" applyBorder="1"/>
    <xf numFmtId="0" fontId="0" fillId="10" borderId="14" xfId="0" applyFill="1" applyBorder="1"/>
    <xf numFmtId="0" fontId="0" fillId="10" borderId="16" xfId="0" applyFill="1" applyBorder="1"/>
    <xf numFmtId="0" fontId="0" fillId="3" borderId="13" xfId="0" applyFill="1" applyBorder="1"/>
    <xf numFmtId="0" fontId="0" fillId="3" borderId="14" xfId="0" applyFill="1" applyBorder="1"/>
    <xf numFmtId="0" fontId="0" fillId="3" borderId="16" xfId="0" applyFill="1" applyBorder="1"/>
    <xf numFmtId="0" fontId="0" fillId="5" borderId="17" xfId="0" applyFill="1" applyBorder="1"/>
    <xf numFmtId="0" fontId="0" fillId="5" borderId="18" xfId="0" applyFill="1" applyBorder="1"/>
    <xf numFmtId="0" fontId="0" fillId="5" borderId="19" xfId="0" applyFill="1" applyBorder="1"/>
    <xf numFmtId="0" fontId="0" fillId="2" borderId="17" xfId="0" applyFill="1" applyBorder="1"/>
    <xf numFmtId="0" fontId="0" fillId="2" borderId="18" xfId="0" applyFill="1" applyBorder="1"/>
    <xf numFmtId="0" fontId="0" fillId="2" borderId="19" xfId="0" applyFill="1" applyBorder="1"/>
    <xf numFmtId="0" fontId="0" fillId="7" borderId="18" xfId="0" applyFill="1" applyBorder="1"/>
    <xf numFmtId="0" fontId="0" fillId="5" borderId="20" xfId="0" applyFill="1" applyBorder="1"/>
    <xf numFmtId="0" fontId="0" fillId="5" borderId="21" xfId="0" applyFill="1" applyBorder="1"/>
    <xf numFmtId="0" fontId="0" fillId="2" borderId="20" xfId="0" applyFill="1" applyBorder="1"/>
    <xf numFmtId="0" fontId="0" fillId="2" borderId="21" xfId="0" applyFill="1" applyBorder="1"/>
    <xf numFmtId="0" fontId="0" fillId="5" borderId="22" xfId="0" applyFill="1" applyBorder="1"/>
    <xf numFmtId="0" fontId="0" fillId="5" borderId="23" xfId="0" applyFill="1" applyBorder="1"/>
    <xf numFmtId="0" fontId="0" fillId="5" borderId="24" xfId="0" applyFill="1" applyBorder="1"/>
    <xf numFmtId="0" fontId="0" fillId="2" borderId="22" xfId="0" applyFill="1" applyBorder="1"/>
    <xf numFmtId="0" fontId="0" fillId="2" borderId="23" xfId="0" applyFill="1" applyBorder="1"/>
    <xf numFmtId="0" fontId="0" fillId="2" borderId="24" xfId="0" applyFill="1" applyBorder="1"/>
    <xf numFmtId="0" fontId="0" fillId="7" borderId="23" xfId="0" applyFill="1" applyBorder="1"/>
    <xf numFmtId="0" fontId="0" fillId="10" borderId="15" xfId="0" applyFill="1" applyBorder="1"/>
    <xf numFmtId="0" fontId="0" fillId="2" borderId="25" xfId="0" applyFill="1" applyBorder="1"/>
    <xf numFmtId="0" fontId="0" fillId="5" borderId="25" xfId="0" applyFill="1" applyBorder="1"/>
    <xf numFmtId="0" fontId="0" fillId="5" borderId="9" xfId="0" applyFill="1" applyBorder="1"/>
    <xf numFmtId="0" fontId="2" fillId="6" borderId="26" xfId="0" applyFont="1" applyFill="1" applyBorder="1"/>
    <xf numFmtId="0" fontId="0" fillId="6" borderId="26" xfId="0" applyFill="1" applyBorder="1"/>
    <xf numFmtId="0" fontId="0" fillId="6" borderId="27" xfId="0" applyFill="1" applyBorder="1"/>
    <xf numFmtId="0" fontId="0" fillId="7" borderId="17" xfId="0" applyFill="1" applyBorder="1"/>
    <xf numFmtId="2" fontId="0" fillId="7" borderId="19" xfId="0" applyNumberFormat="1" applyFill="1" applyBorder="1"/>
    <xf numFmtId="0" fontId="0" fillId="7" borderId="20" xfId="0" applyFill="1" applyBorder="1"/>
    <xf numFmtId="2" fontId="0" fillId="7" borderId="21" xfId="0" applyNumberFormat="1" applyFill="1" applyBorder="1"/>
    <xf numFmtId="0" fontId="0" fillId="7" borderId="22" xfId="0" applyFill="1" applyBorder="1"/>
    <xf numFmtId="2" fontId="0" fillId="7" borderId="24" xfId="0" applyNumberFormat="1" applyFill="1" applyBorder="1"/>
    <xf numFmtId="0" fontId="0" fillId="2" borderId="9" xfId="0" applyFill="1" applyBorder="1"/>
    <xf numFmtId="0" fontId="0" fillId="5" borderId="5" xfId="0" applyFill="1" applyBorder="1"/>
    <xf numFmtId="0" fontId="0" fillId="5" borderId="1" xfId="0" applyFill="1" applyBorder="1"/>
    <xf numFmtId="2" fontId="0" fillId="5" borderId="1" xfId="0" applyNumberFormat="1" applyFill="1" applyBorder="1"/>
    <xf numFmtId="0" fontId="0" fillId="2" borderId="8" xfId="0" quotePrefix="1" applyFill="1" applyBorder="1"/>
    <xf numFmtId="0" fontId="0" fillId="5" borderId="28" xfId="0" applyFill="1" applyBorder="1"/>
    <xf numFmtId="0" fontId="0" fillId="5" borderId="29" xfId="0" applyFill="1" applyBorder="1"/>
    <xf numFmtId="0" fontId="0" fillId="5" borderId="30" xfId="0" applyFill="1" applyBorder="1"/>
    <xf numFmtId="0" fontId="0" fillId="11" borderId="1" xfId="0" applyFill="1" applyBorder="1"/>
    <xf numFmtId="0" fontId="0" fillId="12" borderId="9" xfId="0" applyFill="1" applyBorder="1"/>
    <xf numFmtId="0" fontId="0" fillId="12" borderId="3" xfId="0" applyFill="1" applyBorder="1"/>
    <xf numFmtId="0" fontId="0" fillId="12" borderId="4" xfId="0" applyFill="1" applyBorder="1"/>
    <xf numFmtId="0" fontId="2" fillId="0" borderId="0" xfId="0" applyFont="1"/>
    <xf numFmtId="0" fontId="3" fillId="8" borderId="5" xfId="0" applyFont="1" applyFill="1" applyBorder="1" applyAlignment="1">
      <alignment horizontal="center"/>
    </xf>
    <xf numFmtId="0" fontId="3" fillId="8" borderId="10" xfId="0" applyFont="1" applyFill="1" applyBorder="1" applyAlignment="1">
      <alignment horizontal="center"/>
    </xf>
    <xf numFmtId="0" fontId="3" fillId="8" borderId="11" xfId="0" applyFont="1" applyFill="1" applyBorder="1" applyAlignment="1">
      <alignment horizontal="center"/>
    </xf>
    <xf numFmtId="0" fontId="3" fillId="9" borderId="5" xfId="0" applyFont="1" applyFill="1" applyBorder="1" applyAlignment="1">
      <alignment horizontal="center"/>
    </xf>
    <xf numFmtId="0" fontId="3" fillId="9" borderId="10" xfId="0" applyFont="1" applyFill="1" applyBorder="1" applyAlignment="1">
      <alignment horizontal="center"/>
    </xf>
    <xf numFmtId="0" fontId="3" fillId="9" borderId="11" xfId="0" applyFont="1" applyFill="1" applyBorder="1" applyAlignment="1">
      <alignment horizont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zoomScale="90" zoomScaleNormal="90" workbookViewId="0">
      <selection activeCell="I22" sqref="I22"/>
    </sheetView>
  </sheetViews>
  <sheetFormatPr defaultRowHeight="15" x14ac:dyDescent="0.25"/>
  <cols>
    <col min="1" max="1" width="20.42578125" bestFit="1" customWidth="1"/>
    <col min="2" max="2" width="22" customWidth="1"/>
    <col min="3" max="4" width="18.5703125" customWidth="1"/>
    <col min="5" max="5" width="18.5703125" bestFit="1" customWidth="1"/>
    <col min="6" max="6" width="18.42578125" customWidth="1"/>
    <col min="7" max="7" width="18.5703125" customWidth="1"/>
    <col min="8" max="8" width="18.5703125" bestFit="1" customWidth="1"/>
    <col min="9" max="10" width="18.5703125" customWidth="1"/>
    <col min="11" max="11" width="18.5703125" bestFit="1" customWidth="1"/>
  </cols>
  <sheetData>
    <row r="1" spans="1:11" ht="15.75" thickBot="1" x14ac:dyDescent="0.3">
      <c r="B1" s="90"/>
      <c r="C1" s="95" t="s">
        <v>22</v>
      </c>
      <c r="D1" s="96"/>
      <c r="E1" s="97"/>
      <c r="F1" s="98" t="s">
        <v>23</v>
      </c>
      <c r="G1" s="99"/>
      <c r="H1" s="100"/>
      <c r="I1" s="95" t="s">
        <v>24</v>
      </c>
      <c r="J1" s="96"/>
      <c r="K1" s="97"/>
    </row>
    <row r="2" spans="1:11" ht="15.75" thickBot="1" x14ac:dyDescent="0.3">
      <c r="A2" t="s">
        <v>6</v>
      </c>
      <c r="B2" s="75" t="s">
        <v>105</v>
      </c>
      <c r="C2" s="45" t="s">
        <v>7</v>
      </c>
      <c r="D2" s="46" t="s">
        <v>8</v>
      </c>
      <c r="E2" s="47" t="s">
        <v>0</v>
      </c>
      <c r="F2" s="48" t="s">
        <v>7</v>
      </c>
      <c r="G2" s="49" t="s">
        <v>8</v>
      </c>
      <c r="H2" s="50" t="s">
        <v>0</v>
      </c>
      <c r="I2" s="45" t="s">
        <v>7</v>
      </c>
      <c r="J2" s="46" t="s">
        <v>8</v>
      </c>
      <c r="K2" s="69" t="s">
        <v>0</v>
      </c>
    </row>
    <row r="3" spans="1:11" x14ac:dyDescent="0.25">
      <c r="A3" t="s">
        <v>9</v>
      </c>
      <c r="B3" s="91"/>
      <c r="C3" s="87"/>
      <c r="D3" s="52"/>
      <c r="E3" s="53"/>
      <c r="F3" s="54"/>
      <c r="G3" s="55"/>
      <c r="H3" s="56"/>
      <c r="I3" s="51"/>
      <c r="J3" s="52"/>
      <c r="K3" s="53"/>
    </row>
    <row r="4" spans="1:11" x14ac:dyDescent="0.25">
      <c r="A4" t="s">
        <v>10</v>
      </c>
      <c r="B4" s="92"/>
      <c r="C4" s="88"/>
      <c r="D4" s="36"/>
      <c r="E4" s="59"/>
      <c r="F4" s="60"/>
      <c r="G4" s="37"/>
      <c r="H4" s="61"/>
      <c r="I4" s="58"/>
      <c r="J4" s="36"/>
      <c r="K4" s="59"/>
    </row>
    <row r="5" spans="1:11" x14ac:dyDescent="0.25">
      <c r="A5" t="s">
        <v>11</v>
      </c>
      <c r="B5" s="92"/>
      <c r="C5" s="88"/>
      <c r="D5" s="36"/>
      <c r="E5" s="59"/>
      <c r="F5" s="60"/>
      <c r="G5" s="37"/>
      <c r="H5" s="61"/>
      <c r="I5" s="58"/>
      <c r="J5" s="36"/>
      <c r="K5" s="59"/>
    </row>
    <row r="6" spans="1:11" x14ac:dyDescent="0.25">
      <c r="A6" t="s">
        <v>12</v>
      </c>
      <c r="B6" s="92"/>
      <c r="C6" s="88"/>
      <c r="D6" s="36"/>
      <c r="E6" s="59"/>
      <c r="F6" s="60"/>
      <c r="G6" s="37"/>
      <c r="H6" s="61"/>
      <c r="I6" s="58"/>
      <c r="J6" s="36"/>
      <c r="K6" s="59"/>
    </row>
    <row r="7" spans="1:11" x14ac:dyDescent="0.25">
      <c r="A7" t="s">
        <v>13</v>
      </c>
      <c r="B7" s="92"/>
      <c r="C7" s="88"/>
      <c r="D7" s="36"/>
      <c r="E7" s="59"/>
      <c r="F7" s="60"/>
      <c r="G7" s="37"/>
      <c r="H7" s="61"/>
      <c r="I7" s="58"/>
      <c r="J7" s="36"/>
      <c r="K7" s="59"/>
    </row>
    <row r="8" spans="1:11" x14ac:dyDescent="0.25">
      <c r="A8" t="s">
        <v>14</v>
      </c>
      <c r="B8" s="92"/>
      <c r="C8" s="88"/>
      <c r="D8" s="36"/>
      <c r="E8" s="59"/>
      <c r="F8" s="60"/>
      <c r="G8" s="37"/>
      <c r="H8" s="61"/>
      <c r="I8" s="58"/>
      <c r="J8" s="36"/>
      <c r="K8" s="59"/>
    </row>
    <row r="9" spans="1:11" x14ac:dyDescent="0.25">
      <c r="A9" t="s">
        <v>15</v>
      </c>
      <c r="B9" s="92"/>
      <c r="C9" s="88"/>
      <c r="D9" s="36"/>
      <c r="E9" s="59"/>
      <c r="F9" s="60"/>
      <c r="G9" s="37"/>
      <c r="H9" s="61"/>
      <c r="I9" s="58"/>
      <c r="J9" s="36"/>
      <c r="K9" s="59"/>
    </row>
    <row r="10" spans="1:11" x14ac:dyDescent="0.25">
      <c r="A10" t="s">
        <v>16</v>
      </c>
      <c r="B10" s="92"/>
      <c r="C10" s="88"/>
      <c r="D10" s="36"/>
      <c r="E10" s="59"/>
      <c r="F10" s="60"/>
      <c r="G10" s="37"/>
      <c r="H10" s="61"/>
      <c r="I10" s="58"/>
      <c r="J10" s="36"/>
      <c r="K10" s="59"/>
    </row>
    <row r="11" spans="1:11" x14ac:dyDescent="0.25">
      <c r="A11" t="s">
        <v>17</v>
      </c>
      <c r="B11" s="92"/>
      <c r="C11" s="88"/>
      <c r="D11" s="36"/>
      <c r="E11" s="59"/>
      <c r="F11" s="60"/>
      <c r="G11" s="37"/>
      <c r="H11" s="61"/>
      <c r="I11" s="58"/>
      <c r="J11" s="36"/>
      <c r="K11" s="59"/>
    </row>
    <row r="12" spans="1:11" x14ac:dyDescent="0.25">
      <c r="A12" t="s">
        <v>18</v>
      </c>
      <c r="B12" s="92"/>
      <c r="C12" s="88"/>
      <c r="D12" s="36"/>
      <c r="E12" s="59"/>
      <c r="F12" s="60"/>
      <c r="G12" s="37"/>
      <c r="H12" s="61"/>
      <c r="I12" s="58"/>
      <c r="J12" s="36"/>
      <c r="K12" s="59"/>
    </row>
    <row r="13" spans="1:11" x14ac:dyDescent="0.25">
      <c r="A13" t="s">
        <v>19</v>
      </c>
      <c r="B13" s="92"/>
      <c r="C13" s="88"/>
      <c r="D13" s="36"/>
      <c r="E13" s="59"/>
      <c r="F13" s="60"/>
      <c r="G13" s="37"/>
      <c r="H13" s="61"/>
      <c r="I13" s="58"/>
      <c r="J13" s="36"/>
      <c r="K13" s="59"/>
    </row>
    <row r="14" spans="1:11" ht="15.75" thickBot="1" x14ac:dyDescent="0.3">
      <c r="A14" t="s">
        <v>20</v>
      </c>
      <c r="B14" s="93"/>
      <c r="C14" s="89"/>
      <c r="D14" s="63"/>
      <c r="E14" s="64"/>
      <c r="F14" s="65"/>
      <c r="G14" s="66"/>
      <c r="H14" s="67"/>
      <c r="I14" s="62"/>
      <c r="J14" s="63"/>
      <c r="K14" s="64"/>
    </row>
    <row r="16" spans="1:11" x14ac:dyDescent="0.25">
      <c r="A16" s="94"/>
    </row>
    <row r="17" spans="1:1" x14ac:dyDescent="0.25">
      <c r="A17" s="94" t="s">
        <v>112</v>
      </c>
    </row>
  </sheetData>
  <mergeCells count="3">
    <mergeCell ref="C1:E1"/>
    <mergeCell ref="F1:H1"/>
    <mergeCell ref="I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election activeCell="C6" sqref="C6"/>
    </sheetView>
  </sheetViews>
  <sheetFormatPr defaultRowHeight="15" x14ac:dyDescent="0.25"/>
  <cols>
    <col min="1" max="1" width="94.140625" bestFit="1" customWidth="1"/>
    <col min="2" max="2" width="18.85546875" bestFit="1" customWidth="1"/>
    <col min="3" max="3" width="11" bestFit="1" customWidth="1"/>
  </cols>
  <sheetData>
    <row r="1" spans="1:5" x14ac:dyDescent="0.25">
      <c r="A1" t="s">
        <v>104</v>
      </c>
    </row>
    <row r="2" spans="1:5" ht="15.75" thickBot="1" x14ac:dyDescent="0.3"/>
    <row r="3" spans="1:5" ht="15.75" thickBot="1" x14ac:dyDescent="0.3">
      <c r="A3" s="5" t="s">
        <v>55</v>
      </c>
      <c r="B3" s="12" t="s">
        <v>3</v>
      </c>
      <c r="C3" s="12" t="s">
        <v>5</v>
      </c>
      <c r="E3" s="94" t="s">
        <v>110</v>
      </c>
    </row>
    <row r="4" spans="1:5" x14ac:dyDescent="0.25">
      <c r="A4" s="70" t="s">
        <v>91</v>
      </c>
      <c r="B4" s="17" t="s">
        <v>113</v>
      </c>
      <c r="C4" s="21">
        <f>IF(B4="J",12.5,0)</f>
        <v>12.5</v>
      </c>
      <c r="E4" s="94" t="s">
        <v>109</v>
      </c>
    </row>
    <row r="5" spans="1:5" x14ac:dyDescent="0.25">
      <c r="A5" s="6" t="s">
        <v>92</v>
      </c>
      <c r="B5" s="18" t="s">
        <v>4</v>
      </c>
      <c r="C5" s="20">
        <f t="shared" ref="C5:C11" si="0">IF(B5="j",12.5,0)</f>
        <v>12.5</v>
      </c>
    </row>
    <row r="6" spans="1:5" x14ac:dyDescent="0.25">
      <c r="A6" s="6" t="s">
        <v>93</v>
      </c>
      <c r="B6" s="18" t="s">
        <v>4</v>
      </c>
      <c r="C6" s="20">
        <f t="shared" si="0"/>
        <v>12.5</v>
      </c>
    </row>
    <row r="7" spans="1:5" x14ac:dyDescent="0.25">
      <c r="A7" s="6" t="s">
        <v>94</v>
      </c>
      <c r="B7" s="18" t="s">
        <v>4</v>
      </c>
      <c r="C7" s="20">
        <f t="shared" si="0"/>
        <v>12.5</v>
      </c>
    </row>
    <row r="8" spans="1:5" x14ac:dyDescent="0.25">
      <c r="A8" s="6" t="s">
        <v>95</v>
      </c>
      <c r="B8" s="18" t="s">
        <v>4</v>
      </c>
      <c r="C8" s="20">
        <f t="shared" si="0"/>
        <v>12.5</v>
      </c>
    </row>
    <row r="9" spans="1:5" x14ac:dyDescent="0.25">
      <c r="A9" s="6" t="s">
        <v>96</v>
      </c>
      <c r="B9" s="18" t="s">
        <v>4</v>
      </c>
      <c r="C9" s="20">
        <f t="shared" si="0"/>
        <v>12.5</v>
      </c>
    </row>
    <row r="10" spans="1:5" x14ac:dyDescent="0.25">
      <c r="A10" s="6" t="s">
        <v>97</v>
      </c>
      <c r="B10" s="18" t="s">
        <v>4</v>
      </c>
      <c r="C10" s="20">
        <f t="shared" si="0"/>
        <v>12.5</v>
      </c>
    </row>
    <row r="11" spans="1:5" ht="15.75" thickBot="1" x14ac:dyDescent="0.3">
      <c r="A11" s="86" t="s">
        <v>98</v>
      </c>
      <c r="B11" s="19" t="s">
        <v>4</v>
      </c>
      <c r="C11" s="22">
        <f t="shared" si="0"/>
        <v>12.5</v>
      </c>
    </row>
    <row r="12" spans="1:5" ht="15.75" thickBot="1" x14ac:dyDescent="0.3"/>
    <row r="13" spans="1:5" ht="15.75" thickBot="1" x14ac:dyDescent="0.3">
      <c r="B13" s="24" t="s">
        <v>2</v>
      </c>
      <c r="C13" s="23">
        <f>C4+C5+C6+C7+C8+C9+C10+C11</f>
        <v>100</v>
      </c>
      <c r="E13" s="94" t="s">
        <v>108</v>
      </c>
    </row>
    <row r="14" spans="1:5" ht="15.75" thickBot="1" x14ac:dyDescent="0.3">
      <c r="E14" s="94" t="s">
        <v>111</v>
      </c>
    </row>
    <row r="15" spans="1:5" ht="15.75" thickBot="1" x14ac:dyDescent="0.3">
      <c r="A15" s="8" t="s">
        <v>89</v>
      </c>
      <c r="B15" s="11" t="s">
        <v>3</v>
      </c>
      <c r="C15" s="11" t="s">
        <v>5</v>
      </c>
    </row>
    <row r="16" spans="1:5" ht="15.75" thickBot="1" x14ac:dyDescent="0.3">
      <c r="A16" s="83" t="s">
        <v>90</v>
      </c>
      <c r="B16" s="84" t="s">
        <v>113</v>
      </c>
      <c r="C16" s="85">
        <f>IF(B16="j",100,0)</f>
        <v>100</v>
      </c>
    </row>
    <row r="17" spans="1:3" ht="15.75" thickBot="1" x14ac:dyDescent="0.3"/>
    <row r="18" spans="1:3" ht="15.75" thickBot="1" x14ac:dyDescent="0.3">
      <c r="B18" s="25" t="s">
        <v>2</v>
      </c>
      <c r="C18" s="26">
        <f>C16</f>
        <v>100</v>
      </c>
    </row>
    <row r="19" spans="1:3" ht="15.75" thickBot="1" x14ac:dyDescent="0.3"/>
    <row r="20" spans="1:3" ht="15.75" thickBot="1" x14ac:dyDescent="0.3">
      <c r="A20" s="73" t="s">
        <v>21</v>
      </c>
      <c r="B20" s="74" t="s">
        <v>3</v>
      </c>
      <c r="C20" s="75" t="s">
        <v>5</v>
      </c>
    </row>
    <row r="21" spans="1:3" x14ac:dyDescent="0.25">
      <c r="A21" s="76" t="s">
        <v>99</v>
      </c>
      <c r="B21" s="57" t="s">
        <v>113</v>
      </c>
      <c r="C21" s="77">
        <f>IF(B21="j",20,0)</f>
        <v>20</v>
      </c>
    </row>
    <row r="22" spans="1:3" x14ac:dyDescent="0.25">
      <c r="A22" s="78" t="s">
        <v>100</v>
      </c>
      <c r="B22" s="38" t="s">
        <v>4</v>
      </c>
      <c r="C22" s="79">
        <f>IF(B22="j",20,0)</f>
        <v>20</v>
      </c>
    </row>
    <row r="23" spans="1:3" x14ac:dyDescent="0.25">
      <c r="A23" s="78" t="s">
        <v>101</v>
      </c>
      <c r="B23" s="38" t="s">
        <v>4</v>
      </c>
      <c r="C23" s="79">
        <f>IF(B23="j",20,0)</f>
        <v>20</v>
      </c>
    </row>
    <row r="24" spans="1:3" x14ac:dyDescent="0.25">
      <c r="A24" s="78" t="s">
        <v>102</v>
      </c>
      <c r="B24" s="38" t="s">
        <v>4</v>
      </c>
      <c r="C24" s="79">
        <f>IF(B24="j",20,0)</f>
        <v>20</v>
      </c>
    </row>
    <row r="25" spans="1:3" ht="15.75" thickBot="1" x14ac:dyDescent="0.3">
      <c r="A25" s="80" t="s">
        <v>103</v>
      </c>
      <c r="B25" s="68" t="s">
        <v>4</v>
      </c>
      <c r="C25" s="81">
        <f>IF(B25="j",20,0)</f>
        <v>20</v>
      </c>
    </row>
    <row r="26" spans="1:3" ht="15.75" thickBot="1" x14ac:dyDescent="0.3"/>
    <row r="27" spans="1:3" ht="15.75" thickBot="1" x14ac:dyDescent="0.3">
      <c r="B27" s="13" t="s">
        <v>2</v>
      </c>
      <c r="C27" s="30">
        <f>C21+C22+C23+C24+C25</f>
        <v>100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zoomScale="90" zoomScaleNormal="90" workbookViewId="0">
      <selection activeCell="C19" sqref="C19"/>
    </sheetView>
  </sheetViews>
  <sheetFormatPr defaultRowHeight="15" x14ac:dyDescent="0.25"/>
  <cols>
    <col min="1" max="1" width="94.140625" bestFit="1" customWidth="1"/>
    <col min="2" max="2" width="18.85546875" bestFit="1" customWidth="1"/>
    <col min="3" max="3" width="10.5703125" bestFit="1" customWidth="1"/>
    <col min="6" max="6" width="29.42578125" bestFit="1" customWidth="1"/>
    <col min="7" max="7" width="17.7109375" bestFit="1" customWidth="1"/>
  </cols>
  <sheetData>
    <row r="1" spans="1:7" x14ac:dyDescent="0.25">
      <c r="A1" t="s">
        <v>46</v>
      </c>
    </row>
    <row r="2" spans="1:7" ht="15.75" thickBot="1" x14ac:dyDescent="0.3"/>
    <row r="3" spans="1:7" ht="15.75" thickBot="1" x14ac:dyDescent="0.3">
      <c r="A3" s="5" t="s">
        <v>25</v>
      </c>
      <c r="B3" s="12" t="s">
        <v>3</v>
      </c>
      <c r="C3" s="12" t="s">
        <v>5</v>
      </c>
      <c r="E3" s="94" t="s">
        <v>106</v>
      </c>
      <c r="G3" s="34"/>
    </row>
    <row r="4" spans="1:7" x14ac:dyDescent="0.25">
      <c r="A4" s="70" t="s">
        <v>28</v>
      </c>
      <c r="B4" s="17" t="s">
        <v>4</v>
      </c>
      <c r="C4" s="21">
        <f>IF(B4="J",10,0)</f>
        <v>10</v>
      </c>
      <c r="E4" s="94" t="s">
        <v>107</v>
      </c>
      <c r="G4" s="35"/>
    </row>
    <row r="5" spans="1:7" x14ac:dyDescent="0.25">
      <c r="A5" s="6" t="s">
        <v>81</v>
      </c>
      <c r="B5" s="18" t="s">
        <v>4</v>
      </c>
      <c r="C5" s="20">
        <f t="shared" ref="C5:C13" si="0">IF(B5="j",10,0)</f>
        <v>10</v>
      </c>
      <c r="G5" s="35"/>
    </row>
    <row r="6" spans="1:7" x14ac:dyDescent="0.25">
      <c r="A6" s="6" t="s">
        <v>29</v>
      </c>
      <c r="B6" s="18" t="s">
        <v>4</v>
      </c>
      <c r="C6" s="20">
        <f t="shared" si="0"/>
        <v>10</v>
      </c>
      <c r="G6" s="35"/>
    </row>
    <row r="7" spans="1:7" x14ac:dyDescent="0.25">
      <c r="A7" s="6" t="s">
        <v>30</v>
      </c>
      <c r="B7" s="18" t="s">
        <v>4</v>
      </c>
      <c r="C7" s="20">
        <f t="shared" si="0"/>
        <v>10</v>
      </c>
      <c r="G7" s="35"/>
    </row>
    <row r="8" spans="1:7" x14ac:dyDescent="0.25">
      <c r="A8" s="6" t="s">
        <v>31</v>
      </c>
      <c r="B8" s="18" t="s">
        <v>4</v>
      </c>
      <c r="C8" s="20">
        <f t="shared" si="0"/>
        <v>10</v>
      </c>
    </row>
    <row r="9" spans="1:7" x14ac:dyDescent="0.25">
      <c r="A9" s="6" t="s">
        <v>32</v>
      </c>
      <c r="B9" s="18" t="s">
        <v>4</v>
      </c>
      <c r="C9" s="20">
        <f t="shared" si="0"/>
        <v>10</v>
      </c>
    </row>
    <row r="10" spans="1:7" x14ac:dyDescent="0.25">
      <c r="A10" s="6" t="s">
        <v>33</v>
      </c>
      <c r="B10" s="18" t="s">
        <v>4</v>
      </c>
      <c r="C10" s="20">
        <f t="shared" si="0"/>
        <v>10</v>
      </c>
    </row>
    <row r="11" spans="1:7" x14ac:dyDescent="0.25">
      <c r="A11" s="6" t="s">
        <v>34</v>
      </c>
      <c r="B11" s="18" t="s">
        <v>4</v>
      </c>
      <c r="C11" s="20">
        <f t="shared" si="0"/>
        <v>10</v>
      </c>
    </row>
    <row r="12" spans="1:7" x14ac:dyDescent="0.25">
      <c r="A12" s="6" t="s">
        <v>82</v>
      </c>
      <c r="B12" s="18" t="s">
        <v>4</v>
      </c>
      <c r="C12" s="20">
        <f t="shared" si="0"/>
        <v>10</v>
      </c>
    </row>
    <row r="13" spans="1:7" ht="15.75" thickBot="1" x14ac:dyDescent="0.3">
      <c r="A13" s="7" t="s">
        <v>35</v>
      </c>
      <c r="B13" s="19" t="s">
        <v>4</v>
      </c>
      <c r="C13" s="22">
        <f t="shared" si="0"/>
        <v>10</v>
      </c>
    </row>
    <row r="14" spans="1:7" ht="15.75" thickBot="1" x14ac:dyDescent="0.3"/>
    <row r="15" spans="1:7" ht="15.75" thickBot="1" x14ac:dyDescent="0.3">
      <c r="B15" s="24" t="s">
        <v>2</v>
      </c>
      <c r="C15" s="23">
        <f>C4+C5+C6+C7+C8+C9+C10+C11+C12+C13</f>
        <v>100</v>
      </c>
      <c r="E15" s="94" t="s">
        <v>108</v>
      </c>
    </row>
    <row r="16" spans="1:7" ht="15.75" thickBot="1" x14ac:dyDescent="0.3">
      <c r="E16" s="94" t="s">
        <v>111</v>
      </c>
    </row>
    <row r="17" spans="1:3" ht="15.75" thickBot="1" x14ac:dyDescent="0.3">
      <c r="A17" s="8" t="s">
        <v>26</v>
      </c>
      <c r="B17" s="11" t="s">
        <v>3</v>
      </c>
      <c r="C17" s="11" t="s">
        <v>5</v>
      </c>
    </row>
    <row r="18" spans="1:3" x14ac:dyDescent="0.25">
      <c r="A18" s="71" t="s">
        <v>36</v>
      </c>
      <c r="B18" s="72" t="s">
        <v>4</v>
      </c>
      <c r="C18" s="27">
        <f>IF(B18="j",50,0)</f>
        <v>50</v>
      </c>
    </row>
    <row r="19" spans="1:3" ht="15.75" thickBot="1" x14ac:dyDescent="0.3">
      <c r="A19" s="9" t="s">
        <v>37</v>
      </c>
      <c r="B19" s="4" t="s">
        <v>4</v>
      </c>
      <c r="C19" s="29">
        <f>IF(B19="j",50,0)</f>
        <v>50</v>
      </c>
    </row>
    <row r="20" spans="1:3" ht="15.75" thickBot="1" x14ac:dyDescent="0.3"/>
    <row r="21" spans="1:3" ht="15.75" thickBot="1" x14ac:dyDescent="0.3">
      <c r="B21" s="25" t="s">
        <v>2</v>
      </c>
      <c r="C21" s="26">
        <f>C18+C19</f>
        <v>100</v>
      </c>
    </row>
    <row r="22" spans="1:3" ht="15.75" thickBot="1" x14ac:dyDescent="0.3"/>
    <row r="23" spans="1:3" ht="15.75" thickBot="1" x14ac:dyDescent="0.3">
      <c r="A23" s="73" t="s">
        <v>27</v>
      </c>
      <c r="B23" s="74" t="s">
        <v>3</v>
      </c>
      <c r="C23" s="75" t="s">
        <v>5</v>
      </c>
    </row>
    <row r="24" spans="1:3" x14ac:dyDescent="0.25">
      <c r="A24" s="76" t="s">
        <v>38</v>
      </c>
      <c r="B24" s="57" t="s">
        <v>4</v>
      </c>
      <c r="C24" s="77">
        <f t="shared" ref="C24:C37" si="1">IF(B24="j",7.14,0)</f>
        <v>7.14</v>
      </c>
    </row>
    <row r="25" spans="1:3" x14ac:dyDescent="0.25">
      <c r="A25" s="78" t="s">
        <v>80</v>
      </c>
      <c r="B25" s="38" t="s">
        <v>4</v>
      </c>
      <c r="C25" s="79">
        <f t="shared" si="1"/>
        <v>7.14</v>
      </c>
    </row>
    <row r="26" spans="1:3" x14ac:dyDescent="0.25">
      <c r="A26" s="78" t="s">
        <v>39</v>
      </c>
      <c r="B26" s="38" t="s">
        <v>4</v>
      </c>
      <c r="C26" s="79">
        <f t="shared" si="1"/>
        <v>7.14</v>
      </c>
    </row>
    <row r="27" spans="1:3" x14ac:dyDescent="0.25">
      <c r="A27" s="78" t="s">
        <v>40</v>
      </c>
      <c r="B27" s="38" t="s">
        <v>4</v>
      </c>
      <c r="C27" s="79">
        <f t="shared" si="1"/>
        <v>7.14</v>
      </c>
    </row>
    <row r="28" spans="1:3" x14ac:dyDescent="0.25">
      <c r="A28" s="78" t="s">
        <v>83</v>
      </c>
      <c r="B28" s="38" t="s">
        <v>4</v>
      </c>
      <c r="C28" s="79">
        <f t="shared" si="1"/>
        <v>7.14</v>
      </c>
    </row>
    <row r="29" spans="1:3" x14ac:dyDescent="0.25">
      <c r="A29" s="78" t="s">
        <v>84</v>
      </c>
      <c r="B29" s="38" t="s">
        <v>4</v>
      </c>
      <c r="C29" s="79">
        <f t="shared" si="1"/>
        <v>7.14</v>
      </c>
    </row>
    <row r="30" spans="1:3" x14ac:dyDescent="0.25">
      <c r="A30" s="78" t="s">
        <v>85</v>
      </c>
      <c r="B30" s="38" t="s">
        <v>4</v>
      </c>
      <c r="C30" s="79">
        <f t="shared" si="1"/>
        <v>7.14</v>
      </c>
    </row>
    <row r="31" spans="1:3" x14ac:dyDescent="0.25">
      <c r="A31" s="78" t="s">
        <v>41</v>
      </c>
      <c r="B31" s="38" t="s">
        <v>4</v>
      </c>
      <c r="C31" s="79">
        <f t="shared" si="1"/>
        <v>7.14</v>
      </c>
    </row>
    <row r="32" spans="1:3" x14ac:dyDescent="0.25">
      <c r="A32" s="78" t="s">
        <v>79</v>
      </c>
      <c r="B32" s="38" t="s">
        <v>4</v>
      </c>
      <c r="C32" s="79">
        <f t="shared" si="1"/>
        <v>7.14</v>
      </c>
    </row>
    <row r="33" spans="1:3" x14ac:dyDescent="0.25">
      <c r="A33" s="78" t="s">
        <v>86</v>
      </c>
      <c r="B33" s="38" t="s">
        <v>4</v>
      </c>
      <c r="C33" s="79">
        <f t="shared" si="1"/>
        <v>7.14</v>
      </c>
    </row>
    <row r="34" spans="1:3" x14ac:dyDescent="0.25">
      <c r="A34" s="78" t="s">
        <v>42</v>
      </c>
      <c r="B34" s="38" t="s">
        <v>4</v>
      </c>
      <c r="C34" s="79">
        <f t="shared" si="1"/>
        <v>7.14</v>
      </c>
    </row>
    <row r="35" spans="1:3" x14ac:dyDescent="0.25">
      <c r="A35" s="78" t="s">
        <v>43</v>
      </c>
      <c r="B35" s="38" t="s">
        <v>4</v>
      </c>
      <c r="C35" s="79">
        <f t="shared" si="1"/>
        <v>7.14</v>
      </c>
    </row>
    <row r="36" spans="1:3" x14ac:dyDescent="0.25">
      <c r="A36" s="78" t="s">
        <v>44</v>
      </c>
      <c r="B36" s="38" t="s">
        <v>4</v>
      </c>
      <c r="C36" s="79">
        <f t="shared" si="1"/>
        <v>7.14</v>
      </c>
    </row>
    <row r="37" spans="1:3" ht="15.75" thickBot="1" x14ac:dyDescent="0.3">
      <c r="A37" s="80" t="s">
        <v>87</v>
      </c>
      <c r="B37" s="68" t="s">
        <v>4</v>
      </c>
      <c r="C37" s="81">
        <f t="shared" si="1"/>
        <v>7.14</v>
      </c>
    </row>
    <row r="38" spans="1:3" ht="15.75" thickBot="1" x14ac:dyDescent="0.3"/>
    <row r="39" spans="1:3" ht="15.75" thickBot="1" x14ac:dyDescent="0.3">
      <c r="B39" s="13" t="s">
        <v>2</v>
      </c>
      <c r="C39" s="30">
        <f>C24+C25+C26+C27+C28+C29+C30+C31+C32+C33+C34+C35+C36+C37</f>
        <v>99.96</v>
      </c>
    </row>
  </sheetData>
  <scenarios current="0" show="0">
    <scenario name="J" locked="1" count="1" user="Tamara Tesselaar" comment="Gemaakt door Tamara Tesselaar op 17-1-2020">
      <inputCells r="C4" val="7.6"/>
    </scenario>
    <scenario name="N" locked="1" count="1" user="Tamara Tesselaar" comment="Gemaakt door Tamara Tesselaar op 17-1-2020">
      <inputCells r="C4" val="0"/>
    </scenario>
  </scenario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
  <sheetViews>
    <sheetView zoomScale="90" zoomScaleNormal="90" workbookViewId="0">
      <selection activeCell="C25" sqref="C25"/>
    </sheetView>
  </sheetViews>
  <sheetFormatPr defaultRowHeight="15" x14ac:dyDescent="0.25"/>
  <cols>
    <col min="1" max="1" width="72.140625" bestFit="1" customWidth="1"/>
    <col min="2" max="2" width="18.85546875" bestFit="1" customWidth="1"/>
    <col min="3" max="3" width="11" bestFit="1" customWidth="1"/>
  </cols>
  <sheetData>
    <row r="1" spans="1:5" x14ac:dyDescent="0.25">
      <c r="A1" t="s">
        <v>45</v>
      </c>
    </row>
    <row r="2" spans="1:5" ht="15.75" thickBot="1" x14ac:dyDescent="0.3"/>
    <row r="3" spans="1:5" ht="15.75" thickBot="1" x14ac:dyDescent="0.3">
      <c r="A3" s="39" t="s">
        <v>55</v>
      </c>
      <c r="B3" s="12" t="s">
        <v>3</v>
      </c>
      <c r="C3" s="12" t="s">
        <v>5</v>
      </c>
      <c r="E3" s="94" t="s">
        <v>106</v>
      </c>
    </row>
    <row r="4" spans="1:5" x14ac:dyDescent="0.25">
      <c r="A4" s="82" t="s">
        <v>47</v>
      </c>
      <c r="B4" s="17" t="s">
        <v>4</v>
      </c>
      <c r="C4" s="21">
        <f>IF(B4="J",12.5,0)</f>
        <v>12.5</v>
      </c>
      <c r="E4" s="94" t="s">
        <v>107</v>
      </c>
    </row>
    <row r="5" spans="1:5" x14ac:dyDescent="0.25">
      <c r="A5" s="1" t="s">
        <v>48</v>
      </c>
      <c r="B5" s="18" t="s">
        <v>4</v>
      </c>
      <c r="C5" s="20">
        <f t="shared" ref="C5:C11" si="0">IF(B5="j",12.5,0)</f>
        <v>12.5</v>
      </c>
    </row>
    <row r="6" spans="1:5" x14ac:dyDescent="0.25">
      <c r="A6" s="1" t="s">
        <v>49</v>
      </c>
      <c r="B6" s="18" t="s">
        <v>4</v>
      </c>
      <c r="C6" s="20">
        <f t="shared" si="0"/>
        <v>12.5</v>
      </c>
    </row>
    <row r="7" spans="1:5" x14ac:dyDescent="0.25">
      <c r="A7" s="1" t="s">
        <v>50</v>
      </c>
      <c r="B7" s="18" t="s">
        <v>4</v>
      </c>
      <c r="C7" s="20">
        <f t="shared" si="0"/>
        <v>12.5</v>
      </c>
    </row>
    <row r="8" spans="1:5" x14ac:dyDescent="0.25">
      <c r="A8" s="1" t="s">
        <v>51</v>
      </c>
      <c r="B8" s="18" t="s">
        <v>4</v>
      </c>
      <c r="C8" s="20">
        <f t="shared" si="0"/>
        <v>12.5</v>
      </c>
    </row>
    <row r="9" spans="1:5" x14ac:dyDescent="0.25">
      <c r="A9" s="1" t="s">
        <v>52</v>
      </c>
      <c r="B9" s="18" t="s">
        <v>4</v>
      </c>
      <c r="C9" s="20">
        <f t="shared" si="0"/>
        <v>12.5</v>
      </c>
    </row>
    <row r="10" spans="1:5" x14ac:dyDescent="0.25">
      <c r="A10" s="1" t="s">
        <v>53</v>
      </c>
      <c r="B10" s="18" t="s">
        <v>4</v>
      </c>
      <c r="C10" s="20">
        <f t="shared" si="0"/>
        <v>12.5</v>
      </c>
    </row>
    <row r="11" spans="1:5" ht="15.75" thickBot="1" x14ac:dyDescent="0.3">
      <c r="A11" s="2" t="s">
        <v>54</v>
      </c>
      <c r="B11" s="19" t="s">
        <v>4</v>
      </c>
      <c r="C11" s="22">
        <f t="shared" si="0"/>
        <v>12.5</v>
      </c>
    </row>
    <row r="12" spans="1:5" ht="15.75" thickBot="1" x14ac:dyDescent="0.3"/>
    <row r="13" spans="1:5" ht="15.75" thickBot="1" x14ac:dyDescent="0.3">
      <c r="B13" s="24" t="s">
        <v>2</v>
      </c>
      <c r="C13" s="23">
        <f>C4+C5+C6+C7+C8+C9+C10+C11</f>
        <v>100</v>
      </c>
      <c r="E13" s="94" t="s">
        <v>108</v>
      </c>
    </row>
    <row r="14" spans="1:5" ht="15.75" thickBot="1" x14ac:dyDescent="0.3">
      <c r="E14" s="94" t="s">
        <v>111</v>
      </c>
    </row>
    <row r="15" spans="1:5" ht="15.75" thickBot="1" x14ac:dyDescent="0.3">
      <c r="A15" s="40" t="s">
        <v>65</v>
      </c>
      <c r="B15" s="11" t="s">
        <v>3</v>
      </c>
      <c r="C15" s="11" t="s">
        <v>5</v>
      </c>
    </row>
    <row r="16" spans="1:5" x14ac:dyDescent="0.25">
      <c r="A16" s="72" t="s">
        <v>56</v>
      </c>
      <c r="B16" s="72" t="s">
        <v>4</v>
      </c>
      <c r="C16" s="27">
        <f>IF(B16="j",25,0)</f>
        <v>25</v>
      </c>
    </row>
    <row r="17" spans="1:3" x14ac:dyDescent="0.25">
      <c r="A17" s="3" t="s">
        <v>57</v>
      </c>
      <c r="B17" s="3" t="s">
        <v>4</v>
      </c>
      <c r="C17" s="28">
        <f>IF(B17="j",25,0)</f>
        <v>25</v>
      </c>
    </row>
    <row r="18" spans="1:3" x14ac:dyDescent="0.25">
      <c r="A18" s="3" t="s">
        <v>58</v>
      </c>
      <c r="B18" s="3" t="s">
        <v>4</v>
      </c>
      <c r="C18" s="28">
        <f>IF(B18="j",25,0)</f>
        <v>25</v>
      </c>
    </row>
    <row r="19" spans="1:3" ht="15.75" thickBot="1" x14ac:dyDescent="0.3">
      <c r="A19" s="4" t="s">
        <v>59</v>
      </c>
      <c r="B19" s="4" t="s">
        <v>4</v>
      </c>
      <c r="C19" s="29">
        <f>IF(B19="j",25,0)</f>
        <v>25</v>
      </c>
    </row>
    <row r="20" spans="1:3" ht="15.75" thickBot="1" x14ac:dyDescent="0.3"/>
    <row r="21" spans="1:3" ht="15.75" thickBot="1" x14ac:dyDescent="0.3">
      <c r="B21" s="25" t="s">
        <v>2</v>
      </c>
      <c r="C21" s="26">
        <f>C16+C17+C18+C19</f>
        <v>100</v>
      </c>
    </row>
    <row r="22" spans="1:3" ht="15.75" thickBot="1" x14ac:dyDescent="0.3"/>
    <row r="23" spans="1:3" ht="15.75" thickBot="1" x14ac:dyDescent="0.3">
      <c r="A23" s="41" t="s">
        <v>21</v>
      </c>
      <c r="B23" s="13" t="s">
        <v>3</v>
      </c>
      <c r="C23" s="10" t="s">
        <v>5</v>
      </c>
    </row>
    <row r="24" spans="1:3" x14ac:dyDescent="0.25">
      <c r="A24" s="42" t="s">
        <v>60</v>
      </c>
      <c r="B24" s="14" t="s">
        <v>4</v>
      </c>
      <c r="C24" s="31">
        <f>IF(B24="j",20,0)</f>
        <v>20</v>
      </c>
    </row>
    <row r="25" spans="1:3" x14ac:dyDescent="0.25">
      <c r="A25" s="42" t="s">
        <v>61</v>
      </c>
      <c r="B25" s="15" t="s">
        <v>4</v>
      </c>
      <c r="C25" s="32">
        <f>IF(B25="j",20,0)</f>
        <v>20</v>
      </c>
    </row>
    <row r="26" spans="1:3" x14ac:dyDescent="0.25">
      <c r="A26" s="43" t="s">
        <v>62</v>
      </c>
      <c r="B26" s="15" t="s">
        <v>4</v>
      </c>
      <c r="C26" s="32">
        <f>IF(B26="j",20,0)</f>
        <v>20</v>
      </c>
    </row>
    <row r="27" spans="1:3" x14ac:dyDescent="0.25">
      <c r="A27" s="43" t="s">
        <v>63</v>
      </c>
      <c r="B27" s="15" t="s">
        <v>4</v>
      </c>
      <c r="C27" s="32">
        <f>IF(B27="j",20,0)</f>
        <v>20</v>
      </c>
    </row>
    <row r="28" spans="1:3" ht="15.75" thickBot="1" x14ac:dyDescent="0.3">
      <c r="A28" s="44" t="s">
        <v>88</v>
      </c>
      <c r="B28" s="16" t="s">
        <v>4</v>
      </c>
      <c r="C28" s="33">
        <f>IF(B28="j",20,0)</f>
        <v>20</v>
      </c>
    </row>
    <row r="29" spans="1:3" ht="15.75" thickBot="1" x14ac:dyDescent="0.3"/>
    <row r="30" spans="1:3" ht="15.75" thickBot="1" x14ac:dyDescent="0.3">
      <c r="B30" s="13" t="s">
        <v>2</v>
      </c>
      <c r="C30" s="30">
        <f>C24+C25+C26+C27+C28</f>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zoomScale="90" zoomScaleNormal="90" workbookViewId="0">
      <selection activeCell="I23" sqref="I23"/>
    </sheetView>
  </sheetViews>
  <sheetFormatPr defaultRowHeight="15" x14ac:dyDescent="0.25"/>
  <cols>
    <col min="1" max="1" width="75" bestFit="1" customWidth="1"/>
    <col min="2" max="2" width="18.85546875" bestFit="1" customWidth="1"/>
    <col min="3" max="3" width="11" bestFit="1" customWidth="1"/>
  </cols>
  <sheetData>
    <row r="1" spans="1:5" ht="15.75" thickBot="1" x14ac:dyDescent="0.3">
      <c r="A1" s="39" t="s">
        <v>64</v>
      </c>
      <c r="B1" s="12" t="s">
        <v>3</v>
      </c>
      <c r="C1" s="12" t="s">
        <v>5</v>
      </c>
      <c r="E1" s="94" t="s">
        <v>106</v>
      </c>
    </row>
    <row r="2" spans="1:5" x14ac:dyDescent="0.25">
      <c r="A2" s="82" t="s">
        <v>66</v>
      </c>
      <c r="B2" s="17" t="s">
        <v>4</v>
      </c>
      <c r="C2" s="21">
        <f>IF(B2="J",14.28,0)</f>
        <v>14.28</v>
      </c>
      <c r="E2" s="94" t="s">
        <v>107</v>
      </c>
    </row>
    <row r="3" spans="1:5" x14ac:dyDescent="0.25">
      <c r="A3" s="1" t="s">
        <v>67</v>
      </c>
      <c r="B3" s="18" t="s">
        <v>4</v>
      </c>
      <c r="C3" s="20">
        <f t="shared" ref="C3:C8" si="0">IF(B3="j",14.28,0)</f>
        <v>14.28</v>
      </c>
    </row>
    <row r="4" spans="1:5" x14ac:dyDescent="0.25">
      <c r="A4" s="1" t="s">
        <v>68</v>
      </c>
      <c r="B4" s="18" t="s">
        <v>4</v>
      </c>
      <c r="C4" s="20">
        <f t="shared" si="0"/>
        <v>14.28</v>
      </c>
    </row>
    <row r="5" spans="1:5" x14ac:dyDescent="0.25">
      <c r="A5" s="1" t="s">
        <v>69</v>
      </c>
      <c r="B5" s="18" t="s">
        <v>4</v>
      </c>
      <c r="C5" s="20">
        <f t="shared" si="0"/>
        <v>14.28</v>
      </c>
    </row>
    <row r="6" spans="1:5" x14ac:dyDescent="0.25">
      <c r="A6" s="1" t="s">
        <v>70</v>
      </c>
      <c r="B6" s="18" t="s">
        <v>4</v>
      </c>
      <c r="C6" s="20">
        <f t="shared" si="0"/>
        <v>14.28</v>
      </c>
    </row>
    <row r="7" spans="1:5" x14ac:dyDescent="0.25">
      <c r="A7" s="1" t="s">
        <v>71</v>
      </c>
      <c r="B7" s="18" t="s">
        <v>4</v>
      </c>
      <c r="C7" s="20">
        <f t="shared" si="0"/>
        <v>14.28</v>
      </c>
    </row>
    <row r="8" spans="1:5" ht="15.75" thickBot="1" x14ac:dyDescent="0.3">
      <c r="A8" s="2" t="s">
        <v>72</v>
      </c>
      <c r="B8" s="19" t="s">
        <v>4</v>
      </c>
      <c r="C8" s="22">
        <f t="shared" si="0"/>
        <v>14.28</v>
      </c>
    </row>
    <row r="9" spans="1:5" ht="15.75" thickBot="1" x14ac:dyDescent="0.3"/>
    <row r="10" spans="1:5" ht="15.75" thickBot="1" x14ac:dyDescent="0.3">
      <c r="B10" s="24" t="s">
        <v>2</v>
      </c>
      <c r="C10" s="23">
        <f>C2+C3+C4+C5+C6+C7+C8</f>
        <v>99.96</v>
      </c>
      <c r="E10" s="94" t="s">
        <v>108</v>
      </c>
    </row>
    <row r="11" spans="1:5" ht="15.75" thickBot="1" x14ac:dyDescent="0.3">
      <c r="E11" s="94" t="s">
        <v>111</v>
      </c>
    </row>
    <row r="12" spans="1:5" ht="15.75" thickBot="1" x14ac:dyDescent="0.3">
      <c r="A12" s="40" t="s">
        <v>26</v>
      </c>
      <c r="B12" s="11" t="s">
        <v>3</v>
      </c>
      <c r="C12" s="11" t="s">
        <v>5</v>
      </c>
    </row>
    <row r="13" spans="1:5" x14ac:dyDescent="0.25">
      <c r="A13" s="72" t="s">
        <v>73</v>
      </c>
      <c r="B13" s="72" t="s">
        <v>4</v>
      </c>
      <c r="C13" s="27">
        <f>IF(B13="j",50,0)</f>
        <v>50</v>
      </c>
    </row>
    <row r="14" spans="1:5" ht="15.75" thickBot="1" x14ac:dyDescent="0.3">
      <c r="A14" s="4" t="s">
        <v>74</v>
      </c>
      <c r="B14" s="4" t="s">
        <v>4</v>
      </c>
      <c r="C14" s="29">
        <f>IF(B14="j",50,0)</f>
        <v>50</v>
      </c>
    </row>
    <row r="15" spans="1:5" ht="15.75" thickBot="1" x14ac:dyDescent="0.3"/>
    <row r="16" spans="1:5" ht="15.75" thickBot="1" x14ac:dyDescent="0.3">
      <c r="B16" s="25" t="s">
        <v>2</v>
      </c>
      <c r="C16" s="26">
        <f>C13+C14</f>
        <v>100</v>
      </c>
    </row>
    <row r="17" spans="1:3" ht="15.75" thickBot="1" x14ac:dyDescent="0.3"/>
    <row r="18" spans="1:3" ht="15.75" thickBot="1" x14ac:dyDescent="0.3">
      <c r="A18" s="41" t="s">
        <v>21</v>
      </c>
      <c r="B18" s="13" t="s">
        <v>3</v>
      </c>
      <c r="C18" s="10" t="s">
        <v>5</v>
      </c>
    </row>
    <row r="19" spans="1:3" x14ac:dyDescent="0.25">
      <c r="A19" s="42" t="s">
        <v>75</v>
      </c>
      <c r="B19" s="14" t="s">
        <v>4</v>
      </c>
      <c r="C19" s="31">
        <f>IF(B19="j",20,0)</f>
        <v>20</v>
      </c>
    </row>
    <row r="20" spans="1:3" x14ac:dyDescent="0.25">
      <c r="A20" s="42" t="s">
        <v>76</v>
      </c>
      <c r="B20" s="15" t="s">
        <v>4</v>
      </c>
      <c r="C20" s="32">
        <f>IF(B20="j",20,0)</f>
        <v>20</v>
      </c>
    </row>
    <row r="21" spans="1:3" x14ac:dyDescent="0.25">
      <c r="A21" s="43" t="s">
        <v>1</v>
      </c>
      <c r="B21" s="15" t="s">
        <v>4</v>
      </c>
      <c r="C21" s="32">
        <f>IF(B21="j",20,0)</f>
        <v>20</v>
      </c>
    </row>
    <row r="22" spans="1:3" x14ac:dyDescent="0.25">
      <c r="A22" s="43" t="s">
        <v>77</v>
      </c>
      <c r="B22" s="15" t="s">
        <v>4</v>
      </c>
      <c r="C22" s="32">
        <f>IF(B22="j",20,0)</f>
        <v>20</v>
      </c>
    </row>
    <row r="23" spans="1:3" ht="15.75" thickBot="1" x14ac:dyDescent="0.3">
      <c r="A23" s="44" t="s">
        <v>78</v>
      </c>
      <c r="B23" s="16" t="s">
        <v>4</v>
      </c>
      <c r="C23" s="33">
        <f>IF(B23="j",20,0)</f>
        <v>20</v>
      </c>
    </row>
    <row r="24" spans="1:3" ht="15.75" thickBot="1" x14ac:dyDescent="0.3"/>
    <row r="25" spans="1:3" ht="15.75" thickBot="1" x14ac:dyDescent="0.3">
      <c r="B25" s="13" t="s">
        <v>2</v>
      </c>
      <c r="C25" s="30">
        <f>C19+C20+C21+C22+C23</f>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479351E8F2C048A5187FBE853FE1ED" ma:contentTypeVersion="3" ma:contentTypeDescription="Een nieuw document maken." ma:contentTypeScope="" ma:versionID="68a9548fceea905a083435cf2f13cad7">
  <xsd:schema xmlns:xsd="http://www.w3.org/2001/XMLSchema" xmlns:xs="http://www.w3.org/2001/XMLSchema" xmlns:p="http://schemas.microsoft.com/office/2006/metadata/properties" xmlns:ns2="b35c5a04-71c7-4453-9f33-d11e930802c9" targetNamespace="http://schemas.microsoft.com/office/2006/metadata/properties" ma:root="true" ma:fieldsID="2e88057a2e4ae59bd9abe81da28e06a7" ns2:_="">
    <xsd:import namespace="b35c5a04-71c7-4453-9f33-d11e930802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5a04-71c7-4453-9f33-d11e930802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513C42-A80B-4675-922B-DAED89B2ADF5}">
  <ds:schemaRefs>
    <ds:schemaRef ds:uri="b35c5a04-71c7-4453-9f33-d11e930802c9"/>
    <ds:schemaRef ds:uri="http://schemas.microsoft.com/office/infopath/2007/PartnerControl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7C8CEA2-8276-419A-B3AF-5C1E085D9F27}">
  <ds:schemaRefs>
    <ds:schemaRef ds:uri="http://schemas.microsoft.com/sharepoint/v3/contenttype/forms"/>
  </ds:schemaRefs>
</ds:datastoreItem>
</file>

<file path=customXml/itemProps3.xml><?xml version="1.0" encoding="utf-8"?>
<ds:datastoreItem xmlns:ds="http://schemas.openxmlformats.org/officeDocument/2006/customXml" ds:itemID="{002475A1-9BEE-40AC-84CB-CB30B61B7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c5a04-71c7-4453-9f33-d11e93080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Overdrachtsformulier Resultaten</vt:lpstr>
      <vt:lpstr>Invulblad SLO-doelen 2,3 jaar</vt:lpstr>
      <vt:lpstr>Invulblad SLO-doelen 3 jaar</vt:lpstr>
      <vt:lpstr>Invulblad SLO-doelen 3,5 jaar</vt:lpstr>
      <vt:lpstr>Invulblad SLO-doelen 4 jaar</vt:lpstr>
    </vt:vector>
  </TitlesOfParts>
  <Company>Gemeente Edam-Volendam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Tesselaar</dc:creator>
  <cp:lastModifiedBy>Ingrid Schilder</cp:lastModifiedBy>
  <dcterms:created xsi:type="dcterms:W3CDTF">2020-01-17T11:48:15Z</dcterms:created>
  <dcterms:modified xsi:type="dcterms:W3CDTF">2026-03-26T09:55:54Z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0x0101003E479351E8F2C048A5187FBE853FE1ED</vt:lpwstr>
  </property>
</Properties>
</file>