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ls" ContentType="application/vnd.ms-exce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checkCompatibility="1"/>
  <mc:AlternateContent xmlns:mc="http://schemas.openxmlformats.org/markup-compatibility/2006">
    <mc:Choice Requires="x15">
      <x15ac:absPath xmlns:x15ac="http://schemas.microsoft.com/office/spreadsheetml/2010/11/ac" url="Q:\SSO-CFD\UG_HKT_Inkoop-UNIT\80-INKOOPDOSSIERS-ICT\IUC25-025 Technology Business Management (TBM)\04 - BESCHRIJVENDE DOCUMENTEN\"/>
    </mc:Choice>
  </mc:AlternateContent>
  <xr:revisionPtr revIDLastSave="0" documentId="13_ncr:1_{1B918A12-CB65-49EE-9F0A-D1811B86E721}" xr6:coauthVersionLast="47" xr6:coauthVersionMax="47" xr10:uidLastSave="{00000000-0000-0000-0000-000000000000}"/>
  <bookViews>
    <workbookView xWindow="-110" yWindow="-110" windowWidth="19420" windowHeight="11500" tabRatio="723" activeTab="1" xr2:uid="{00000000-000D-0000-FFFF-FFFF00000000}"/>
  </bookViews>
  <sheets>
    <sheet name="Toelichting Kengetallen" sheetId="14" r:id="rId1"/>
    <sheet name="Kengetallen" sheetId="13" r:id="rId2"/>
    <sheet name="Parameters" sheetId="12" state="hidden" r:id="rId3"/>
  </sheets>
  <externalReferences>
    <externalReference r:id="rId4"/>
    <externalReference r:id="rId5"/>
  </externalReferences>
  <definedNames>
    <definedName name="AantalPercelenIngeschreven" localSheetId="0">[1]Parameters!$E$19</definedName>
    <definedName name="AantalPercelenIngeschreven">Parameters!$E$19</definedName>
    <definedName name="_xlnm.Print_Area" localSheetId="0">'Toelichting Kengetallen'!$B$9:$J$117</definedName>
    <definedName name="_xlnm.Print_Titles" localSheetId="0">'Toelichting Kengetallen'!$2:$7</definedName>
    <definedName name="CurrentRatioGemiddeld" localSheetId="1">Kengetallen!$H$48</definedName>
    <definedName name="CurrentRatioGemiddeld" localSheetId="0">[1]Kengetallen!$H$45</definedName>
    <definedName name="CurrentRatioGemiddeld">#REF!</definedName>
    <definedName name="CurrentRatioN" localSheetId="1">Kengetallen!$D$48</definedName>
    <definedName name="CurrentRatioN" localSheetId="0">[1]Kengetallen!$D$45</definedName>
    <definedName name="CurrentRatioN">#REF!</definedName>
    <definedName name="CurrentRatioNmin1" localSheetId="1">Kengetallen!$E$48</definedName>
    <definedName name="CurrentRatioNmin1" localSheetId="0">[1]Kengetallen!$E$45</definedName>
    <definedName name="CurrentRatioNmin1">#REF!</definedName>
    <definedName name="CurrentRatioNmin2" localSheetId="1">Kengetallen!$F$48</definedName>
    <definedName name="CurrentRatioNmin2" localSheetId="0">[1]Kengetallen!$F$45</definedName>
    <definedName name="CurrentRatioNmin2">#REF!</definedName>
    <definedName name="EigenVermogenN" localSheetId="1">Kengetallen!$D$26</definedName>
    <definedName name="EigenVermogenN" localSheetId="0">[1]Kengetallen!$D$26</definedName>
    <definedName name="EigenVermogenN">#REF!</definedName>
    <definedName name="EigenVermogenNmin1" localSheetId="1">Kengetallen!$E$26</definedName>
    <definedName name="EigenVermogenNmin1" localSheetId="0">[1]Kengetallen!$E$26</definedName>
    <definedName name="EigenVermogenNmin1">#REF!</definedName>
    <definedName name="EigenVermogenNmin2" localSheetId="1">Kengetallen!$F$26</definedName>
    <definedName name="EigenVermogenNmin2" localSheetId="0">[1]Kengetallen!$F$26</definedName>
    <definedName name="EigenVermogenNmin2">#REF!</definedName>
    <definedName name="InschrijvenPerceel1" localSheetId="0">[1]Parameters!$E$15</definedName>
    <definedName name="InschrijvenPerceel1">Parameters!$E$15</definedName>
    <definedName name="InschrijvenPerceel2" localSheetId="0">[1]Parameters!$E$16</definedName>
    <definedName name="InschrijvenPerceel2">Parameters!$E$16</definedName>
    <definedName name="InschrijvenPerceel3" localSheetId="0">[1]Parameters!$E$17</definedName>
    <definedName name="InschrijvenPerceel3">Parameters!$E$17</definedName>
    <definedName name="InschrijvenPerceel4" localSheetId="0">[1]Parameters!$E$18</definedName>
    <definedName name="InschrijvenPerceel4">Parameters!$E$18</definedName>
    <definedName name="JaNee" localSheetId="0">#REF!</definedName>
    <definedName name="JaNee">Parameters!$C$21:$C$22</definedName>
    <definedName name="LiquideMiddelenN" localSheetId="1">Kengetallen!$D$22</definedName>
    <definedName name="LiquideMiddelenN" localSheetId="0">[1]Kengetallen!$D$22</definedName>
    <definedName name="LiquideMiddelenN">#REF!</definedName>
    <definedName name="LiquideMiddelenNmin1" localSheetId="1">Kengetallen!$E$22</definedName>
    <definedName name="LiquideMiddelenNmin1" localSheetId="0">[1]Kengetallen!$E$22</definedName>
    <definedName name="LiquideMiddelenNmin1">#REF!</definedName>
    <definedName name="LiquideMiddelenNmin2" localSheetId="1">Kengetallen!$F$22</definedName>
    <definedName name="LiquideMiddelenNmin2" localSheetId="0">[1]Kengetallen!$F$22</definedName>
    <definedName name="LiquideMiddelenNmin2">#REF!</definedName>
    <definedName name="Multiperceelfactor" localSheetId="0">[1]Parameters!$C$10</definedName>
    <definedName name="Multiperceelfactor">Parameters!$C$10</definedName>
    <definedName name="NaamAanbesteding" localSheetId="0">#REF!</definedName>
    <definedName name="NaamAanbesteding">Parameters!$C$3</definedName>
    <definedName name="NaamPerceel1" localSheetId="0">#REF!</definedName>
    <definedName name="NaamPerceel1">Parameters!$C$15</definedName>
    <definedName name="NaamPerceel2" localSheetId="0">#REF!</definedName>
    <definedName name="NaamPerceel2">Parameters!$C$16</definedName>
    <definedName name="NaamPerceel3" localSheetId="0">#REF!</definedName>
    <definedName name="NaamPerceel3">Parameters!$C$17</definedName>
    <definedName name="NaamPerceel4" localSheetId="0">#REF!</definedName>
    <definedName name="NaamPerceel4">Parameters!$C$18</definedName>
    <definedName name="NettoResultaatN" localSheetId="1">Kengetallen!$D$32</definedName>
    <definedName name="NettoResultaatN" localSheetId="0">[1]Kengetallen!$D$33</definedName>
    <definedName name="NettoResultaatN">#REF!</definedName>
    <definedName name="NettoResultaatNmin1" localSheetId="1">Kengetallen!$E$32</definedName>
    <definedName name="NettoResultaatNmin1" localSheetId="0">[1]Kengetallen!$E$33</definedName>
    <definedName name="NettoResultaatNmin1">#REF!</definedName>
    <definedName name="NettoResultaatNmin2" localSheetId="1">Kengetallen!$F$32</definedName>
    <definedName name="NettoResultaatNmin2" localSheetId="0">[1]Kengetallen!$F$33</definedName>
    <definedName name="NettoResultaatNmin2">#REF!</definedName>
    <definedName name="OmzetGemiddeld" localSheetId="1">Kengetallen!#REF!</definedName>
    <definedName name="OmzetGemiddeld" localSheetId="0">[1]Kengetallen!$H$46</definedName>
    <definedName name="OmzetGemiddeld">#REF!</definedName>
    <definedName name="OmzetN" localSheetId="1">Kengetallen!$D$39</definedName>
    <definedName name="OmzetN" localSheetId="0">[1]Kengetallen!$D$36</definedName>
    <definedName name="OmzetN">#REF!</definedName>
    <definedName name="OmzetNmin1" localSheetId="1">Kengetallen!$E$39</definedName>
    <definedName name="OmzetNmin1" localSheetId="0">[1]Kengetallen!$E$36</definedName>
    <definedName name="OmzetNmin1">#REF!</definedName>
    <definedName name="OmzetNmin2" localSheetId="1">Kengetallen!$F$39</definedName>
    <definedName name="OmzetNmin2" localSheetId="0">[1]Kengetallen!$F$36</definedName>
    <definedName name="OmzetNmin2">#REF!</definedName>
    <definedName name="Omzetwaarde" localSheetId="1">[2]Parameters!$F$19</definedName>
    <definedName name="Omzetwaarde" localSheetId="0">[1]Parameters!$F$19</definedName>
    <definedName name="Omzetwaarde">Parameters!$F$19</definedName>
    <definedName name="Perceelsom" localSheetId="0">[1]Parameters!$F$15:$F$18</definedName>
    <definedName name="Perceelsom">Parameters!$F$15:$F$18</definedName>
    <definedName name="RentabiliteitGemiddeld" localSheetId="1">Kengetallen!$H$47</definedName>
    <definedName name="RentabiliteitGemiddeld" localSheetId="0">[1]Kengetallen!$H$44</definedName>
    <definedName name="RentabiliteitGemiddeld">#REF!</definedName>
    <definedName name="RentabiliteitN" localSheetId="1">Kengetallen!$D$47</definedName>
    <definedName name="RentabiliteitN" localSheetId="0">[1]Kengetallen!$D$44</definedName>
    <definedName name="RentabiliteitN">#REF!</definedName>
    <definedName name="RentabiliteitNmin1" localSheetId="1">Kengetallen!$E$47</definedName>
    <definedName name="RentabiliteitNmin1" localSheetId="0">[1]Kengetallen!$E$44</definedName>
    <definedName name="RentabiliteitNmin1">#REF!</definedName>
    <definedName name="RentabiliteitNmin2" localSheetId="1">Kengetallen!$F$47</definedName>
    <definedName name="RentabiliteitNmin2" localSheetId="0">[1]Kengetallen!$F$44</definedName>
    <definedName name="RentabiliteitNmin2">#REF!</definedName>
    <definedName name="RentabiliteitTVN" localSheetId="1">Kengetallen!$F$47</definedName>
    <definedName name="RentabiliteitTVN">#REF!</definedName>
    <definedName name="SolvabiliteitGemiddeld" localSheetId="1">Kengetallen!$H$46</definedName>
    <definedName name="SolvabiliteitGemiddeld" localSheetId="0">[1]Kengetallen!$H$43</definedName>
    <definedName name="SolvabiliteitGemiddeld">#REF!</definedName>
    <definedName name="SolvabiliteitN" localSheetId="1">Kengetallen!$D$46</definedName>
    <definedName name="SolvabiliteitN" localSheetId="0">[1]Kengetallen!$D$43</definedName>
    <definedName name="SolvabiliteitN">#REF!</definedName>
    <definedName name="SolvabiliteitNmin1" localSheetId="1">Kengetallen!$E$46</definedName>
    <definedName name="SolvabiliteitNmin1" localSheetId="0">[1]Kengetallen!$E$43</definedName>
    <definedName name="SolvabiliteitNmin1">#REF!</definedName>
    <definedName name="SolvabiliteitNmin2" localSheetId="1">Kengetallen!$F$46</definedName>
    <definedName name="SolvabiliteitNmin2" localSheetId="0">[1]Kengetallen!$F$43</definedName>
    <definedName name="SolvabiliteitNmin2">#REF!</definedName>
    <definedName name="TotaalVermogenN" localSheetId="1">Kengetallen!$D$18</definedName>
    <definedName name="TotaalVermogenN" localSheetId="0">[1]Kengetallen!$D$18</definedName>
    <definedName name="TotaalVermogenN">#REF!</definedName>
    <definedName name="TotaalVermogenNmin1" localSheetId="1">Kengetallen!$E$18</definedName>
    <definedName name="TotaalVermogenNmin1" localSheetId="0">[1]Kengetallen!$E$18</definedName>
    <definedName name="TotaalVermogenNmin1">#REF!</definedName>
    <definedName name="TotaalVermogenNmin2" localSheetId="1">Kengetallen!$F$18</definedName>
    <definedName name="TotaalVermogenNmin2" localSheetId="0">[1]Kengetallen!$F$18</definedName>
    <definedName name="TotaalVermogenNmin2">#REF!</definedName>
    <definedName name="VasteActivaN" localSheetId="1">Kengetallen!$D$20</definedName>
    <definedName name="VasteActivaN" localSheetId="0">[1]Kengetallen!$D$20</definedName>
    <definedName name="VasteActivaN">#REF!</definedName>
    <definedName name="VasteActivaNmin1" localSheetId="1">Kengetallen!$E$20</definedName>
    <definedName name="VasteActivaNmin1" localSheetId="0">[1]Kengetallen!$E$20</definedName>
    <definedName name="VasteActivaNmin1">#REF!</definedName>
    <definedName name="VasteActivaNmin2" localSheetId="1">Kengetallen!$F$20</definedName>
    <definedName name="VasteActivaNmin2" localSheetId="0">[1]Kengetallen!$F$20</definedName>
    <definedName name="VasteActivaNmin2">#REF!</definedName>
    <definedName name="VlottendeActivaN" localSheetId="1">Kengetallen!$D$23</definedName>
    <definedName name="VlottendeActivaN" localSheetId="0">[1]Kengetallen!$D$23</definedName>
    <definedName name="VlottendeActivaN">#REF!</definedName>
    <definedName name="VlottendeActivaNmin1" localSheetId="1">Kengetallen!$E$23</definedName>
    <definedName name="VlottendeActivaNmin1" localSheetId="0">[1]Kengetallen!$E$23</definedName>
    <definedName name="VlottendeActivaNmin1">#REF!</definedName>
    <definedName name="VlottendeActivaNmin2" localSheetId="1">Kengetallen!$F$23</definedName>
    <definedName name="VlottendeActivaNmin2" localSheetId="0">[1]Kengetallen!$F$23</definedName>
    <definedName name="VlottendeActivaNmin2">#REF!</definedName>
    <definedName name="VreemdVermogenKortN" localSheetId="1">Kengetallen!$D$28</definedName>
    <definedName name="VreemdVermogenKortN" localSheetId="0">[1]Kengetallen!$D$28</definedName>
    <definedName name="VreemdVermogenKortN">#REF!</definedName>
    <definedName name="VreemdVermogenKortNmin1" localSheetId="1">Kengetallen!$E$28</definedName>
    <definedName name="VreemdVermogenKortNmin1" localSheetId="0">[1]Kengetallen!$E$28</definedName>
    <definedName name="VreemdVermogenKortNmin1">#REF!</definedName>
    <definedName name="VreemdVermogenKortNmin2" localSheetId="1">Kengetallen!$F$28</definedName>
    <definedName name="VreemdVermogenKortNmin2" localSheetId="0">[1]Kengetallen!$F$28</definedName>
    <definedName name="VreemdVermogenKortNmin2">#REF!</definedName>
    <definedName name="VreemdVermogenLangN" localSheetId="1">Kengetallen!$D$27</definedName>
    <definedName name="VreemdVermogenLangN" localSheetId="0">[1]Kengetallen!$D$27</definedName>
    <definedName name="VreemdVermogenLangN">#REF!</definedName>
    <definedName name="VreemdVermogenLangNmin1" localSheetId="1">Kengetallen!$E$27</definedName>
    <definedName name="VreemdVermogenLangNmin1" localSheetId="0">[1]Kengetallen!$E$27</definedName>
    <definedName name="VreemdVermogenLangNmin1">#REF!</definedName>
    <definedName name="VreemdVermogenLangNmin2" localSheetId="1">Kengetallen!$F$27</definedName>
    <definedName name="VreemdVermogenLangNmin2" localSheetId="0">[1]Kengetallen!$F$27</definedName>
    <definedName name="VreemdVermogenLangNmin2">#REF!</definedName>
    <definedName name="VreemdVermogenN" localSheetId="1">Kengetallen!$D$29</definedName>
    <definedName name="VreemdVermogenN">#REF!</definedName>
    <definedName name="VreemdVermogenNmin1" localSheetId="1">Kengetallen!$E$29</definedName>
    <definedName name="VreemdVermogenNmin1">#REF!</definedName>
    <definedName name="VreemdVermogenNmin2" localSheetId="1">Kengetallen!$F$29</definedName>
    <definedName name="VreemdVermogenNmin2">#REF!</definedName>
    <definedName name="WeegfactorjaarN" localSheetId="1">[2]Parameters!$C$5</definedName>
    <definedName name="WeegfactorjaarN" localSheetId="0">[1]Parameters!$C$5</definedName>
    <definedName name="WeegfactorjaarN">Parameters!$C$5</definedName>
    <definedName name="WeegfactorjaarNmin1" localSheetId="1">[2]Parameters!$C$6</definedName>
    <definedName name="WeegfactorjaarNmin1" localSheetId="0">[1]Parameters!$C$6</definedName>
    <definedName name="WeegfactorjaarNmin1">Parameters!$C$6</definedName>
    <definedName name="WeegfactorjaarNmin2" localSheetId="1">[2]Parameters!$C$7</definedName>
    <definedName name="WeegfactorjaarNmin2" localSheetId="0">[1]Parameters!$C$7</definedName>
    <definedName name="WeegfactorjaarNmin2">Parameters!$C$7</definedName>
    <definedName name="WeegfactorN">Kengetallen!$D$44</definedName>
    <definedName name="WeegfactorNmin1">Kengetallen!$E$44</definedName>
    <definedName name="WeegfactorNmin2" localSheetId="1">Kengetallen!$F$44</definedName>
    <definedName name="WeegfactorNmin2" localSheetId="0">'Toelichting Kengetallen'!$T$4</definedName>
    <definedName name="WeegfactorNmin2">#REF!</definedName>
    <definedName name="WeegfactorTotaal" localSheetId="1">Kengetallen!$D$44:$F$44</definedName>
    <definedName name="weegfactortotaal" localSheetId="0">[1]Parameters!$C$8</definedName>
    <definedName name="weegfactortotaal">Parameters!$C$8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12" l="1"/>
  <c r="C36" i="12" s="1"/>
  <c r="B16" i="14" l="1"/>
  <c r="D36" i="13"/>
  <c r="C38" i="12"/>
  <c r="F30" i="12"/>
  <c r="D39" i="13" s="1"/>
  <c r="D34" i="12" l="1"/>
  <c r="C35" i="12" s="1"/>
  <c r="D36" i="12"/>
  <c r="E36" i="12" s="1"/>
  <c r="B17" i="14"/>
  <c r="G56" i="13"/>
  <c r="C37" i="12" l="1"/>
  <c r="D38" i="12"/>
  <c r="E34" i="12"/>
  <c r="E38" i="12" l="1"/>
  <c r="E39" i="12" s="1"/>
  <c r="C39" i="12"/>
  <c r="D37" i="12" s="1"/>
  <c r="D35" i="12"/>
  <c r="E38" i="13"/>
  <c r="J47" i="13"/>
  <c r="K47" i="13" s="1"/>
  <c r="B66" i="13"/>
  <c r="B64" i="13"/>
  <c r="F61" i="13"/>
  <c r="E60" i="13"/>
  <c r="F60" i="13" s="1"/>
  <c r="D60" i="13"/>
  <c r="F59" i="13"/>
  <c r="E58" i="13"/>
  <c r="F58" i="13" s="1"/>
  <c r="F57" i="13"/>
  <c r="E56" i="13"/>
  <c r="F56" i="13" s="1"/>
  <c r="J48" i="13"/>
  <c r="F48" i="13"/>
  <c r="E48" i="13"/>
  <c r="D48" i="13"/>
  <c r="F47" i="13"/>
  <c r="E47" i="13"/>
  <c r="D47" i="13"/>
  <c r="J46" i="13"/>
  <c r="G46" i="13"/>
  <c r="F46" i="13"/>
  <c r="E46" i="13"/>
  <c r="D46" i="13"/>
  <c r="D42" i="13"/>
  <c r="B35" i="13" s="1"/>
  <c r="B39" i="13"/>
  <c r="B38" i="13"/>
  <c r="F29" i="13"/>
  <c r="E29" i="13"/>
  <c r="D29" i="13"/>
  <c r="F28" i="13"/>
  <c r="F30" i="13" s="1"/>
  <c r="E28" i="13"/>
  <c r="E30" i="13" s="1"/>
  <c r="D28" i="13"/>
  <c r="D30" i="13" s="1"/>
  <c r="F23" i="13"/>
  <c r="F24" i="13" s="1"/>
  <c r="F21" i="13"/>
  <c r="E21" i="13"/>
  <c r="E23" i="13" s="1"/>
  <c r="E24" i="13" s="1"/>
  <c r="D21" i="13"/>
  <c r="D23" i="13" s="1"/>
  <c r="D24" i="13" s="1"/>
  <c r="E17" i="13"/>
  <c r="F17" i="13" s="1"/>
  <c r="E16" i="13" l="1"/>
  <c r="E42" i="13" s="1"/>
  <c r="E37" i="12"/>
  <c r="D39" i="12" s="1"/>
  <c r="E35" i="12"/>
  <c r="F16" i="13" s="1"/>
  <c r="F38" i="13"/>
  <c r="F39" i="13" s="1"/>
  <c r="E39" i="13"/>
  <c r="H46" i="13"/>
  <c r="H48" i="13"/>
  <c r="H47" i="13"/>
  <c r="G48" i="13"/>
  <c r="B74" i="13"/>
  <c r="J50" i="13"/>
  <c r="K46" i="13"/>
  <c r="K50" i="13" s="1"/>
  <c r="G47" i="13"/>
  <c r="C8" i="12"/>
  <c r="F15" i="12"/>
  <c r="F16" i="12"/>
  <c r="F17" i="12"/>
  <c r="F18" i="12"/>
  <c r="E19" i="12"/>
  <c r="F42" i="13" l="1"/>
  <c r="B73" i="13"/>
  <c r="B72" i="13"/>
  <c r="F19" i="12"/>
  <c r="G20" i="12" s="1"/>
</calcChain>
</file>

<file path=xl/sharedStrings.xml><?xml version="1.0" encoding="utf-8"?>
<sst xmlns="http://schemas.openxmlformats.org/spreadsheetml/2006/main" count="160" uniqueCount="145">
  <si>
    <t>Naam</t>
  </si>
  <si>
    <t>Jaarcijfers</t>
  </si>
  <si>
    <t xml:space="preserve">   Opmerkingen</t>
  </si>
  <si>
    <t>Totaal Vermogen (balanstotaal)</t>
  </si>
  <si>
    <t>Activa</t>
  </si>
  <si>
    <t>Vaste activa</t>
  </si>
  <si>
    <t xml:space="preserve">      Vaste activa is incl. financiële vaste activa.</t>
  </si>
  <si>
    <t>Liquide middelen</t>
  </si>
  <si>
    <t>Totale activa</t>
  </si>
  <si>
    <t>Passiva</t>
  </si>
  <si>
    <t>Eigen Vermogen</t>
  </si>
  <si>
    <t xml:space="preserve">      Minderheids deelnemingen meenemen als eigen vermogen</t>
  </si>
  <si>
    <t>Vreemd Vermogen Lang (&gt; 1 jaar)</t>
  </si>
  <si>
    <t xml:space="preserve">      Voorzieningen zijn lang vreemd vermogen</t>
  </si>
  <si>
    <t>Vreemd Vermogen Kort (=&lt; 1 jaar)</t>
  </si>
  <si>
    <t>Totaal vreemd vermogen</t>
  </si>
  <si>
    <t>Totale passiva</t>
  </si>
  <si>
    <t xml:space="preserve">Resultaten rekening </t>
  </si>
  <si>
    <t>Omzet</t>
  </si>
  <si>
    <t>Kengetallen</t>
  </si>
  <si>
    <t>Weegfactor</t>
  </si>
  <si>
    <t>Solvabiliteit</t>
  </si>
  <si>
    <t>EV/TV</t>
  </si>
  <si>
    <t>Rentabiliteit</t>
  </si>
  <si>
    <t>Liquiditeit</t>
  </si>
  <si>
    <t>Current Ratio</t>
  </si>
  <si>
    <t>Toelichting normatiek / score</t>
  </si>
  <si>
    <t>Waardering</t>
  </si>
  <si>
    <t>Minimum eis</t>
  </si>
  <si>
    <t>Norm: &gt;=</t>
  </si>
  <si>
    <t>punten</t>
  </si>
  <si>
    <t>Current ratio</t>
  </si>
  <si>
    <t xml:space="preserve">Minimum eis: </t>
  </si>
  <si>
    <t>Gewogen gemiddelde:</t>
  </si>
  <si>
    <t>Naam aanbesteding</t>
  </si>
  <si>
    <t>weegfactor jaar N</t>
  </si>
  <si>
    <t xml:space="preserve">weegfactor jaar N -1 </t>
  </si>
  <si>
    <t>weegfactor jaar N -2</t>
  </si>
  <si>
    <t>weegfactortotaal</t>
  </si>
  <si>
    <t>Multiperceelfactor</t>
  </si>
  <si>
    <t>Hulp tabel</t>
  </si>
  <si>
    <t>Percelen</t>
  </si>
  <si>
    <t>Omzeteis</t>
  </si>
  <si>
    <t>Inschrijven</t>
  </si>
  <si>
    <t>Perceel 1</t>
  </si>
  <si>
    <t>Perceel 2</t>
  </si>
  <si>
    <t>Perceel 3</t>
  </si>
  <si>
    <t>Perceel 4</t>
  </si>
  <si>
    <t xml:space="preserve"> = omzet eis</t>
  </si>
  <si>
    <t>Ja/ nee</t>
  </si>
  <si>
    <t>Ja</t>
  </si>
  <si>
    <t>Nee</t>
  </si>
  <si>
    <t>Totale score</t>
  </si>
  <si>
    <t>Score per norm</t>
  </si>
  <si>
    <t>valuta_aanduiding</t>
  </si>
  <si>
    <t>EUR</t>
  </si>
  <si>
    <t>GBP</t>
  </si>
  <si>
    <t>USD</t>
  </si>
  <si>
    <t>Gewogen gem.</t>
  </si>
  <si>
    <t>Bedragen maal €</t>
  </si>
  <si>
    <t>CHF</t>
  </si>
  <si>
    <t>deelfactor</t>
  </si>
  <si>
    <t>Valuta</t>
  </si>
  <si>
    <t>eenheid</t>
  </si>
  <si>
    <t>omrekenfactor omzet</t>
  </si>
  <si>
    <t>Versie</t>
  </si>
  <si>
    <t>Vlottende activa (excl.liquide middelen)</t>
  </si>
  <si>
    <t>- de rekenregels en het bestandsformaat mogen niet worden aangepast.</t>
  </si>
  <si>
    <t>- er dient een minimale score van 1 punt op solvabiliteit behaald te worden,</t>
  </si>
  <si>
    <t>Norm</t>
  </si>
  <si>
    <t>Totaal vlottende activa</t>
  </si>
  <si>
    <t>Puntenrange</t>
  </si>
  <si>
    <t>Maximumrange</t>
  </si>
  <si>
    <t>Winst voor belasting/TV</t>
  </si>
  <si>
    <t>Resultaat voor belasting (winst)</t>
  </si>
  <si>
    <t>Winst voor belasting / TV</t>
  </si>
  <si>
    <t>1.4</t>
  </si>
  <si>
    <t>Naam juridische entiteit  onderstaande gegevens</t>
  </si>
  <si>
    <t>&lt; conform opgave jaarverslagen</t>
  </si>
  <si>
    <t>Toelichting financieel economische draagkracht</t>
  </si>
  <si>
    <t>De Belastingdienst stelt in deze aanbesteding minimumeisen op het gebied van financiële economische draagkracht. De financiële economische draagkracht wordt op basis van de volgende kengetallen vastgesteld:</t>
  </si>
  <si>
    <t xml:space="preserve"> - kengetal solvabiliteit;</t>
  </si>
  <si>
    <t xml:space="preserve"> - kengetal rentabiliteit;</t>
  </si>
  <si>
    <t>-  kengetal liquiditeit;</t>
  </si>
  <si>
    <t>Kengetallen financieel economische draagkracht</t>
  </si>
  <si>
    <t>Kengetal Solvabiliteit</t>
  </si>
  <si>
    <t>Gehanteerde ratio; EV/TV met EV = Eigen vermogen en TV = Totaal vermogen.</t>
  </si>
  <si>
    <t>Minimumeis:</t>
  </si>
  <si>
    <t xml:space="preserve">Optimum: </t>
  </si>
  <si>
    <t>Te behalen Punten (o.b.v. gewogen gemiddelde solvabiliteit):</t>
  </si>
  <si>
    <t xml:space="preserve">● Solvabiliteit &gt;= 20% en &lt; 50% </t>
  </si>
  <si>
    <t>● Solvabiliteit &gt;= 50%: aantal punten is 4.</t>
  </si>
  <si>
    <t xml:space="preserve">       Figuur 1: Aantal punten toegekend voor Solvabiliteit</t>
  </si>
  <si>
    <t>Kengetal Rentabiliteit Totaal Vermogen</t>
  </si>
  <si>
    <t>Gehanteerde ratio rentabiliteit totaal vermogen (RTV):</t>
  </si>
  <si>
    <t>RTV = winst voor belasting  / totaal vermogen (TV).</t>
  </si>
  <si>
    <t>Optimum:</t>
  </si>
  <si>
    <t>Te behalen punten (o.b.v. gewogen gemiddelde rentabiliteit):</t>
  </si>
  <si>
    <t>● RTV &lt; 0% en solvabiliteit &gt;= 40%: aantal punten is 0, alleen knockout voor RTV vervalt!</t>
  </si>
  <si>
    <t xml:space="preserve">● RTV &gt;= 0% en &lt; 10%: </t>
  </si>
  <si>
    <t>● RTV &gt;= 10%: aantal punten is 2</t>
  </si>
  <si>
    <t>Kengetal liquiditeit</t>
  </si>
  <si>
    <t>Gehanteerde ratio: Current Ratio (CR):</t>
  </si>
  <si>
    <t>CR = vlottende activa / kort vreemd vermogen (KVV)</t>
  </si>
  <si>
    <t>Te behalen punten (o.b.v. gewogen gemiddelde current ratio):</t>
  </si>
  <si>
    <t>● CR &lt; 1: 0 punten</t>
  </si>
  <si>
    <t>● CR &gt;=1 en &lt;1,5</t>
  </si>
  <si>
    <t>● CR &gt;= 1,5: aantal punten is 3</t>
  </si>
  <si>
    <t xml:space="preserve">      Figuur 3: Aantal punten toegekend voor Current Ratio</t>
  </si>
  <si>
    <t>Bij beroep op derde voor voldoen aan selectie-eis Financieel Economische Draagkracht</t>
  </si>
  <si>
    <t>Wanneer een beroep wordt gedaan op een derde partij dient deze verhoudingsgewijs voldoende omvang te hebben om de inschrijvende entiteit te kunnen ondersteunen. Daarom wordt bij dit beroep een extra eis van kracht: de omzet in het meest recent goedgekeurde boekjaar van de derde partij dient minimaal gelijk te zijn aan de omzet van het meest recent goedgekeurde boekjaar van de inschrijvende partij.</t>
  </si>
  <si>
    <t>Europese aanbesteding</t>
  </si>
  <si>
    <t xml:space="preserve">&lt;Naam inkooptraject&gt; </t>
  </si>
  <si>
    <t>Toelichting berekening financieel economische draagkracht</t>
  </si>
  <si>
    <t>Financieel Economische Draagkracht</t>
  </si>
  <si>
    <t xml:space="preserve"> </t>
  </si>
  <si>
    <t>"in valuta van het jaarverslag"</t>
  </si>
  <si>
    <r>
      <t>20% (Solv</t>
    </r>
    <r>
      <rPr>
        <vertAlign val="subscript"/>
        <sz val="11"/>
        <color indexed="8"/>
        <rFont val="RijksoverheidSansText"/>
        <family val="2"/>
      </rPr>
      <t>ondergrens</t>
    </r>
    <r>
      <rPr>
        <sz val="11"/>
        <color indexed="8"/>
        <rFont val="RijksoverheidSansText"/>
        <family val="2"/>
      </rPr>
      <t>)</t>
    </r>
  </si>
  <si>
    <r>
      <t>50% (Solv</t>
    </r>
    <r>
      <rPr>
        <vertAlign val="subscript"/>
        <sz val="11"/>
        <color indexed="8"/>
        <rFont val="RijksoverheidSansText"/>
        <family val="2"/>
      </rPr>
      <t>bovengrens</t>
    </r>
    <r>
      <rPr>
        <sz val="11"/>
        <color indexed="8"/>
        <rFont val="RijksoverheidSansText"/>
        <family val="2"/>
      </rPr>
      <t>)</t>
    </r>
  </si>
  <si>
    <r>
      <t>Punten</t>
    </r>
    <r>
      <rPr>
        <vertAlign val="subscript"/>
        <sz val="11"/>
        <color indexed="8"/>
        <rFont val="RijksoverheidSansText"/>
        <family val="2"/>
      </rPr>
      <t xml:space="preserve">Max </t>
    </r>
    <r>
      <rPr>
        <sz val="11"/>
        <color indexed="8"/>
        <rFont val="RijksoverheidSansText"/>
        <family val="2"/>
      </rPr>
      <t>: 4</t>
    </r>
  </si>
  <si>
    <r>
      <t>Punten</t>
    </r>
    <r>
      <rPr>
        <vertAlign val="subscript"/>
        <sz val="11"/>
        <color indexed="8"/>
        <rFont val="RijksoverheidSansText"/>
        <family val="2"/>
      </rPr>
      <t xml:space="preserve">Min </t>
    </r>
    <r>
      <rPr>
        <sz val="11"/>
        <color indexed="8"/>
        <rFont val="RijksoverheidSansText"/>
        <family val="2"/>
      </rPr>
      <t>: 1</t>
    </r>
  </si>
  <si>
    <r>
      <t xml:space="preserve">● Solvabiliteit &lt; 20%: </t>
    </r>
    <r>
      <rPr>
        <b/>
        <sz val="11"/>
        <color indexed="8"/>
        <rFont val="RijksoverheidSansText"/>
        <family val="2"/>
      </rPr>
      <t>knockout</t>
    </r>
  </si>
  <si>
    <r>
      <t>0% (RTV</t>
    </r>
    <r>
      <rPr>
        <vertAlign val="subscript"/>
        <sz val="11"/>
        <color indexed="8"/>
        <rFont val="RijksoverheidSansText"/>
        <family val="2"/>
      </rPr>
      <t>ondergrens</t>
    </r>
    <r>
      <rPr>
        <sz val="11"/>
        <color indexed="8"/>
        <rFont val="RijksoverheidSansText"/>
        <family val="2"/>
      </rPr>
      <t>)</t>
    </r>
  </si>
  <si>
    <r>
      <t>10% (RTV</t>
    </r>
    <r>
      <rPr>
        <vertAlign val="subscript"/>
        <sz val="11"/>
        <color indexed="8"/>
        <rFont val="RijksoverheidSansText"/>
        <family val="2"/>
      </rPr>
      <t>bovengrens</t>
    </r>
    <r>
      <rPr>
        <sz val="11"/>
        <color indexed="8"/>
        <rFont val="RijksoverheidSansText"/>
        <family val="2"/>
      </rPr>
      <t>)</t>
    </r>
  </si>
  <si>
    <r>
      <t>Punten</t>
    </r>
    <r>
      <rPr>
        <vertAlign val="subscript"/>
        <sz val="11"/>
        <color indexed="8"/>
        <rFont val="RijksoverheidSansText"/>
        <family val="2"/>
      </rPr>
      <t xml:space="preserve">Max </t>
    </r>
    <r>
      <rPr>
        <sz val="11"/>
        <color indexed="8"/>
        <rFont val="RijksoverheidSansText"/>
        <family val="2"/>
      </rPr>
      <t>: 2</t>
    </r>
  </si>
  <si>
    <r>
      <t>Minimumeis</t>
    </r>
    <r>
      <rPr>
        <sz val="11"/>
        <color indexed="8"/>
        <rFont val="RijksoverheidSansText"/>
        <family val="2"/>
      </rPr>
      <t>: 0% (indien de minimumeis voor RTV niet gehaald wordt kan dit worden gecompenseerd door een hogere solvabiliteit. Ter compensatie dienen voor solvabiliteit minimaal 3 punten te worden behaald (waarde &gt;= 40%).</t>
    </r>
  </si>
  <si>
    <r>
      <t xml:space="preserve">● RTV &lt; 0% en solvabiliteit &lt; 40%: </t>
    </r>
    <r>
      <rPr>
        <b/>
        <sz val="11"/>
        <color indexed="8"/>
        <rFont val="RijksoverheidSansText"/>
        <family val="2"/>
      </rPr>
      <t>knockout</t>
    </r>
  </si>
  <si>
    <r>
      <t xml:space="preserve">          </t>
    </r>
    <r>
      <rPr>
        <i/>
        <sz val="11"/>
        <color indexed="8"/>
        <rFont val="RijksoverheidSansText"/>
        <family val="2"/>
      </rPr>
      <t>Figuur 2: Aantal punten toegekend voor Rentabiliteit</t>
    </r>
  </si>
  <si>
    <r>
      <t>Minimum: 1 (CR</t>
    </r>
    <r>
      <rPr>
        <vertAlign val="subscript"/>
        <sz val="11"/>
        <color indexed="8"/>
        <rFont val="RijksoverheidSansText"/>
        <family val="2"/>
      </rPr>
      <t>ondergrens</t>
    </r>
    <r>
      <rPr>
        <sz val="11"/>
        <color indexed="8"/>
        <rFont val="RijksoverheidSansText"/>
        <family val="2"/>
      </rPr>
      <t>)</t>
    </r>
  </si>
  <si>
    <r>
      <t>Optimum: 1,5 (CR</t>
    </r>
    <r>
      <rPr>
        <vertAlign val="subscript"/>
        <sz val="11"/>
        <color indexed="8"/>
        <rFont val="RijksoverheidSansText"/>
        <family val="2"/>
      </rPr>
      <t>bovengrens</t>
    </r>
    <r>
      <rPr>
        <sz val="11"/>
        <color indexed="8"/>
        <rFont val="RijksoverheidSansText"/>
        <family val="2"/>
      </rPr>
      <t>)</t>
    </r>
  </si>
  <si>
    <r>
      <t>Punten</t>
    </r>
    <r>
      <rPr>
        <vertAlign val="subscript"/>
        <sz val="11"/>
        <color indexed="8"/>
        <rFont val="RijksoverheidSansText"/>
        <family val="2"/>
      </rPr>
      <t xml:space="preserve">Max </t>
    </r>
    <r>
      <rPr>
        <sz val="11"/>
        <color indexed="8"/>
        <rFont val="RijksoverheidSansText"/>
        <family val="2"/>
      </rPr>
      <t>: 3</t>
    </r>
  </si>
  <si>
    <t xml:space="preserve">2) De waardering vindt plaats op basis van het gewogen gemiddelde cijfer van de drie meest recente boekjaren per kengetal, met de volgende </t>
  </si>
  <si>
    <t xml:space="preserve">    wegingsfactoren: </t>
  </si>
  <si>
    <t>nu:</t>
  </si>
  <si>
    <t>De kengetallen worden berekend aan de hand van het gemiddelde van de kengetallen over de laatste drie beschikbare boekjaren. De verschillende boekjaren hebben in die berekening de volgende gewichten: X-2 = 1; X-1 = 2; X = 4 (X = laatst beschikbare boekjaar).</t>
  </si>
  <si>
    <t>versie 06-2025</t>
  </si>
  <si>
    <t>&lt;Kenmerk: IUCxx-xxx&gt;</t>
  </si>
  <si>
    <t>eis: score dient hoger dan 1,0 te zijn:</t>
  </si>
  <si>
    <t xml:space="preserve">      Omzet is incl. revenue, other income en work performed</t>
  </si>
  <si>
    <t xml:space="preserve">        Alleen invullen bij beroep op een derde
voor Financieel Economische Draagkracht</t>
  </si>
  <si>
    <t>versie 2.7 feb '26</t>
  </si>
  <si>
    <t>*Let op: dit onderdeel hoeft niet te worden ingevuld als de inschrijver onderdeel is van een concern en een beroep doet op een moedermaatschappij die op basis van een geldige 403‑verklaring (art. 2:403 BW) geconsolideerde jaarstukken publiceert waarin de inschrijver is opgenomen.</t>
  </si>
  <si>
    <t>Technology Business Management oplossing</t>
  </si>
  <si>
    <t>Kenmerk: IUC 25-025</t>
  </si>
  <si>
    <t>Naam Inschrijver: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</si>
</sst>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 #,##0.00_ ;_ &quot;€&quot;\ * \-#,##0.00_ ;_ &quot;€&quot;\ * &quot;-&quot;??_ ;_ @_ "/>
    <numFmt numFmtId="164" formatCode="_-* #,##0.00_-;_-* #,##0.00\-;_-* &quot;-&quot;??_-;_-@_-"/>
    <numFmt numFmtId="165" formatCode="0.0"/>
    <numFmt numFmtId="166" formatCode="#,##0.0"/>
    <numFmt numFmtId="167" formatCode="0.0%"/>
    <numFmt numFmtId="168" formatCode="_-* #,##0_-;_-* #,##0\-;_-* &quot;-&quot;??_-;_-@_-"/>
    <numFmt numFmtId="169" formatCode="_(&quot;$&quot;* #,##0.00_);_(&quot;$&quot;* \(#,##0.00\);_(&quot;$&quot;* &quot;-&quot;??_);_(@_)"/>
    <numFmt numFmtId="170" formatCode="&quot;€&quot;\ #,##0.00_-"/>
  </numFmts>
  <fonts count="42" x14ac:knownFonts="1">
    <font>
      <sz val="10"/>
      <name val="Arial"/>
    </font>
    <font>
      <sz val="11"/>
      <color theme="1"/>
      <name val="Calibri"/>
      <family val="2"/>
      <scheme val="minor"/>
    </font>
    <font>
      <sz val="10"/>
      <name val="Arial"/>
      <family val="2"/>
    </font>
    <font>
      <sz val="10"/>
      <name val="Arial"/>
      <family val="2"/>
    </font>
    <font>
      <sz val="11"/>
      <color indexed="8"/>
      <name val="Calibri"/>
      <family val="2"/>
    </font>
    <font>
      <sz val="10"/>
      <name val="Helv"/>
      <family val="2"/>
    </font>
    <font>
      <b/>
      <i/>
      <sz val="14"/>
      <color theme="1"/>
      <name val="RijksoverheidSansText"/>
      <family val="2"/>
    </font>
    <font>
      <b/>
      <i/>
      <sz val="10"/>
      <color theme="1"/>
      <name val="RijksoverheidSansText"/>
      <family val="2"/>
    </font>
    <font>
      <b/>
      <i/>
      <sz val="14"/>
      <color rgb="FFFF0000"/>
      <name val="RijksoverheidSansText"/>
      <family val="2"/>
    </font>
    <font>
      <b/>
      <i/>
      <sz val="14"/>
      <color theme="0"/>
      <name val="RijksoverheidSansText"/>
      <family val="2"/>
    </font>
    <font>
      <b/>
      <i/>
      <sz val="12"/>
      <color rgb="FFFF0000"/>
      <name val="RijksoverheidSansText"/>
      <family val="2"/>
    </font>
    <font>
      <i/>
      <sz val="10"/>
      <color theme="1"/>
      <name val="RijksoverheidSansText"/>
      <family val="2"/>
    </font>
    <font>
      <sz val="8"/>
      <name val="RijksoverheidSansText"/>
      <family val="2"/>
    </font>
    <font>
      <sz val="10"/>
      <name val="RijksoverheidSansText"/>
      <family val="2"/>
    </font>
    <font>
      <sz val="9"/>
      <name val="RijksoverheidSansText"/>
      <family val="2"/>
    </font>
    <font>
      <b/>
      <sz val="9"/>
      <name val="RijksoverheidSansText"/>
      <family val="2"/>
    </font>
    <font>
      <b/>
      <i/>
      <sz val="11"/>
      <color theme="1"/>
      <name val="RijksoverheidSansText"/>
      <family val="2"/>
    </font>
    <font>
      <b/>
      <sz val="11"/>
      <name val="RijksoverheidSansText"/>
      <family val="2"/>
    </font>
    <font>
      <i/>
      <sz val="11"/>
      <color theme="1"/>
      <name val="RijksoverheidSansText"/>
      <family val="2"/>
    </font>
    <font>
      <b/>
      <i/>
      <sz val="11"/>
      <name val="RijksoverheidSansText"/>
      <family val="2"/>
    </font>
    <font>
      <i/>
      <sz val="11"/>
      <name val="RijksoverheidSansText"/>
      <family val="2"/>
    </font>
    <font>
      <sz val="11"/>
      <name val="RijksoverheidSansText"/>
      <family val="2"/>
    </font>
    <font>
      <sz val="11"/>
      <color indexed="9"/>
      <name val="RijksoverheidSansText"/>
      <family val="2"/>
    </font>
    <font>
      <b/>
      <sz val="11"/>
      <color rgb="FF000000"/>
      <name val="RijksoverheidSansText"/>
      <family val="2"/>
    </font>
    <font>
      <sz val="11"/>
      <color rgb="FF000000"/>
      <name val="RijksoverheidSansText"/>
      <family val="2"/>
    </font>
    <font>
      <b/>
      <i/>
      <u/>
      <sz val="14"/>
      <color rgb="FF000000"/>
      <name val="RijksoverheidSansText"/>
      <family val="2"/>
    </font>
    <font>
      <vertAlign val="subscript"/>
      <sz val="11"/>
      <color indexed="8"/>
      <name val="RijksoverheidSansText"/>
      <family val="2"/>
    </font>
    <font>
      <sz val="11"/>
      <color indexed="8"/>
      <name val="RijksoverheidSansText"/>
      <family val="2"/>
    </font>
    <font>
      <b/>
      <sz val="11"/>
      <color indexed="8"/>
      <name val="RijksoverheidSansText"/>
      <family val="2"/>
    </font>
    <font>
      <i/>
      <sz val="11"/>
      <color rgb="FF000000"/>
      <name val="RijksoverheidSansText"/>
      <family val="2"/>
    </font>
    <font>
      <u/>
      <sz val="11"/>
      <color rgb="FF000000"/>
      <name val="RijksoverheidSansText"/>
      <family val="2"/>
    </font>
    <font>
      <i/>
      <sz val="11"/>
      <color indexed="8"/>
      <name val="RijksoverheidSansText"/>
      <family val="2"/>
    </font>
    <font>
      <sz val="11"/>
      <color theme="0" tint="-0.14999847407452621"/>
      <name val="RijksoverheidSansText"/>
      <family val="2"/>
    </font>
    <font>
      <b/>
      <i/>
      <sz val="11"/>
      <color indexed="10"/>
      <name val="RijksoverheidSansText"/>
      <family val="2"/>
    </font>
    <font>
      <sz val="11"/>
      <color indexed="10"/>
      <name val="RijksoverheidSansText"/>
      <family val="2"/>
    </font>
    <font>
      <b/>
      <i/>
      <u/>
      <sz val="11"/>
      <color indexed="9"/>
      <name val="RijksoverheidSansText"/>
      <family val="2"/>
    </font>
    <font>
      <b/>
      <sz val="11"/>
      <color indexed="9"/>
      <name val="RijksoverheidSansText"/>
      <family val="2"/>
    </font>
    <font>
      <b/>
      <i/>
      <sz val="11"/>
      <color indexed="9"/>
      <name val="RijksoverheidSansText"/>
      <family val="2"/>
    </font>
    <font>
      <sz val="11"/>
      <color rgb="FFFF0000"/>
      <name val="RijksoverheidSansText"/>
      <family val="2"/>
    </font>
    <font>
      <i/>
      <sz val="11"/>
      <color rgb="FFFF0000"/>
      <name val="RijksoverheidSansText"/>
      <family val="2"/>
    </font>
    <font>
      <sz val="9"/>
      <color rgb="FFFF0000"/>
      <name val="RijksoverheidSansText"/>
      <family val="2"/>
    </font>
    <font>
      <b/>
      <i/>
      <sz val="14"/>
      <name val="RijksoverheidSansText"/>
      <family val="2"/>
    </font>
  </fonts>
  <fills count="11">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rgb="FFFFFF99"/>
        <bgColor indexed="64"/>
      </patternFill>
    </fill>
    <fill>
      <patternFill patternType="gray0625">
        <bgColor rgb="FFFFFF99"/>
      </patternFill>
    </fill>
    <fill>
      <patternFill patternType="solid">
        <fgColor rgb="FF8FCAE7"/>
        <bgColor indexed="64"/>
      </patternFill>
    </fill>
    <fill>
      <patternFill patternType="solid">
        <fgColor rgb="FFCCE7F4"/>
        <bgColor indexed="64"/>
      </patternFill>
    </fill>
    <fill>
      <patternFill patternType="solid">
        <fgColor rgb="FFC9E7F4"/>
        <bgColor indexed="64"/>
      </patternFill>
    </fill>
    <fill>
      <patternFill patternType="solid">
        <fgColor indexed="43"/>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n">
        <color indexed="64"/>
      </left>
      <right style="thin">
        <color indexed="64"/>
      </right>
      <top style="double">
        <color rgb="FFFF0000"/>
      </top>
      <bottom style="thin">
        <color indexed="64"/>
      </bottom>
      <diagonal/>
    </border>
    <border>
      <left style="thin">
        <color indexed="64"/>
      </left>
      <right style="thin">
        <color indexed="64"/>
      </right>
      <top style="thin">
        <color indexed="64"/>
      </top>
      <bottom style="double">
        <color rgb="FFFF0000"/>
      </bottom>
      <diagonal/>
    </border>
    <border>
      <left style="medium">
        <color auto="1"/>
      </left>
      <right/>
      <top style="double">
        <color rgb="FFFF0000"/>
      </top>
      <bottom style="medium">
        <color indexed="64"/>
      </bottom>
      <diagonal/>
    </border>
    <border>
      <left style="medium">
        <color indexed="64"/>
      </left>
      <right/>
      <top style="thin">
        <color indexed="64"/>
      </top>
      <bottom style="double">
        <color rgb="FFFF0000"/>
      </bottom>
      <diagonal/>
    </border>
    <border>
      <left style="thin">
        <color indexed="64"/>
      </left>
      <right/>
      <top style="double">
        <color rgb="FFFF0000"/>
      </top>
      <bottom/>
      <diagonal/>
    </border>
    <border>
      <left style="thin">
        <color indexed="64"/>
      </left>
      <right/>
      <top/>
      <bottom style="double">
        <color rgb="FFFF0000"/>
      </bottom>
      <diagonal/>
    </border>
  </borders>
  <cellStyleXfs count="12">
    <xf numFmtId="0" fontId="0" fillId="0" borderId="0"/>
    <xf numFmtId="0" fontId="3" fillId="0" borderId="0"/>
    <xf numFmtId="0" fontId="2"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0" fontId="1" fillId="0" borderId="0"/>
    <xf numFmtId="0" fontId="1" fillId="0" borderId="0"/>
    <xf numFmtId="0" fontId="1" fillId="0" borderId="0"/>
    <xf numFmtId="0" fontId="5" fillId="0" borderId="0"/>
    <xf numFmtId="169" fontId="4" fillId="0" borderId="0" applyFont="0" applyFill="0" applyBorder="0" applyAlignment="0" applyProtection="0"/>
    <xf numFmtId="44" fontId="1" fillId="0" borderId="0" applyFont="0" applyFill="0" applyBorder="0" applyAlignment="0" applyProtection="0"/>
  </cellStyleXfs>
  <cellXfs count="262">
    <xf numFmtId="0" fontId="0" fillId="0" borderId="0" xfId="0"/>
    <xf numFmtId="170" fontId="6" fillId="6" borderId="7" xfId="0" applyNumberFormat="1" applyFont="1" applyFill="1" applyBorder="1" applyAlignment="1" applyProtection="1">
      <alignment horizontal="left"/>
      <protection hidden="1"/>
    </xf>
    <xf numFmtId="170" fontId="7" fillId="6" borderId="8" xfId="0" applyNumberFormat="1" applyFont="1" applyFill="1" applyBorder="1" applyAlignment="1" applyProtection="1">
      <alignment horizontal="right"/>
      <protection hidden="1"/>
    </xf>
    <xf numFmtId="170" fontId="7" fillId="6" borderId="14" xfId="0" applyNumberFormat="1" applyFont="1" applyFill="1" applyBorder="1" applyAlignment="1" applyProtection="1">
      <alignment horizontal="right"/>
      <protection hidden="1"/>
    </xf>
    <xf numFmtId="170" fontId="6" fillId="6" borderId="10" xfId="0" applyNumberFormat="1" applyFont="1" applyFill="1" applyBorder="1" applyAlignment="1" applyProtection="1">
      <alignment horizontal="left"/>
      <protection hidden="1"/>
    </xf>
    <xf numFmtId="170" fontId="7" fillId="6" borderId="0" xfId="0" applyNumberFormat="1" applyFont="1" applyFill="1" applyAlignment="1" applyProtection="1">
      <alignment horizontal="right"/>
      <protection hidden="1"/>
    </xf>
    <xf numFmtId="170" fontId="7" fillId="6" borderId="9" xfId="0" applyNumberFormat="1" applyFont="1" applyFill="1" applyBorder="1" applyAlignment="1" applyProtection="1">
      <alignment horizontal="right"/>
      <protection hidden="1"/>
    </xf>
    <xf numFmtId="170" fontId="8" fillId="6" borderId="10" xfId="0" applyNumberFormat="1" applyFont="1" applyFill="1" applyBorder="1" applyAlignment="1" applyProtection="1">
      <alignment horizontal="left"/>
      <protection hidden="1"/>
    </xf>
    <xf numFmtId="170" fontId="9" fillId="6" borderId="10" xfId="0" applyNumberFormat="1" applyFont="1" applyFill="1" applyBorder="1" applyAlignment="1" applyProtection="1">
      <alignment horizontal="left"/>
      <protection hidden="1"/>
    </xf>
    <xf numFmtId="170" fontId="10" fillId="6" borderId="10" xfId="0" applyNumberFormat="1" applyFont="1" applyFill="1" applyBorder="1" applyAlignment="1" applyProtection="1">
      <alignment horizontal="left"/>
      <protection hidden="1"/>
    </xf>
    <xf numFmtId="170" fontId="9" fillId="6" borderId="11" xfId="0" applyNumberFormat="1" applyFont="1" applyFill="1" applyBorder="1" applyAlignment="1" applyProtection="1">
      <alignment horizontal="left"/>
      <protection hidden="1"/>
    </xf>
    <xf numFmtId="170" fontId="7" fillId="6" borderId="12" xfId="0" applyNumberFormat="1" applyFont="1" applyFill="1" applyBorder="1" applyAlignment="1" applyProtection="1">
      <alignment horizontal="right"/>
      <protection hidden="1"/>
    </xf>
    <xf numFmtId="170" fontId="11" fillId="6" borderId="13" xfId="0" applyNumberFormat="1" applyFont="1" applyFill="1" applyBorder="1" applyAlignment="1" applyProtection="1">
      <alignment horizontal="right"/>
      <protection hidden="1"/>
    </xf>
    <xf numFmtId="0" fontId="19" fillId="6" borderId="10" xfId="2" applyFont="1" applyFill="1" applyBorder="1" applyProtection="1"/>
    <xf numFmtId="0" fontId="20" fillId="6" borderId="5" xfId="2" applyFont="1" applyFill="1" applyBorder="1" applyAlignment="1" applyProtection="1">
      <alignment horizontal="right" vertical="center"/>
    </xf>
    <xf numFmtId="3" fontId="19" fillId="4" borderId="35" xfId="2" applyNumberFormat="1" applyFont="1" applyFill="1" applyBorder="1" applyAlignment="1" applyProtection="1">
      <alignment horizontal="right"/>
      <protection locked="0"/>
    </xf>
    <xf numFmtId="0" fontId="20" fillId="6" borderId="20" xfId="2" applyFont="1" applyFill="1" applyBorder="1" applyProtection="1"/>
    <xf numFmtId="0" fontId="20" fillId="6" borderId="6" xfId="2" applyFont="1" applyFill="1" applyBorder="1" applyProtection="1"/>
    <xf numFmtId="0" fontId="20" fillId="6" borderId="0" xfId="2" applyFont="1" applyFill="1" applyBorder="1" applyProtection="1"/>
    <xf numFmtId="0" fontId="19" fillId="6" borderId="0" xfId="2" applyFont="1" applyFill="1" applyBorder="1" applyAlignment="1" applyProtection="1">
      <alignment horizontal="center" wrapText="1"/>
    </xf>
    <xf numFmtId="0" fontId="20" fillId="6" borderId="9" xfId="2" applyFont="1" applyFill="1" applyBorder="1" applyProtection="1"/>
    <xf numFmtId="0" fontId="19" fillId="6" borderId="0" xfId="2" applyFont="1" applyFill="1" applyBorder="1" applyProtection="1"/>
    <xf numFmtId="0" fontId="19" fillId="6" borderId="0" xfId="2" applyFont="1" applyFill="1" applyBorder="1" applyAlignment="1" applyProtection="1">
      <alignment horizontal="center"/>
    </xf>
    <xf numFmtId="0" fontId="19" fillId="6" borderId="0" xfId="2" applyFont="1" applyFill="1" applyBorder="1" applyAlignment="1" applyProtection="1">
      <alignment horizontal="right"/>
    </xf>
    <xf numFmtId="0" fontId="19" fillId="4" borderId="35" xfId="2" applyFont="1" applyFill="1" applyBorder="1" applyAlignment="1" applyProtection="1">
      <alignment horizontal="right"/>
      <protection locked="0"/>
    </xf>
    <xf numFmtId="0" fontId="19" fillId="6" borderId="11" xfId="2" applyFont="1" applyFill="1" applyBorder="1" applyProtection="1"/>
    <xf numFmtId="0" fontId="19" fillId="6" borderId="12" xfId="2" applyFont="1" applyFill="1" applyBorder="1" applyAlignment="1" applyProtection="1">
      <alignment horizontal="right"/>
    </xf>
    <xf numFmtId="166" fontId="20" fillId="4" borderId="35" xfId="2" applyNumberFormat="1" applyFont="1" applyFill="1" applyBorder="1" applyAlignment="1" applyProtection="1">
      <alignment horizontal="right"/>
      <protection locked="0"/>
    </xf>
    <xf numFmtId="166" fontId="20" fillId="6" borderId="6" xfId="2" applyNumberFormat="1" applyFont="1" applyFill="1" applyBorder="1" applyAlignment="1" applyProtection="1">
      <alignment horizontal="right"/>
    </xf>
    <xf numFmtId="166" fontId="20" fillId="6" borderId="4" xfId="2" applyNumberFormat="1" applyFont="1" applyFill="1" applyBorder="1" applyAlignment="1" applyProtection="1">
      <alignment horizontal="right"/>
    </xf>
    <xf numFmtId="0" fontId="19" fillId="6" borderId="12" xfId="2" applyFont="1" applyFill="1" applyBorder="1" applyProtection="1"/>
    <xf numFmtId="0" fontId="20" fillId="6" borderId="12" xfId="2" applyFont="1" applyFill="1" applyBorder="1" applyProtection="1"/>
    <xf numFmtId="0" fontId="20" fillId="6" borderId="13" xfId="2" applyFont="1" applyFill="1" applyBorder="1" applyProtection="1"/>
    <xf numFmtId="0" fontId="21" fillId="0" borderId="17" xfId="2" applyFont="1" applyBorder="1" applyAlignment="1" applyProtection="1">
      <alignment horizontal="left"/>
    </xf>
    <xf numFmtId="0" fontId="21" fillId="0" borderId="18" xfId="2" applyFont="1" applyBorder="1" applyProtection="1"/>
    <xf numFmtId="166" fontId="21" fillId="4" borderId="37" xfId="2" applyNumberFormat="1" applyFont="1" applyFill="1" applyBorder="1" applyProtection="1">
      <protection locked="0"/>
    </xf>
    <xf numFmtId="0" fontId="21" fillId="0" borderId="0" xfId="2" applyFont="1" applyBorder="1" applyProtection="1"/>
    <xf numFmtId="0" fontId="21" fillId="0" borderId="9" xfId="2" applyFont="1" applyBorder="1" applyProtection="1"/>
    <xf numFmtId="0" fontId="19" fillId="0" borderId="17" xfId="2" applyFont="1" applyBorder="1" applyProtection="1"/>
    <xf numFmtId="166" fontId="21" fillId="0" borderId="4" xfId="2" applyNumberFormat="1" applyFont="1" applyFill="1" applyBorder="1" applyProtection="1"/>
    <xf numFmtId="0" fontId="21" fillId="0" borderId="19" xfId="2" applyFont="1" applyBorder="1" applyAlignment="1" applyProtection="1">
      <alignment horizontal="left" indent="1"/>
    </xf>
    <xf numFmtId="0" fontId="21" fillId="0" borderId="20" xfId="2" applyFont="1" applyBorder="1" applyProtection="1"/>
    <xf numFmtId="166" fontId="21" fillId="4" borderId="4" xfId="2" applyNumberFormat="1" applyFont="1" applyFill="1" applyBorder="1" applyProtection="1">
      <protection locked="0"/>
    </xf>
    <xf numFmtId="0" fontId="21" fillId="0" borderId="0" xfId="2" quotePrefix="1" applyFont="1" applyBorder="1" applyProtection="1"/>
    <xf numFmtId="0" fontId="21" fillId="0" borderId="10" xfId="2" applyFont="1" applyBorder="1" applyAlignment="1" applyProtection="1">
      <alignment horizontal="left" indent="1"/>
    </xf>
    <xf numFmtId="166" fontId="21" fillId="3" borderId="4" xfId="2" applyNumberFormat="1" applyFont="1" applyFill="1" applyBorder="1" applyProtection="1"/>
    <xf numFmtId="0" fontId="20" fillId="0" borderId="10" xfId="2" applyFont="1" applyBorder="1" applyAlignment="1" applyProtection="1">
      <alignment horizontal="right"/>
    </xf>
    <xf numFmtId="0" fontId="20" fillId="0" borderId="0" xfId="2" applyFont="1" applyBorder="1" applyAlignment="1" applyProtection="1">
      <alignment horizontal="right"/>
    </xf>
    <xf numFmtId="166" fontId="21" fillId="0" borderId="4" xfId="2" applyNumberFormat="1" applyFont="1" applyBorder="1" applyProtection="1"/>
    <xf numFmtId="0" fontId="21" fillId="0" borderId="17" xfId="2" applyFont="1" applyBorder="1" applyProtection="1"/>
    <xf numFmtId="0" fontId="20" fillId="0" borderId="18" xfId="2" applyFont="1" applyBorder="1" applyAlignment="1" applyProtection="1">
      <alignment horizontal="right"/>
    </xf>
    <xf numFmtId="0" fontId="21" fillId="0" borderId="21" xfId="2" applyFont="1" applyBorder="1" applyProtection="1"/>
    <xf numFmtId="0" fontId="20" fillId="0" borderId="23" xfId="2" applyFont="1" applyBorder="1" applyAlignment="1" applyProtection="1">
      <alignment horizontal="right"/>
    </xf>
    <xf numFmtId="0" fontId="19" fillId="0" borderId="19" xfId="2" applyFont="1" applyBorder="1" applyProtection="1"/>
    <xf numFmtId="0" fontId="21" fillId="0" borderId="22" xfId="2" applyFont="1" applyBorder="1" applyAlignment="1" applyProtection="1">
      <alignment horizontal="left" indent="1"/>
    </xf>
    <xf numFmtId="0" fontId="21" fillId="0" borderId="12" xfId="2" applyFont="1" applyBorder="1" applyProtection="1"/>
    <xf numFmtId="0" fontId="21" fillId="0" borderId="13" xfId="2" applyFont="1" applyBorder="1" applyProtection="1"/>
    <xf numFmtId="0" fontId="21" fillId="0" borderId="15" xfId="2" applyFont="1" applyBorder="1" applyAlignment="1" applyProtection="1">
      <alignment horizontal="left" indent="1"/>
    </xf>
    <xf numFmtId="0" fontId="21" fillId="0" borderId="27" xfId="2" applyFont="1" applyBorder="1" applyProtection="1"/>
    <xf numFmtId="166" fontId="21" fillId="4" borderId="1" xfId="2" applyNumberFormat="1" applyFont="1" applyFill="1" applyBorder="1" applyProtection="1">
      <protection locked="0"/>
    </xf>
    <xf numFmtId="0" fontId="21" fillId="0" borderId="33" xfId="2" applyFont="1" applyBorder="1" applyProtection="1"/>
    <xf numFmtId="166" fontId="21" fillId="3" borderId="2" xfId="2" applyNumberFormat="1" applyFont="1" applyFill="1" applyBorder="1" applyProtection="1"/>
    <xf numFmtId="0" fontId="21" fillId="0" borderId="0" xfId="2" applyFont="1" applyProtection="1"/>
    <xf numFmtId="0" fontId="19" fillId="6" borderId="26" xfId="2" applyFont="1" applyFill="1" applyBorder="1" applyAlignment="1" applyProtection="1">
      <alignment horizontal="left" wrapText="1"/>
    </xf>
    <xf numFmtId="0" fontId="19" fillId="6" borderId="32" xfId="2" applyFont="1" applyFill="1" applyBorder="1" applyAlignment="1" applyProtection="1">
      <alignment horizontal="left" wrapText="1"/>
    </xf>
    <xf numFmtId="0" fontId="19" fillId="6" borderId="32" xfId="2" applyFont="1" applyFill="1" applyBorder="1" applyAlignment="1" applyProtection="1">
      <alignment horizontal="center" wrapText="1"/>
    </xf>
    <xf numFmtId="0" fontId="19" fillId="6" borderId="36" xfId="2" applyFont="1" applyFill="1" applyBorder="1" applyAlignment="1" applyProtection="1">
      <alignment horizontal="center" wrapText="1"/>
    </xf>
    <xf numFmtId="0" fontId="17" fillId="0" borderId="39" xfId="2" applyFont="1" applyFill="1" applyBorder="1" applyAlignment="1" applyProtection="1">
      <alignment horizontal="center" wrapText="1"/>
    </xf>
    <xf numFmtId="0" fontId="19" fillId="6" borderId="35" xfId="2" applyFont="1" applyFill="1" applyBorder="1" applyAlignment="1" applyProtection="1">
      <alignment horizontal="center" wrapText="1"/>
    </xf>
    <xf numFmtId="0" fontId="21" fillId="0" borderId="7" xfId="2" applyFont="1" applyBorder="1" applyAlignment="1" applyProtection="1">
      <alignment horizontal="left"/>
    </xf>
    <xf numFmtId="0" fontId="21" fillId="0" borderId="16" xfId="2" applyFont="1" applyBorder="1" applyAlignment="1" applyProtection="1">
      <alignment horizontal="center"/>
    </xf>
    <xf numFmtId="4" fontId="21" fillId="0" borderId="16" xfId="2" applyNumberFormat="1" applyFont="1" applyFill="1" applyBorder="1" applyAlignment="1" applyProtection="1">
      <alignment horizontal="center"/>
    </xf>
    <xf numFmtId="2" fontId="17" fillId="0" borderId="8" xfId="2" applyNumberFormat="1" applyFont="1" applyBorder="1" applyAlignment="1" applyProtection="1">
      <alignment horizontal="center"/>
    </xf>
    <xf numFmtId="4" fontId="21" fillId="0" borderId="14" xfId="2" applyNumberFormat="1" applyFont="1" applyFill="1" applyBorder="1" applyAlignment="1" applyProtection="1">
      <alignment horizontal="center"/>
    </xf>
    <xf numFmtId="0" fontId="17" fillId="0" borderId="38" xfId="2" applyFont="1" applyFill="1" applyBorder="1" applyAlignment="1" applyProtection="1">
      <alignment horizontal="center" wrapText="1"/>
    </xf>
    <xf numFmtId="0" fontId="21" fillId="0" borderId="38" xfId="2" applyFont="1" applyBorder="1" applyAlignment="1" applyProtection="1">
      <alignment horizontal="center"/>
    </xf>
    <xf numFmtId="0" fontId="21" fillId="0" borderId="10" xfId="2" applyFont="1" applyBorder="1" applyAlignment="1" applyProtection="1">
      <alignment horizontal="left"/>
    </xf>
    <xf numFmtId="0" fontId="20" fillId="0" borderId="4" xfId="2" applyFont="1" applyBorder="1" applyAlignment="1" applyProtection="1">
      <alignment horizontal="center"/>
    </xf>
    <xf numFmtId="3" fontId="21" fillId="0" borderId="4" xfId="2" applyNumberFormat="1" applyFont="1" applyFill="1" applyBorder="1" applyAlignment="1" applyProtection="1">
      <alignment horizontal="center"/>
    </xf>
    <xf numFmtId="2" fontId="17" fillId="0" borderId="0" xfId="2" applyNumberFormat="1" applyFont="1" applyBorder="1" applyAlignment="1" applyProtection="1">
      <alignment horizontal="center"/>
    </xf>
    <xf numFmtId="4" fontId="21" fillId="0" borderId="9" xfId="2" applyNumberFormat="1" applyFont="1" applyFill="1" applyBorder="1" applyAlignment="1" applyProtection="1">
      <alignment horizontal="center"/>
    </xf>
    <xf numFmtId="0" fontId="21" fillId="0" borderId="20" xfId="2" applyFont="1" applyBorder="1" applyAlignment="1" applyProtection="1">
      <alignment horizontal="center"/>
    </xf>
    <xf numFmtId="9" fontId="21" fillId="0" borderId="23" xfId="5" applyFont="1" applyFill="1" applyBorder="1" applyAlignment="1" applyProtection="1">
      <alignment horizontal="center"/>
    </xf>
    <xf numFmtId="167" fontId="21" fillId="0" borderId="23" xfId="5" applyNumberFormat="1" applyFont="1" applyFill="1" applyBorder="1" applyAlignment="1" applyProtection="1">
      <alignment horizontal="center"/>
    </xf>
    <xf numFmtId="167" fontId="17" fillId="0" borderId="0" xfId="2" applyNumberFormat="1" applyFont="1" applyBorder="1" applyAlignment="1" applyProtection="1">
      <alignment horizontal="center"/>
    </xf>
    <xf numFmtId="10" fontId="21" fillId="0" borderId="9" xfId="5" applyNumberFormat="1" applyFont="1" applyFill="1" applyBorder="1" applyAlignment="1" applyProtection="1">
      <alignment horizontal="center"/>
    </xf>
    <xf numFmtId="0" fontId="17" fillId="0" borderId="24" xfId="2" applyFont="1" applyBorder="1" applyAlignment="1" applyProtection="1">
      <alignment horizontal="left"/>
    </xf>
    <xf numFmtId="167" fontId="21" fillId="7" borderId="4" xfId="5" applyNumberFormat="1" applyFont="1" applyFill="1" applyBorder="1" applyAlignment="1" applyProtection="1">
      <alignment horizontal="center"/>
    </xf>
    <xf numFmtId="9" fontId="17" fillId="0" borderId="4" xfId="5" applyFont="1" applyFill="1" applyBorder="1" applyAlignment="1" applyProtection="1">
      <alignment horizontal="center"/>
    </xf>
    <xf numFmtId="167" fontId="21" fillId="7" borderId="28" xfId="5" applyNumberFormat="1" applyFont="1" applyFill="1" applyBorder="1" applyAlignment="1" applyProtection="1">
      <alignment horizontal="center"/>
    </xf>
    <xf numFmtId="0" fontId="21" fillId="0" borderId="38" xfId="2" applyFont="1" applyBorder="1" applyProtection="1"/>
    <xf numFmtId="165" fontId="21" fillId="7" borderId="34" xfId="2" applyNumberFormat="1" applyFont="1" applyFill="1" applyBorder="1" applyAlignment="1" applyProtection="1">
      <alignment horizontal="center"/>
    </xf>
    <xf numFmtId="167" fontId="17" fillId="0" borderId="4" xfId="2" applyNumberFormat="1" applyFont="1" applyFill="1" applyBorder="1" applyAlignment="1" applyProtection="1">
      <alignment horizontal="center"/>
    </xf>
    <xf numFmtId="0" fontId="21" fillId="7" borderId="29" xfId="2" applyFont="1" applyFill="1" applyBorder="1" applyAlignment="1" applyProtection="1">
      <alignment horizontal="center"/>
    </xf>
    <xf numFmtId="0" fontId="17" fillId="0" borderId="25" xfId="2" applyFont="1" applyBorder="1" applyAlignment="1" applyProtection="1">
      <alignment horizontal="left"/>
    </xf>
    <xf numFmtId="0" fontId="20" fillId="0" borderId="2" xfId="2" applyFont="1" applyBorder="1" applyAlignment="1" applyProtection="1">
      <alignment horizontal="center"/>
    </xf>
    <xf numFmtId="165" fontId="21" fillId="7" borderId="2" xfId="5" applyNumberFormat="1" applyFont="1" applyFill="1" applyBorder="1" applyAlignment="1" applyProtection="1">
      <alignment horizontal="center"/>
    </xf>
    <xf numFmtId="0" fontId="17" fillId="0" borderId="2" xfId="2" applyFont="1" applyFill="1" applyBorder="1" applyAlignment="1" applyProtection="1">
      <alignment horizontal="center"/>
    </xf>
    <xf numFmtId="165" fontId="21" fillId="7" borderId="3" xfId="5" applyNumberFormat="1" applyFont="1" applyFill="1" applyBorder="1" applyAlignment="1" applyProtection="1">
      <alignment horizontal="center"/>
    </xf>
    <xf numFmtId="0" fontId="21" fillId="0" borderId="40" xfId="2" applyFont="1" applyBorder="1" applyProtection="1"/>
    <xf numFmtId="165" fontId="21" fillId="7" borderId="30" xfId="2" applyNumberFormat="1" applyFont="1" applyFill="1" applyBorder="1" applyAlignment="1" applyProtection="1">
      <alignment horizontal="center"/>
    </xf>
    <xf numFmtId="0" fontId="17" fillId="0" borderId="0" xfId="2" applyFont="1" applyFill="1" applyBorder="1" applyAlignment="1" applyProtection="1">
      <alignment horizontal="left"/>
    </xf>
    <xf numFmtId="0" fontId="20" fillId="0" borderId="0" xfId="2" applyFont="1" applyFill="1" applyBorder="1" applyAlignment="1" applyProtection="1">
      <alignment horizontal="center"/>
    </xf>
    <xf numFmtId="4" fontId="21" fillId="0" borderId="0" xfId="2" applyNumberFormat="1" applyFont="1" applyFill="1" applyBorder="1" applyAlignment="1" applyProtection="1">
      <alignment horizontal="center"/>
    </xf>
    <xf numFmtId="2" fontId="17" fillId="0" borderId="0" xfId="2" applyNumberFormat="1" applyFont="1" applyFill="1" applyBorder="1" applyAlignment="1" applyProtection="1">
      <alignment horizontal="center"/>
    </xf>
    <xf numFmtId="0" fontId="21" fillId="0" borderId="0" xfId="2" applyFont="1" applyAlignment="1" applyProtection="1">
      <alignment horizontal="center"/>
    </xf>
    <xf numFmtId="0" fontId="22" fillId="0" borderId="0" xfId="2" applyFont="1" applyProtection="1"/>
    <xf numFmtId="4" fontId="17" fillId="0" borderId="0" xfId="2" applyNumberFormat="1" applyFont="1" applyFill="1" applyBorder="1" applyAlignment="1" applyProtection="1">
      <alignment horizontal="center"/>
    </xf>
    <xf numFmtId="165" fontId="17" fillId="0" borderId="35" xfId="2" applyNumberFormat="1" applyFont="1" applyBorder="1" applyAlignment="1" applyProtection="1">
      <alignment horizontal="center"/>
    </xf>
    <xf numFmtId="0" fontId="21" fillId="0" borderId="0" xfId="2" applyFont="1" applyBorder="1" applyAlignment="1" applyProtection="1">
      <alignment horizontal="left"/>
    </xf>
    <xf numFmtId="0" fontId="21" fillId="0" borderId="0" xfId="2" applyFont="1" applyBorder="1" applyAlignment="1" applyProtection="1">
      <alignment horizontal="center"/>
    </xf>
    <xf numFmtId="0" fontId="17" fillId="0" borderId="0" xfId="2" applyFont="1" applyFill="1" applyBorder="1" applyAlignment="1" applyProtection="1">
      <alignment horizontal="center"/>
    </xf>
    <xf numFmtId="0" fontId="19" fillId="6" borderId="7" xfId="2" applyFont="1" applyFill="1" applyBorder="1" applyAlignment="1" applyProtection="1">
      <alignment horizontal="left"/>
    </xf>
    <xf numFmtId="0" fontId="20" fillId="6" borderId="8" xfId="2" applyFont="1" applyFill="1" applyBorder="1" applyProtection="1"/>
    <xf numFmtId="0" fontId="20" fillId="6" borderId="14" xfId="2" applyFont="1" applyFill="1" applyBorder="1" applyProtection="1"/>
    <xf numFmtId="0" fontId="21" fillId="0" borderId="8" xfId="2" applyFont="1" applyBorder="1" applyProtection="1"/>
    <xf numFmtId="0" fontId="21" fillId="0" borderId="14" xfId="2" applyFont="1" applyBorder="1" applyProtection="1"/>
    <xf numFmtId="0" fontId="20" fillId="6" borderId="10" xfId="2" applyFont="1" applyFill="1" applyBorder="1" applyProtection="1"/>
    <xf numFmtId="0" fontId="19" fillId="6" borderId="11" xfId="2" applyFont="1" applyFill="1" applyBorder="1" applyAlignment="1" applyProtection="1">
      <alignment horizontal="left" wrapText="1"/>
    </xf>
    <xf numFmtId="0" fontId="19" fillId="6" borderId="12" xfId="2" applyFont="1" applyFill="1" applyBorder="1" applyAlignment="1" applyProtection="1">
      <alignment horizontal="center" wrapText="1"/>
    </xf>
    <xf numFmtId="0" fontId="19" fillId="6" borderId="13" xfId="2" applyFont="1" applyFill="1" applyBorder="1" applyAlignment="1" applyProtection="1">
      <alignment horizontal="center" wrapText="1"/>
    </xf>
    <xf numFmtId="0" fontId="21" fillId="0" borderId="0" xfId="2" applyFont="1" applyFill="1" applyBorder="1" applyProtection="1"/>
    <xf numFmtId="0" fontId="21" fillId="0" borderId="10" xfId="2" applyFont="1" applyBorder="1" applyProtection="1"/>
    <xf numFmtId="49" fontId="21" fillId="0" borderId="0" xfId="2" applyNumberFormat="1" applyFont="1" applyFill="1" applyBorder="1" applyProtection="1"/>
    <xf numFmtId="168" fontId="21" fillId="0" borderId="0" xfId="4" applyNumberFormat="1" applyFont="1" applyFill="1" applyBorder="1" applyProtection="1"/>
    <xf numFmtId="0" fontId="21" fillId="7" borderId="27" xfId="2" applyFont="1" applyFill="1" applyBorder="1" applyAlignment="1" applyProtection="1">
      <alignment horizontal="left"/>
    </xf>
    <xf numFmtId="9" fontId="17" fillId="7" borderId="1" xfId="5" applyFont="1" applyFill="1" applyBorder="1" applyAlignment="1" applyProtection="1">
      <alignment horizontal="center"/>
    </xf>
    <xf numFmtId="0" fontId="20" fillId="7" borderId="1" xfId="2" applyFont="1" applyFill="1" applyBorder="1" applyAlignment="1" applyProtection="1">
      <alignment horizontal="center"/>
    </xf>
    <xf numFmtId="9" fontId="21" fillId="7" borderId="1" xfId="5" applyFont="1" applyFill="1" applyBorder="1" applyAlignment="1" applyProtection="1">
      <alignment horizontal="center"/>
    </xf>
    <xf numFmtId="0" fontId="21" fillId="7" borderId="1" xfId="2" applyFont="1" applyFill="1" applyBorder="1" applyAlignment="1" applyProtection="1">
      <alignment horizontal="center"/>
    </xf>
    <xf numFmtId="9" fontId="21" fillId="7" borderId="31" xfId="5" applyFont="1" applyFill="1" applyBorder="1" applyAlignment="1" applyProtection="1">
      <alignment horizontal="center"/>
    </xf>
    <xf numFmtId="0" fontId="21" fillId="0" borderId="24" xfId="2" applyFont="1" applyBorder="1" applyAlignment="1" applyProtection="1">
      <alignment horizontal="left"/>
    </xf>
    <xf numFmtId="0" fontId="17" fillId="0" borderId="4" xfId="2" applyFont="1" applyBorder="1" applyAlignment="1" applyProtection="1">
      <alignment horizontal="center"/>
    </xf>
    <xf numFmtId="0" fontId="17" fillId="0" borderId="4" xfId="2" applyNumberFormat="1" applyFont="1" applyBorder="1" applyAlignment="1" applyProtection="1">
      <alignment horizontal="center"/>
    </xf>
    <xf numFmtId="0" fontId="17" fillId="0" borderId="5" xfId="2" applyFont="1" applyBorder="1" applyAlignment="1" applyProtection="1">
      <alignment horizontal="center"/>
    </xf>
    <xf numFmtId="0" fontId="17" fillId="0" borderId="28" xfId="2" applyFont="1" applyBorder="1" applyAlignment="1" applyProtection="1">
      <alignment horizontal="center"/>
    </xf>
    <xf numFmtId="0" fontId="21" fillId="7" borderId="24" xfId="2" applyFont="1" applyFill="1" applyBorder="1" applyAlignment="1" applyProtection="1">
      <alignment horizontal="left"/>
    </xf>
    <xf numFmtId="9" fontId="17" fillId="7" borderId="4" xfId="2" applyNumberFormat="1" applyFont="1" applyFill="1" applyBorder="1" applyAlignment="1" applyProtection="1">
      <alignment horizontal="center"/>
    </xf>
    <xf numFmtId="0" fontId="20" fillId="7" borderId="4" xfId="2" applyFont="1" applyFill="1" applyBorder="1" applyAlignment="1" applyProtection="1">
      <alignment horizontal="center"/>
    </xf>
    <xf numFmtId="9" fontId="21" fillId="7" borderId="4" xfId="2" applyNumberFormat="1" applyFont="1" applyFill="1" applyBorder="1" applyAlignment="1" applyProtection="1">
      <alignment horizontal="center"/>
    </xf>
    <xf numFmtId="0" fontId="21" fillId="7" borderId="4" xfId="2" applyFont="1" applyFill="1" applyBorder="1" applyAlignment="1" applyProtection="1">
      <alignment horizontal="center"/>
    </xf>
    <xf numFmtId="0" fontId="21" fillId="7" borderId="28" xfId="2" applyFont="1" applyFill="1" applyBorder="1" applyAlignment="1" applyProtection="1">
      <alignment horizontal="center"/>
    </xf>
    <xf numFmtId="0" fontId="17" fillId="7" borderId="4" xfId="2" applyFont="1" applyFill="1" applyBorder="1" applyAlignment="1" applyProtection="1">
      <alignment horizontal="center"/>
    </xf>
    <xf numFmtId="0" fontId="21" fillId="0" borderId="28" xfId="2" applyFont="1" applyBorder="1" applyAlignment="1" applyProtection="1">
      <alignment horizontal="center"/>
    </xf>
    <xf numFmtId="0" fontId="17" fillId="0" borderId="10" xfId="2" applyFont="1" applyBorder="1" applyProtection="1"/>
    <xf numFmtId="0" fontId="17" fillId="0" borderId="0" xfId="2" applyFont="1" applyBorder="1" applyProtection="1"/>
    <xf numFmtId="0" fontId="21" fillId="0" borderId="10" xfId="2" quotePrefix="1" applyFont="1" applyBorder="1" applyProtection="1"/>
    <xf numFmtId="49" fontId="21" fillId="0" borderId="10" xfId="2" applyNumberFormat="1" applyFont="1" applyBorder="1" applyProtection="1"/>
    <xf numFmtId="49" fontId="21" fillId="0" borderId="0" xfId="2" applyNumberFormat="1" applyFont="1" applyBorder="1" applyProtection="1"/>
    <xf numFmtId="0" fontId="21" fillId="0" borderId="10" xfId="2" applyNumberFormat="1" applyFont="1" applyBorder="1" applyProtection="1"/>
    <xf numFmtId="0" fontId="21" fillId="0" borderId="11" xfId="2" applyFont="1" applyBorder="1" applyProtection="1"/>
    <xf numFmtId="0" fontId="12" fillId="0" borderId="0" xfId="2" applyFont="1" applyProtection="1">
      <protection hidden="1"/>
    </xf>
    <xf numFmtId="0" fontId="13" fillId="0" borderId="0" xfId="2" applyFont="1" applyProtection="1">
      <protection hidden="1"/>
    </xf>
    <xf numFmtId="0" fontId="12" fillId="0" borderId="0" xfId="2" applyFont="1" applyFill="1" applyProtection="1">
      <protection hidden="1"/>
    </xf>
    <xf numFmtId="0" fontId="23" fillId="0" borderId="0" xfId="0" applyFont="1" applyProtection="1">
      <protection hidden="1"/>
    </xf>
    <xf numFmtId="0" fontId="13" fillId="0" borderId="0" xfId="0" applyFont="1" applyProtection="1">
      <protection hidden="1"/>
    </xf>
    <xf numFmtId="0" fontId="24" fillId="0" borderId="0" xfId="0" applyFont="1" applyProtection="1">
      <protection hidden="1"/>
    </xf>
    <xf numFmtId="0" fontId="24" fillId="0" borderId="0" xfId="0" applyFont="1" applyAlignment="1" applyProtection="1">
      <alignment horizontal="left" vertical="top" wrapText="1"/>
      <protection hidden="1"/>
    </xf>
    <xf numFmtId="0" fontId="25" fillId="0" borderId="0" xfId="0" applyFont="1" applyProtection="1">
      <protection hidden="1"/>
    </xf>
    <xf numFmtId="0" fontId="29" fillId="0" borderId="0" xfId="0" applyFont="1" applyProtection="1">
      <protection hidden="1"/>
    </xf>
    <xf numFmtId="0" fontId="15" fillId="0" borderId="0" xfId="2" applyFont="1" applyBorder="1" applyProtection="1">
      <protection hidden="1"/>
    </xf>
    <xf numFmtId="0" fontId="13" fillId="0" borderId="0" xfId="2" applyFont="1" applyBorder="1" applyProtection="1">
      <protection hidden="1"/>
    </xf>
    <xf numFmtId="0" fontId="12" fillId="0" borderId="0" xfId="2" applyFont="1" applyBorder="1" applyProtection="1">
      <protection hidden="1"/>
    </xf>
    <xf numFmtId="0" fontId="13" fillId="0" borderId="0" xfId="0" applyFont="1" applyBorder="1" applyProtection="1">
      <protection hidden="1"/>
    </xf>
    <xf numFmtId="0" fontId="14" fillId="0" borderId="0" xfId="2" applyFont="1" applyBorder="1" applyProtection="1">
      <protection hidden="1"/>
    </xf>
    <xf numFmtId="49" fontId="14" fillId="0" borderId="0" xfId="2" applyNumberFormat="1" applyFont="1" applyBorder="1" applyProtection="1">
      <protection hidden="1"/>
    </xf>
    <xf numFmtId="49" fontId="13" fillId="0" borderId="0" xfId="2" applyNumberFormat="1" applyFont="1" applyBorder="1" applyProtection="1">
      <protection hidden="1"/>
    </xf>
    <xf numFmtId="0" fontId="13" fillId="0" borderId="0" xfId="2" applyFont="1" applyFill="1" applyBorder="1" applyProtection="1">
      <protection hidden="1"/>
    </xf>
    <xf numFmtId="0" fontId="14" fillId="0" borderId="0" xfId="2" quotePrefix="1" applyFont="1" applyBorder="1" applyProtection="1">
      <protection hidden="1"/>
    </xf>
    <xf numFmtId="49" fontId="13" fillId="0" borderId="0" xfId="2" applyNumberFormat="1" applyFont="1" applyFill="1" applyBorder="1" applyProtection="1">
      <protection hidden="1"/>
    </xf>
    <xf numFmtId="0" fontId="14" fillId="0" borderId="0" xfId="2" applyNumberFormat="1" applyFont="1" applyBorder="1" applyProtection="1">
      <protection hidden="1"/>
    </xf>
    <xf numFmtId="0" fontId="32" fillId="0" borderId="0" xfId="2" applyFont="1" applyAlignment="1" applyProtection="1">
      <alignment horizontal="center" vertical="center"/>
    </xf>
    <xf numFmtId="0" fontId="33" fillId="0" borderId="0" xfId="2" applyFont="1" applyProtection="1"/>
    <xf numFmtId="0" fontId="17" fillId="0" borderId="0" xfId="2" applyFont="1" applyProtection="1"/>
    <xf numFmtId="0" fontId="17" fillId="0" borderId="0" xfId="2" applyFont="1" applyAlignment="1" applyProtection="1">
      <alignment horizontal="center" wrapText="1"/>
    </xf>
    <xf numFmtId="0" fontId="34" fillId="0" borderId="0" xfId="2" applyFont="1" applyBorder="1" applyProtection="1"/>
    <xf numFmtId="9" fontId="21" fillId="0" borderId="0" xfId="5" applyFont="1" applyProtection="1"/>
    <xf numFmtId="9" fontId="21" fillId="0" borderId="0" xfId="2" applyNumberFormat="1" applyFont="1" applyProtection="1"/>
    <xf numFmtId="0" fontId="21" fillId="0" borderId="0" xfId="1" applyFont="1" applyProtection="1">
      <protection hidden="1"/>
    </xf>
    <xf numFmtId="9" fontId="21" fillId="0" borderId="0" xfId="1" applyNumberFormat="1" applyFont="1" applyProtection="1">
      <protection hidden="1"/>
    </xf>
    <xf numFmtId="0" fontId="21" fillId="10" borderId="0" xfId="1" applyFont="1" applyFill="1" applyProtection="1">
      <protection hidden="1"/>
    </xf>
    <xf numFmtId="0" fontId="35" fillId="2" borderId="4" xfId="1" applyFont="1" applyFill="1" applyBorder="1" applyProtection="1">
      <protection hidden="1"/>
    </xf>
    <xf numFmtId="0" fontId="36" fillId="2" borderId="4" xfId="1" applyFont="1" applyFill="1" applyBorder="1" applyProtection="1">
      <protection hidden="1"/>
    </xf>
    <xf numFmtId="0" fontId="37" fillId="2" borderId="4" xfId="1" applyFont="1" applyFill="1" applyBorder="1" applyProtection="1">
      <protection hidden="1"/>
    </xf>
    <xf numFmtId="0" fontId="36" fillId="2" borderId="4" xfId="1" applyFont="1" applyFill="1" applyBorder="1" applyAlignment="1" applyProtection="1">
      <alignment horizontal="center"/>
      <protection hidden="1"/>
    </xf>
    <xf numFmtId="0" fontId="21" fillId="0" borderId="4" xfId="1" applyFont="1" applyBorder="1" applyAlignment="1" applyProtection="1">
      <alignment horizontal="center"/>
      <protection hidden="1"/>
    </xf>
    <xf numFmtId="0" fontId="21" fillId="0" borderId="4" xfId="1" applyFont="1" applyBorder="1" applyProtection="1">
      <protection hidden="1"/>
    </xf>
    <xf numFmtId="0" fontId="21" fillId="0" borderId="5" xfId="1" applyFont="1" applyBorder="1" applyProtection="1">
      <protection hidden="1"/>
    </xf>
    <xf numFmtId="0" fontId="21" fillId="0" borderId="6" xfId="1" applyFont="1" applyBorder="1" applyProtection="1">
      <protection hidden="1"/>
    </xf>
    <xf numFmtId="1" fontId="17" fillId="0" borderId="4" xfId="1" applyNumberFormat="1" applyFont="1" applyBorder="1" applyProtection="1">
      <protection hidden="1"/>
    </xf>
    <xf numFmtId="0" fontId="21" fillId="0" borderId="0" xfId="1" quotePrefix="1" applyFont="1" applyProtection="1">
      <protection hidden="1"/>
    </xf>
    <xf numFmtId="0" fontId="21" fillId="0" borderId="0" xfId="2" applyFont="1" applyAlignment="1">
      <alignment horizontal="right"/>
    </xf>
    <xf numFmtId="0" fontId="21" fillId="0" borderId="0" xfId="2" applyFont="1"/>
    <xf numFmtId="14" fontId="21" fillId="0" borderId="0" xfId="1" applyNumberFormat="1" applyFont="1" applyProtection="1">
      <protection hidden="1"/>
    </xf>
    <xf numFmtId="0" fontId="21" fillId="0" borderId="0" xfId="2" applyFont="1" applyAlignment="1">
      <alignment horizontal="center"/>
    </xf>
    <xf numFmtId="3" fontId="21" fillId="0" borderId="0" xfId="2" applyNumberFormat="1" applyFont="1" applyAlignment="1">
      <alignment horizontal="right"/>
    </xf>
    <xf numFmtId="3" fontId="21" fillId="0" borderId="0" xfId="2" applyNumberFormat="1" applyFont="1"/>
    <xf numFmtId="0" fontId="27" fillId="0" borderId="0" xfId="2" applyFont="1"/>
    <xf numFmtId="168" fontId="37" fillId="2" borderId="0" xfId="4" applyNumberFormat="1" applyFont="1" applyFill="1" applyBorder="1" applyAlignment="1" applyProtection="1">
      <alignment horizontal="center"/>
    </xf>
    <xf numFmtId="0" fontId="21" fillId="0" borderId="26" xfId="1" applyFont="1" applyBorder="1" applyAlignment="1" applyProtection="1">
      <alignment horizontal="right"/>
      <protection hidden="1"/>
    </xf>
    <xf numFmtId="0" fontId="27" fillId="0" borderId="14" xfId="2" applyFont="1" applyFill="1" applyBorder="1" applyAlignment="1">
      <alignment horizontal="center" vertical="center"/>
    </xf>
    <xf numFmtId="0" fontId="27" fillId="0" borderId="32" xfId="2" applyFont="1" applyFill="1" applyBorder="1" applyAlignment="1">
      <alignment horizontal="center" vertical="center"/>
    </xf>
    <xf numFmtId="0" fontId="27" fillId="0" borderId="36" xfId="2" applyFont="1" applyFill="1" applyBorder="1" applyAlignment="1">
      <alignment horizontal="center" vertical="center"/>
    </xf>
    <xf numFmtId="0" fontId="27" fillId="0" borderId="38" xfId="2" applyFont="1" applyFill="1" applyBorder="1" applyAlignment="1">
      <alignment horizontal="center" vertical="center"/>
    </xf>
    <xf numFmtId="0" fontId="27" fillId="0" borderId="40" xfId="2" applyFont="1" applyFill="1" applyBorder="1" applyAlignment="1">
      <alignment horizontal="center" vertical="center"/>
    </xf>
    <xf numFmtId="0" fontId="27" fillId="0" borderId="0" xfId="2" applyFont="1" applyFill="1" applyBorder="1" applyAlignment="1">
      <alignment horizontal="center" vertical="center"/>
    </xf>
    <xf numFmtId="166" fontId="21" fillId="4" borderId="41" xfId="2" applyNumberFormat="1" applyFont="1" applyFill="1" applyBorder="1" applyProtection="1">
      <protection locked="0"/>
    </xf>
    <xf numFmtId="166" fontId="21" fillId="3" borderId="3" xfId="2" applyNumberFormat="1" applyFont="1" applyFill="1" applyBorder="1" applyProtection="1"/>
    <xf numFmtId="0" fontId="21" fillId="0" borderId="0" xfId="2" quotePrefix="1" applyFont="1" applyBorder="1" applyAlignment="1" applyProtection="1">
      <alignment vertical="center"/>
    </xf>
    <xf numFmtId="0" fontId="20" fillId="0" borderId="0" xfId="2" applyFont="1" applyProtection="1"/>
    <xf numFmtId="0" fontId="20" fillId="0" borderId="42" xfId="2" applyFont="1" applyBorder="1" applyAlignment="1" applyProtection="1">
      <alignment horizontal="left" indent="1"/>
    </xf>
    <xf numFmtId="0" fontId="20" fillId="0" borderId="43" xfId="2" applyFont="1" applyBorder="1" applyAlignment="1" applyProtection="1">
      <alignment horizontal="right"/>
    </xf>
    <xf numFmtId="166" fontId="20" fillId="5" borderId="48" xfId="2" applyNumberFormat="1" applyFont="1" applyFill="1" applyBorder="1" applyProtection="1">
      <protection locked="0"/>
    </xf>
    <xf numFmtId="0" fontId="20" fillId="0" borderId="45" xfId="2" applyFont="1" applyBorder="1" applyAlignment="1" applyProtection="1">
      <alignment horizontal="left" indent="1"/>
    </xf>
    <xf numFmtId="0" fontId="21" fillId="0" borderId="6" xfId="2" applyFont="1" applyBorder="1" applyProtection="1"/>
    <xf numFmtId="0" fontId="21" fillId="0" borderId="50" xfId="2" applyFont="1" applyBorder="1" applyAlignment="1" applyProtection="1">
      <alignment horizontal="left" indent="1"/>
    </xf>
    <xf numFmtId="0" fontId="21" fillId="0" borderId="51" xfId="2" applyFont="1" applyBorder="1" applyAlignment="1" applyProtection="1">
      <alignment horizontal="left" indent="1"/>
    </xf>
    <xf numFmtId="0" fontId="20" fillId="0" borderId="46" xfId="2" applyFont="1" applyBorder="1" applyAlignment="1" applyProtection="1">
      <alignment horizontal="right" vertical="center"/>
    </xf>
    <xf numFmtId="165" fontId="20" fillId="8" borderId="49" xfId="2" applyNumberFormat="1" applyFont="1" applyFill="1" applyBorder="1" applyAlignment="1" applyProtection="1">
      <alignment horizontal="center" vertical="center"/>
    </xf>
    <xf numFmtId="170" fontId="16" fillId="6" borderId="7" xfId="0" applyNumberFormat="1" applyFont="1" applyFill="1" applyBorder="1" applyAlignment="1" applyProtection="1">
      <alignment horizontal="right"/>
    </xf>
    <xf numFmtId="170" fontId="16" fillId="6" borderId="8" xfId="0" applyNumberFormat="1" applyFont="1" applyFill="1" applyBorder="1" applyAlignment="1" applyProtection="1">
      <alignment horizontal="right"/>
    </xf>
    <xf numFmtId="170" fontId="16" fillId="6" borderId="14" xfId="0" applyNumberFormat="1" applyFont="1" applyFill="1" applyBorder="1" applyAlignment="1" applyProtection="1">
      <alignment horizontal="right"/>
    </xf>
    <xf numFmtId="170" fontId="6" fillId="6" borderId="10" xfId="0" applyNumberFormat="1" applyFont="1" applyFill="1" applyBorder="1" applyAlignment="1" applyProtection="1">
      <alignment horizontal="left"/>
    </xf>
    <xf numFmtId="170" fontId="16" fillId="6" borderId="0" xfId="0" applyNumberFormat="1" applyFont="1" applyFill="1" applyAlignment="1" applyProtection="1">
      <alignment horizontal="right"/>
    </xf>
    <xf numFmtId="170" fontId="16" fillId="6" borderId="9" xfId="0" applyNumberFormat="1" applyFont="1" applyFill="1" applyBorder="1" applyAlignment="1" applyProtection="1">
      <alignment horizontal="right"/>
    </xf>
    <xf numFmtId="170" fontId="41" fillId="6" borderId="10" xfId="0" applyNumberFormat="1" applyFont="1" applyFill="1" applyBorder="1" applyAlignment="1" applyProtection="1">
      <alignment horizontal="left"/>
    </xf>
    <xf numFmtId="170" fontId="9" fillId="6" borderId="10" xfId="0" applyNumberFormat="1" applyFont="1" applyFill="1" applyBorder="1" applyAlignment="1" applyProtection="1">
      <alignment horizontal="left"/>
    </xf>
    <xf numFmtId="170" fontId="19" fillId="6" borderId="10" xfId="0" applyNumberFormat="1" applyFont="1" applyFill="1" applyBorder="1" applyAlignment="1" applyProtection="1">
      <alignment horizontal="left"/>
    </xf>
    <xf numFmtId="170" fontId="16" fillId="6" borderId="10" xfId="0" applyNumberFormat="1" applyFont="1" applyFill="1" applyBorder="1" applyAlignment="1" applyProtection="1">
      <alignment horizontal="left" vertical="center"/>
    </xf>
    <xf numFmtId="170" fontId="16" fillId="6" borderId="11" xfId="0" applyNumberFormat="1" applyFont="1" applyFill="1" applyBorder="1" applyAlignment="1" applyProtection="1">
      <alignment horizontal="right"/>
    </xf>
    <xf numFmtId="170" fontId="16" fillId="6" borderId="12" xfId="0" applyNumberFormat="1" applyFont="1" applyFill="1" applyBorder="1" applyAlignment="1" applyProtection="1">
      <alignment horizontal="right"/>
    </xf>
    <xf numFmtId="170" fontId="16" fillId="6" borderId="13" xfId="0" applyNumberFormat="1" applyFont="1" applyFill="1" applyBorder="1" applyAlignment="1" applyProtection="1">
      <alignment horizontal="right"/>
    </xf>
    <xf numFmtId="170" fontId="16" fillId="6" borderId="7" xfId="0" applyNumberFormat="1" applyFont="1" applyFill="1" applyBorder="1" applyAlignment="1" applyProtection="1">
      <alignment horizontal="left"/>
    </xf>
    <xf numFmtId="170" fontId="16" fillId="6" borderId="10" xfId="0" applyNumberFormat="1" applyFont="1" applyFill="1" applyBorder="1" applyAlignment="1" applyProtection="1">
      <alignment horizontal="left"/>
    </xf>
    <xf numFmtId="170" fontId="18" fillId="6" borderId="0" xfId="0" applyNumberFormat="1" applyFont="1" applyFill="1" applyAlignment="1" applyProtection="1">
      <alignment horizontal="right" vertical="center" wrapText="1"/>
    </xf>
    <xf numFmtId="170" fontId="16" fillId="6" borderId="10" xfId="0" applyNumberFormat="1" applyFont="1" applyFill="1" applyBorder="1" applyAlignment="1" applyProtection="1">
      <alignment horizontal="right"/>
    </xf>
    <xf numFmtId="0" fontId="14" fillId="0" borderId="0" xfId="2" quotePrefix="1" applyNumberFormat="1" applyFont="1" applyBorder="1" applyAlignment="1" applyProtection="1">
      <alignment horizontal="left" wrapText="1" indent="3"/>
      <protection hidden="1"/>
    </xf>
    <xf numFmtId="0" fontId="13" fillId="0" borderId="0" xfId="2" applyNumberFormat="1" applyFont="1" applyBorder="1" applyAlignment="1" applyProtection="1">
      <alignment horizontal="left" wrapText="1" indent="3"/>
      <protection hidden="1"/>
    </xf>
    <xf numFmtId="49" fontId="14" fillId="0" borderId="0" xfId="2" applyNumberFormat="1" applyFont="1" applyBorder="1" applyAlignment="1" applyProtection="1">
      <alignment horizontal="left" wrapText="1" indent="3"/>
      <protection hidden="1"/>
    </xf>
    <xf numFmtId="0" fontId="13" fillId="0" borderId="0" xfId="2" applyFont="1" applyBorder="1" applyAlignment="1" applyProtection="1">
      <alignment horizontal="left" wrapText="1" indent="3"/>
      <protection hidden="1"/>
    </xf>
    <xf numFmtId="0" fontId="29" fillId="0" borderId="0" xfId="0" applyFont="1" applyAlignment="1" applyProtection="1">
      <alignment horizontal="left" vertical="top" wrapText="1"/>
      <protection hidden="1"/>
    </xf>
    <xf numFmtId="0" fontId="24" fillId="0" borderId="0" xfId="0" applyFont="1" applyAlignment="1" applyProtection="1">
      <alignment horizontal="left" vertical="top" wrapText="1"/>
      <protection hidden="1"/>
    </xf>
    <xf numFmtId="0" fontId="30" fillId="0" borderId="0" xfId="0" applyFont="1" applyAlignment="1" applyProtection="1">
      <alignment horizontal="left" vertical="top" wrapText="1"/>
      <protection hidden="1"/>
    </xf>
    <xf numFmtId="0" fontId="13" fillId="0" borderId="0" xfId="2" applyFont="1" applyBorder="1" applyAlignment="1" applyProtection="1">
      <alignment horizontal="left" indent="3"/>
      <protection hidden="1"/>
    </xf>
    <xf numFmtId="0" fontId="14" fillId="0" borderId="0" xfId="2" applyNumberFormat="1" applyFont="1" applyBorder="1" applyAlignment="1" applyProtection="1">
      <alignment horizontal="left" wrapText="1" indent="3"/>
      <protection hidden="1"/>
    </xf>
    <xf numFmtId="49" fontId="21" fillId="0" borderId="10" xfId="2" applyNumberFormat="1" applyFont="1" applyBorder="1" applyAlignment="1" applyProtection="1">
      <alignment horizontal="left" wrapText="1" indent="3"/>
    </xf>
    <xf numFmtId="0" fontId="21" fillId="0" borderId="0" xfId="2" applyFont="1" applyAlignment="1" applyProtection="1">
      <alignment horizontal="left" indent="3"/>
    </xf>
    <xf numFmtId="0" fontId="21" fillId="0" borderId="10" xfId="2" applyNumberFormat="1" applyFont="1" applyBorder="1" applyAlignment="1" applyProtection="1">
      <alignment horizontal="left" wrapText="1" indent="3"/>
    </xf>
    <xf numFmtId="0" fontId="21" fillId="0" borderId="0" xfId="2" applyNumberFormat="1" applyFont="1" applyAlignment="1" applyProtection="1">
      <alignment horizontal="left" wrapText="1" indent="3"/>
    </xf>
    <xf numFmtId="0" fontId="21" fillId="0" borderId="0" xfId="2" applyFont="1" applyAlignment="1" applyProtection="1">
      <alignment horizontal="left" wrapText="1" indent="3"/>
    </xf>
    <xf numFmtId="0" fontId="17" fillId="9" borderId="5" xfId="2" applyFont="1" applyFill="1" applyBorder="1" applyAlignment="1" applyProtection="1">
      <alignment horizontal="left" vertical="center"/>
      <protection locked="0"/>
    </xf>
    <xf numFmtId="0" fontId="17" fillId="9" borderId="20" xfId="2" applyFont="1" applyFill="1" applyBorder="1" applyAlignment="1" applyProtection="1">
      <alignment horizontal="left" vertical="center"/>
      <protection locked="0"/>
    </xf>
    <xf numFmtId="0" fontId="17" fillId="9" borderId="6" xfId="2" applyFont="1" applyFill="1" applyBorder="1" applyAlignment="1" applyProtection="1">
      <alignment horizontal="left" vertical="center"/>
      <protection locked="0"/>
    </xf>
    <xf numFmtId="0" fontId="39" fillId="0" borderId="52" xfId="2" quotePrefix="1" applyFont="1" applyBorder="1" applyAlignment="1" applyProtection="1">
      <alignment horizontal="left" vertical="top" wrapText="1"/>
    </xf>
    <xf numFmtId="0" fontId="39" fillId="0" borderId="43" xfId="2" quotePrefix="1" applyFont="1" applyBorder="1" applyAlignment="1" applyProtection="1">
      <alignment horizontal="left" vertical="top" wrapText="1"/>
    </xf>
    <xf numFmtId="0" fontId="39" fillId="0" borderId="53" xfId="2" quotePrefix="1" applyFont="1" applyBorder="1" applyAlignment="1" applyProtection="1">
      <alignment horizontal="left" vertical="top" wrapText="1"/>
    </xf>
    <xf numFmtId="0" fontId="39" fillId="0" borderId="46" xfId="2" quotePrefix="1" applyFont="1" applyBorder="1" applyAlignment="1" applyProtection="1">
      <alignment horizontal="left" vertical="top" wrapText="1"/>
    </xf>
    <xf numFmtId="0" fontId="40" fillId="0" borderId="43" xfId="2" quotePrefix="1" applyFont="1" applyBorder="1" applyAlignment="1" applyProtection="1">
      <alignment horizontal="left" vertical="top" wrapText="1"/>
    </xf>
    <xf numFmtId="0" fontId="38" fillId="0" borderId="43" xfId="2" quotePrefix="1" applyFont="1" applyBorder="1" applyAlignment="1" applyProtection="1">
      <alignment horizontal="left" vertical="top" wrapText="1"/>
    </xf>
    <xf numFmtId="0" fontId="38" fillId="0" borderId="44" xfId="2" quotePrefix="1" applyFont="1" applyBorder="1" applyAlignment="1" applyProtection="1">
      <alignment horizontal="left" vertical="top" wrapText="1"/>
    </xf>
    <xf numFmtId="0" fontId="38" fillId="0" borderId="46" xfId="2" quotePrefix="1" applyFont="1" applyBorder="1" applyAlignment="1" applyProtection="1">
      <alignment horizontal="left" vertical="top" wrapText="1"/>
    </xf>
    <xf numFmtId="0" fontId="38" fillId="0" borderId="47" xfId="2" quotePrefix="1" applyFont="1" applyBorder="1" applyAlignment="1" applyProtection="1">
      <alignment horizontal="left" vertical="top" wrapText="1"/>
    </xf>
  </cellXfs>
  <cellStyles count="12">
    <cellStyle name="_x000d__x000a_JournalTemplate=C:\COMFO\CTALK\JOURSTD.TPL_x000d__x000a_LbStateAddress=3 3 0 251 1 89 2 311_x000d__x000a_LbStateJou" xfId="1" xr:uid="{00000000-0005-0000-0000-000000000000}"/>
    <cellStyle name="_x000d__x000a_JournalTemplate=C:\COMFO\CTALK\JOURSTD.TPL_x000d__x000a_LbStateAddress=3 3 0 251 1 89 2 311_x000d__x000a_LbStateJou 2" xfId="2" xr:uid="{00000000-0005-0000-0000-000001000000}"/>
    <cellStyle name="Komma 2" xfId="4" xr:uid="{00000000-0005-0000-0000-000002000000}"/>
    <cellStyle name="Procent 2" xfId="5" xr:uid="{00000000-0005-0000-0000-000003000000}"/>
    <cellStyle name="Standaard" xfId="0" builtinId="0"/>
    <cellStyle name="Standaard 2" xfId="3" xr:uid="{00000000-0005-0000-0000-000005000000}"/>
    <cellStyle name="Standaard 3" xfId="6" xr:uid="{00000000-0005-0000-0000-000006000000}"/>
    <cellStyle name="Standaard 4" xfId="7" xr:uid="{00000000-0005-0000-0000-000007000000}"/>
    <cellStyle name="Standaard 5" xfId="8" xr:uid="{00000000-0005-0000-0000-000008000000}"/>
    <cellStyle name="Stijl 1" xfId="9" xr:uid="{00000000-0005-0000-0000-000009000000}"/>
    <cellStyle name="Valuta 2" xfId="10" xr:uid="{00000000-0005-0000-0000-00000A000000}"/>
    <cellStyle name="Valuta 3" xfId="11" xr:uid="{00000000-0005-0000-0000-00000B000000}"/>
  </cellStyles>
  <dxfs count="3">
    <dxf>
      <fill>
        <patternFill>
          <bgColor indexed="10"/>
        </patternFill>
      </fill>
    </dxf>
    <dxf>
      <fill>
        <patternFill>
          <bgColor indexed="11"/>
        </patternFill>
      </fill>
    </dxf>
    <dxf>
      <font>
        <b/>
        <i/>
        <condense val="0"/>
        <extend val="0"/>
        <color indexed="10"/>
      </font>
    </dxf>
  </dxfs>
  <tableStyles count="0" defaultTableStyle="TableStyleMedium9" defaultPivotStyle="PivotStyleLight16"/>
  <colors>
    <mruColors>
      <color rgb="FFC9E7F4"/>
      <color rgb="FFCCE7F4"/>
      <color rgb="FF8FCAE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wmf"/><Relationship Id="rId6" Type="http://schemas.openxmlformats.org/officeDocument/2006/relationships/image" Target="../media/image6.emf"/><Relationship Id="rId5" Type="http://schemas.openxmlformats.org/officeDocument/2006/relationships/image" Target="../media/image5.w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152400</xdr:colOff>
          <xdr:row>30</xdr:row>
          <xdr:rowOff>107950</xdr:rowOff>
        </xdr:from>
        <xdr:to>
          <xdr:col>7</xdr:col>
          <xdr:colOff>127000</xdr:colOff>
          <xdr:row>33</xdr:row>
          <xdr:rowOff>88900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165100</xdr:colOff>
          <xdr:row>35</xdr:row>
          <xdr:rowOff>127000</xdr:rowOff>
        </xdr:from>
        <xdr:to>
          <xdr:col>4</xdr:col>
          <xdr:colOff>31750</xdr:colOff>
          <xdr:row>45</xdr:row>
          <xdr:rowOff>184150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323850</xdr:colOff>
          <xdr:row>62</xdr:row>
          <xdr:rowOff>95250</xdr:rowOff>
        </xdr:from>
        <xdr:to>
          <xdr:col>5</xdr:col>
          <xdr:colOff>393700</xdr:colOff>
          <xdr:row>65</xdr:row>
          <xdr:rowOff>38100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342900</xdr:colOff>
          <xdr:row>68</xdr:row>
          <xdr:rowOff>76200</xdr:rowOff>
        </xdr:from>
        <xdr:to>
          <xdr:col>4</xdr:col>
          <xdr:colOff>222250</xdr:colOff>
          <xdr:row>79</xdr:row>
          <xdr:rowOff>146050</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165100</xdr:colOff>
          <xdr:row>92</xdr:row>
          <xdr:rowOff>107950</xdr:rowOff>
        </xdr:from>
        <xdr:to>
          <xdr:col>4</xdr:col>
          <xdr:colOff>781050</xdr:colOff>
          <xdr:row>95</xdr:row>
          <xdr:rowOff>69850</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342900</xdr:colOff>
          <xdr:row>97</xdr:row>
          <xdr:rowOff>31750</xdr:rowOff>
        </xdr:from>
        <xdr:to>
          <xdr:col>4</xdr:col>
          <xdr:colOff>228600</xdr:colOff>
          <xdr:row>107</xdr:row>
          <xdr:rowOff>171450</xdr:rowOff>
        </xdr:to>
        <xdr:sp macro="" textlink="">
          <xdr:nvSpPr>
            <xdr:cNvPr id="2054" name="Object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11</xdr:col>
      <xdr:colOff>66675</xdr:colOff>
      <xdr:row>1</xdr:row>
      <xdr:rowOff>49212</xdr:rowOff>
    </xdr:from>
    <xdr:ext cx="1076325" cy="801902"/>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8753475" y="230187"/>
          <a:ext cx="1076325" cy="80190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8</xdr:col>
      <xdr:colOff>157570</xdr:colOff>
      <xdr:row>1</xdr:row>
      <xdr:rowOff>104775</xdr:rowOff>
    </xdr:from>
    <xdr:ext cx="1076325" cy="801902"/>
    <xdr:pic>
      <xdr:nvPicPr>
        <xdr:cNvPr id="6" name="Afbeelding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9758770" y="333375"/>
          <a:ext cx="1076325" cy="801902"/>
        </a:xfrm>
        <a:prstGeom prst="rect">
          <a:avLst/>
        </a:prstGeom>
      </xdr:spPr>
    </xdr:pic>
    <xdr:clientData/>
  </xdr:oneCellAnchor>
  <xdr:oneCellAnchor>
    <xdr:from>
      <xdr:col>7</xdr:col>
      <xdr:colOff>304800</xdr:colOff>
      <xdr:row>6</xdr:row>
      <xdr:rowOff>9722</xdr:rowOff>
    </xdr:from>
    <xdr:ext cx="2047876" cy="314128"/>
    <xdr:pic>
      <xdr:nvPicPr>
        <xdr:cNvPr id="7" name="Afbeelding 6">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2"/>
        <a:srcRect t="19675" r="5702" b="22940"/>
        <a:stretch/>
      </xdr:blipFill>
      <xdr:spPr>
        <a:xfrm>
          <a:off x="9039225" y="1381322"/>
          <a:ext cx="2047876" cy="314128"/>
        </a:xfrm>
        <a:prstGeom prst="rect">
          <a:avLst/>
        </a:prstGeom>
      </xdr:spPr>
    </xdr:pic>
    <xdr:clientData/>
  </xdr:oneCellAnchor>
  <xdr:twoCellAnchor>
    <xdr:from>
      <xdr:col>4</xdr:col>
      <xdr:colOff>50322</xdr:colOff>
      <xdr:row>34</xdr:row>
      <xdr:rowOff>143477</xdr:rowOff>
    </xdr:from>
    <xdr:to>
      <xdr:col>4</xdr:col>
      <xdr:colOff>153394</xdr:colOff>
      <xdr:row>34</xdr:row>
      <xdr:rowOff>143477</xdr:rowOff>
    </xdr:to>
    <xdr:sp macro="" textlink="">
      <xdr:nvSpPr>
        <xdr:cNvPr id="2" name="Line 5">
          <a:extLst>
            <a:ext uri="{FF2B5EF4-FFF2-40B4-BE49-F238E27FC236}">
              <a16:creationId xmlns:a16="http://schemas.microsoft.com/office/drawing/2014/main" id="{ACE6A012-313D-4A8D-9199-40793C0E69D9}"/>
            </a:ext>
          </a:extLst>
        </xdr:cNvPr>
        <xdr:cNvSpPr>
          <a:spLocks noChangeShapeType="1"/>
        </xdr:cNvSpPr>
      </xdr:nvSpPr>
      <xdr:spPr bwMode="auto">
        <a:xfrm flipH="1">
          <a:off x="5345245" y="7953977"/>
          <a:ext cx="103072" cy="0"/>
        </a:xfrm>
        <a:prstGeom prst="line">
          <a:avLst/>
        </a:prstGeom>
        <a:ln>
          <a:solidFill>
            <a:srgbClr val="FF0000"/>
          </a:solidFill>
          <a:headEnd/>
          <a:tailEnd type="triangle" w="med" len="med"/>
        </a:ln>
      </xdr:spPr>
      <xdr:style>
        <a:lnRef idx="2">
          <a:schemeClr val="accent2"/>
        </a:lnRef>
        <a:fillRef idx="0">
          <a:schemeClr val="accent2"/>
        </a:fillRef>
        <a:effectRef idx="1">
          <a:schemeClr val="accent2"/>
        </a:effectRef>
        <a:fontRef idx="minor">
          <a:schemeClr val="tx1"/>
        </a:fontRef>
      </xdr:style>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FPROW62\CFD_UG_HKT\Inkoop-UNIT\60-ONDERSTEUNING\604-FINANCE\Persoonlijke%20mappen\Projecten%20Pieter\01%20AANBESTEDINGEN\INK%2009-026%20PC%20Server\Bestek\Bijlage%20X%20FED%20INK%2009-026%20PC-serv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SPROW55/CFD_UG_HKT/Inkoop-UNIT/84-INKOOPDOSSIERS-IKC/INK11-402%20ICT%20inhuur/04%20-%20BESCHRIJVENDE%20DOCUMENTEN/input%20Gertjan/archief/Conformiteitenlijst%20en%20draagkrach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Kengetallen"/>
      <sheetName val="Kengetallen"/>
      <sheetName val="Parameters"/>
      <sheetName val="Prijsmodel"/>
    </sheetNames>
    <sheetDataSet>
      <sheetData sheetId="0"/>
      <sheetData sheetId="1">
        <row r="23">
          <cell r="D23">
            <v>0</v>
          </cell>
          <cell r="E23">
            <v>0</v>
          </cell>
          <cell r="F23">
            <v>0</v>
          </cell>
        </row>
        <row r="28">
          <cell r="D28">
            <v>0</v>
          </cell>
          <cell r="E28">
            <v>0</v>
          </cell>
          <cell r="F28">
            <v>0</v>
          </cell>
        </row>
        <row r="36">
          <cell r="D36">
            <v>0</v>
          </cell>
          <cell r="E36">
            <v>0</v>
          </cell>
          <cell r="F36">
            <v>0</v>
          </cell>
        </row>
        <row r="43">
          <cell r="D43">
            <v>0</v>
          </cell>
          <cell r="E43">
            <v>0</v>
          </cell>
          <cell r="F43">
            <v>0</v>
          </cell>
          <cell r="H43">
            <v>0</v>
          </cell>
        </row>
        <row r="44">
          <cell r="D44">
            <v>0</v>
          </cell>
          <cell r="E44">
            <v>0</v>
          </cell>
          <cell r="F44">
            <v>0</v>
          </cell>
          <cell r="H44">
            <v>0</v>
          </cell>
        </row>
        <row r="45">
          <cell r="D45">
            <v>0</v>
          </cell>
          <cell r="E45">
            <v>0</v>
          </cell>
          <cell r="F45">
            <v>0</v>
          </cell>
          <cell r="H45">
            <v>0</v>
          </cell>
        </row>
        <row r="46">
          <cell r="H46">
            <v>0</v>
          </cell>
        </row>
      </sheetData>
      <sheetData sheetId="2">
        <row r="5">
          <cell r="C5">
            <v>4</v>
          </cell>
        </row>
        <row r="6">
          <cell r="C6">
            <v>2</v>
          </cell>
        </row>
        <row r="7">
          <cell r="C7">
            <v>1</v>
          </cell>
        </row>
        <row r="8">
          <cell r="C8">
            <v>7</v>
          </cell>
        </row>
        <row r="10">
          <cell r="C10">
            <v>1</v>
          </cell>
        </row>
        <row r="15">
          <cell r="E15">
            <v>1</v>
          </cell>
          <cell r="F15">
            <v>15</v>
          </cell>
        </row>
        <row r="16">
          <cell r="E16">
            <v>1</v>
          </cell>
          <cell r="F16">
            <v>0</v>
          </cell>
        </row>
        <row r="17">
          <cell r="E17">
            <v>1</v>
          </cell>
          <cell r="F17">
            <v>0</v>
          </cell>
        </row>
        <row r="18">
          <cell r="E18">
            <v>0</v>
          </cell>
          <cell r="F18">
            <v>0</v>
          </cell>
        </row>
        <row r="19">
          <cell r="E19">
            <v>3</v>
          </cell>
          <cell r="F19">
            <v>15</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ngetallen"/>
      <sheetName val="Parameters"/>
      <sheetName val="Inschrijvingsoverzicht"/>
      <sheetName val="A1"/>
      <sheetName val="A2"/>
      <sheetName val="A3"/>
      <sheetName val="A (2)"/>
      <sheetName val="A4 - 8.2a"/>
      <sheetName val="A (3)"/>
      <sheetName val="A5 - 8.2b"/>
      <sheetName val="A (4)"/>
      <sheetName val="A6 - 8.2c"/>
      <sheetName val="A (5)"/>
      <sheetName val="A7 - 8.3a"/>
      <sheetName val="A (6)"/>
      <sheetName val="A8 - 8.3b"/>
      <sheetName val="A (7)"/>
      <sheetName val="A9 - 8.4"/>
      <sheetName val="A (8)"/>
      <sheetName val="A10 - 8.5"/>
      <sheetName val="A (9)"/>
      <sheetName val="A11 - 8.6a"/>
      <sheetName val="A (10)"/>
      <sheetName val="A12 - 8.6b"/>
      <sheetName val="A13 - 8.6c"/>
      <sheetName val="A14 - ICT mob &amp; Soc media"/>
      <sheetName val="A15 - 8.7a"/>
      <sheetName val="A16 - 8.7b"/>
      <sheetName val="A17 - 8.8a"/>
      <sheetName val="A18 - 8.8b"/>
      <sheetName val="A19 - 8.8c"/>
      <sheetName val="A20 - 8.8d"/>
      <sheetName val="A21 - 8.8e"/>
      <sheetName val="A22 - 8.8f"/>
      <sheetName val="A23 - 8.8g"/>
      <sheetName val="A24 - 8.8h"/>
      <sheetName val="Blad25"/>
      <sheetName val="evt. Perceel B"/>
    </sheetNames>
    <sheetDataSet>
      <sheetData sheetId="0"/>
      <sheetData sheetId="1">
        <row r="5">
          <cell r="C5">
            <v>4</v>
          </cell>
        </row>
        <row r="6">
          <cell r="C6">
            <v>2</v>
          </cell>
        </row>
        <row r="7">
          <cell r="C7">
            <v>1</v>
          </cell>
        </row>
        <row r="19">
          <cell r="F1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2.bin"/><Relationship Id="rId13" Type="http://schemas.openxmlformats.org/officeDocument/2006/relationships/image" Target="../media/image5.w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3.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Microsoft_Excel_97-2003_Worksheet.xls"/><Relationship Id="rId11" Type="http://schemas.openxmlformats.org/officeDocument/2006/relationships/image" Target="../media/image4.emf"/><Relationship Id="rId5" Type="http://schemas.openxmlformats.org/officeDocument/2006/relationships/image" Target="../media/image1.wmf"/><Relationship Id="rId15" Type="http://schemas.openxmlformats.org/officeDocument/2006/relationships/image" Target="../media/image6.emf"/><Relationship Id="rId10" Type="http://schemas.openxmlformats.org/officeDocument/2006/relationships/oleObject" Target="../embeddings/Microsoft_Excel_97-2003_Worksheet1.xls"/><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Microsoft_Excel_97-2003_Worksheet2.xls"/></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57"/>
  <sheetViews>
    <sheetView showGridLines="0" showOutlineSymbols="0" zoomScaleNormal="100" zoomScaleSheetLayoutView="100" workbookViewId="0">
      <selection activeCell="B18" sqref="B18"/>
    </sheetView>
  </sheetViews>
  <sheetFormatPr defaultColWidth="9.1796875" defaultRowHeight="18" customHeight="1" x14ac:dyDescent="0.25"/>
  <cols>
    <col min="1" max="1" width="2.54296875" style="151" customWidth="1"/>
    <col min="2" max="2" width="15.81640625" style="151" customWidth="1"/>
    <col min="3" max="3" width="21.1796875" style="151" customWidth="1"/>
    <col min="4" max="4" width="11.54296875" style="151" customWidth="1"/>
    <col min="5" max="5" width="12.1796875" style="151" customWidth="1"/>
    <col min="6" max="17" width="9.1796875" style="151" customWidth="1"/>
    <col min="18" max="16384" width="9.1796875" style="151"/>
  </cols>
  <sheetData>
    <row r="1" spans="1:20" ht="18" customHeight="1" thickBot="1" x14ac:dyDescent="0.3"/>
    <row r="2" spans="1:20" ht="18" customHeight="1" x14ac:dyDescent="0.45">
      <c r="A2" s="152"/>
      <c r="B2" s="1"/>
      <c r="C2" s="2"/>
      <c r="D2" s="2"/>
      <c r="E2" s="2"/>
      <c r="F2" s="2"/>
      <c r="G2" s="2"/>
      <c r="H2" s="2"/>
      <c r="I2" s="2"/>
      <c r="J2" s="2"/>
      <c r="K2" s="2"/>
      <c r="L2" s="2"/>
      <c r="M2" s="3"/>
    </row>
    <row r="3" spans="1:20" ht="18" customHeight="1" x14ac:dyDescent="0.45">
      <c r="A3" s="152"/>
      <c r="B3" s="4" t="s">
        <v>111</v>
      </c>
      <c r="C3" s="5"/>
      <c r="D3" s="5"/>
      <c r="E3" s="5"/>
      <c r="F3" s="5"/>
      <c r="G3" s="5"/>
      <c r="H3" s="5"/>
      <c r="I3" s="5"/>
      <c r="J3" s="5"/>
      <c r="K3" s="5"/>
      <c r="L3" s="5"/>
      <c r="M3" s="6"/>
    </row>
    <row r="4" spans="1:20" ht="18" customHeight="1" x14ac:dyDescent="0.45">
      <c r="A4" s="152"/>
      <c r="B4" s="7" t="s">
        <v>112</v>
      </c>
      <c r="C4" s="5"/>
      <c r="D4" s="5"/>
      <c r="E4" s="5"/>
      <c r="F4" s="5"/>
      <c r="G4" s="5"/>
      <c r="H4" s="5"/>
      <c r="I4" s="5"/>
      <c r="J4" s="5"/>
      <c r="K4" s="5"/>
      <c r="L4" s="5"/>
      <c r="M4" s="6"/>
      <c r="T4" s="153"/>
    </row>
    <row r="5" spans="1:20" s="152" customFormat="1" ht="18" customHeight="1" x14ac:dyDescent="0.45">
      <c r="B5" s="8" t="s">
        <v>113</v>
      </c>
      <c r="C5" s="5"/>
      <c r="D5" s="5"/>
      <c r="E5" s="5"/>
      <c r="F5" s="5"/>
      <c r="G5" s="5"/>
      <c r="H5" s="5"/>
      <c r="I5" s="5"/>
      <c r="J5" s="5"/>
      <c r="K5" s="5"/>
      <c r="L5" s="5"/>
      <c r="M5" s="6"/>
    </row>
    <row r="6" spans="1:20" s="152" customFormat="1" ht="18" customHeight="1" x14ac:dyDescent="0.4">
      <c r="B6" s="9" t="s">
        <v>136</v>
      </c>
      <c r="C6" s="5"/>
      <c r="D6" s="5"/>
      <c r="E6" s="5"/>
      <c r="F6" s="5"/>
      <c r="G6" s="5"/>
      <c r="H6" s="5"/>
      <c r="I6" s="5"/>
      <c r="J6" s="5"/>
      <c r="K6" s="5"/>
      <c r="L6" s="5"/>
      <c r="M6" s="6"/>
    </row>
    <row r="7" spans="1:20" s="152" customFormat="1" ht="18" customHeight="1" thickBot="1" x14ac:dyDescent="0.5">
      <c r="B7" s="10"/>
      <c r="C7" s="11"/>
      <c r="D7" s="11"/>
      <c r="E7" s="11"/>
      <c r="F7" s="11"/>
      <c r="G7" s="11"/>
      <c r="H7" s="11"/>
      <c r="I7" s="11"/>
      <c r="J7" s="11"/>
      <c r="K7" s="11"/>
      <c r="L7" s="11"/>
      <c r="M7" s="12" t="s">
        <v>135</v>
      </c>
    </row>
    <row r="8" spans="1:20" s="152" customFormat="1" ht="18" customHeight="1" x14ac:dyDescent="0.3"/>
    <row r="9" spans="1:20" s="152" customFormat="1" ht="18" customHeight="1" x14ac:dyDescent="0.35">
      <c r="B9" s="154" t="s">
        <v>79</v>
      </c>
      <c r="C9" s="155"/>
      <c r="D9" s="155"/>
      <c r="E9" s="155"/>
      <c r="F9" s="155"/>
      <c r="G9" s="155"/>
      <c r="H9" s="155"/>
      <c r="I9" s="155"/>
      <c r="J9" s="155"/>
      <c r="K9" s="155"/>
      <c r="L9" s="155"/>
      <c r="M9" s="155"/>
      <c r="N9" s="155"/>
    </row>
    <row r="10" spans="1:20" s="152" customFormat="1" ht="35.5" customHeight="1" x14ac:dyDescent="0.3">
      <c r="B10" s="241" t="s">
        <v>80</v>
      </c>
      <c r="C10" s="241"/>
      <c r="D10" s="241"/>
      <c r="E10" s="241"/>
      <c r="F10" s="241"/>
      <c r="G10" s="241"/>
      <c r="H10" s="241"/>
      <c r="I10" s="241"/>
      <c r="J10" s="241"/>
      <c r="K10" s="155"/>
      <c r="L10" s="155"/>
      <c r="M10" s="155"/>
      <c r="N10" s="155"/>
    </row>
    <row r="11" spans="1:20" s="152" customFormat="1" ht="18" customHeight="1" x14ac:dyDescent="0.3">
      <c r="B11" s="156" t="s">
        <v>81</v>
      </c>
      <c r="C11" s="155"/>
      <c r="D11" s="155"/>
      <c r="E11" s="155"/>
      <c r="F11" s="155"/>
      <c r="G11" s="155"/>
      <c r="H11" s="155"/>
      <c r="I11" s="155"/>
      <c r="J11" s="155"/>
      <c r="K11" s="155"/>
      <c r="L11" s="155"/>
      <c r="M11" s="155"/>
      <c r="N11" s="155"/>
    </row>
    <row r="12" spans="1:20" s="152" customFormat="1" ht="18" customHeight="1" x14ac:dyDescent="0.3">
      <c r="B12" s="156" t="s">
        <v>82</v>
      </c>
      <c r="C12" s="155"/>
      <c r="D12" s="155"/>
      <c r="E12" s="155"/>
      <c r="F12" s="155"/>
      <c r="G12" s="155"/>
      <c r="H12" s="155"/>
      <c r="I12" s="155"/>
      <c r="J12" s="155"/>
      <c r="K12" s="155"/>
      <c r="L12" s="155"/>
      <c r="M12" s="155"/>
      <c r="N12" s="155"/>
    </row>
    <row r="13" spans="1:20" s="152" customFormat="1" ht="18" customHeight="1" x14ac:dyDescent="0.3">
      <c r="B13" s="156" t="s">
        <v>83</v>
      </c>
      <c r="C13" s="155"/>
      <c r="D13" s="155"/>
      <c r="E13" s="155"/>
      <c r="F13" s="155"/>
      <c r="G13" s="155"/>
      <c r="H13" s="155"/>
      <c r="I13" s="155"/>
      <c r="J13" s="155"/>
      <c r="K13" s="155"/>
      <c r="L13" s="155"/>
      <c r="M13" s="155"/>
      <c r="N13" s="155"/>
    </row>
    <row r="14" spans="1:20" s="152" customFormat="1" ht="18" customHeight="1" x14ac:dyDescent="0.3">
      <c r="B14" s="156"/>
      <c r="C14" s="155"/>
      <c r="D14" s="155"/>
      <c r="E14" s="155"/>
      <c r="F14" s="155"/>
      <c r="G14" s="155"/>
      <c r="H14" s="155"/>
      <c r="I14" s="155"/>
      <c r="J14" s="155"/>
      <c r="K14" s="155"/>
      <c r="L14" s="155"/>
      <c r="M14" s="155"/>
      <c r="N14" s="155"/>
    </row>
    <row r="15" spans="1:20" s="152" customFormat="1" ht="49.5" customHeight="1" x14ac:dyDescent="0.3">
      <c r="B15" s="241" t="s">
        <v>134</v>
      </c>
      <c r="C15" s="241"/>
      <c r="D15" s="241"/>
      <c r="E15" s="241"/>
      <c r="F15" s="241"/>
      <c r="G15" s="241"/>
      <c r="H15" s="241"/>
      <c r="I15" s="241"/>
      <c r="J15" s="241"/>
      <c r="K15" s="155"/>
      <c r="L15" s="155"/>
      <c r="M15" s="155"/>
      <c r="N15" s="155"/>
    </row>
    <row r="16" spans="1:20" s="152" customFormat="1" ht="33.65" customHeight="1" x14ac:dyDescent="0.3">
      <c r="B16" s="241" t="str">
        <f ca="1">"Indien het jaar "&amp;Parameters!C34&amp;" nog niet beschikbaar is, nog niet gepubliceerd en/of gedeponeerd bij Kamer van Koophandel, kan volstaan worden met minimaal het boekjaar "&amp;Parameters!C36&amp;" als meest recent."</f>
        <v>Indien het jaar 2025 nog niet beschikbaar is, nog niet gepubliceerd en/of gedeponeerd bij Kamer van Koophandel, kan volstaan worden met minimaal het boekjaar 2024 als meest recent.</v>
      </c>
      <c r="C16" s="241"/>
      <c r="D16" s="241"/>
      <c r="E16" s="241"/>
      <c r="F16" s="241"/>
      <c r="G16" s="241"/>
      <c r="H16" s="241"/>
      <c r="I16" s="241"/>
      <c r="J16" s="241"/>
      <c r="K16" s="155"/>
      <c r="L16" s="155"/>
      <c r="M16" s="155"/>
      <c r="N16" s="155"/>
    </row>
    <row r="17" spans="2:14" s="152" customFormat="1" ht="31" customHeight="1" x14ac:dyDescent="0.3">
      <c r="B17" s="241" t="str">
        <f ca="1">"Ondernemingen die in hun jaarrekening een gebroken boekjaar hanteren moeten in deze situatie het boekjaar "&amp;Parameters!C36&amp;"/"&amp;Parameters!C34&amp;" als het meest recent afgesloten boekjaar beschouwen."</f>
        <v>Ondernemingen die in hun jaarrekening een gebroken boekjaar hanteren moeten in deze situatie het boekjaar 2024/2025 als het meest recent afgesloten boekjaar beschouwen.</v>
      </c>
      <c r="C17" s="241"/>
      <c r="D17" s="241"/>
      <c r="E17" s="241"/>
      <c r="F17" s="241"/>
      <c r="G17" s="241"/>
      <c r="H17" s="241"/>
      <c r="I17" s="241"/>
      <c r="J17" s="241"/>
      <c r="K17" s="155"/>
      <c r="L17" s="155"/>
      <c r="M17" s="155"/>
      <c r="N17" s="155"/>
    </row>
    <row r="18" spans="2:14" s="152" customFormat="1" ht="18" customHeight="1" x14ac:dyDescent="0.3">
      <c r="B18" s="157"/>
      <c r="C18" s="157"/>
      <c r="D18" s="157"/>
      <c r="E18" s="157"/>
      <c r="F18" s="157"/>
      <c r="G18" s="157"/>
      <c r="H18" s="157"/>
      <c r="I18" s="157"/>
      <c r="J18" s="157"/>
      <c r="K18" s="155"/>
      <c r="L18" s="155"/>
      <c r="M18" s="155"/>
      <c r="N18" s="155"/>
    </row>
    <row r="19" spans="2:14" s="152" customFormat="1" ht="18" customHeight="1" x14ac:dyDescent="0.35">
      <c r="B19" s="154" t="s">
        <v>84</v>
      </c>
      <c r="C19" s="155"/>
      <c r="D19" s="155"/>
      <c r="E19" s="155"/>
      <c r="F19" s="155"/>
      <c r="G19" s="155"/>
      <c r="H19" s="155"/>
      <c r="I19" s="155"/>
      <c r="J19" s="155"/>
      <c r="K19" s="155"/>
      <c r="L19" s="155"/>
      <c r="M19" s="155"/>
      <c r="N19" s="155"/>
    </row>
    <row r="20" spans="2:14" s="152" customFormat="1" ht="18" customHeight="1" x14ac:dyDescent="0.3">
      <c r="B20" s="156"/>
      <c r="C20" s="155"/>
      <c r="D20" s="155"/>
      <c r="E20" s="155"/>
      <c r="F20" s="155"/>
      <c r="G20" s="155"/>
      <c r="H20" s="155"/>
      <c r="I20" s="155"/>
      <c r="J20" s="155"/>
      <c r="K20" s="155"/>
      <c r="L20" s="155"/>
      <c r="M20" s="155"/>
      <c r="N20" s="155"/>
    </row>
    <row r="21" spans="2:14" s="152" customFormat="1" ht="18" customHeight="1" x14ac:dyDescent="0.45">
      <c r="B21" s="158" t="s">
        <v>85</v>
      </c>
      <c r="C21" s="155"/>
      <c r="D21" s="155"/>
      <c r="E21" s="155"/>
      <c r="F21" s="155"/>
      <c r="G21" s="155"/>
      <c r="H21" s="155"/>
      <c r="I21" s="155"/>
      <c r="J21" s="155"/>
      <c r="K21" s="155"/>
      <c r="L21" s="155"/>
      <c r="M21" s="155"/>
      <c r="N21" s="155"/>
    </row>
    <row r="22" spans="2:14" s="152" customFormat="1" ht="18" customHeight="1" x14ac:dyDescent="0.3">
      <c r="B22" s="156" t="s">
        <v>86</v>
      </c>
      <c r="C22" s="155"/>
      <c r="D22" s="155"/>
      <c r="E22" s="155"/>
      <c r="F22" s="155"/>
      <c r="G22" s="155"/>
      <c r="H22" s="155"/>
      <c r="I22" s="155"/>
      <c r="J22" s="155"/>
      <c r="K22" s="155"/>
      <c r="L22" s="155"/>
      <c r="M22" s="155"/>
      <c r="N22" s="155"/>
    </row>
    <row r="23" spans="2:14" ht="18" customHeight="1" x14ac:dyDescent="0.3">
      <c r="B23" s="156"/>
      <c r="C23" s="155"/>
      <c r="D23" s="155"/>
      <c r="E23" s="155"/>
      <c r="F23" s="155"/>
      <c r="G23" s="155"/>
      <c r="H23" s="155"/>
      <c r="I23" s="155"/>
      <c r="J23" s="155"/>
      <c r="K23" s="155"/>
      <c r="L23" s="155"/>
      <c r="M23" s="155"/>
      <c r="N23" s="155"/>
    </row>
    <row r="24" spans="2:14" ht="18" customHeight="1" x14ac:dyDescent="0.45">
      <c r="B24" s="156" t="s">
        <v>87</v>
      </c>
      <c r="C24" s="156" t="s">
        <v>117</v>
      </c>
      <c r="D24" s="155"/>
      <c r="E24" s="155"/>
      <c r="F24" s="155"/>
      <c r="G24" s="155"/>
      <c r="H24" s="155"/>
      <c r="I24" s="155"/>
      <c r="J24" s="155"/>
      <c r="K24" s="155"/>
      <c r="L24" s="155"/>
      <c r="M24" s="155"/>
      <c r="N24" s="155"/>
    </row>
    <row r="25" spans="2:14" ht="18" customHeight="1" x14ac:dyDescent="0.45">
      <c r="B25" s="156" t="s">
        <v>88</v>
      </c>
      <c r="C25" s="156" t="s">
        <v>118</v>
      </c>
      <c r="D25" s="155"/>
      <c r="E25" s="155"/>
      <c r="F25" s="155"/>
      <c r="G25" s="155"/>
      <c r="H25" s="155"/>
      <c r="I25" s="155"/>
      <c r="J25" s="155"/>
      <c r="K25" s="155"/>
      <c r="L25" s="155"/>
      <c r="M25" s="155"/>
      <c r="N25" s="155"/>
    </row>
    <row r="26" spans="2:14" ht="18" customHeight="1" x14ac:dyDescent="0.45">
      <c r="B26" s="156" t="s">
        <v>119</v>
      </c>
      <c r="C26" s="156" t="s">
        <v>120</v>
      </c>
      <c r="D26" s="155"/>
      <c r="E26" s="155"/>
      <c r="F26" s="155"/>
      <c r="G26" s="155"/>
      <c r="H26" s="155"/>
      <c r="I26" s="155"/>
      <c r="J26" s="155"/>
      <c r="K26" s="155"/>
      <c r="L26" s="155"/>
      <c r="M26" s="155"/>
      <c r="N26" s="155"/>
    </row>
    <row r="27" spans="2:14" ht="18" customHeight="1" x14ac:dyDescent="0.3">
      <c r="B27" s="156"/>
      <c r="C27" s="155"/>
      <c r="D27" s="155"/>
      <c r="E27" s="155"/>
      <c r="F27" s="155"/>
      <c r="G27" s="155"/>
      <c r="H27" s="155"/>
      <c r="I27" s="155"/>
      <c r="J27" s="155"/>
      <c r="K27" s="155"/>
      <c r="L27" s="155"/>
      <c r="M27" s="155"/>
      <c r="N27" s="155"/>
    </row>
    <row r="28" spans="2:14" ht="18" customHeight="1" x14ac:dyDescent="0.3">
      <c r="B28" s="156" t="s">
        <v>89</v>
      </c>
      <c r="C28" s="155"/>
      <c r="D28" s="155"/>
      <c r="E28" s="155"/>
      <c r="F28" s="155"/>
      <c r="G28" s="155"/>
      <c r="H28" s="155"/>
      <c r="I28" s="155"/>
      <c r="J28" s="155"/>
      <c r="K28" s="155"/>
      <c r="L28" s="155"/>
      <c r="M28" s="155"/>
      <c r="N28" s="155"/>
    </row>
    <row r="29" spans="2:14" ht="18" customHeight="1" x14ac:dyDescent="0.35">
      <c r="B29" s="156" t="s">
        <v>121</v>
      </c>
      <c r="C29" s="155"/>
      <c r="D29" s="155"/>
      <c r="E29" s="155"/>
      <c r="F29" s="155"/>
      <c r="G29" s="155"/>
      <c r="H29" s="155"/>
      <c r="I29" s="155"/>
      <c r="J29" s="155"/>
      <c r="K29" s="155"/>
      <c r="L29" s="155"/>
      <c r="M29" s="155"/>
      <c r="N29" s="155"/>
    </row>
    <row r="30" spans="2:14" ht="18" customHeight="1" x14ac:dyDescent="0.3">
      <c r="B30" s="156" t="s">
        <v>90</v>
      </c>
      <c r="C30" s="155"/>
      <c r="D30" s="155"/>
      <c r="E30" s="155"/>
      <c r="F30" s="155"/>
      <c r="G30" s="155"/>
      <c r="H30" s="155"/>
      <c r="I30" s="155"/>
      <c r="J30" s="155"/>
      <c r="K30" s="155"/>
      <c r="L30" s="155"/>
      <c r="M30" s="155"/>
      <c r="N30" s="155"/>
    </row>
    <row r="31" spans="2:14" ht="18" customHeight="1" x14ac:dyDescent="0.3">
      <c r="B31" s="155"/>
      <c r="C31" s="155"/>
      <c r="D31" s="155"/>
      <c r="E31" s="155"/>
      <c r="F31" s="155"/>
      <c r="G31" s="155"/>
      <c r="H31" s="155"/>
      <c r="I31" s="155"/>
      <c r="J31" s="155"/>
      <c r="K31" s="155"/>
      <c r="L31" s="155"/>
      <c r="M31" s="155"/>
      <c r="N31" s="155"/>
    </row>
    <row r="32" spans="2:14" ht="18" customHeight="1" x14ac:dyDescent="0.3">
      <c r="B32" s="156"/>
      <c r="C32" s="155"/>
      <c r="D32" s="155"/>
      <c r="E32" s="155"/>
      <c r="F32" s="155"/>
      <c r="G32" s="155"/>
      <c r="H32" s="155"/>
      <c r="I32" s="155"/>
      <c r="J32" s="155"/>
      <c r="K32" s="155"/>
      <c r="L32" s="155"/>
      <c r="M32" s="155"/>
      <c r="N32" s="155"/>
    </row>
    <row r="33" spans="2:14" ht="18" customHeight="1" x14ac:dyDescent="0.3">
      <c r="B33" s="156"/>
      <c r="C33" s="155"/>
      <c r="D33" s="155"/>
      <c r="E33" s="155"/>
      <c r="F33" s="155"/>
      <c r="G33" s="155"/>
      <c r="H33" s="155"/>
      <c r="I33" s="155"/>
      <c r="J33" s="155"/>
      <c r="K33" s="155"/>
      <c r="L33" s="155"/>
      <c r="M33" s="155"/>
      <c r="N33" s="155"/>
    </row>
    <row r="34" spans="2:14" ht="18" customHeight="1" x14ac:dyDescent="0.3">
      <c r="B34" s="155"/>
      <c r="C34" s="155"/>
      <c r="D34" s="155"/>
      <c r="E34" s="155"/>
      <c r="F34" s="155"/>
      <c r="G34" s="155"/>
      <c r="H34" s="155"/>
      <c r="I34" s="155"/>
      <c r="J34" s="155"/>
      <c r="K34" s="155"/>
      <c r="L34" s="155"/>
      <c r="M34" s="155"/>
      <c r="N34" s="155"/>
    </row>
    <row r="35" spans="2:14" ht="18" customHeight="1" x14ac:dyDescent="0.3">
      <c r="B35" s="156" t="s">
        <v>91</v>
      </c>
      <c r="C35" s="155"/>
      <c r="D35" s="155"/>
      <c r="E35" s="155"/>
      <c r="F35" s="155"/>
      <c r="G35" s="155"/>
      <c r="H35" s="155"/>
      <c r="I35" s="155"/>
      <c r="J35" s="155"/>
      <c r="K35" s="155"/>
      <c r="L35" s="155"/>
      <c r="M35" s="155"/>
      <c r="N35" s="155"/>
    </row>
    <row r="36" spans="2:14" ht="18" customHeight="1" x14ac:dyDescent="0.3">
      <c r="C36" s="155"/>
      <c r="D36" s="155"/>
      <c r="E36" s="155"/>
      <c r="F36" s="155"/>
      <c r="G36" s="155"/>
      <c r="H36" s="155"/>
      <c r="I36" s="155"/>
      <c r="J36" s="155"/>
      <c r="K36" s="155"/>
      <c r="L36" s="155"/>
      <c r="M36" s="155"/>
      <c r="N36" s="155"/>
    </row>
    <row r="37" spans="2:14" ht="18" customHeight="1" x14ac:dyDescent="0.3">
      <c r="B37" s="159"/>
      <c r="C37" s="155"/>
      <c r="D37" s="155"/>
      <c r="E37" s="155"/>
      <c r="F37" s="155"/>
      <c r="G37" s="155"/>
      <c r="H37" s="155"/>
      <c r="I37" s="155"/>
      <c r="J37" s="155"/>
      <c r="K37" s="155"/>
      <c r="L37" s="155"/>
      <c r="M37" s="155"/>
      <c r="N37" s="155"/>
    </row>
    <row r="38" spans="2:14" ht="18" customHeight="1" x14ac:dyDescent="0.3">
      <c r="B38" s="159"/>
      <c r="C38" s="155"/>
      <c r="D38" s="155"/>
      <c r="E38" s="155"/>
      <c r="F38" s="155"/>
      <c r="G38" s="155"/>
      <c r="H38" s="155"/>
      <c r="I38" s="155"/>
      <c r="J38" s="155"/>
      <c r="K38" s="155"/>
      <c r="L38" s="155"/>
      <c r="M38" s="155"/>
      <c r="N38" s="155"/>
    </row>
    <row r="39" spans="2:14" ht="18" customHeight="1" x14ac:dyDescent="0.3">
      <c r="B39" s="159"/>
      <c r="C39" s="155"/>
      <c r="D39" s="155"/>
      <c r="E39" s="155"/>
      <c r="F39" s="155"/>
      <c r="G39" s="155"/>
      <c r="H39" s="155"/>
      <c r="I39" s="155"/>
      <c r="J39" s="155"/>
      <c r="K39" s="155"/>
      <c r="L39" s="155"/>
      <c r="M39" s="155"/>
      <c r="N39" s="155"/>
    </row>
    <row r="40" spans="2:14" ht="18" customHeight="1" x14ac:dyDescent="0.3">
      <c r="B40" s="159"/>
      <c r="C40" s="155"/>
      <c r="D40" s="155"/>
      <c r="E40" s="155"/>
      <c r="F40" s="155"/>
      <c r="G40" s="155"/>
      <c r="H40" s="155"/>
      <c r="I40" s="155"/>
      <c r="J40" s="155"/>
      <c r="K40" s="155"/>
      <c r="L40" s="155"/>
      <c r="M40" s="155"/>
      <c r="N40" s="155"/>
    </row>
    <row r="41" spans="2:14" ht="18" customHeight="1" x14ac:dyDescent="0.3">
      <c r="B41" s="159"/>
      <c r="C41" s="155"/>
      <c r="D41" s="155"/>
      <c r="E41" s="155"/>
      <c r="F41" s="155"/>
      <c r="G41" s="155"/>
      <c r="H41" s="155"/>
      <c r="I41" s="155"/>
      <c r="J41" s="155"/>
      <c r="K41" s="155"/>
      <c r="L41" s="155"/>
      <c r="M41" s="155"/>
      <c r="N41" s="155"/>
    </row>
    <row r="42" spans="2:14" ht="18" customHeight="1" x14ac:dyDescent="0.3">
      <c r="B42" s="159"/>
      <c r="C42" s="155"/>
      <c r="D42" s="155"/>
      <c r="E42" s="155"/>
      <c r="F42" s="155"/>
      <c r="G42" s="155"/>
      <c r="H42" s="155"/>
      <c r="I42" s="155"/>
      <c r="J42" s="155"/>
      <c r="K42" s="155"/>
      <c r="L42" s="155"/>
      <c r="M42" s="155"/>
      <c r="N42" s="155"/>
    </row>
    <row r="43" spans="2:14" ht="18" customHeight="1" x14ac:dyDescent="0.3">
      <c r="B43" s="159"/>
      <c r="C43" s="155"/>
      <c r="D43" s="155"/>
      <c r="E43" s="155"/>
      <c r="F43" s="155"/>
      <c r="G43" s="155"/>
      <c r="H43" s="155"/>
      <c r="I43" s="155"/>
      <c r="J43" s="155"/>
      <c r="K43" s="155"/>
      <c r="L43" s="155"/>
      <c r="M43" s="155"/>
      <c r="N43" s="155"/>
    </row>
    <row r="44" spans="2:14" ht="18" customHeight="1" x14ac:dyDescent="0.3">
      <c r="B44" s="159"/>
      <c r="C44" s="155"/>
      <c r="D44" s="155"/>
      <c r="E44" s="155"/>
      <c r="F44" s="155"/>
      <c r="G44" s="155"/>
      <c r="H44" s="155"/>
      <c r="I44" s="155"/>
      <c r="J44" s="155"/>
      <c r="K44" s="155"/>
      <c r="L44" s="155"/>
      <c r="M44" s="155"/>
      <c r="N44" s="155"/>
    </row>
    <row r="45" spans="2:14" ht="18" customHeight="1" x14ac:dyDescent="0.3">
      <c r="B45" s="159"/>
      <c r="C45" s="155"/>
      <c r="D45" s="155"/>
      <c r="E45" s="155"/>
      <c r="F45" s="155"/>
      <c r="G45" s="155"/>
      <c r="H45" s="155"/>
      <c r="I45" s="155"/>
      <c r="J45" s="155"/>
      <c r="K45" s="155"/>
      <c r="L45" s="155"/>
      <c r="M45" s="155"/>
      <c r="N45" s="155"/>
    </row>
    <row r="46" spans="2:14" ht="18" customHeight="1" x14ac:dyDescent="0.3">
      <c r="B46" s="159"/>
      <c r="C46" s="155"/>
      <c r="D46" s="155"/>
      <c r="E46" s="155"/>
      <c r="F46" s="155"/>
      <c r="G46" s="155"/>
      <c r="H46" s="155"/>
      <c r="I46" s="155"/>
      <c r="J46" s="155"/>
      <c r="K46" s="155"/>
      <c r="L46" s="155"/>
      <c r="M46" s="155"/>
      <c r="N46" s="155"/>
    </row>
    <row r="47" spans="2:14" ht="18" customHeight="1" x14ac:dyDescent="0.3">
      <c r="B47" s="159" t="s">
        <v>92</v>
      </c>
      <c r="C47" s="155"/>
      <c r="D47" s="155"/>
      <c r="E47" s="155"/>
      <c r="F47" s="155"/>
      <c r="G47" s="155"/>
      <c r="H47" s="155"/>
      <c r="I47" s="155"/>
      <c r="J47" s="155"/>
      <c r="K47" s="155"/>
      <c r="L47" s="155"/>
      <c r="M47" s="155"/>
      <c r="N47" s="155"/>
    </row>
    <row r="48" spans="2:14" ht="18" customHeight="1" x14ac:dyDescent="0.3">
      <c r="B48" s="159"/>
      <c r="C48" s="155"/>
      <c r="D48" s="155"/>
      <c r="E48" s="155"/>
      <c r="F48" s="155"/>
      <c r="G48" s="155"/>
      <c r="H48" s="155"/>
      <c r="I48" s="155"/>
      <c r="J48" s="155"/>
      <c r="K48" s="155"/>
      <c r="L48" s="155"/>
      <c r="M48" s="155"/>
      <c r="N48" s="155"/>
    </row>
    <row r="49" spans="2:14" ht="18" customHeight="1" x14ac:dyDescent="0.45">
      <c r="B49" s="158" t="s">
        <v>93</v>
      </c>
      <c r="C49" s="155"/>
      <c r="D49" s="155"/>
      <c r="E49" s="155"/>
      <c r="F49" s="155"/>
      <c r="G49" s="155"/>
      <c r="H49" s="155"/>
      <c r="I49" s="155"/>
      <c r="J49" s="155"/>
      <c r="K49" s="155"/>
      <c r="L49" s="155"/>
      <c r="M49" s="155"/>
      <c r="N49" s="155"/>
    </row>
    <row r="50" spans="2:14" ht="18" customHeight="1" x14ac:dyDescent="0.3">
      <c r="B50" s="156" t="s">
        <v>94</v>
      </c>
      <c r="C50" s="155"/>
      <c r="D50" s="155"/>
      <c r="E50" s="155"/>
      <c r="F50" s="155"/>
      <c r="G50" s="155"/>
      <c r="H50" s="155"/>
      <c r="I50" s="155"/>
      <c r="J50" s="155"/>
      <c r="K50" s="155"/>
      <c r="L50" s="155"/>
      <c r="M50" s="155"/>
      <c r="N50" s="155"/>
    </row>
    <row r="51" spans="2:14" ht="18" customHeight="1" x14ac:dyDescent="0.3">
      <c r="B51" s="156" t="s">
        <v>95</v>
      </c>
      <c r="C51" s="155"/>
      <c r="D51" s="155"/>
      <c r="E51" s="155"/>
      <c r="F51" s="155"/>
      <c r="G51" s="155"/>
      <c r="H51" s="155"/>
      <c r="I51" s="155"/>
      <c r="J51" s="155"/>
      <c r="K51" s="155"/>
      <c r="L51" s="155"/>
      <c r="M51" s="155"/>
      <c r="N51" s="155"/>
    </row>
    <row r="52" spans="2:14" ht="18" customHeight="1" x14ac:dyDescent="0.3">
      <c r="B52" s="156"/>
      <c r="C52" s="155"/>
      <c r="D52" s="155"/>
      <c r="E52" s="155"/>
      <c r="F52" s="155"/>
      <c r="G52" s="155"/>
      <c r="H52" s="155"/>
      <c r="I52" s="155"/>
      <c r="J52" s="155"/>
      <c r="K52" s="155"/>
      <c r="L52" s="155"/>
      <c r="M52" s="155"/>
      <c r="N52" s="155"/>
    </row>
    <row r="53" spans="2:14" ht="18" customHeight="1" x14ac:dyDescent="0.45">
      <c r="B53" s="156" t="s">
        <v>87</v>
      </c>
      <c r="C53" s="156" t="s">
        <v>122</v>
      </c>
      <c r="D53" s="155"/>
      <c r="E53" s="155"/>
      <c r="F53" s="155"/>
      <c r="G53" s="155"/>
      <c r="H53" s="155"/>
      <c r="I53" s="155"/>
      <c r="J53" s="155"/>
      <c r="K53" s="155"/>
      <c r="L53" s="155"/>
      <c r="M53" s="155"/>
      <c r="N53" s="155"/>
    </row>
    <row r="54" spans="2:14" ht="18" customHeight="1" x14ac:dyDescent="0.45">
      <c r="B54" s="156" t="s">
        <v>96</v>
      </c>
      <c r="C54" s="156" t="s">
        <v>123</v>
      </c>
      <c r="D54" s="155"/>
      <c r="E54" s="155"/>
      <c r="F54" s="155"/>
      <c r="G54" s="155"/>
      <c r="H54" s="155"/>
      <c r="I54" s="155"/>
      <c r="J54" s="155"/>
      <c r="K54" s="155"/>
      <c r="L54" s="155"/>
      <c r="M54" s="155"/>
      <c r="N54" s="155"/>
    </row>
    <row r="55" spans="2:14" ht="18" customHeight="1" x14ac:dyDescent="0.45">
      <c r="B55" s="156" t="s">
        <v>124</v>
      </c>
      <c r="C55" s="156" t="s">
        <v>120</v>
      </c>
      <c r="D55" s="155"/>
      <c r="E55" s="155"/>
      <c r="F55" s="155"/>
      <c r="G55" s="155"/>
      <c r="H55" s="155"/>
      <c r="I55" s="155"/>
      <c r="J55" s="155"/>
      <c r="K55" s="155"/>
      <c r="L55" s="155"/>
      <c r="M55" s="155"/>
      <c r="N55" s="155"/>
    </row>
    <row r="56" spans="2:14" ht="18" customHeight="1" x14ac:dyDescent="0.3">
      <c r="B56" s="156"/>
      <c r="C56" s="155"/>
      <c r="D56" s="155"/>
      <c r="E56" s="155"/>
      <c r="F56" s="155"/>
      <c r="G56" s="155"/>
      <c r="H56" s="155"/>
      <c r="I56" s="155"/>
      <c r="J56" s="155"/>
      <c r="K56" s="155"/>
      <c r="L56" s="155"/>
      <c r="M56" s="155"/>
      <c r="N56" s="155"/>
    </row>
    <row r="57" spans="2:14" ht="34.5" customHeight="1" x14ac:dyDescent="0.3">
      <c r="B57" s="242" t="s">
        <v>125</v>
      </c>
      <c r="C57" s="242"/>
      <c r="D57" s="242"/>
      <c r="E57" s="242"/>
      <c r="F57" s="242"/>
      <c r="G57" s="242"/>
      <c r="H57" s="242"/>
      <c r="I57" s="242"/>
      <c r="J57" s="242"/>
      <c r="K57" s="155"/>
      <c r="L57" s="155"/>
      <c r="M57" s="155"/>
      <c r="N57" s="155"/>
    </row>
    <row r="58" spans="2:14" ht="18" customHeight="1" x14ac:dyDescent="0.3">
      <c r="B58" s="156"/>
      <c r="C58" s="155"/>
      <c r="D58" s="155"/>
      <c r="E58" s="155"/>
      <c r="F58" s="155"/>
      <c r="G58" s="155"/>
      <c r="H58" s="155"/>
      <c r="I58" s="155"/>
      <c r="J58" s="155"/>
      <c r="K58" s="155"/>
      <c r="L58" s="155"/>
      <c r="M58" s="155"/>
      <c r="N58" s="155"/>
    </row>
    <row r="59" spans="2:14" ht="18" customHeight="1" x14ac:dyDescent="0.3">
      <c r="B59" s="156" t="s">
        <v>97</v>
      </c>
      <c r="C59" s="155"/>
      <c r="D59" s="155"/>
      <c r="E59" s="155"/>
      <c r="F59" s="155"/>
      <c r="G59" s="155"/>
      <c r="H59" s="155"/>
      <c r="I59" s="155"/>
      <c r="J59" s="155"/>
      <c r="K59" s="155"/>
      <c r="L59" s="155"/>
      <c r="M59" s="155"/>
      <c r="N59" s="155"/>
    </row>
    <row r="60" spans="2:14" ht="18" customHeight="1" x14ac:dyDescent="0.35">
      <c r="B60" s="156" t="s">
        <v>126</v>
      </c>
      <c r="C60" s="155"/>
      <c r="D60" s="155"/>
      <c r="E60" s="155"/>
      <c r="F60" s="155"/>
      <c r="G60" s="155"/>
      <c r="H60" s="155"/>
      <c r="I60" s="155"/>
      <c r="J60" s="155"/>
      <c r="K60" s="155"/>
      <c r="L60" s="155"/>
      <c r="M60" s="155"/>
      <c r="N60" s="155"/>
    </row>
    <row r="61" spans="2:14" ht="18" customHeight="1" x14ac:dyDescent="0.3">
      <c r="B61" s="156" t="s">
        <v>98</v>
      </c>
      <c r="C61" s="155"/>
      <c r="D61" s="155"/>
      <c r="E61" s="155"/>
      <c r="F61" s="155"/>
      <c r="G61" s="155"/>
      <c r="H61" s="155"/>
      <c r="I61" s="155"/>
      <c r="J61" s="155"/>
      <c r="K61" s="155"/>
      <c r="L61" s="155"/>
      <c r="M61" s="155"/>
      <c r="N61" s="155"/>
    </row>
    <row r="62" spans="2:14" ht="18" customHeight="1" x14ac:dyDescent="0.3">
      <c r="B62" s="156" t="s">
        <v>99</v>
      </c>
      <c r="C62" s="155"/>
      <c r="D62" s="155"/>
      <c r="E62" s="155"/>
      <c r="F62" s="155"/>
      <c r="G62" s="155"/>
      <c r="H62" s="155"/>
      <c r="I62" s="155"/>
      <c r="J62" s="155"/>
      <c r="K62" s="155"/>
      <c r="L62" s="155"/>
      <c r="M62" s="155"/>
      <c r="N62" s="155"/>
    </row>
    <row r="63" spans="2:14" ht="18" customHeight="1" x14ac:dyDescent="0.3">
      <c r="B63" s="156"/>
      <c r="C63" s="155"/>
      <c r="D63" s="155"/>
      <c r="E63" s="155"/>
      <c r="F63" s="155"/>
      <c r="G63" s="155"/>
      <c r="H63" s="155"/>
      <c r="I63" s="155"/>
      <c r="J63" s="155"/>
      <c r="K63" s="155"/>
      <c r="L63" s="155"/>
      <c r="M63" s="155"/>
      <c r="N63" s="155"/>
    </row>
    <row r="64" spans="2:14" ht="18" customHeight="1" x14ac:dyDescent="0.3">
      <c r="B64" s="156"/>
      <c r="C64" s="155"/>
      <c r="D64" s="155"/>
      <c r="E64" s="155"/>
      <c r="F64" s="155"/>
      <c r="G64" s="155"/>
      <c r="H64" s="155"/>
      <c r="I64" s="155"/>
      <c r="J64" s="155"/>
      <c r="K64" s="155"/>
      <c r="L64" s="155"/>
      <c r="M64" s="155"/>
      <c r="N64" s="155"/>
    </row>
    <row r="65" spans="2:14" ht="18" customHeight="1" x14ac:dyDescent="0.3">
      <c r="B65" s="156"/>
      <c r="C65" s="155"/>
      <c r="D65" s="155"/>
      <c r="E65" s="155"/>
      <c r="F65" s="155"/>
      <c r="G65" s="155"/>
      <c r="H65" s="155"/>
      <c r="I65" s="155"/>
      <c r="J65" s="155"/>
      <c r="K65" s="155"/>
      <c r="L65" s="155"/>
      <c r="M65" s="155"/>
      <c r="N65" s="155"/>
    </row>
    <row r="66" spans="2:14" ht="18" customHeight="1" x14ac:dyDescent="0.3">
      <c r="B66" s="156"/>
      <c r="C66" s="155"/>
      <c r="D66" s="155"/>
      <c r="E66" s="155"/>
      <c r="F66" s="155"/>
      <c r="G66" s="155"/>
      <c r="H66" s="155"/>
      <c r="I66" s="155"/>
      <c r="J66" s="155"/>
      <c r="K66" s="155"/>
      <c r="L66" s="155"/>
      <c r="M66" s="155"/>
      <c r="N66" s="155"/>
    </row>
    <row r="67" spans="2:14" ht="18" customHeight="1" x14ac:dyDescent="0.3">
      <c r="B67" s="156" t="s">
        <v>100</v>
      </c>
      <c r="C67" s="155"/>
      <c r="D67" s="155"/>
      <c r="E67" s="155"/>
      <c r="F67" s="155"/>
      <c r="G67" s="155"/>
      <c r="H67" s="155"/>
      <c r="I67" s="155"/>
      <c r="J67" s="155"/>
      <c r="K67" s="155"/>
      <c r="L67" s="155"/>
      <c r="M67" s="155"/>
      <c r="N67" s="155"/>
    </row>
    <row r="68" spans="2:14" ht="18" customHeight="1" x14ac:dyDescent="0.3">
      <c r="B68" s="156"/>
      <c r="C68" s="155"/>
      <c r="D68" s="155"/>
      <c r="E68" s="155"/>
      <c r="F68" s="155"/>
      <c r="G68" s="155"/>
      <c r="H68" s="155"/>
      <c r="I68" s="155"/>
      <c r="J68" s="155"/>
      <c r="K68" s="155"/>
      <c r="L68" s="155"/>
      <c r="M68" s="155"/>
      <c r="N68" s="155"/>
    </row>
    <row r="69" spans="2:14" ht="18" customHeight="1" x14ac:dyDescent="0.3">
      <c r="B69" s="156"/>
      <c r="C69" s="155"/>
      <c r="D69" s="155"/>
      <c r="E69" s="155"/>
      <c r="F69" s="155"/>
      <c r="G69" s="155"/>
      <c r="H69" s="155"/>
      <c r="I69" s="155"/>
      <c r="J69" s="155"/>
      <c r="K69" s="155"/>
      <c r="L69" s="155"/>
      <c r="M69" s="155"/>
      <c r="N69" s="155"/>
    </row>
    <row r="70" spans="2:14" ht="18" customHeight="1" x14ac:dyDescent="0.3">
      <c r="B70" s="156"/>
      <c r="C70" s="155"/>
      <c r="D70" s="155"/>
      <c r="E70" s="155"/>
      <c r="F70" s="155"/>
      <c r="G70" s="155"/>
      <c r="H70" s="155"/>
      <c r="I70" s="155"/>
      <c r="J70" s="155"/>
      <c r="K70" s="155"/>
      <c r="L70" s="155"/>
      <c r="M70" s="155"/>
      <c r="N70" s="155"/>
    </row>
    <row r="71" spans="2:14" ht="18" customHeight="1" x14ac:dyDescent="0.3">
      <c r="B71" s="156"/>
      <c r="C71" s="155"/>
      <c r="D71" s="155"/>
      <c r="E71" s="155"/>
      <c r="F71" s="155"/>
      <c r="G71" s="155"/>
      <c r="H71" s="155"/>
      <c r="I71" s="155"/>
      <c r="J71" s="155"/>
      <c r="K71" s="155"/>
      <c r="L71" s="155"/>
      <c r="M71" s="155"/>
      <c r="N71" s="155"/>
    </row>
    <row r="72" spans="2:14" ht="18" customHeight="1" x14ac:dyDescent="0.3">
      <c r="B72" s="156"/>
      <c r="C72" s="155"/>
      <c r="D72" s="155"/>
      <c r="E72" s="155"/>
      <c r="F72" s="155"/>
      <c r="G72" s="155"/>
      <c r="H72" s="155"/>
      <c r="I72" s="155"/>
      <c r="J72" s="155"/>
      <c r="K72" s="155"/>
      <c r="L72" s="155"/>
      <c r="M72" s="155"/>
      <c r="N72" s="155"/>
    </row>
    <row r="73" spans="2:14" ht="18" customHeight="1" x14ac:dyDescent="0.3">
      <c r="B73" s="156"/>
      <c r="C73" s="155"/>
      <c r="D73" s="155"/>
      <c r="E73" s="155"/>
      <c r="F73" s="155"/>
      <c r="G73" s="155"/>
      <c r="H73" s="155"/>
      <c r="I73" s="155"/>
      <c r="J73" s="155"/>
      <c r="K73" s="155"/>
      <c r="L73" s="155"/>
      <c r="M73" s="155"/>
      <c r="N73" s="155"/>
    </row>
    <row r="74" spans="2:14" ht="18" customHeight="1" x14ac:dyDescent="0.3">
      <c r="B74" s="156"/>
      <c r="C74" s="155"/>
      <c r="D74" s="155"/>
      <c r="E74" s="155"/>
      <c r="F74" s="155"/>
      <c r="G74" s="155"/>
      <c r="H74" s="155"/>
      <c r="I74" s="155"/>
      <c r="J74" s="155"/>
      <c r="K74" s="155"/>
      <c r="L74" s="155"/>
      <c r="M74" s="155"/>
      <c r="N74" s="155"/>
    </row>
    <row r="75" spans="2:14" ht="18" customHeight="1" x14ac:dyDescent="0.3">
      <c r="B75" s="156"/>
      <c r="C75" s="155"/>
      <c r="D75" s="155"/>
      <c r="E75" s="155"/>
      <c r="F75" s="155"/>
      <c r="G75" s="155"/>
      <c r="H75" s="155"/>
      <c r="I75" s="155"/>
      <c r="J75" s="155"/>
      <c r="K75" s="155"/>
      <c r="L75" s="155"/>
      <c r="M75" s="155"/>
      <c r="N75" s="155"/>
    </row>
    <row r="76" spans="2:14" ht="18" customHeight="1" x14ac:dyDescent="0.3">
      <c r="B76" s="156"/>
      <c r="C76" s="155"/>
      <c r="D76" s="155"/>
      <c r="E76" s="155"/>
      <c r="F76" s="155"/>
      <c r="G76" s="155"/>
      <c r="H76" s="155"/>
      <c r="I76" s="155"/>
      <c r="J76" s="155"/>
      <c r="K76" s="155"/>
      <c r="L76" s="155"/>
      <c r="M76" s="155"/>
      <c r="N76" s="155"/>
    </row>
    <row r="77" spans="2:14" ht="18" customHeight="1" x14ac:dyDescent="0.3">
      <c r="B77" s="156"/>
      <c r="C77" s="155"/>
      <c r="D77" s="155"/>
      <c r="E77" s="155"/>
      <c r="F77" s="155"/>
      <c r="G77" s="155"/>
      <c r="H77" s="155"/>
      <c r="I77" s="155"/>
      <c r="J77" s="155"/>
      <c r="K77" s="155"/>
      <c r="L77" s="155"/>
      <c r="M77" s="155"/>
      <c r="N77" s="155"/>
    </row>
    <row r="78" spans="2:14" ht="18" customHeight="1" x14ac:dyDescent="0.3">
      <c r="B78" s="156"/>
      <c r="C78" s="155"/>
      <c r="D78" s="155"/>
      <c r="E78" s="155"/>
      <c r="F78" s="155"/>
      <c r="G78" s="155"/>
      <c r="H78" s="155"/>
      <c r="I78" s="155"/>
      <c r="J78" s="155"/>
      <c r="K78" s="155"/>
      <c r="L78" s="155"/>
      <c r="M78" s="155"/>
      <c r="N78" s="155"/>
    </row>
    <row r="79" spans="2:14" ht="18" customHeight="1" x14ac:dyDescent="0.3">
      <c r="B79" s="156"/>
      <c r="C79" s="155"/>
      <c r="D79" s="155"/>
      <c r="E79" s="155"/>
      <c r="F79" s="155"/>
      <c r="G79" s="155"/>
      <c r="H79" s="155"/>
      <c r="I79" s="155"/>
      <c r="J79" s="155"/>
      <c r="K79" s="155"/>
      <c r="L79" s="155"/>
      <c r="M79" s="155"/>
      <c r="N79" s="155"/>
    </row>
    <row r="80" spans="2:14" ht="18" customHeight="1" x14ac:dyDescent="0.3">
      <c r="B80" s="156"/>
      <c r="C80" s="155"/>
      <c r="D80" s="155"/>
      <c r="E80" s="155"/>
      <c r="F80" s="155"/>
      <c r="G80" s="155"/>
      <c r="H80" s="155"/>
      <c r="I80" s="155"/>
      <c r="J80" s="155"/>
      <c r="K80" s="155"/>
      <c r="L80" s="155"/>
      <c r="M80" s="155"/>
      <c r="N80" s="155"/>
    </row>
    <row r="81" spans="2:14" ht="18" customHeight="1" x14ac:dyDescent="0.3">
      <c r="B81" s="156" t="s">
        <v>127</v>
      </c>
      <c r="C81" s="155"/>
      <c r="D81" s="155"/>
      <c r="E81" s="155"/>
      <c r="F81" s="155"/>
      <c r="G81" s="155"/>
      <c r="H81" s="155"/>
      <c r="I81" s="155"/>
      <c r="J81" s="155"/>
      <c r="K81" s="155"/>
      <c r="L81" s="155"/>
      <c r="M81" s="155"/>
      <c r="N81" s="155"/>
    </row>
    <row r="82" spans="2:14" ht="18" customHeight="1" x14ac:dyDescent="0.3">
      <c r="B82" s="156"/>
      <c r="C82" s="155"/>
      <c r="D82" s="155"/>
      <c r="E82" s="155"/>
      <c r="F82" s="155"/>
      <c r="G82" s="155"/>
      <c r="H82" s="155"/>
      <c r="I82" s="155"/>
      <c r="J82" s="155"/>
      <c r="K82" s="155"/>
      <c r="L82" s="155"/>
      <c r="M82" s="155"/>
      <c r="N82" s="155"/>
    </row>
    <row r="83" spans="2:14" ht="18" customHeight="1" x14ac:dyDescent="0.45">
      <c r="B83" s="158" t="s">
        <v>101</v>
      </c>
      <c r="C83" s="155"/>
      <c r="D83" s="155"/>
      <c r="E83" s="155"/>
      <c r="F83" s="155"/>
      <c r="G83" s="155"/>
      <c r="H83" s="155"/>
      <c r="I83" s="155"/>
      <c r="J83" s="155"/>
      <c r="K83" s="155"/>
      <c r="L83" s="155"/>
      <c r="M83" s="155"/>
      <c r="N83" s="155"/>
    </row>
    <row r="84" spans="2:14" ht="18" customHeight="1" x14ac:dyDescent="0.3">
      <c r="B84" s="156" t="s">
        <v>102</v>
      </c>
      <c r="C84" s="155"/>
      <c r="D84" s="155"/>
      <c r="E84" s="155"/>
      <c r="F84" s="155"/>
      <c r="G84" s="155"/>
      <c r="H84" s="155"/>
      <c r="I84" s="155"/>
      <c r="J84" s="155"/>
      <c r="K84" s="155"/>
      <c r="L84" s="155"/>
      <c r="M84" s="155"/>
      <c r="N84" s="155"/>
    </row>
    <row r="85" spans="2:14" ht="18" customHeight="1" x14ac:dyDescent="0.3">
      <c r="B85" s="156" t="s">
        <v>103</v>
      </c>
      <c r="C85" s="155"/>
      <c r="D85" s="155"/>
      <c r="E85" s="155"/>
      <c r="F85" s="155"/>
      <c r="G85" s="155"/>
      <c r="H85" s="155"/>
      <c r="I85" s="155"/>
      <c r="J85" s="155"/>
      <c r="K85" s="155"/>
      <c r="L85" s="155"/>
      <c r="M85" s="155"/>
      <c r="N85" s="155"/>
    </row>
    <row r="86" spans="2:14" ht="18" customHeight="1" x14ac:dyDescent="0.45">
      <c r="B86" s="156" t="s">
        <v>128</v>
      </c>
      <c r="C86" s="155"/>
      <c r="D86" s="155"/>
      <c r="E86" s="155"/>
      <c r="F86" s="155"/>
      <c r="G86" s="155"/>
      <c r="H86" s="155"/>
      <c r="I86" s="155"/>
      <c r="J86" s="155"/>
      <c r="K86" s="155"/>
      <c r="L86" s="155"/>
      <c r="M86" s="155"/>
      <c r="N86" s="155"/>
    </row>
    <row r="87" spans="2:14" ht="18" customHeight="1" x14ac:dyDescent="0.45">
      <c r="B87" s="156" t="s">
        <v>129</v>
      </c>
      <c r="C87" s="155"/>
      <c r="D87" s="155"/>
      <c r="E87" s="155"/>
      <c r="F87" s="155"/>
      <c r="G87" s="155"/>
      <c r="H87" s="155"/>
      <c r="I87" s="155"/>
      <c r="J87" s="155"/>
      <c r="K87" s="155"/>
      <c r="L87" s="155"/>
      <c r="M87" s="155"/>
      <c r="N87" s="155"/>
    </row>
    <row r="88" spans="2:14" ht="18" customHeight="1" x14ac:dyDescent="0.45">
      <c r="B88" s="156" t="s">
        <v>130</v>
      </c>
      <c r="C88" s="156" t="s">
        <v>120</v>
      </c>
      <c r="D88" s="155"/>
      <c r="E88" s="155"/>
      <c r="F88" s="155"/>
      <c r="G88" s="155"/>
      <c r="H88" s="155"/>
      <c r="I88" s="155"/>
      <c r="J88" s="155"/>
      <c r="K88" s="155"/>
      <c r="L88" s="155"/>
      <c r="M88" s="155"/>
      <c r="N88" s="155"/>
    </row>
    <row r="89" spans="2:14" ht="18" customHeight="1" x14ac:dyDescent="0.3">
      <c r="B89" s="156"/>
      <c r="C89" s="155"/>
      <c r="D89" s="155"/>
      <c r="E89" s="155"/>
      <c r="F89" s="155"/>
      <c r="G89" s="155"/>
      <c r="H89" s="155"/>
      <c r="I89" s="155"/>
      <c r="J89" s="155"/>
      <c r="K89" s="155"/>
      <c r="L89" s="155"/>
      <c r="M89" s="155"/>
      <c r="N89" s="155"/>
    </row>
    <row r="90" spans="2:14" ht="18" customHeight="1" x14ac:dyDescent="0.3">
      <c r="B90" s="156" t="s">
        <v>104</v>
      </c>
      <c r="C90" s="155"/>
      <c r="D90" s="155"/>
      <c r="E90" s="155"/>
      <c r="F90" s="155"/>
      <c r="G90" s="155"/>
      <c r="H90" s="155"/>
      <c r="I90" s="155"/>
      <c r="J90" s="155"/>
      <c r="K90" s="155"/>
      <c r="L90" s="155"/>
      <c r="M90" s="155"/>
      <c r="N90" s="155"/>
    </row>
    <row r="91" spans="2:14" ht="18" customHeight="1" x14ac:dyDescent="0.3">
      <c r="B91" s="156" t="s">
        <v>105</v>
      </c>
      <c r="C91" s="155"/>
      <c r="D91" s="155"/>
      <c r="E91" s="155"/>
      <c r="F91" s="155"/>
      <c r="G91" s="155"/>
      <c r="H91" s="155"/>
      <c r="I91" s="155"/>
      <c r="J91" s="155"/>
      <c r="K91" s="155"/>
      <c r="L91" s="155"/>
      <c r="M91" s="155"/>
      <c r="N91" s="155"/>
    </row>
    <row r="92" spans="2:14" ht="18" customHeight="1" x14ac:dyDescent="0.3">
      <c r="B92" s="156" t="s">
        <v>106</v>
      </c>
      <c r="C92" s="155"/>
      <c r="D92" s="155"/>
      <c r="E92" s="155"/>
      <c r="F92" s="155"/>
      <c r="G92" s="155"/>
      <c r="H92" s="155"/>
      <c r="I92" s="155"/>
      <c r="J92" s="155"/>
      <c r="K92" s="155"/>
      <c r="L92" s="155"/>
      <c r="M92" s="155"/>
      <c r="N92" s="155"/>
    </row>
    <row r="93" spans="2:14" ht="18" customHeight="1" x14ac:dyDescent="0.3">
      <c r="B93" s="155"/>
      <c r="C93" s="155"/>
      <c r="D93" s="155"/>
      <c r="E93" s="155"/>
      <c r="F93" s="155"/>
      <c r="G93" s="155"/>
      <c r="H93" s="155"/>
      <c r="I93" s="155"/>
      <c r="J93" s="155"/>
      <c r="K93" s="155"/>
      <c r="L93" s="155"/>
      <c r="M93" s="155"/>
      <c r="N93" s="155"/>
    </row>
    <row r="94" spans="2:14" ht="18" customHeight="1" x14ac:dyDescent="0.3">
      <c r="B94" s="156"/>
      <c r="C94" s="155"/>
      <c r="D94" s="155"/>
      <c r="E94" s="155"/>
      <c r="F94" s="155"/>
      <c r="G94" s="155"/>
      <c r="H94" s="155"/>
      <c r="I94" s="155"/>
      <c r="J94" s="155"/>
      <c r="K94" s="155"/>
      <c r="L94" s="155"/>
      <c r="M94" s="155"/>
      <c r="N94" s="155"/>
    </row>
    <row r="95" spans="2:14" ht="18" customHeight="1" x14ac:dyDescent="0.3">
      <c r="B95" s="156"/>
      <c r="C95" s="155"/>
      <c r="D95" s="155"/>
      <c r="E95" s="155"/>
      <c r="F95" s="155"/>
      <c r="G95" s="155"/>
      <c r="H95" s="155"/>
      <c r="I95" s="155"/>
      <c r="J95" s="155"/>
      <c r="K95" s="155"/>
      <c r="L95" s="155"/>
      <c r="M95" s="155"/>
      <c r="N95" s="155"/>
    </row>
    <row r="96" spans="2:14" ht="18" customHeight="1" x14ac:dyDescent="0.3">
      <c r="B96" s="156"/>
      <c r="C96" s="155"/>
      <c r="D96" s="155"/>
      <c r="E96" s="155"/>
      <c r="F96" s="155"/>
      <c r="G96" s="155"/>
      <c r="H96" s="155"/>
      <c r="I96" s="155"/>
      <c r="J96" s="155"/>
      <c r="K96" s="155"/>
      <c r="L96" s="155"/>
      <c r="M96" s="155"/>
      <c r="N96" s="155"/>
    </row>
    <row r="97" spans="2:14" ht="18" customHeight="1" x14ac:dyDescent="0.3">
      <c r="B97" s="156" t="s">
        <v>107</v>
      </c>
      <c r="C97" s="155"/>
      <c r="D97" s="155"/>
      <c r="E97" s="155"/>
      <c r="F97" s="155"/>
      <c r="G97" s="155"/>
      <c r="H97" s="155"/>
      <c r="I97" s="155"/>
      <c r="J97" s="155"/>
      <c r="K97" s="155"/>
      <c r="L97" s="155"/>
      <c r="M97" s="155"/>
      <c r="N97" s="155"/>
    </row>
    <row r="98" spans="2:14" ht="18" customHeight="1" x14ac:dyDescent="0.3">
      <c r="B98" s="156"/>
      <c r="C98" s="155"/>
      <c r="D98" s="155"/>
      <c r="E98" s="155"/>
      <c r="F98" s="155"/>
      <c r="G98" s="155"/>
      <c r="H98" s="155"/>
      <c r="I98" s="155"/>
      <c r="J98" s="155"/>
      <c r="K98" s="155"/>
      <c r="L98" s="155"/>
      <c r="M98" s="155"/>
      <c r="N98" s="155"/>
    </row>
    <row r="99" spans="2:14" ht="18" customHeight="1" x14ac:dyDescent="0.3">
      <c r="B99" s="156"/>
      <c r="C99" s="155"/>
      <c r="D99" s="155"/>
      <c r="E99" s="155"/>
      <c r="F99" s="155"/>
      <c r="G99" s="155"/>
      <c r="H99" s="155"/>
      <c r="I99" s="155"/>
      <c r="J99" s="155"/>
      <c r="K99" s="155"/>
      <c r="L99" s="155"/>
      <c r="M99" s="155"/>
      <c r="N99" s="155"/>
    </row>
    <row r="100" spans="2:14" ht="18" customHeight="1" x14ac:dyDescent="0.3">
      <c r="B100" s="156"/>
      <c r="C100" s="155"/>
      <c r="D100" s="155"/>
      <c r="E100" s="155"/>
      <c r="F100" s="155"/>
      <c r="G100" s="155"/>
      <c r="H100" s="155"/>
      <c r="I100" s="155"/>
      <c r="J100" s="155"/>
      <c r="K100" s="155"/>
      <c r="L100" s="155"/>
      <c r="M100" s="155"/>
      <c r="N100" s="155"/>
    </row>
    <row r="101" spans="2:14" ht="18" customHeight="1" x14ac:dyDescent="0.3">
      <c r="B101" s="156"/>
      <c r="C101" s="155"/>
      <c r="D101" s="155"/>
      <c r="E101" s="155"/>
      <c r="F101" s="155"/>
      <c r="G101" s="155"/>
      <c r="H101" s="155"/>
      <c r="I101" s="155"/>
      <c r="J101" s="155"/>
      <c r="K101" s="155"/>
      <c r="L101" s="155"/>
      <c r="M101" s="155"/>
      <c r="N101" s="155"/>
    </row>
    <row r="102" spans="2:14" ht="18" customHeight="1" x14ac:dyDescent="0.3">
      <c r="B102" s="156"/>
      <c r="C102" s="155"/>
      <c r="D102" s="155"/>
      <c r="E102" s="155"/>
      <c r="F102" s="155"/>
      <c r="G102" s="155"/>
      <c r="H102" s="155"/>
      <c r="I102" s="155"/>
      <c r="J102" s="155"/>
      <c r="K102" s="155"/>
      <c r="L102" s="155"/>
      <c r="M102" s="155"/>
      <c r="N102" s="155"/>
    </row>
    <row r="103" spans="2:14" ht="18" customHeight="1" x14ac:dyDescent="0.3">
      <c r="B103" s="156"/>
      <c r="C103" s="155"/>
      <c r="D103" s="155"/>
      <c r="E103" s="155"/>
      <c r="F103" s="155"/>
      <c r="G103" s="155"/>
      <c r="H103" s="155"/>
      <c r="I103" s="155"/>
      <c r="J103" s="155"/>
      <c r="K103" s="155"/>
      <c r="L103" s="155"/>
      <c r="M103" s="155"/>
      <c r="N103" s="155"/>
    </row>
    <row r="104" spans="2:14" ht="18" customHeight="1" x14ac:dyDescent="0.3">
      <c r="B104" s="156"/>
      <c r="C104" s="155"/>
      <c r="D104" s="155"/>
      <c r="E104" s="155"/>
      <c r="F104" s="155"/>
      <c r="G104" s="155"/>
      <c r="H104" s="155"/>
      <c r="I104" s="155"/>
      <c r="J104" s="155"/>
      <c r="K104" s="155"/>
      <c r="L104" s="155"/>
      <c r="M104" s="155"/>
      <c r="N104" s="155"/>
    </row>
    <row r="105" spans="2:14" ht="18" customHeight="1" x14ac:dyDescent="0.3">
      <c r="B105" s="156"/>
      <c r="C105" s="155"/>
      <c r="D105" s="155"/>
      <c r="E105" s="155"/>
      <c r="F105" s="155"/>
      <c r="G105" s="155"/>
      <c r="H105" s="155"/>
      <c r="I105" s="155"/>
      <c r="J105" s="155"/>
      <c r="K105" s="155"/>
      <c r="L105" s="155"/>
      <c r="M105" s="155"/>
      <c r="N105" s="155"/>
    </row>
    <row r="106" spans="2:14" ht="18" customHeight="1" x14ac:dyDescent="0.3">
      <c r="B106" s="156"/>
      <c r="C106" s="155"/>
      <c r="D106" s="155"/>
      <c r="E106" s="155"/>
      <c r="F106" s="155"/>
      <c r="G106" s="155"/>
      <c r="H106" s="155"/>
      <c r="I106" s="155"/>
      <c r="J106" s="155"/>
      <c r="K106" s="155"/>
      <c r="L106" s="155"/>
      <c r="M106" s="155"/>
      <c r="N106" s="155"/>
    </row>
    <row r="107" spans="2:14" ht="18" customHeight="1" x14ac:dyDescent="0.3">
      <c r="B107" s="156"/>
      <c r="C107" s="155"/>
      <c r="D107" s="155"/>
      <c r="E107" s="155"/>
      <c r="F107" s="155"/>
      <c r="G107" s="155"/>
      <c r="H107" s="155"/>
      <c r="I107" s="155"/>
      <c r="J107" s="155"/>
      <c r="K107" s="155"/>
      <c r="L107" s="155"/>
      <c r="M107" s="155"/>
      <c r="N107" s="155"/>
    </row>
    <row r="108" spans="2:14" ht="18" customHeight="1" x14ac:dyDescent="0.3">
      <c r="B108" s="156"/>
      <c r="C108" s="155"/>
      <c r="D108" s="155"/>
      <c r="E108" s="155"/>
      <c r="F108" s="155"/>
      <c r="G108" s="155"/>
      <c r="H108" s="155"/>
      <c r="I108" s="155"/>
      <c r="J108" s="155"/>
      <c r="K108" s="155"/>
      <c r="L108" s="155"/>
      <c r="M108" s="155"/>
      <c r="N108" s="155"/>
    </row>
    <row r="109" spans="2:14" ht="18" customHeight="1" x14ac:dyDescent="0.3">
      <c r="B109" s="156"/>
      <c r="C109" s="155"/>
      <c r="D109" s="155"/>
      <c r="E109" s="155"/>
      <c r="F109" s="155"/>
      <c r="G109" s="155"/>
      <c r="H109" s="155"/>
      <c r="I109" s="155"/>
      <c r="J109" s="155"/>
      <c r="K109" s="155"/>
      <c r="L109" s="155"/>
      <c r="M109" s="155"/>
      <c r="N109" s="155"/>
    </row>
    <row r="110" spans="2:14" ht="18" customHeight="1" x14ac:dyDescent="0.3">
      <c r="B110" s="159" t="s">
        <v>108</v>
      </c>
      <c r="C110" s="155"/>
      <c r="D110" s="155"/>
      <c r="E110" s="155"/>
      <c r="F110" s="155"/>
      <c r="G110" s="155"/>
      <c r="H110" s="155"/>
      <c r="I110" s="155"/>
      <c r="J110" s="155"/>
      <c r="K110" s="155"/>
      <c r="L110" s="155"/>
      <c r="M110" s="155"/>
      <c r="N110" s="155"/>
    </row>
    <row r="111" spans="2:14" ht="18" customHeight="1" x14ac:dyDescent="0.3">
      <c r="B111" s="159"/>
      <c r="C111" s="155"/>
      <c r="D111" s="155"/>
      <c r="E111" s="155"/>
      <c r="F111" s="155"/>
      <c r="G111" s="155"/>
      <c r="H111" s="155"/>
      <c r="I111" s="155"/>
      <c r="J111" s="155"/>
      <c r="K111" s="155"/>
      <c r="L111" s="155"/>
      <c r="M111" s="155"/>
      <c r="N111" s="155"/>
    </row>
    <row r="112" spans="2:14" ht="18" customHeight="1" x14ac:dyDescent="0.45">
      <c r="B112" s="158" t="s">
        <v>109</v>
      </c>
      <c r="C112" s="155"/>
      <c r="D112" s="155"/>
      <c r="E112" s="155"/>
      <c r="F112" s="155"/>
      <c r="G112" s="155"/>
      <c r="H112" s="155"/>
      <c r="I112" s="155"/>
      <c r="J112" s="155"/>
      <c r="K112" s="155"/>
      <c r="L112" s="155"/>
      <c r="M112" s="155"/>
      <c r="N112" s="155"/>
    </row>
    <row r="113" spans="1:14" ht="18" customHeight="1" x14ac:dyDescent="0.3">
      <c r="B113" s="159"/>
      <c r="C113" s="155"/>
      <c r="D113" s="155"/>
      <c r="E113" s="155"/>
      <c r="F113" s="155"/>
      <c r="G113" s="155"/>
      <c r="H113" s="155"/>
      <c r="I113" s="155"/>
      <c r="J113" s="155"/>
      <c r="K113" s="155"/>
      <c r="L113" s="155"/>
      <c r="M113" s="155"/>
      <c r="N113" s="155"/>
    </row>
    <row r="114" spans="1:14" ht="18" customHeight="1" x14ac:dyDescent="0.3">
      <c r="B114" s="240" t="s">
        <v>110</v>
      </c>
      <c r="C114" s="240"/>
      <c r="D114" s="240"/>
      <c r="E114" s="240"/>
      <c r="F114" s="240"/>
      <c r="G114" s="240"/>
      <c r="H114" s="240"/>
      <c r="I114" s="240"/>
      <c r="J114" s="240"/>
      <c r="K114" s="155"/>
      <c r="L114" s="155"/>
      <c r="M114" s="155"/>
      <c r="N114" s="155"/>
    </row>
    <row r="115" spans="1:14" ht="18" customHeight="1" x14ac:dyDescent="0.3">
      <c r="B115" s="240"/>
      <c r="C115" s="240"/>
      <c r="D115" s="240"/>
      <c r="E115" s="240"/>
      <c r="F115" s="240"/>
      <c r="G115" s="240"/>
      <c r="H115" s="240"/>
      <c r="I115" s="240"/>
      <c r="J115" s="240"/>
      <c r="K115" s="155"/>
      <c r="L115" s="155"/>
      <c r="M115" s="155"/>
      <c r="N115" s="155"/>
    </row>
    <row r="116" spans="1:14" ht="18" customHeight="1" x14ac:dyDescent="0.3">
      <c r="B116" s="240"/>
      <c r="C116" s="240"/>
      <c r="D116" s="240"/>
      <c r="E116" s="240"/>
      <c r="F116" s="240"/>
      <c r="G116" s="240"/>
      <c r="H116" s="240"/>
      <c r="I116" s="240"/>
      <c r="J116" s="240"/>
      <c r="K116" s="155"/>
      <c r="L116" s="155"/>
      <c r="M116" s="155"/>
      <c r="N116" s="155"/>
    </row>
    <row r="117" spans="1:14" ht="18" customHeight="1" x14ac:dyDescent="0.3">
      <c r="B117" s="240"/>
      <c r="C117" s="240"/>
      <c r="D117" s="240"/>
      <c r="E117" s="240"/>
      <c r="F117" s="240"/>
      <c r="G117" s="240"/>
      <c r="H117" s="240"/>
      <c r="I117" s="240"/>
      <c r="J117" s="240"/>
      <c r="K117" s="155"/>
      <c r="L117" s="155"/>
      <c r="M117" s="155"/>
      <c r="N117" s="155"/>
    </row>
    <row r="118" spans="1:14" ht="18" customHeight="1" x14ac:dyDescent="0.3">
      <c r="B118" s="155"/>
      <c r="C118" s="155"/>
      <c r="D118" s="155"/>
      <c r="E118" s="155"/>
      <c r="F118" s="155"/>
      <c r="G118" s="155"/>
      <c r="H118" s="155"/>
      <c r="I118" s="155"/>
      <c r="J118" s="155"/>
      <c r="K118" s="155"/>
      <c r="L118" s="155"/>
      <c r="M118" s="155"/>
      <c r="N118" s="155"/>
    </row>
    <row r="119" spans="1:14" ht="18" customHeight="1" x14ac:dyDescent="0.3">
      <c r="B119" s="155"/>
      <c r="C119" s="155"/>
      <c r="D119" s="155"/>
      <c r="E119" s="155"/>
      <c r="F119" s="155"/>
      <c r="G119" s="155"/>
      <c r="H119" s="155"/>
      <c r="I119" s="155"/>
      <c r="J119" s="155"/>
      <c r="K119" s="155"/>
      <c r="L119" s="155"/>
      <c r="M119" s="155"/>
      <c r="N119" s="155"/>
    </row>
    <row r="120" spans="1:14" ht="18" customHeight="1" x14ac:dyDescent="0.3">
      <c r="B120" s="155"/>
      <c r="C120" s="155"/>
      <c r="D120" s="155"/>
      <c r="E120" s="155"/>
      <c r="F120" s="155"/>
      <c r="G120" s="155"/>
      <c r="H120" s="155"/>
      <c r="I120" s="155"/>
      <c r="J120" s="155"/>
      <c r="K120" s="155"/>
      <c r="L120" s="155"/>
      <c r="M120" s="155"/>
      <c r="N120" s="155"/>
    </row>
    <row r="121" spans="1:14" ht="18" customHeight="1" x14ac:dyDescent="0.3">
      <c r="B121" s="155"/>
      <c r="C121" s="160"/>
      <c r="D121" s="161"/>
      <c r="E121" s="161"/>
      <c r="F121" s="161"/>
      <c r="G121" s="161"/>
      <c r="H121" s="161"/>
      <c r="I121" s="155"/>
      <c r="J121" s="155"/>
      <c r="K121" s="155"/>
      <c r="L121" s="155"/>
      <c r="M121" s="155"/>
      <c r="N121" s="155"/>
    </row>
    <row r="122" spans="1:14" ht="18" customHeight="1" x14ac:dyDescent="0.3">
      <c r="A122" s="162"/>
      <c r="B122" s="163"/>
      <c r="C122" s="164"/>
      <c r="D122" s="161"/>
      <c r="E122" s="161"/>
      <c r="F122" s="161"/>
      <c r="G122" s="161"/>
      <c r="H122" s="161"/>
      <c r="I122" s="155"/>
      <c r="J122" s="155"/>
      <c r="K122" s="155"/>
      <c r="L122" s="155"/>
      <c r="M122" s="155"/>
      <c r="N122" s="155"/>
    </row>
    <row r="123" spans="1:14" ht="18" customHeight="1" x14ac:dyDescent="0.3">
      <c r="A123" s="162"/>
      <c r="B123" s="238"/>
      <c r="C123" s="243"/>
      <c r="D123" s="243"/>
      <c r="E123" s="243"/>
      <c r="F123" s="243"/>
      <c r="G123" s="243"/>
      <c r="H123" s="243"/>
      <c r="I123" s="155"/>
      <c r="J123" s="155"/>
      <c r="K123" s="155"/>
      <c r="L123" s="155"/>
      <c r="M123" s="155"/>
      <c r="N123" s="155"/>
    </row>
    <row r="124" spans="1:14" ht="18" customHeight="1" x14ac:dyDescent="0.3">
      <c r="A124" s="162"/>
      <c r="B124" s="244"/>
      <c r="C124" s="237"/>
      <c r="D124" s="237"/>
      <c r="E124" s="237"/>
      <c r="F124" s="237"/>
      <c r="G124" s="237"/>
      <c r="H124" s="237"/>
      <c r="I124" s="155"/>
      <c r="J124" s="155"/>
      <c r="K124" s="155"/>
      <c r="L124" s="155"/>
      <c r="M124" s="155"/>
      <c r="N124" s="155"/>
    </row>
    <row r="125" spans="1:14" ht="18" customHeight="1" x14ac:dyDescent="0.3">
      <c r="A125" s="162"/>
      <c r="B125" s="236"/>
      <c r="C125" s="237"/>
      <c r="D125" s="237"/>
      <c r="E125" s="237"/>
      <c r="F125" s="237"/>
      <c r="G125" s="237"/>
      <c r="H125" s="237"/>
      <c r="I125" s="155"/>
      <c r="J125" s="155"/>
      <c r="K125" s="155"/>
      <c r="L125" s="155"/>
      <c r="M125" s="155"/>
      <c r="N125" s="155"/>
    </row>
    <row r="126" spans="1:14" ht="18" customHeight="1" x14ac:dyDescent="0.3">
      <c r="A126" s="162"/>
      <c r="B126" s="238"/>
      <c r="C126" s="239"/>
      <c r="D126" s="239"/>
      <c r="E126" s="239"/>
      <c r="F126" s="239"/>
      <c r="G126" s="239"/>
      <c r="H126" s="239"/>
      <c r="I126" s="155"/>
      <c r="J126" s="155"/>
      <c r="K126" s="155"/>
      <c r="L126" s="155"/>
      <c r="M126" s="155"/>
      <c r="N126" s="155"/>
    </row>
    <row r="127" spans="1:14" ht="18" customHeight="1" x14ac:dyDescent="0.3">
      <c r="A127" s="162"/>
      <c r="B127" s="165"/>
      <c r="C127" s="164"/>
      <c r="D127" s="166"/>
      <c r="E127" s="167"/>
      <c r="F127" s="167"/>
      <c r="G127" s="167"/>
      <c r="H127" s="167"/>
      <c r="I127" s="155"/>
      <c r="J127" s="155"/>
      <c r="K127" s="155"/>
      <c r="L127" s="155"/>
      <c r="M127" s="155"/>
      <c r="N127" s="155"/>
    </row>
    <row r="128" spans="1:14" ht="18" customHeight="1" x14ac:dyDescent="0.3">
      <c r="A128" s="162"/>
      <c r="B128" s="160"/>
      <c r="C128" s="164"/>
      <c r="D128" s="166"/>
      <c r="E128" s="167"/>
      <c r="F128" s="167"/>
      <c r="G128" s="167"/>
      <c r="H128" s="167"/>
      <c r="I128" s="155"/>
      <c r="J128" s="155"/>
      <c r="K128" s="155"/>
      <c r="L128" s="155"/>
      <c r="M128" s="155"/>
      <c r="N128" s="155"/>
    </row>
    <row r="129" spans="1:14" ht="18" customHeight="1" x14ac:dyDescent="0.3">
      <c r="A129" s="162"/>
      <c r="B129" s="168"/>
      <c r="C129" s="164"/>
      <c r="D129" s="169"/>
      <c r="E129" s="167"/>
      <c r="F129" s="167"/>
      <c r="G129" s="167"/>
      <c r="H129" s="167"/>
      <c r="I129" s="155"/>
      <c r="J129" s="155"/>
      <c r="K129" s="155"/>
      <c r="L129" s="155"/>
      <c r="M129" s="155"/>
      <c r="N129" s="155"/>
    </row>
    <row r="130" spans="1:14" ht="18" customHeight="1" x14ac:dyDescent="0.3">
      <c r="A130" s="162"/>
      <c r="B130" s="164"/>
      <c r="C130" s="164"/>
      <c r="D130" s="169"/>
      <c r="E130" s="167"/>
      <c r="F130" s="167"/>
      <c r="G130" s="167"/>
      <c r="H130" s="167"/>
      <c r="I130" s="155"/>
      <c r="J130" s="155"/>
      <c r="K130" s="155"/>
      <c r="L130" s="155"/>
      <c r="M130" s="155"/>
      <c r="N130" s="155"/>
    </row>
    <row r="131" spans="1:14" ht="18" customHeight="1" x14ac:dyDescent="0.3">
      <c r="A131" s="162"/>
      <c r="B131" s="170"/>
      <c r="C131" s="164"/>
      <c r="D131" s="169"/>
      <c r="E131" s="167"/>
      <c r="F131" s="167"/>
      <c r="G131" s="167"/>
      <c r="H131" s="167"/>
      <c r="I131" s="155"/>
      <c r="J131" s="155"/>
      <c r="K131" s="155"/>
      <c r="L131" s="155"/>
      <c r="M131" s="155"/>
      <c r="N131" s="155"/>
    </row>
    <row r="132" spans="1:14" ht="18" customHeight="1" x14ac:dyDescent="0.3">
      <c r="A132" s="162"/>
      <c r="B132" s="170"/>
      <c r="C132" s="164"/>
      <c r="D132" s="169"/>
      <c r="E132" s="167"/>
      <c r="F132" s="167"/>
      <c r="G132" s="167"/>
      <c r="H132" s="167"/>
      <c r="I132" s="155"/>
      <c r="J132" s="155"/>
      <c r="K132" s="155"/>
      <c r="L132" s="155"/>
      <c r="M132" s="155"/>
      <c r="N132" s="155"/>
    </row>
    <row r="133" spans="1:14" ht="18" customHeight="1" x14ac:dyDescent="0.3">
      <c r="A133" s="162"/>
      <c r="B133" s="170"/>
      <c r="C133" s="164"/>
      <c r="D133" s="167"/>
      <c r="E133" s="167"/>
      <c r="F133" s="167"/>
      <c r="G133" s="167"/>
      <c r="H133" s="167"/>
      <c r="I133" s="155"/>
      <c r="J133" s="155"/>
      <c r="K133" s="155"/>
      <c r="L133" s="155"/>
      <c r="M133" s="155"/>
      <c r="N133" s="155"/>
    </row>
    <row r="134" spans="1:14" ht="18" customHeight="1" x14ac:dyDescent="0.3">
      <c r="B134" s="155"/>
      <c r="C134" s="155"/>
      <c r="D134" s="155"/>
      <c r="E134" s="155"/>
      <c r="F134" s="155"/>
      <c r="G134" s="155"/>
      <c r="H134" s="155"/>
      <c r="I134" s="155"/>
      <c r="J134" s="155"/>
      <c r="K134" s="155"/>
      <c r="L134" s="155"/>
      <c r="M134" s="155"/>
      <c r="N134" s="155"/>
    </row>
    <row r="135" spans="1:14" ht="18" customHeight="1" x14ac:dyDescent="0.3">
      <c r="B135" s="155"/>
      <c r="C135" s="155"/>
      <c r="D135" s="155"/>
      <c r="E135" s="155"/>
      <c r="F135" s="155"/>
      <c r="G135" s="155"/>
      <c r="H135" s="155"/>
      <c r="I135" s="155"/>
      <c r="J135" s="155"/>
      <c r="K135" s="155"/>
      <c r="L135" s="155"/>
      <c r="M135" s="155"/>
      <c r="N135" s="155"/>
    </row>
    <row r="136" spans="1:14" ht="18" customHeight="1" x14ac:dyDescent="0.3">
      <c r="B136" s="155"/>
      <c r="C136" s="155"/>
      <c r="D136" s="155"/>
      <c r="E136" s="155"/>
      <c r="F136" s="155"/>
      <c r="G136" s="155"/>
      <c r="H136" s="155"/>
      <c r="I136" s="155"/>
      <c r="J136" s="155"/>
      <c r="K136" s="155"/>
      <c r="L136" s="155"/>
      <c r="M136" s="155"/>
      <c r="N136" s="155"/>
    </row>
    <row r="137" spans="1:14" ht="18" customHeight="1" x14ac:dyDescent="0.3">
      <c r="B137" s="155"/>
      <c r="C137" s="155"/>
      <c r="D137" s="155"/>
      <c r="E137" s="155"/>
      <c r="F137" s="155"/>
      <c r="G137" s="155"/>
      <c r="H137" s="155"/>
      <c r="I137" s="155"/>
      <c r="J137" s="155"/>
      <c r="K137" s="155"/>
      <c r="L137" s="155"/>
      <c r="M137" s="155"/>
      <c r="N137" s="155"/>
    </row>
    <row r="138" spans="1:14" ht="18" customHeight="1" x14ac:dyDescent="0.3">
      <c r="B138" s="155"/>
      <c r="C138" s="155"/>
      <c r="D138" s="155"/>
      <c r="E138" s="155"/>
      <c r="F138" s="155"/>
      <c r="G138" s="155"/>
      <c r="H138" s="155"/>
      <c r="I138" s="155"/>
      <c r="J138" s="155"/>
      <c r="K138" s="155"/>
      <c r="L138" s="155"/>
      <c r="M138" s="155"/>
      <c r="N138" s="155"/>
    </row>
    <row r="139" spans="1:14" ht="18" customHeight="1" x14ac:dyDescent="0.3">
      <c r="B139" s="155"/>
      <c r="C139" s="155"/>
      <c r="D139" s="155"/>
      <c r="E139" s="155"/>
      <c r="F139" s="155"/>
      <c r="G139" s="155"/>
      <c r="H139" s="155"/>
      <c r="I139" s="155"/>
      <c r="J139" s="155"/>
      <c r="K139" s="155"/>
      <c r="L139" s="155"/>
      <c r="M139" s="155"/>
      <c r="N139" s="155"/>
    </row>
    <row r="140" spans="1:14" ht="18" customHeight="1" x14ac:dyDescent="0.3">
      <c r="B140" s="155"/>
      <c r="C140" s="155"/>
      <c r="D140" s="155"/>
      <c r="E140" s="155"/>
      <c r="F140" s="155"/>
      <c r="G140" s="155"/>
      <c r="H140" s="155"/>
      <c r="I140" s="155"/>
      <c r="J140" s="155"/>
      <c r="K140" s="155"/>
      <c r="L140" s="155"/>
      <c r="M140" s="155"/>
      <c r="N140" s="155"/>
    </row>
    <row r="141" spans="1:14" ht="18" customHeight="1" x14ac:dyDescent="0.3">
      <c r="B141" s="155"/>
      <c r="C141" s="155"/>
      <c r="D141" s="155"/>
      <c r="E141" s="155"/>
      <c r="F141" s="155"/>
      <c r="G141" s="155"/>
      <c r="H141" s="155"/>
      <c r="I141" s="155"/>
      <c r="J141" s="155"/>
      <c r="K141" s="155"/>
      <c r="L141" s="155"/>
      <c r="M141" s="155"/>
      <c r="N141" s="155"/>
    </row>
    <row r="142" spans="1:14" ht="18" customHeight="1" x14ac:dyDescent="0.3">
      <c r="B142" s="155"/>
      <c r="C142" s="155"/>
      <c r="D142" s="155"/>
      <c r="E142" s="155"/>
      <c r="F142" s="155"/>
      <c r="G142" s="155"/>
      <c r="H142" s="155"/>
      <c r="I142" s="155"/>
      <c r="J142" s="155"/>
      <c r="K142" s="155"/>
      <c r="L142" s="155"/>
      <c r="M142" s="155"/>
      <c r="N142" s="155"/>
    </row>
    <row r="143" spans="1:14" ht="18" customHeight="1" x14ac:dyDescent="0.3">
      <c r="B143" s="155"/>
      <c r="C143" s="155"/>
      <c r="D143" s="155"/>
      <c r="E143" s="155"/>
      <c r="F143" s="155"/>
      <c r="G143" s="155"/>
      <c r="H143" s="155"/>
      <c r="I143" s="155"/>
      <c r="J143" s="155"/>
      <c r="K143" s="155"/>
      <c r="L143" s="155"/>
      <c r="M143" s="155"/>
      <c r="N143" s="155"/>
    </row>
    <row r="144" spans="1:14" ht="18" customHeight="1" x14ac:dyDescent="0.3">
      <c r="B144" s="155"/>
      <c r="C144" s="155"/>
      <c r="D144" s="155"/>
      <c r="E144" s="155"/>
      <c r="F144" s="155"/>
      <c r="G144" s="155"/>
      <c r="H144" s="155"/>
      <c r="I144" s="155"/>
      <c r="J144" s="155"/>
      <c r="K144" s="155"/>
      <c r="L144" s="155"/>
      <c r="M144" s="155"/>
      <c r="N144" s="155"/>
    </row>
    <row r="145" spans="2:14" ht="18" customHeight="1" x14ac:dyDescent="0.3">
      <c r="B145" s="155"/>
      <c r="C145" s="155"/>
      <c r="D145" s="155"/>
      <c r="E145" s="155"/>
      <c r="F145" s="155"/>
      <c r="G145" s="155"/>
      <c r="H145" s="155"/>
      <c r="I145" s="155"/>
      <c r="J145" s="155"/>
      <c r="K145" s="155"/>
      <c r="L145" s="155"/>
      <c r="M145" s="155"/>
      <c r="N145" s="155"/>
    </row>
    <row r="146" spans="2:14" ht="18" customHeight="1" x14ac:dyDescent="0.3">
      <c r="B146" s="155"/>
      <c r="C146" s="155"/>
      <c r="D146" s="155"/>
      <c r="E146" s="155"/>
      <c r="F146" s="155"/>
      <c r="G146" s="155"/>
      <c r="H146" s="155"/>
      <c r="I146" s="155"/>
      <c r="J146" s="155"/>
      <c r="K146" s="155"/>
      <c r="L146" s="155"/>
      <c r="M146" s="155"/>
      <c r="N146" s="155"/>
    </row>
    <row r="147" spans="2:14" ht="18" customHeight="1" x14ac:dyDescent="0.3">
      <c r="B147" s="155"/>
      <c r="C147" s="155"/>
      <c r="D147" s="155"/>
      <c r="E147" s="155"/>
      <c r="F147" s="155"/>
      <c r="G147" s="155"/>
      <c r="H147" s="155"/>
      <c r="I147" s="155"/>
      <c r="J147" s="155"/>
      <c r="K147" s="155"/>
      <c r="L147" s="155"/>
      <c r="M147" s="155"/>
      <c r="N147" s="155"/>
    </row>
    <row r="148" spans="2:14" ht="18" customHeight="1" x14ac:dyDescent="0.3">
      <c r="B148" s="155"/>
      <c r="C148" s="155"/>
      <c r="D148" s="155"/>
      <c r="E148" s="155"/>
      <c r="F148" s="155"/>
      <c r="G148" s="155"/>
      <c r="H148" s="155"/>
      <c r="I148" s="155"/>
      <c r="J148" s="155"/>
      <c r="K148" s="155"/>
      <c r="L148" s="155"/>
      <c r="M148" s="155"/>
      <c r="N148" s="155"/>
    </row>
    <row r="149" spans="2:14" ht="18" customHeight="1" x14ac:dyDescent="0.3">
      <c r="B149" s="155"/>
      <c r="C149" s="155"/>
      <c r="D149" s="155"/>
      <c r="E149" s="155"/>
      <c r="F149" s="155"/>
      <c r="G149" s="155"/>
      <c r="H149" s="155"/>
      <c r="I149" s="155"/>
      <c r="J149" s="155"/>
      <c r="K149" s="155"/>
      <c r="L149" s="155"/>
      <c r="M149" s="155"/>
      <c r="N149" s="155"/>
    </row>
    <row r="150" spans="2:14" ht="18" customHeight="1" x14ac:dyDescent="0.3">
      <c r="B150" s="155"/>
      <c r="C150" s="155"/>
      <c r="D150" s="155"/>
      <c r="E150" s="155"/>
      <c r="F150" s="155"/>
      <c r="G150" s="155"/>
      <c r="H150" s="155"/>
      <c r="I150" s="155"/>
      <c r="J150" s="155"/>
      <c r="K150" s="155"/>
      <c r="L150" s="155"/>
      <c r="M150" s="155"/>
      <c r="N150" s="155"/>
    </row>
    <row r="151" spans="2:14" ht="18" customHeight="1" x14ac:dyDescent="0.3">
      <c r="B151" s="155"/>
      <c r="C151" s="155"/>
      <c r="D151" s="155"/>
      <c r="E151" s="155"/>
      <c r="F151" s="155"/>
      <c r="G151" s="155"/>
      <c r="H151" s="155"/>
      <c r="I151" s="155"/>
      <c r="J151" s="155"/>
      <c r="K151" s="155"/>
      <c r="L151" s="155"/>
      <c r="M151" s="155"/>
      <c r="N151" s="155"/>
    </row>
    <row r="152" spans="2:14" ht="18" customHeight="1" x14ac:dyDescent="0.3">
      <c r="B152" s="155"/>
      <c r="C152" s="155"/>
      <c r="D152" s="155"/>
      <c r="E152" s="155"/>
      <c r="F152" s="155"/>
      <c r="G152" s="155"/>
      <c r="H152" s="155"/>
      <c r="I152" s="155"/>
      <c r="J152" s="155"/>
      <c r="K152" s="155"/>
      <c r="L152" s="155"/>
      <c r="M152" s="155"/>
      <c r="N152" s="155"/>
    </row>
    <row r="153" spans="2:14" ht="18" customHeight="1" x14ac:dyDescent="0.3">
      <c r="B153" s="155"/>
      <c r="C153" s="155"/>
      <c r="D153" s="155"/>
      <c r="E153" s="155"/>
      <c r="F153" s="155"/>
      <c r="G153" s="155"/>
      <c r="H153" s="155"/>
      <c r="I153" s="155"/>
      <c r="J153" s="155"/>
      <c r="K153" s="155"/>
      <c r="L153" s="155"/>
      <c r="M153" s="155"/>
      <c r="N153" s="155"/>
    </row>
    <row r="154" spans="2:14" ht="18" customHeight="1" x14ac:dyDescent="0.3">
      <c r="B154" s="155"/>
      <c r="C154" s="155"/>
      <c r="D154" s="155"/>
      <c r="E154" s="155"/>
      <c r="F154" s="155"/>
      <c r="G154" s="155"/>
      <c r="H154" s="155"/>
      <c r="I154" s="155"/>
      <c r="J154" s="155"/>
      <c r="K154" s="155"/>
      <c r="L154" s="155"/>
      <c r="M154" s="155"/>
      <c r="N154" s="155"/>
    </row>
    <row r="155" spans="2:14" ht="18" customHeight="1" x14ac:dyDescent="0.3">
      <c r="B155" s="155"/>
      <c r="C155" s="155"/>
      <c r="D155" s="155"/>
      <c r="E155" s="155"/>
      <c r="F155" s="155"/>
      <c r="G155" s="155"/>
      <c r="H155" s="155"/>
      <c r="I155" s="155"/>
      <c r="J155" s="155"/>
      <c r="K155" s="155"/>
      <c r="L155" s="155"/>
      <c r="M155" s="155"/>
      <c r="N155" s="155"/>
    </row>
    <row r="156" spans="2:14" ht="18" customHeight="1" x14ac:dyDescent="0.3">
      <c r="B156" s="155"/>
      <c r="C156" s="155"/>
      <c r="D156" s="155"/>
      <c r="E156" s="155"/>
      <c r="F156" s="155"/>
      <c r="G156" s="155"/>
      <c r="H156" s="155"/>
      <c r="I156" s="155"/>
      <c r="J156" s="155"/>
      <c r="K156" s="155"/>
      <c r="L156" s="155"/>
      <c r="M156" s="155"/>
      <c r="N156" s="155"/>
    </row>
    <row r="157" spans="2:14" ht="18" customHeight="1" x14ac:dyDescent="0.3">
      <c r="B157" s="155"/>
      <c r="C157" s="155"/>
      <c r="D157" s="155"/>
      <c r="E157" s="155"/>
      <c r="F157" s="155"/>
      <c r="G157" s="155"/>
      <c r="H157" s="155"/>
      <c r="I157" s="155"/>
      <c r="J157" s="155"/>
      <c r="K157" s="155"/>
      <c r="L157" s="155"/>
      <c r="M157" s="155"/>
      <c r="N157" s="155"/>
    </row>
    <row r="158" spans="2:14" ht="18" customHeight="1" x14ac:dyDescent="0.3">
      <c r="B158" s="155"/>
      <c r="C158" s="155"/>
      <c r="D158" s="155"/>
      <c r="E158" s="155"/>
      <c r="F158" s="155"/>
      <c r="G158" s="155"/>
      <c r="H158" s="155"/>
      <c r="I158" s="155"/>
      <c r="J158" s="155"/>
      <c r="K158" s="155"/>
      <c r="L158" s="155"/>
      <c r="M158" s="155"/>
      <c r="N158" s="155"/>
    </row>
    <row r="159" spans="2:14" ht="18" customHeight="1" x14ac:dyDescent="0.3">
      <c r="B159" s="155"/>
      <c r="C159" s="155"/>
      <c r="D159" s="155"/>
      <c r="E159" s="155"/>
      <c r="F159" s="155"/>
      <c r="G159" s="155"/>
      <c r="H159" s="155"/>
      <c r="I159" s="155"/>
      <c r="J159" s="155"/>
      <c r="K159" s="155"/>
      <c r="L159" s="155"/>
      <c r="M159" s="155"/>
      <c r="N159" s="155"/>
    </row>
    <row r="160" spans="2:14" ht="18" customHeight="1" x14ac:dyDescent="0.3">
      <c r="B160" s="155"/>
      <c r="C160" s="155"/>
      <c r="D160" s="155"/>
      <c r="E160" s="155"/>
      <c r="F160" s="155"/>
      <c r="G160" s="155"/>
      <c r="H160" s="155"/>
      <c r="I160" s="155"/>
      <c r="J160" s="155"/>
      <c r="K160" s="155"/>
      <c r="L160" s="155"/>
      <c r="M160" s="155"/>
      <c r="N160" s="155"/>
    </row>
    <row r="161" spans="2:14" ht="18" customHeight="1" x14ac:dyDescent="0.3">
      <c r="B161" s="155"/>
      <c r="C161" s="155"/>
      <c r="D161" s="155"/>
      <c r="E161" s="155"/>
      <c r="F161" s="155"/>
      <c r="G161" s="155"/>
      <c r="H161" s="155"/>
      <c r="I161" s="155"/>
      <c r="J161" s="155"/>
      <c r="K161" s="155"/>
      <c r="L161" s="155"/>
      <c r="M161" s="155"/>
      <c r="N161" s="155"/>
    </row>
    <row r="162" spans="2:14" ht="18" customHeight="1" x14ac:dyDescent="0.3">
      <c r="B162" s="155"/>
      <c r="C162" s="155"/>
      <c r="D162" s="155"/>
      <c r="E162" s="155"/>
      <c r="F162" s="155"/>
      <c r="G162" s="155"/>
      <c r="H162" s="155"/>
      <c r="I162" s="155"/>
      <c r="J162" s="155"/>
      <c r="K162" s="155"/>
      <c r="L162" s="155"/>
      <c r="M162" s="155"/>
      <c r="N162" s="155"/>
    </row>
    <row r="163" spans="2:14" ht="18" customHeight="1" x14ac:dyDescent="0.3">
      <c r="B163" s="155"/>
      <c r="C163" s="155"/>
      <c r="D163" s="155"/>
      <c r="E163" s="155"/>
      <c r="F163" s="155"/>
      <c r="G163" s="155"/>
      <c r="H163" s="155"/>
      <c r="I163" s="155"/>
      <c r="J163" s="155"/>
      <c r="K163" s="155"/>
      <c r="L163" s="155"/>
      <c r="M163" s="155"/>
      <c r="N163" s="155"/>
    </row>
    <row r="164" spans="2:14" ht="18" customHeight="1" x14ac:dyDescent="0.3">
      <c r="B164" s="155"/>
      <c r="C164" s="155"/>
      <c r="D164" s="155"/>
      <c r="E164" s="155"/>
      <c r="F164" s="155"/>
      <c r="G164" s="155"/>
      <c r="H164" s="155"/>
      <c r="I164" s="155"/>
      <c r="J164" s="155"/>
      <c r="K164" s="155"/>
      <c r="L164" s="155"/>
      <c r="M164" s="155"/>
      <c r="N164" s="155"/>
    </row>
    <row r="165" spans="2:14" ht="18" customHeight="1" x14ac:dyDescent="0.3">
      <c r="B165" s="155"/>
      <c r="C165" s="155"/>
      <c r="D165" s="155"/>
      <c r="E165" s="155"/>
      <c r="F165" s="155"/>
      <c r="G165" s="155"/>
      <c r="H165" s="155"/>
      <c r="I165" s="155"/>
      <c r="J165" s="155"/>
      <c r="K165" s="155"/>
      <c r="L165" s="155"/>
      <c r="M165" s="155"/>
      <c r="N165" s="155"/>
    </row>
    <row r="166" spans="2:14" ht="18" customHeight="1" x14ac:dyDescent="0.3">
      <c r="B166" s="155"/>
      <c r="C166" s="155"/>
      <c r="D166" s="155"/>
      <c r="E166" s="155"/>
      <c r="F166" s="155"/>
      <c r="G166" s="155"/>
      <c r="H166" s="155"/>
      <c r="I166" s="155"/>
      <c r="J166" s="155"/>
      <c r="K166" s="155"/>
      <c r="L166" s="155"/>
      <c r="M166" s="155"/>
      <c r="N166" s="155"/>
    </row>
    <row r="167" spans="2:14" ht="18" customHeight="1" x14ac:dyDescent="0.3">
      <c r="B167" s="155"/>
      <c r="C167" s="155"/>
      <c r="D167" s="155"/>
      <c r="E167" s="155"/>
      <c r="F167" s="155"/>
      <c r="G167" s="155"/>
      <c r="H167" s="155"/>
      <c r="I167" s="155"/>
      <c r="J167" s="155"/>
      <c r="K167" s="155"/>
      <c r="L167" s="155"/>
      <c r="M167" s="155"/>
      <c r="N167" s="155"/>
    </row>
    <row r="168" spans="2:14" ht="18" customHeight="1" x14ac:dyDescent="0.3">
      <c r="B168" s="155"/>
      <c r="C168" s="155"/>
      <c r="D168" s="155"/>
      <c r="E168" s="155"/>
      <c r="F168" s="155"/>
      <c r="G168" s="155"/>
      <c r="H168" s="155"/>
      <c r="I168" s="155"/>
      <c r="J168" s="155"/>
      <c r="K168" s="155"/>
      <c r="L168" s="155"/>
      <c r="M168" s="155"/>
      <c r="N168" s="155"/>
    </row>
    <row r="169" spans="2:14" ht="18" customHeight="1" x14ac:dyDescent="0.3">
      <c r="B169" s="155"/>
      <c r="C169" s="155"/>
      <c r="D169" s="155"/>
      <c r="E169" s="155"/>
      <c r="F169" s="155"/>
      <c r="G169" s="155"/>
      <c r="H169" s="155"/>
      <c r="I169" s="155"/>
      <c r="J169" s="155"/>
      <c r="K169" s="155"/>
      <c r="L169" s="155"/>
      <c r="M169" s="155"/>
      <c r="N169" s="155"/>
    </row>
    <row r="170" spans="2:14" ht="18" customHeight="1" x14ac:dyDescent="0.3">
      <c r="B170" s="155"/>
      <c r="C170" s="155"/>
      <c r="D170" s="155"/>
      <c r="E170" s="155"/>
      <c r="F170" s="155"/>
      <c r="G170" s="155"/>
      <c r="H170" s="155"/>
      <c r="I170" s="155"/>
      <c r="J170" s="155"/>
      <c r="K170" s="155"/>
      <c r="L170" s="155"/>
      <c r="M170" s="155"/>
      <c r="N170" s="155"/>
    </row>
    <row r="171" spans="2:14" ht="18" customHeight="1" x14ac:dyDescent="0.3">
      <c r="B171" s="155"/>
      <c r="C171" s="155"/>
      <c r="D171" s="155"/>
      <c r="E171" s="155"/>
      <c r="F171" s="155"/>
      <c r="G171" s="155"/>
      <c r="H171" s="155"/>
      <c r="I171" s="155"/>
      <c r="J171" s="155"/>
      <c r="K171" s="155"/>
      <c r="L171" s="155"/>
      <c r="M171" s="155"/>
      <c r="N171" s="155"/>
    </row>
    <row r="172" spans="2:14" ht="18" customHeight="1" x14ac:dyDescent="0.3">
      <c r="B172" s="155"/>
      <c r="C172" s="155"/>
      <c r="D172" s="155"/>
      <c r="E172" s="155"/>
      <c r="F172" s="155"/>
      <c r="G172" s="155"/>
      <c r="H172" s="155"/>
      <c r="I172" s="155"/>
      <c r="J172" s="155"/>
      <c r="K172" s="155"/>
      <c r="L172" s="155"/>
      <c r="M172" s="155"/>
      <c r="N172" s="155"/>
    </row>
    <row r="173" spans="2:14" ht="18" customHeight="1" x14ac:dyDescent="0.3">
      <c r="B173" s="155"/>
      <c r="C173" s="155"/>
      <c r="D173" s="155"/>
      <c r="E173" s="155"/>
      <c r="F173" s="155"/>
      <c r="G173" s="155"/>
      <c r="H173" s="155"/>
      <c r="I173" s="155"/>
      <c r="J173" s="155"/>
      <c r="K173" s="155"/>
      <c r="L173" s="155"/>
      <c r="M173" s="155"/>
      <c r="N173" s="155"/>
    </row>
    <row r="174" spans="2:14" ht="18" customHeight="1" x14ac:dyDescent="0.3">
      <c r="B174" s="155"/>
      <c r="C174" s="155"/>
      <c r="D174" s="155"/>
      <c r="E174" s="155"/>
      <c r="F174" s="155"/>
      <c r="G174" s="155"/>
      <c r="H174" s="155"/>
      <c r="I174" s="155"/>
      <c r="J174" s="155"/>
      <c r="K174" s="155"/>
      <c r="L174" s="155"/>
      <c r="M174" s="155"/>
      <c r="N174" s="155"/>
    </row>
    <row r="175" spans="2:14" ht="18" customHeight="1" x14ac:dyDescent="0.3">
      <c r="B175" s="155"/>
      <c r="C175" s="155"/>
      <c r="D175" s="155"/>
      <c r="E175" s="155"/>
      <c r="F175" s="155"/>
      <c r="G175" s="155"/>
      <c r="H175" s="155"/>
      <c r="I175" s="155"/>
      <c r="J175" s="155"/>
      <c r="K175" s="155"/>
      <c r="L175" s="155"/>
      <c r="M175" s="155"/>
      <c r="N175" s="155"/>
    </row>
    <row r="176" spans="2:14" ht="18" customHeight="1" x14ac:dyDescent="0.3">
      <c r="B176" s="155"/>
      <c r="C176" s="155"/>
      <c r="D176" s="155"/>
      <c r="E176" s="155"/>
      <c r="F176" s="155"/>
      <c r="G176" s="155"/>
      <c r="H176" s="155"/>
      <c r="I176" s="155"/>
      <c r="J176" s="155"/>
      <c r="K176" s="155"/>
      <c r="L176" s="155"/>
      <c r="M176" s="155"/>
      <c r="N176" s="155"/>
    </row>
    <row r="177" spans="2:14" ht="18" customHeight="1" x14ac:dyDescent="0.3">
      <c r="B177" s="155"/>
      <c r="C177" s="155"/>
      <c r="D177" s="155"/>
      <c r="E177" s="155"/>
      <c r="F177" s="155"/>
      <c r="G177" s="155"/>
      <c r="H177" s="155"/>
      <c r="I177" s="155"/>
      <c r="J177" s="155"/>
      <c r="K177" s="155"/>
      <c r="L177" s="155"/>
      <c r="M177" s="155"/>
      <c r="N177" s="155"/>
    </row>
    <row r="178" spans="2:14" ht="18" customHeight="1" x14ac:dyDescent="0.3">
      <c r="B178" s="155"/>
      <c r="C178" s="155"/>
      <c r="D178" s="155"/>
      <c r="E178" s="155"/>
      <c r="F178" s="155"/>
      <c r="G178" s="155"/>
      <c r="H178" s="155"/>
      <c r="I178" s="155"/>
      <c r="J178" s="155"/>
      <c r="K178" s="155"/>
      <c r="L178" s="155"/>
      <c r="M178" s="155"/>
      <c r="N178" s="155"/>
    </row>
    <row r="179" spans="2:14" ht="18" customHeight="1" x14ac:dyDescent="0.3">
      <c r="B179" s="155"/>
      <c r="C179" s="155"/>
      <c r="D179" s="155"/>
      <c r="E179" s="155"/>
      <c r="F179" s="155"/>
      <c r="G179" s="155"/>
      <c r="H179" s="155"/>
      <c r="I179" s="155"/>
      <c r="J179" s="155"/>
      <c r="K179" s="155"/>
      <c r="L179" s="155"/>
      <c r="M179" s="155"/>
      <c r="N179" s="155"/>
    </row>
    <row r="180" spans="2:14" ht="18" customHeight="1" x14ac:dyDescent="0.3">
      <c r="B180" s="155"/>
      <c r="C180" s="155"/>
      <c r="D180" s="155"/>
      <c r="E180" s="155"/>
      <c r="F180" s="155"/>
      <c r="G180" s="155"/>
      <c r="H180" s="155"/>
      <c r="I180" s="155"/>
      <c r="J180" s="155"/>
      <c r="K180" s="155"/>
      <c r="L180" s="155"/>
      <c r="M180" s="155"/>
      <c r="N180" s="155"/>
    </row>
    <row r="181" spans="2:14" ht="18" customHeight="1" x14ac:dyDescent="0.3">
      <c r="B181" s="155"/>
      <c r="C181" s="155"/>
      <c r="D181" s="155"/>
      <c r="E181" s="155"/>
      <c r="F181" s="155"/>
      <c r="G181" s="155"/>
      <c r="H181" s="155"/>
      <c r="I181" s="155"/>
      <c r="J181" s="155"/>
      <c r="K181" s="155"/>
      <c r="L181" s="155"/>
      <c r="M181" s="155"/>
      <c r="N181" s="155"/>
    </row>
    <row r="182" spans="2:14" ht="18" customHeight="1" x14ac:dyDescent="0.3">
      <c r="B182" s="155"/>
      <c r="C182" s="155"/>
      <c r="D182" s="155"/>
      <c r="E182" s="155"/>
      <c r="F182" s="155"/>
      <c r="G182" s="155"/>
      <c r="H182" s="155"/>
      <c r="I182" s="155"/>
      <c r="J182" s="155"/>
      <c r="K182" s="155"/>
      <c r="L182" s="155"/>
      <c r="M182" s="155"/>
      <c r="N182" s="155"/>
    </row>
    <row r="183" spans="2:14" ht="18" customHeight="1" x14ac:dyDescent="0.3">
      <c r="B183" s="155"/>
      <c r="C183" s="155"/>
      <c r="D183" s="155"/>
      <c r="E183" s="155"/>
      <c r="F183" s="155"/>
      <c r="G183" s="155"/>
      <c r="H183" s="155"/>
      <c r="I183" s="155"/>
      <c r="J183" s="155"/>
      <c r="K183" s="155"/>
      <c r="L183" s="155"/>
      <c r="M183" s="155"/>
      <c r="N183" s="155"/>
    </row>
    <row r="184" spans="2:14" ht="18" customHeight="1" x14ac:dyDescent="0.3">
      <c r="B184" s="155"/>
      <c r="C184" s="155"/>
      <c r="D184" s="155"/>
      <c r="E184" s="155"/>
      <c r="F184" s="155"/>
      <c r="G184" s="155"/>
      <c r="H184" s="155"/>
      <c r="I184" s="155"/>
      <c r="J184" s="155"/>
      <c r="K184" s="155"/>
      <c r="L184" s="155"/>
      <c r="M184" s="155"/>
      <c r="N184" s="155"/>
    </row>
    <row r="185" spans="2:14" ht="18" customHeight="1" x14ac:dyDescent="0.3">
      <c r="B185" s="155"/>
      <c r="C185" s="155"/>
      <c r="D185" s="155"/>
      <c r="E185" s="155"/>
      <c r="F185" s="155"/>
      <c r="G185" s="155"/>
      <c r="H185" s="155"/>
      <c r="I185" s="155"/>
      <c r="J185" s="155"/>
      <c r="K185" s="155"/>
      <c r="L185" s="155"/>
      <c r="M185" s="155"/>
      <c r="N185" s="155"/>
    </row>
    <row r="186" spans="2:14" ht="18" customHeight="1" x14ac:dyDescent="0.3">
      <c r="B186" s="155"/>
      <c r="C186" s="155"/>
      <c r="D186" s="155"/>
      <c r="E186" s="155"/>
      <c r="F186" s="155"/>
      <c r="G186" s="155"/>
      <c r="H186" s="155"/>
      <c r="I186" s="155"/>
      <c r="J186" s="155"/>
      <c r="K186" s="155"/>
      <c r="L186" s="155"/>
      <c r="M186" s="155"/>
      <c r="N186" s="155"/>
    </row>
    <row r="187" spans="2:14" ht="18" customHeight="1" x14ac:dyDescent="0.3">
      <c r="B187" s="155"/>
      <c r="C187" s="155"/>
      <c r="D187" s="155"/>
      <c r="E187" s="155"/>
      <c r="F187" s="155"/>
      <c r="G187" s="155"/>
      <c r="H187" s="155"/>
      <c r="I187" s="155"/>
      <c r="J187" s="155"/>
      <c r="K187" s="155"/>
      <c r="L187" s="155"/>
      <c r="M187" s="155"/>
      <c r="N187" s="155"/>
    </row>
    <row r="188" spans="2:14" ht="18" customHeight="1" x14ac:dyDescent="0.3">
      <c r="B188" s="155"/>
      <c r="C188" s="155"/>
      <c r="D188" s="155"/>
      <c r="E188" s="155"/>
      <c r="F188" s="155"/>
      <c r="G188" s="155"/>
      <c r="H188" s="155"/>
      <c r="I188" s="155"/>
      <c r="J188" s="155"/>
      <c r="K188" s="155"/>
      <c r="L188" s="155"/>
      <c r="M188" s="155"/>
      <c r="N188" s="155"/>
    </row>
    <row r="189" spans="2:14" ht="18" customHeight="1" x14ac:dyDescent="0.3">
      <c r="B189" s="155"/>
      <c r="C189" s="155"/>
      <c r="D189" s="155"/>
      <c r="E189" s="155"/>
      <c r="F189" s="155"/>
      <c r="G189" s="155"/>
      <c r="H189" s="155"/>
      <c r="I189" s="155"/>
      <c r="J189" s="155"/>
      <c r="K189" s="155"/>
      <c r="L189" s="155"/>
      <c r="M189" s="155"/>
      <c r="N189" s="155"/>
    </row>
    <row r="190" spans="2:14" ht="18" customHeight="1" x14ac:dyDescent="0.3">
      <c r="B190" s="155"/>
      <c r="C190" s="155"/>
      <c r="D190" s="155"/>
      <c r="E190" s="155"/>
      <c r="F190" s="155"/>
      <c r="G190" s="155"/>
      <c r="H190" s="155"/>
      <c r="I190" s="155"/>
      <c r="J190" s="155"/>
      <c r="K190" s="155"/>
      <c r="L190" s="155"/>
      <c r="M190" s="155"/>
      <c r="N190" s="155"/>
    </row>
    <row r="191" spans="2:14" ht="18" customHeight="1" x14ac:dyDescent="0.3">
      <c r="B191" s="155"/>
      <c r="C191" s="155"/>
      <c r="D191" s="155"/>
      <c r="E191" s="155"/>
      <c r="F191" s="155"/>
      <c r="G191" s="155"/>
      <c r="H191" s="155"/>
      <c r="I191" s="155"/>
      <c r="J191" s="155"/>
      <c r="K191" s="155"/>
      <c r="L191" s="155"/>
      <c r="M191" s="155"/>
      <c r="N191" s="155"/>
    </row>
    <row r="192" spans="2:14" ht="18" customHeight="1" x14ac:dyDescent="0.3">
      <c r="B192" s="155"/>
      <c r="C192" s="155"/>
      <c r="D192" s="155"/>
      <c r="E192" s="155"/>
      <c r="F192" s="155"/>
      <c r="G192" s="155"/>
      <c r="H192" s="155"/>
      <c r="I192" s="155"/>
      <c r="J192" s="155"/>
      <c r="K192" s="155"/>
      <c r="L192" s="155"/>
      <c r="M192" s="155"/>
      <c r="N192" s="155"/>
    </row>
    <row r="193" spans="2:14" ht="18" customHeight="1" x14ac:dyDescent="0.3">
      <c r="B193" s="155"/>
      <c r="C193" s="155"/>
      <c r="D193" s="155"/>
      <c r="E193" s="155"/>
      <c r="F193" s="155"/>
      <c r="G193" s="155"/>
      <c r="H193" s="155"/>
      <c r="I193" s="155"/>
      <c r="J193" s="155"/>
      <c r="K193" s="155"/>
      <c r="L193" s="155"/>
      <c r="M193" s="155"/>
      <c r="N193" s="155"/>
    </row>
    <row r="194" spans="2:14" ht="18" customHeight="1" x14ac:dyDescent="0.3">
      <c r="B194" s="155"/>
      <c r="C194" s="155"/>
      <c r="D194" s="155"/>
      <c r="E194" s="155"/>
      <c r="F194" s="155"/>
      <c r="G194" s="155"/>
      <c r="H194" s="155"/>
      <c r="I194" s="155"/>
      <c r="J194" s="155"/>
      <c r="K194" s="155"/>
      <c r="L194" s="155"/>
      <c r="M194" s="155"/>
      <c r="N194" s="155"/>
    </row>
    <row r="195" spans="2:14" ht="18" customHeight="1" x14ac:dyDescent="0.3">
      <c r="B195" s="155"/>
      <c r="C195" s="155"/>
      <c r="D195" s="155"/>
      <c r="E195" s="155"/>
      <c r="F195" s="155"/>
      <c r="G195" s="155"/>
      <c r="H195" s="155"/>
      <c r="I195" s="155"/>
      <c r="J195" s="155"/>
      <c r="K195" s="155"/>
      <c r="L195" s="155"/>
      <c r="M195" s="155"/>
      <c r="N195" s="155"/>
    </row>
    <row r="196" spans="2:14" ht="18" customHeight="1" x14ac:dyDescent="0.3">
      <c r="B196" s="155"/>
      <c r="C196" s="155"/>
      <c r="D196" s="155"/>
      <c r="E196" s="155"/>
      <c r="F196" s="155"/>
      <c r="G196" s="155"/>
      <c r="H196" s="155"/>
      <c r="I196" s="155"/>
      <c r="J196" s="155"/>
      <c r="K196" s="155"/>
      <c r="L196" s="155"/>
      <c r="M196" s="155"/>
      <c r="N196" s="155"/>
    </row>
    <row r="197" spans="2:14" ht="18" customHeight="1" x14ac:dyDescent="0.3">
      <c r="B197" s="155"/>
      <c r="C197" s="155"/>
      <c r="D197" s="155"/>
      <c r="E197" s="155"/>
      <c r="F197" s="155"/>
      <c r="G197" s="155"/>
      <c r="H197" s="155"/>
      <c r="I197" s="155"/>
      <c r="J197" s="155"/>
      <c r="K197" s="155"/>
      <c r="L197" s="155"/>
      <c r="M197" s="155"/>
      <c r="N197" s="155"/>
    </row>
    <row r="198" spans="2:14" ht="18" customHeight="1" x14ac:dyDescent="0.3">
      <c r="B198" s="155"/>
      <c r="C198" s="155"/>
      <c r="D198" s="155"/>
      <c r="E198" s="155"/>
      <c r="F198" s="155"/>
      <c r="G198" s="155"/>
      <c r="H198" s="155"/>
      <c r="I198" s="155"/>
      <c r="J198" s="155"/>
      <c r="K198" s="155"/>
      <c r="L198" s="155"/>
      <c r="M198" s="155"/>
      <c r="N198" s="155"/>
    </row>
    <row r="199" spans="2:14" ht="18" customHeight="1" x14ac:dyDescent="0.3">
      <c r="B199" s="155"/>
      <c r="C199" s="155"/>
      <c r="D199" s="155"/>
      <c r="E199" s="155"/>
      <c r="F199" s="155"/>
      <c r="G199" s="155"/>
      <c r="H199" s="155"/>
      <c r="I199" s="155"/>
      <c r="J199" s="155"/>
      <c r="K199" s="155"/>
      <c r="L199" s="155"/>
      <c r="M199" s="155"/>
      <c r="N199" s="155"/>
    </row>
    <row r="200" spans="2:14" ht="18" customHeight="1" x14ac:dyDescent="0.3">
      <c r="B200" s="155"/>
      <c r="C200" s="155"/>
      <c r="D200" s="155"/>
      <c r="E200" s="155"/>
      <c r="F200" s="155"/>
      <c r="G200" s="155"/>
      <c r="H200" s="155"/>
      <c r="I200" s="155"/>
      <c r="J200" s="155"/>
      <c r="K200" s="155"/>
      <c r="L200" s="155"/>
      <c r="M200" s="155"/>
      <c r="N200" s="155"/>
    </row>
    <row r="201" spans="2:14" ht="18" customHeight="1" x14ac:dyDescent="0.3">
      <c r="B201" s="155"/>
      <c r="C201" s="155"/>
      <c r="D201" s="155"/>
      <c r="E201" s="155"/>
      <c r="F201" s="155"/>
      <c r="G201" s="155"/>
      <c r="H201" s="155"/>
      <c r="I201" s="155"/>
      <c r="J201" s="155"/>
      <c r="K201" s="155"/>
      <c r="L201" s="155"/>
      <c r="M201" s="155"/>
      <c r="N201" s="155"/>
    </row>
    <row r="202" spans="2:14" ht="18" customHeight="1" x14ac:dyDescent="0.3">
      <c r="B202" s="155"/>
      <c r="C202" s="155"/>
      <c r="D202" s="155"/>
      <c r="E202" s="155"/>
      <c r="F202" s="155"/>
      <c r="G202" s="155"/>
      <c r="H202" s="155"/>
      <c r="I202" s="155"/>
      <c r="J202" s="155"/>
      <c r="K202" s="155"/>
      <c r="L202" s="155"/>
      <c r="M202" s="155"/>
      <c r="N202" s="155"/>
    </row>
    <row r="203" spans="2:14" ht="18" customHeight="1" x14ac:dyDescent="0.3">
      <c r="B203" s="155"/>
      <c r="C203" s="155"/>
      <c r="D203" s="155"/>
      <c r="E203" s="155"/>
      <c r="F203" s="155"/>
      <c r="G203" s="155"/>
      <c r="H203" s="155"/>
      <c r="I203" s="155"/>
      <c r="J203" s="155"/>
      <c r="K203" s="155"/>
      <c r="L203" s="155"/>
      <c r="M203" s="155"/>
      <c r="N203" s="155"/>
    </row>
    <row r="204" spans="2:14" ht="18" customHeight="1" x14ac:dyDescent="0.3">
      <c r="B204" s="155"/>
      <c r="C204" s="155"/>
      <c r="D204" s="155"/>
      <c r="E204" s="155"/>
      <c r="F204" s="155"/>
      <c r="G204" s="155"/>
      <c r="H204" s="155"/>
      <c r="I204" s="155"/>
      <c r="J204" s="155"/>
      <c r="K204" s="155"/>
      <c r="L204" s="155"/>
      <c r="M204" s="155"/>
      <c r="N204" s="155"/>
    </row>
    <row r="205" spans="2:14" ht="18" customHeight="1" x14ac:dyDescent="0.3">
      <c r="B205" s="155"/>
      <c r="C205" s="155"/>
      <c r="D205" s="155"/>
      <c r="E205" s="155"/>
      <c r="F205" s="155"/>
      <c r="G205" s="155"/>
      <c r="H205" s="155"/>
      <c r="I205" s="155"/>
      <c r="J205" s="155"/>
      <c r="K205" s="155"/>
      <c r="L205" s="155"/>
      <c r="M205" s="155"/>
      <c r="N205" s="155"/>
    </row>
    <row r="206" spans="2:14" ht="18" customHeight="1" x14ac:dyDescent="0.3">
      <c r="B206" s="155"/>
      <c r="C206" s="155"/>
      <c r="D206" s="155"/>
      <c r="E206" s="155"/>
      <c r="F206" s="155"/>
      <c r="G206" s="155"/>
      <c r="H206" s="155"/>
      <c r="I206" s="155"/>
      <c r="J206" s="155"/>
      <c r="K206" s="155"/>
      <c r="L206" s="155"/>
      <c r="M206" s="155"/>
      <c r="N206" s="155"/>
    </row>
    <row r="207" spans="2:14" ht="18" customHeight="1" x14ac:dyDescent="0.3">
      <c r="B207" s="155"/>
      <c r="C207" s="155"/>
      <c r="D207" s="155"/>
      <c r="E207" s="155"/>
      <c r="F207" s="155"/>
      <c r="G207" s="155"/>
      <c r="H207" s="155"/>
      <c r="I207" s="155"/>
      <c r="J207" s="155"/>
      <c r="K207" s="155"/>
      <c r="L207" s="155"/>
      <c r="M207" s="155"/>
      <c r="N207" s="155"/>
    </row>
    <row r="208" spans="2:14" ht="18" customHeight="1" x14ac:dyDescent="0.3">
      <c r="B208" s="155"/>
      <c r="C208" s="155"/>
      <c r="D208" s="155"/>
      <c r="E208" s="155"/>
      <c r="F208" s="155"/>
      <c r="G208" s="155"/>
      <c r="H208" s="155"/>
      <c r="I208" s="155"/>
      <c r="J208" s="155"/>
      <c r="K208" s="155"/>
      <c r="L208" s="155"/>
      <c r="M208" s="155"/>
      <c r="N208" s="155"/>
    </row>
    <row r="209" spans="2:14" ht="18" customHeight="1" x14ac:dyDescent="0.3">
      <c r="B209" s="155"/>
      <c r="C209" s="155"/>
      <c r="D209" s="155"/>
      <c r="E209" s="155"/>
      <c r="F209" s="155"/>
      <c r="G209" s="155"/>
      <c r="H209" s="155"/>
      <c r="I209" s="155"/>
      <c r="J209" s="155"/>
      <c r="K209" s="155"/>
      <c r="L209" s="155"/>
      <c r="M209" s="155"/>
      <c r="N209" s="155"/>
    </row>
    <row r="210" spans="2:14" ht="18" customHeight="1" x14ac:dyDescent="0.3">
      <c r="B210" s="155"/>
      <c r="C210" s="155"/>
      <c r="D210" s="155"/>
      <c r="E210" s="155"/>
      <c r="F210" s="155"/>
      <c r="G210" s="155"/>
      <c r="H210" s="155"/>
      <c r="I210" s="155"/>
      <c r="J210" s="155"/>
      <c r="K210" s="155"/>
      <c r="L210" s="155"/>
      <c r="M210" s="155"/>
      <c r="N210" s="155"/>
    </row>
    <row r="211" spans="2:14" ht="18" customHeight="1" x14ac:dyDescent="0.3">
      <c r="B211" s="155"/>
      <c r="C211" s="155"/>
      <c r="D211" s="155"/>
      <c r="E211" s="155"/>
      <c r="F211" s="155"/>
      <c r="G211" s="155"/>
      <c r="H211" s="155"/>
      <c r="I211" s="155"/>
      <c r="J211" s="155"/>
      <c r="K211" s="155"/>
      <c r="L211" s="155"/>
      <c r="M211" s="155"/>
      <c r="N211" s="155"/>
    </row>
    <row r="212" spans="2:14" ht="18" customHeight="1" x14ac:dyDescent="0.3">
      <c r="B212" s="155"/>
      <c r="C212" s="155"/>
      <c r="D212" s="155"/>
      <c r="E212" s="155"/>
      <c r="F212" s="155"/>
      <c r="G212" s="155"/>
      <c r="H212" s="155"/>
      <c r="I212" s="155"/>
      <c r="J212" s="155"/>
      <c r="K212" s="155"/>
      <c r="L212" s="155"/>
      <c r="M212" s="155"/>
      <c r="N212" s="155"/>
    </row>
    <row r="213" spans="2:14" ht="18" customHeight="1" x14ac:dyDescent="0.3">
      <c r="B213" s="155"/>
      <c r="C213" s="155"/>
      <c r="D213" s="155"/>
      <c r="E213" s="155"/>
      <c r="F213" s="155"/>
      <c r="G213" s="155"/>
      <c r="H213" s="155"/>
      <c r="I213" s="155"/>
      <c r="J213" s="155"/>
      <c r="K213" s="155"/>
      <c r="L213" s="155"/>
      <c r="M213" s="155"/>
      <c r="N213" s="155"/>
    </row>
    <row r="214" spans="2:14" ht="18" customHeight="1" x14ac:dyDescent="0.3">
      <c r="B214" s="155"/>
      <c r="C214" s="155"/>
      <c r="D214" s="155"/>
      <c r="E214" s="155"/>
      <c r="F214" s="155"/>
      <c r="G214" s="155"/>
      <c r="H214" s="155"/>
      <c r="I214" s="155"/>
      <c r="J214" s="155"/>
      <c r="K214" s="155"/>
      <c r="L214" s="155"/>
      <c r="M214" s="155"/>
      <c r="N214" s="155"/>
    </row>
    <row r="215" spans="2:14" ht="18" customHeight="1" x14ac:dyDescent="0.3">
      <c r="B215" s="155"/>
      <c r="C215" s="155"/>
      <c r="D215" s="155"/>
      <c r="E215" s="155"/>
      <c r="F215" s="155"/>
      <c r="G215" s="155"/>
      <c r="H215" s="155"/>
      <c r="I215" s="155"/>
      <c r="J215" s="155"/>
      <c r="K215" s="155"/>
      <c r="L215" s="155"/>
      <c r="M215" s="155"/>
      <c r="N215" s="155"/>
    </row>
    <row r="216" spans="2:14" ht="18" customHeight="1" x14ac:dyDescent="0.3">
      <c r="B216" s="155"/>
      <c r="C216" s="155"/>
      <c r="D216" s="155"/>
      <c r="E216" s="155"/>
      <c r="F216" s="155"/>
      <c r="G216" s="155"/>
      <c r="H216" s="155"/>
      <c r="I216" s="155"/>
      <c r="J216" s="155"/>
      <c r="K216" s="155"/>
      <c r="L216" s="155"/>
      <c r="M216" s="155"/>
      <c r="N216" s="155"/>
    </row>
    <row r="217" spans="2:14" ht="18" customHeight="1" x14ac:dyDescent="0.3">
      <c r="B217" s="155"/>
      <c r="C217" s="155"/>
      <c r="D217" s="155"/>
      <c r="E217" s="155"/>
      <c r="F217" s="155"/>
      <c r="G217" s="155"/>
      <c r="H217" s="155"/>
      <c r="I217" s="155"/>
      <c r="J217" s="155"/>
      <c r="K217" s="155"/>
      <c r="L217" s="155"/>
      <c r="M217" s="155"/>
      <c r="N217" s="155"/>
    </row>
    <row r="218" spans="2:14" ht="18" customHeight="1" x14ac:dyDescent="0.3">
      <c r="B218" s="155"/>
      <c r="C218" s="155"/>
      <c r="D218" s="155"/>
      <c r="E218" s="155"/>
      <c r="F218" s="155"/>
      <c r="G218" s="155"/>
      <c r="H218" s="155"/>
      <c r="I218" s="155"/>
      <c r="J218" s="155"/>
      <c r="K218" s="155"/>
      <c r="L218" s="155"/>
      <c r="M218" s="155"/>
      <c r="N218" s="155"/>
    </row>
    <row r="219" spans="2:14" ht="18" customHeight="1" x14ac:dyDescent="0.3">
      <c r="B219" s="155"/>
      <c r="C219" s="155"/>
      <c r="D219" s="155"/>
      <c r="E219" s="155"/>
      <c r="F219" s="155"/>
      <c r="G219" s="155"/>
      <c r="H219" s="155"/>
      <c r="I219" s="155"/>
      <c r="J219" s="155"/>
      <c r="K219" s="155"/>
      <c r="L219" s="155"/>
      <c r="M219" s="155"/>
      <c r="N219" s="155"/>
    </row>
    <row r="220" spans="2:14" ht="18" customHeight="1" x14ac:dyDescent="0.3">
      <c r="B220" s="155"/>
      <c r="C220" s="155"/>
      <c r="D220" s="155"/>
      <c r="E220" s="155"/>
      <c r="F220" s="155"/>
      <c r="G220" s="155"/>
      <c r="H220" s="155"/>
      <c r="I220" s="155"/>
      <c r="J220" s="155"/>
      <c r="K220" s="155"/>
      <c r="L220" s="155"/>
      <c r="M220" s="155"/>
      <c r="N220" s="155"/>
    </row>
    <row r="221" spans="2:14" ht="18" customHeight="1" x14ac:dyDescent="0.3">
      <c r="B221" s="155"/>
      <c r="C221" s="155"/>
      <c r="D221" s="155"/>
      <c r="E221" s="155"/>
      <c r="F221" s="155"/>
      <c r="G221" s="155"/>
      <c r="H221" s="155"/>
      <c r="I221" s="155"/>
      <c r="J221" s="155"/>
      <c r="K221" s="155"/>
      <c r="L221" s="155"/>
      <c r="M221" s="155"/>
      <c r="N221" s="155"/>
    </row>
    <row r="222" spans="2:14" ht="18" customHeight="1" x14ac:dyDescent="0.3">
      <c r="B222" s="155"/>
      <c r="C222" s="155"/>
      <c r="D222" s="155"/>
      <c r="E222" s="155"/>
      <c r="F222" s="155"/>
      <c r="G222" s="155"/>
      <c r="H222" s="155"/>
      <c r="I222" s="155"/>
      <c r="J222" s="155"/>
      <c r="K222" s="155"/>
      <c r="L222" s="155"/>
      <c r="M222" s="155"/>
      <c r="N222" s="155"/>
    </row>
    <row r="223" spans="2:14" ht="18" customHeight="1" x14ac:dyDescent="0.3">
      <c r="B223" s="155"/>
      <c r="C223" s="155"/>
      <c r="D223" s="155"/>
      <c r="E223" s="155"/>
      <c r="F223" s="155"/>
      <c r="G223" s="155"/>
      <c r="H223" s="155"/>
      <c r="I223" s="155"/>
      <c r="J223" s="155"/>
      <c r="K223" s="155"/>
      <c r="L223" s="155"/>
      <c r="M223" s="155"/>
      <c r="N223" s="155"/>
    </row>
    <row r="224" spans="2:14" ht="18" customHeight="1" x14ac:dyDescent="0.3">
      <c r="B224" s="155"/>
      <c r="C224" s="155"/>
      <c r="D224" s="155"/>
      <c r="E224" s="155"/>
      <c r="F224" s="155"/>
      <c r="G224" s="155"/>
      <c r="H224" s="155"/>
      <c r="I224" s="155"/>
      <c r="J224" s="155"/>
      <c r="K224" s="155"/>
      <c r="L224" s="155"/>
      <c r="M224" s="155"/>
      <c r="N224" s="155"/>
    </row>
    <row r="225" spans="2:14" ht="18" customHeight="1" x14ac:dyDescent="0.3">
      <c r="B225" s="155"/>
      <c r="C225" s="155"/>
      <c r="D225" s="155"/>
      <c r="E225" s="155"/>
      <c r="F225" s="155"/>
      <c r="G225" s="155"/>
      <c r="H225" s="155"/>
      <c r="I225" s="155"/>
      <c r="J225" s="155"/>
      <c r="K225" s="155"/>
      <c r="L225" s="155"/>
      <c r="M225" s="155"/>
      <c r="N225" s="155"/>
    </row>
    <row r="226" spans="2:14" ht="18" customHeight="1" x14ac:dyDescent="0.3">
      <c r="B226" s="155"/>
      <c r="C226" s="155"/>
      <c r="D226" s="155"/>
      <c r="E226" s="155"/>
      <c r="F226" s="155"/>
      <c r="G226" s="155"/>
      <c r="H226" s="155"/>
      <c r="I226" s="155"/>
      <c r="J226" s="155"/>
      <c r="K226" s="155"/>
      <c r="L226" s="155"/>
      <c r="M226" s="155"/>
      <c r="N226" s="155"/>
    </row>
    <row r="227" spans="2:14" ht="18" customHeight="1" x14ac:dyDescent="0.3">
      <c r="B227" s="155"/>
      <c r="C227" s="155"/>
      <c r="D227" s="155"/>
      <c r="E227" s="155"/>
      <c r="F227" s="155"/>
      <c r="G227" s="155"/>
      <c r="H227" s="155"/>
      <c r="I227" s="155"/>
      <c r="J227" s="155"/>
      <c r="K227" s="155"/>
      <c r="L227" s="155"/>
      <c r="M227" s="155"/>
      <c r="N227" s="155"/>
    </row>
    <row r="228" spans="2:14" ht="18" customHeight="1" x14ac:dyDescent="0.3">
      <c r="B228" s="155"/>
      <c r="C228" s="155"/>
      <c r="D228" s="155"/>
      <c r="E228" s="155"/>
      <c r="F228" s="155"/>
      <c r="G228" s="155"/>
      <c r="H228" s="155"/>
      <c r="I228" s="155"/>
      <c r="J228" s="155"/>
      <c r="K228" s="155"/>
      <c r="L228" s="155"/>
      <c r="M228" s="155"/>
      <c r="N228" s="155"/>
    </row>
    <row r="229" spans="2:14" ht="18" customHeight="1" x14ac:dyDescent="0.3">
      <c r="B229" s="155"/>
      <c r="C229" s="155"/>
      <c r="D229" s="155"/>
      <c r="E229" s="155"/>
      <c r="F229" s="155"/>
      <c r="G229" s="155"/>
      <c r="H229" s="155"/>
      <c r="I229" s="155"/>
      <c r="J229" s="155"/>
      <c r="K229" s="155"/>
      <c r="L229" s="155"/>
      <c r="M229" s="155"/>
      <c r="N229" s="155"/>
    </row>
    <row r="230" spans="2:14" ht="18" customHeight="1" x14ac:dyDescent="0.3">
      <c r="B230" s="155"/>
      <c r="C230" s="155"/>
      <c r="D230" s="155"/>
      <c r="E230" s="155"/>
      <c r="F230" s="155"/>
      <c r="G230" s="155"/>
      <c r="H230" s="155"/>
      <c r="I230" s="155"/>
      <c r="J230" s="155"/>
      <c r="K230" s="155"/>
      <c r="L230" s="155"/>
      <c r="M230" s="155"/>
      <c r="N230" s="155"/>
    </row>
    <row r="231" spans="2:14" ht="18" customHeight="1" x14ac:dyDescent="0.3">
      <c r="B231" s="155"/>
      <c r="C231" s="155"/>
      <c r="D231" s="155"/>
      <c r="E231" s="155"/>
      <c r="F231" s="155"/>
      <c r="G231" s="155"/>
      <c r="H231" s="155"/>
      <c r="I231" s="155"/>
      <c r="J231" s="155"/>
      <c r="K231" s="155"/>
      <c r="L231" s="155"/>
      <c r="M231" s="155"/>
      <c r="N231" s="155"/>
    </row>
    <row r="232" spans="2:14" ht="18" customHeight="1" x14ac:dyDescent="0.3">
      <c r="B232" s="155"/>
      <c r="C232" s="155"/>
      <c r="D232" s="155"/>
      <c r="E232" s="155"/>
      <c r="F232" s="155"/>
      <c r="G232" s="155"/>
      <c r="H232" s="155"/>
      <c r="I232" s="155"/>
      <c r="J232" s="155"/>
      <c r="K232" s="155"/>
      <c r="L232" s="155"/>
      <c r="M232" s="155"/>
      <c r="N232" s="155"/>
    </row>
    <row r="233" spans="2:14" ht="18" customHeight="1" x14ac:dyDescent="0.3">
      <c r="B233" s="155"/>
      <c r="C233" s="155"/>
      <c r="D233" s="155"/>
      <c r="E233" s="155"/>
      <c r="F233" s="155"/>
      <c r="G233" s="155"/>
      <c r="H233" s="155"/>
      <c r="I233" s="155"/>
      <c r="J233" s="155"/>
      <c r="K233" s="155"/>
      <c r="L233" s="155"/>
      <c r="M233" s="155"/>
      <c r="N233" s="155"/>
    </row>
    <row r="234" spans="2:14" ht="18" customHeight="1" x14ac:dyDescent="0.3">
      <c r="B234" s="155"/>
      <c r="C234" s="155"/>
      <c r="D234" s="155"/>
      <c r="E234" s="155"/>
      <c r="F234" s="155"/>
      <c r="G234" s="155"/>
      <c r="H234" s="155"/>
      <c r="I234" s="155"/>
      <c r="J234" s="155"/>
      <c r="K234" s="155"/>
      <c r="L234" s="155"/>
      <c r="M234" s="155"/>
      <c r="N234" s="155"/>
    </row>
    <row r="235" spans="2:14" ht="18" customHeight="1" x14ac:dyDescent="0.3">
      <c r="B235" s="155"/>
      <c r="C235" s="155"/>
      <c r="D235" s="155"/>
      <c r="E235" s="155"/>
      <c r="F235" s="155"/>
      <c r="G235" s="155"/>
      <c r="H235" s="155"/>
      <c r="I235" s="155"/>
      <c r="J235" s="155"/>
      <c r="K235" s="155"/>
      <c r="L235" s="155"/>
      <c r="M235" s="155"/>
      <c r="N235" s="155"/>
    </row>
    <row r="236" spans="2:14" ht="18" customHeight="1" x14ac:dyDescent="0.3">
      <c r="B236" s="155"/>
      <c r="C236" s="155"/>
      <c r="D236" s="155"/>
      <c r="E236" s="155"/>
      <c r="F236" s="155"/>
      <c r="G236" s="155"/>
      <c r="H236" s="155"/>
      <c r="I236" s="155"/>
      <c r="J236" s="155"/>
      <c r="K236" s="155"/>
      <c r="L236" s="155"/>
      <c r="M236" s="155"/>
      <c r="N236" s="155"/>
    </row>
    <row r="237" spans="2:14" ht="18" customHeight="1" x14ac:dyDescent="0.3">
      <c r="B237" s="155"/>
      <c r="C237" s="155"/>
      <c r="D237" s="155"/>
      <c r="E237" s="155"/>
      <c r="F237" s="155"/>
      <c r="G237" s="155"/>
      <c r="H237" s="155"/>
      <c r="I237" s="155"/>
      <c r="J237" s="155"/>
      <c r="K237" s="155"/>
      <c r="L237" s="155"/>
      <c r="M237" s="155"/>
      <c r="N237" s="155"/>
    </row>
    <row r="238" spans="2:14" ht="18" customHeight="1" x14ac:dyDescent="0.3">
      <c r="B238" s="155"/>
      <c r="C238" s="155"/>
      <c r="D238" s="155"/>
      <c r="E238" s="155"/>
      <c r="F238" s="155"/>
      <c r="G238" s="155"/>
      <c r="H238" s="155"/>
      <c r="I238" s="155"/>
      <c r="J238" s="155"/>
      <c r="K238" s="155"/>
      <c r="L238" s="155"/>
      <c r="M238" s="155"/>
      <c r="N238" s="155"/>
    </row>
    <row r="239" spans="2:14" ht="18" customHeight="1" x14ac:dyDescent="0.3">
      <c r="B239" s="155"/>
      <c r="C239" s="155"/>
      <c r="D239" s="155"/>
      <c r="E239" s="155"/>
      <c r="F239" s="155"/>
      <c r="G239" s="155"/>
      <c r="H239" s="155"/>
      <c r="I239" s="155"/>
      <c r="J239" s="155"/>
      <c r="K239" s="155"/>
      <c r="L239" s="155"/>
      <c r="M239" s="155"/>
      <c r="N239" s="155"/>
    </row>
    <row r="240" spans="2:14" ht="18" customHeight="1" x14ac:dyDescent="0.3">
      <c r="B240" s="155"/>
      <c r="C240" s="155"/>
      <c r="D240" s="155"/>
      <c r="E240" s="155"/>
      <c r="F240" s="155"/>
      <c r="G240" s="155"/>
      <c r="H240" s="155"/>
      <c r="I240" s="155"/>
      <c r="J240" s="155"/>
      <c r="K240" s="155"/>
      <c r="L240" s="155"/>
      <c r="M240" s="155"/>
      <c r="N240" s="155"/>
    </row>
    <row r="241" spans="2:14" ht="18" customHeight="1" x14ac:dyDescent="0.3">
      <c r="B241" s="155"/>
      <c r="C241" s="155"/>
      <c r="D241" s="155"/>
      <c r="E241" s="155"/>
      <c r="F241" s="155"/>
      <c r="G241" s="155"/>
      <c r="H241" s="155"/>
      <c r="I241" s="155"/>
      <c r="J241" s="155"/>
      <c r="K241" s="155"/>
      <c r="L241" s="155"/>
      <c r="M241" s="155"/>
      <c r="N241" s="155"/>
    </row>
    <row r="242" spans="2:14" ht="18" customHeight="1" x14ac:dyDescent="0.3">
      <c r="B242" s="155"/>
      <c r="C242" s="155"/>
      <c r="D242" s="155"/>
      <c r="E242" s="155"/>
      <c r="F242" s="155"/>
      <c r="G242" s="155"/>
      <c r="H242" s="155"/>
      <c r="I242" s="155"/>
      <c r="J242" s="155"/>
      <c r="K242" s="155"/>
      <c r="L242" s="155"/>
      <c r="M242" s="155"/>
      <c r="N242" s="155"/>
    </row>
    <row r="243" spans="2:14" ht="18" customHeight="1" x14ac:dyDescent="0.3">
      <c r="B243" s="155"/>
      <c r="C243" s="155"/>
      <c r="D243" s="155"/>
      <c r="E243" s="155"/>
      <c r="F243" s="155"/>
      <c r="G243" s="155"/>
      <c r="H243" s="155"/>
      <c r="I243" s="155"/>
      <c r="J243" s="155"/>
      <c r="K243" s="155"/>
      <c r="L243" s="155"/>
      <c r="M243" s="155"/>
      <c r="N243" s="155"/>
    </row>
    <row r="244" spans="2:14" ht="18" customHeight="1" x14ac:dyDescent="0.3">
      <c r="B244" s="155"/>
      <c r="C244" s="155"/>
      <c r="D244" s="155"/>
      <c r="E244" s="155"/>
      <c r="F244" s="155"/>
      <c r="G244" s="155"/>
      <c r="H244" s="155"/>
      <c r="I244" s="155"/>
      <c r="J244" s="155"/>
      <c r="K244" s="155"/>
      <c r="L244" s="155"/>
      <c r="M244" s="155"/>
      <c r="N244" s="155"/>
    </row>
    <row r="245" spans="2:14" ht="18" customHeight="1" x14ac:dyDescent="0.3">
      <c r="B245" s="155"/>
      <c r="C245" s="155"/>
      <c r="D245" s="155"/>
      <c r="E245" s="155"/>
      <c r="F245" s="155"/>
      <c r="G245" s="155"/>
      <c r="H245" s="155"/>
      <c r="I245" s="155"/>
      <c r="J245" s="155"/>
      <c r="K245" s="155"/>
      <c r="L245" s="155"/>
      <c r="M245" s="155"/>
      <c r="N245" s="155"/>
    </row>
    <row r="246" spans="2:14" ht="18" customHeight="1" x14ac:dyDescent="0.3">
      <c r="B246" s="155"/>
      <c r="C246" s="155"/>
      <c r="D246" s="155"/>
      <c r="E246" s="155"/>
      <c r="F246" s="155"/>
      <c r="G246" s="155"/>
      <c r="H246" s="155"/>
      <c r="I246" s="155"/>
      <c r="J246" s="155"/>
      <c r="K246" s="155"/>
      <c r="L246" s="155"/>
      <c r="M246" s="155"/>
      <c r="N246" s="155"/>
    </row>
    <row r="247" spans="2:14" ht="18" customHeight="1" x14ac:dyDescent="0.3">
      <c r="B247" s="155"/>
      <c r="C247" s="155"/>
      <c r="D247" s="155"/>
      <c r="E247" s="155"/>
      <c r="F247" s="155"/>
      <c r="G247" s="155"/>
      <c r="H247" s="155"/>
      <c r="I247" s="155"/>
      <c r="J247" s="155"/>
      <c r="K247" s="155"/>
      <c r="L247" s="155"/>
      <c r="M247" s="155"/>
      <c r="N247" s="155"/>
    </row>
    <row r="248" spans="2:14" ht="18" customHeight="1" x14ac:dyDescent="0.3">
      <c r="B248" s="155"/>
      <c r="C248" s="155"/>
      <c r="D248" s="155"/>
      <c r="E248" s="155"/>
      <c r="F248" s="155"/>
      <c r="G248" s="155"/>
      <c r="H248" s="155"/>
      <c r="I248" s="155"/>
      <c r="J248" s="155"/>
      <c r="K248" s="155"/>
      <c r="L248" s="155"/>
      <c r="M248" s="155"/>
      <c r="N248" s="155"/>
    </row>
    <row r="249" spans="2:14" ht="18" customHeight="1" x14ac:dyDescent="0.3">
      <c r="B249" s="155"/>
      <c r="C249" s="155"/>
      <c r="D249" s="155"/>
      <c r="E249" s="155"/>
      <c r="F249" s="155"/>
      <c r="G249" s="155"/>
      <c r="H249" s="155"/>
      <c r="I249" s="155"/>
      <c r="J249" s="155"/>
      <c r="K249" s="155"/>
      <c r="L249" s="155"/>
      <c r="M249" s="155"/>
      <c r="N249" s="155"/>
    </row>
    <row r="250" spans="2:14" ht="18" customHeight="1" x14ac:dyDescent="0.3">
      <c r="B250" s="155"/>
      <c r="C250" s="155"/>
      <c r="D250" s="155"/>
      <c r="E250" s="155"/>
      <c r="F250" s="155"/>
      <c r="G250" s="155"/>
      <c r="H250" s="155"/>
      <c r="I250" s="155"/>
      <c r="J250" s="155"/>
      <c r="K250" s="155"/>
      <c r="L250" s="155"/>
      <c r="M250" s="155"/>
      <c r="N250" s="155"/>
    </row>
    <row r="251" spans="2:14" ht="18" customHeight="1" x14ac:dyDescent="0.3">
      <c r="B251" s="155"/>
      <c r="C251" s="155"/>
      <c r="D251" s="155"/>
      <c r="E251" s="155"/>
      <c r="F251" s="155"/>
      <c r="G251" s="155"/>
      <c r="H251" s="155"/>
      <c r="I251" s="155"/>
      <c r="J251" s="155"/>
      <c r="K251" s="155"/>
      <c r="L251" s="155"/>
      <c r="M251" s="155"/>
      <c r="N251" s="155"/>
    </row>
    <row r="252" spans="2:14" ht="18" customHeight="1" x14ac:dyDescent="0.3">
      <c r="B252" s="155"/>
      <c r="C252" s="155"/>
      <c r="D252" s="155"/>
      <c r="E252" s="155"/>
      <c r="F252" s="155"/>
      <c r="G252" s="155"/>
      <c r="H252" s="155"/>
      <c r="I252" s="155"/>
      <c r="J252" s="155"/>
      <c r="K252" s="155"/>
      <c r="L252" s="155"/>
      <c r="M252" s="155"/>
      <c r="N252" s="155"/>
    </row>
    <row r="253" spans="2:14" ht="18" customHeight="1" x14ac:dyDescent="0.3">
      <c r="B253" s="155"/>
      <c r="C253" s="155"/>
      <c r="D253" s="155"/>
      <c r="E253" s="155"/>
      <c r="F253" s="155"/>
      <c r="G253" s="155"/>
      <c r="H253" s="155"/>
      <c r="I253" s="155"/>
      <c r="J253" s="155"/>
      <c r="K253" s="155"/>
      <c r="L253" s="155"/>
      <c r="M253" s="155"/>
      <c r="N253" s="155"/>
    </row>
    <row r="254" spans="2:14" ht="18" customHeight="1" x14ac:dyDescent="0.3">
      <c r="B254" s="155"/>
      <c r="C254" s="155"/>
      <c r="D254" s="155"/>
      <c r="E254" s="155"/>
      <c r="F254" s="155"/>
      <c r="G254" s="155"/>
      <c r="H254" s="155"/>
      <c r="I254" s="155"/>
      <c r="J254" s="155"/>
      <c r="K254" s="155"/>
      <c r="L254" s="155"/>
      <c r="M254" s="155"/>
      <c r="N254" s="155"/>
    </row>
    <row r="255" spans="2:14" ht="18" customHeight="1" x14ac:dyDescent="0.3">
      <c r="B255" s="155"/>
      <c r="C255" s="155"/>
      <c r="D255" s="155"/>
      <c r="E255" s="155"/>
      <c r="F255" s="155"/>
      <c r="G255" s="155"/>
      <c r="H255" s="155"/>
      <c r="I255" s="155"/>
      <c r="J255" s="155"/>
      <c r="K255" s="155"/>
      <c r="L255" s="155"/>
      <c r="M255" s="155"/>
      <c r="N255" s="155"/>
    </row>
    <row r="256" spans="2:14" ht="18" customHeight="1" x14ac:dyDescent="0.3">
      <c r="B256" s="155"/>
      <c r="C256" s="155"/>
      <c r="D256" s="155"/>
      <c r="E256" s="155"/>
      <c r="F256" s="155"/>
      <c r="G256" s="155"/>
      <c r="H256" s="155"/>
      <c r="I256" s="155"/>
      <c r="J256" s="155"/>
      <c r="K256" s="155"/>
      <c r="L256" s="155"/>
      <c r="M256" s="155"/>
      <c r="N256" s="155"/>
    </row>
    <row r="257" spans="2:14" ht="18" customHeight="1" x14ac:dyDescent="0.3">
      <c r="B257" s="155"/>
      <c r="C257" s="155"/>
      <c r="D257" s="155"/>
      <c r="E257" s="155"/>
      <c r="F257" s="155"/>
      <c r="G257" s="155"/>
      <c r="H257" s="155"/>
      <c r="I257" s="155"/>
      <c r="J257" s="155"/>
      <c r="K257" s="155"/>
      <c r="L257" s="155"/>
      <c r="M257" s="155"/>
      <c r="N257" s="155"/>
    </row>
  </sheetData>
  <sheetProtection algorithmName="SHA-512" hashValue="I2tg7kL+4/ym7yohr6B4Rul0YtMVh/HmNeo+3yM4FrSHJZH4km7NpBYSO0Ulxv+wtkHRp31nnZ0OBgZEQnT2Sg==" saltValue="8JxjQk28C0QyGibMEvHhUQ==" spinCount="100000" sheet="1" selectLockedCells="1"/>
  <mergeCells count="10">
    <mergeCell ref="B125:H125"/>
    <mergeCell ref="B126:H126"/>
    <mergeCell ref="B114:J117"/>
    <mergeCell ref="B10:J10"/>
    <mergeCell ref="B15:J15"/>
    <mergeCell ref="B57:J57"/>
    <mergeCell ref="B123:H123"/>
    <mergeCell ref="B124:H124"/>
    <mergeCell ref="B16:J16"/>
    <mergeCell ref="B17:J17"/>
  </mergeCells>
  <pageMargins left="0.7" right="0.7" top="0.75" bottom="0.75" header="0.3" footer="0.3"/>
  <pageSetup paperSize="9" scale="73" fitToHeight="2" orientation="portrait" r:id="rId1"/>
  <headerFooter alignWithMargins="0"/>
  <rowBreaks count="1" manualBreakCount="1">
    <brk id="35" max="16383" man="1"/>
  </rowBreaks>
  <drawing r:id="rId2"/>
  <legacyDrawing r:id="rId3"/>
  <oleObjects>
    <mc:AlternateContent xmlns:mc="http://schemas.openxmlformats.org/markup-compatibility/2006">
      <mc:Choice Requires="x14">
        <oleObject progId="Equation.3" shapeId="2049" r:id="rId4">
          <objectPr defaultSize="0" autoPict="0" r:id="rId5">
            <anchor moveWithCells="1" sizeWithCells="1">
              <from>
                <xdr:col>1</xdr:col>
                <xdr:colOff>152400</xdr:colOff>
                <xdr:row>30</xdr:row>
                <xdr:rowOff>107950</xdr:rowOff>
              </from>
              <to>
                <xdr:col>7</xdr:col>
                <xdr:colOff>127000</xdr:colOff>
                <xdr:row>33</xdr:row>
                <xdr:rowOff>88900</xdr:rowOff>
              </to>
            </anchor>
          </objectPr>
        </oleObject>
      </mc:Choice>
      <mc:Fallback>
        <oleObject progId="Equation.3" shapeId="2049" r:id="rId4"/>
      </mc:Fallback>
    </mc:AlternateContent>
    <mc:AlternateContent xmlns:mc="http://schemas.openxmlformats.org/markup-compatibility/2006">
      <mc:Choice Requires="x14">
        <oleObject progId="Excel.Sheet.8" shapeId="2050" r:id="rId6">
          <objectPr defaultSize="0" autoPict="0" r:id="rId7">
            <anchor moveWithCells="1" sizeWithCells="1">
              <from>
                <xdr:col>1</xdr:col>
                <xdr:colOff>165100</xdr:colOff>
                <xdr:row>35</xdr:row>
                <xdr:rowOff>127000</xdr:rowOff>
              </from>
              <to>
                <xdr:col>4</xdr:col>
                <xdr:colOff>31750</xdr:colOff>
                <xdr:row>45</xdr:row>
                <xdr:rowOff>184150</xdr:rowOff>
              </to>
            </anchor>
          </objectPr>
        </oleObject>
      </mc:Choice>
      <mc:Fallback>
        <oleObject progId="Excel.Sheet.8" shapeId="2050" r:id="rId6"/>
      </mc:Fallback>
    </mc:AlternateContent>
    <mc:AlternateContent xmlns:mc="http://schemas.openxmlformats.org/markup-compatibility/2006">
      <mc:Choice Requires="x14">
        <oleObject progId="Equation.3" shapeId="2051" r:id="rId8">
          <objectPr defaultSize="0" r:id="rId9">
            <anchor moveWithCells="1" sizeWithCells="1">
              <from>
                <xdr:col>1</xdr:col>
                <xdr:colOff>323850</xdr:colOff>
                <xdr:row>62</xdr:row>
                <xdr:rowOff>95250</xdr:rowOff>
              </from>
              <to>
                <xdr:col>5</xdr:col>
                <xdr:colOff>393700</xdr:colOff>
                <xdr:row>65</xdr:row>
                <xdr:rowOff>38100</xdr:rowOff>
              </to>
            </anchor>
          </objectPr>
        </oleObject>
      </mc:Choice>
      <mc:Fallback>
        <oleObject progId="Equation.3" shapeId="2051" r:id="rId8"/>
      </mc:Fallback>
    </mc:AlternateContent>
    <mc:AlternateContent xmlns:mc="http://schemas.openxmlformats.org/markup-compatibility/2006">
      <mc:Choice Requires="x14">
        <oleObject progId="Excel.Sheet.8" shapeId="2052" r:id="rId10">
          <objectPr defaultSize="0" autoPict="0" r:id="rId11">
            <anchor moveWithCells="1" sizeWithCells="1">
              <from>
                <xdr:col>1</xdr:col>
                <xdr:colOff>342900</xdr:colOff>
                <xdr:row>68</xdr:row>
                <xdr:rowOff>76200</xdr:rowOff>
              </from>
              <to>
                <xdr:col>4</xdr:col>
                <xdr:colOff>222250</xdr:colOff>
                <xdr:row>79</xdr:row>
                <xdr:rowOff>146050</xdr:rowOff>
              </to>
            </anchor>
          </objectPr>
        </oleObject>
      </mc:Choice>
      <mc:Fallback>
        <oleObject progId="Excel.Sheet.8" shapeId="2052" r:id="rId10"/>
      </mc:Fallback>
    </mc:AlternateContent>
    <mc:AlternateContent xmlns:mc="http://schemas.openxmlformats.org/markup-compatibility/2006">
      <mc:Choice Requires="x14">
        <oleObject progId="Equation.3" shapeId="2053" r:id="rId12">
          <objectPr defaultSize="0" autoPict="0" r:id="rId13">
            <anchor moveWithCells="1" sizeWithCells="1">
              <from>
                <xdr:col>1</xdr:col>
                <xdr:colOff>165100</xdr:colOff>
                <xdr:row>92</xdr:row>
                <xdr:rowOff>107950</xdr:rowOff>
              </from>
              <to>
                <xdr:col>4</xdr:col>
                <xdr:colOff>781050</xdr:colOff>
                <xdr:row>95</xdr:row>
                <xdr:rowOff>69850</xdr:rowOff>
              </to>
            </anchor>
          </objectPr>
        </oleObject>
      </mc:Choice>
      <mc:Fallback>
        <oleObject progId="Equation.3" shapeId="2053" r:id="rId12"/>
      </mc:Fallback>
    </mc:AlternateContent>
    <mc:AlternateContent xmlns:mc="http://schemas.openxmlformats.org/markup-compatibility/2006">
      <mc:Choice Requires="x14">
        <oleObject progId="Excel.Sheet.8" shapeId="2054" r:id="rId14">
          <objectPr defaultSize="0" autoPict="0" r:id="rId15">
            <anchor moveWithCells="1" sizeWithCells="1">
              <from>
                <xdr:col>1</xdr:col>
                <xdr:colOff>342900</xdr:colOff>
                <xdr:row>97</xdr:row>
                <xdr:rowOff>31750</xdr:rowOff>
              </from>
              <to>
                <xdr:col>4</xdr:col>
                <xdr:colOff>228600</xdr:colOff>
                <xdr:row>107</xdr:row>
                <xdr:rowOff>171450</xdr:rowOff>
              </to>
            </anchor>
          </objectPr>
        </oleObject>
      </mc:Choice>
      <mc:Fallback>
        <oleObject progId="Excel.Sheet.8" shapeId="2054" r:id="rId1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9"/>
  <sheetViews>
    <sheetView showGridLines="0" tabSelected="1" showOutlineSymbols="0" zoomScale="90" zoomScaleNormal="90" zoomScaleSheetLayoutView="100" workbookViewId="0">
      <pane ySplit="10" topLeftCell="A12" activePane="bottomLeft" state="frozen"/>
      <selection activeCell="D17" sqref="D17"/>
      <selection pane="bottomLeft" activeCell="D12" sqref="D12:G12"/>
    </sheetView>
  </sheetViews>
  <sheetFormatPr defaultColWidth="0" defaultRowHeight="0" customHeight="1" zeroHeight="1" x14ac:dyDescent="0.3"/>
  <cols>
    <col min="1" max="1" width="3.7265625" style="62" customWidth="1"/>
    <col min="2" max="2" width="30.7265625" style="62" customWidth="1"/>
    <col min="3" max="6" width="20.7265625" style="62" customWidth="1"/>
    <col min="7" max="7" width="18.7265625" style="62" customWidth="1"/>
    <col min="8" max="8" width="20.7265625" style="62" customWidth="1"/>
    <col min="9" max="9" width="3.7265625" style="62" customWidth="1"/>
    <col min="10" max="10" width="15.7265625" style="62" customWidth="1"/>
    <col min="11" max="11" width="3.453125" style="62" customWidth="1"/>
    <col min="12" max="16384" width="9.1796875" style="62" hidden="1"/>
  </cols>
  <sheetData>
    <row r="1" spans="2:10" ht="18" customHeight="1" thickBot="1" x14ac:dyDescent="0.35">
      <c r="B1" s="171"/>
    </row>
    <row r="2" spans="2:10" ht="18" customHeight="1" x14ac:dyDescent="0.35">
      <c r="B2" s="219"/>
      <c r="C2" s="220"/>
      <c r="D2" s="220"/>
      <c r="E2" s="220"/>
      <c r="F2" s="220"/>
      <c r="G2" s="220"/>
      <c r="H2" s="220"/>
      <c r="I2" s="220"/>
      <c r="J2" s="221"/>
    </row>
    <row r="3" spans="2:10" ht="18" customHeight="1" x14ac:dyDescent="0.45">
      <c r="B3" s="222" t="s">
        <v>111</v>
      </c>
      <c r="C3" s="223"/>
      <c r="D3" s="223"/>
      <c r="E3" s="223"/>
      <c r="F3" s="223"/>
      <c r="G3" s="223"/>
      <c r="H3" s="223"/>
      <c r="I3" s="223"/>
      <c r="J3" s="224"/>
    </row>
    <row r="4" spans="2:10" ht="18" customHeight="1" x14ac:dyDescent="0.45">
      <c r="B4" s="225" t="s">
        <v>142</v>
      </c>
      <c r="C4" s="223"/>
      <c r="D4" s="223"/>
      <c r="E4" s="223"/>
      <c r="F4" s="223"/>
      <c r="G4" s="223"/>
      <c r="H4" s="223"/>
      <c r="I4" s="223"/>
      <c r="J4" s="224"/>
    </row>
    <row r="5" spans="2:10" ht="18" customHeight="1" x14ac:dyDescent="0.45">
      <c r="B5" s="226" t="s">
        <v>114</v>
      </c>
      <c r="C5" s="223"/>
      <c r="D5" s="223"/>
      <c r="E5" s="223"/>
      <c r="F5" s="223"/>
      <c r="G5" s="223"/>
      <c r="H5" s="223"/>
      <c r="I5" s="223"/>
      <c r="J5" s="224"/>
    </row>
    <row r="6" spans="2:10" ht="18" customHeight="1" x14ac:dyDescent="0.35">
      <c r="B6" s="227" t="s">
        <v>143</v>
      </c>
      <c r="C6" s="223"/>
      <c r="D6" s="223"/>
      <c r="E6" s="223"/>
      <c r="F6" s="223"/>
      <c r="G6" s="223"/>
      <c r="H6" s="223"/>
      <c r="I6" s="223"/>
      <c r="J6" s="224" t="s">
        <v>140</v>
      </c>
    </row>
    <row r="7" spans="2:10" ht="18" customHeight="1" x14ac:dyDescent="0.45">
      <c r="B7" s="222" t="s">
        <v>115</v>
      </c>
      <c r="C7" s="223"/>
      <c r="D7" s="223"/>
      <c r="E7" s="223"/>
      <c r="F7" s="223"/>
      <c r="G7" s="223"/>
      <c r="H7" s="223"/>
      <c r="I7" s="223"/>
      <c r="J7" s="224"/>
    </row>
    <row r="8" spans="2:10" ht="18" customHeight="1" x14ac:dyDescent="0.35">
      <c r="B8" s="228" t="s">
        <v>144</v>
      </c>
      <c r="C8" s="250"/>
      <c r="D8" s="251"/>
      <c r="E8" s="252"/>
      <c r="F8" s="223"/>
      <c r="G8" s="223"/>
      <c r="H8" s="223"/>
      <c r="I8" s="223"/>
      <c r="J8" s="224"/>
    </row>
    <row r="9" spans="2:10" ht="18" customHeight="1" thickBot="1" x14ac:dyDescent="0.4">
      <c r="B9" s="229"/>
      <c r="C9" s="230"/>
      <c r="D9" s="230"/>
      <c r="E9" s="230"/>
      <c r="F9" s="230"/>
      <c r="G9" s="230"/>
      <c r="H9" s="230"/>
      <c r="I9" s="230"/>
      <c r="J9" s="231"/>
    </row>
    <row r="10" spans="2:10" ht="18" customHeight="1" thickBot="1" x14ac:dyDescent="0.4">
      <c r="B10" s="172"/>
      <c r="E10" s="173"/>
      <c r="I10" s="174"/>
    </row>
    <row r="11" spans="2:10" ht="18" customHeight="1" x14ac:dyDescent="0.35">
      <c r="B11" s="232" t="s">
        <v>1</v>
      </c>
      <c r="C11" s="220"/>
      <c r="D11" s="220"/>
      <c r="E11" s="220"/>
      <c r="F11" s="220"/>
      <c r="G11" s="220"/>
      <c r="H11" s="220"/>
      <c r="I11" s="220"/>
      <c r="J11" s="221"/>
    </row>
    <row r="12" spans="2:10" ht="36.65" customHeight="1" x14ac:dyDescent="0.35">
      <c r="B12" s="233"/>
      <c r="C12" s="234" t="s">
        <v>77</v>
      </c>
      <c r="D12" s="250"/>
      <c r="E12" s="251"/>
      <c r="F12" s="251"/>
      <c r="G12" s="252"/>
      <c r="H12" s="223"/>
      <c r="I12" s="223"/>
      <c r="J12" s="224"/>
    </row>
    <row r="13" spans="2:10" ht="18" customHeight="1" thickBot="1" x14ac:dyDescent="0.4">
      <c r="B13" s="235"/>
      <c r="C13" s="223"/>
      <c r="D13" s="223"/>
      <c r="E13" s="223"/>
      <c r="F13" s="223"/>
      <c r="G13" s="223"/>
      <c r="H13" s="223"/>
      <c r="I13" s="223"/>
      <c r="J13" s="224"/>
    </row>
    <row r="14" spans="2:10" ht="18" customHeight="1" thickBot="1" x14ac:dyDescent="0.4">
      <c r="B14" s="13"/>
      <c r="C14" s="14" t="s">
        <v>59</v>
      </c>
      <c r="D14" s="15">
        <v>1000</v>
      </c>
      <c r="E14" s="16" t="s">
        <v>78</v>
      </c>
      <c r="F14" s="17"/>
      <c r="G14" s="18"/>
      <c r="H14" s="18"/>
      <c r="I14" s="19"/>
      <c r="J14" s="20"/>
    </row>
    <row r="15" spans="2:10" ht="18" customHeight="1" thickBot="1" x14ac:dyDescent="0.4">
      <c r="B15" s="13"/>
      <c r="C15" s="18"/>
      <c r="D15" s="21"/>
      <c r="E15" s="22"/>
      <c r="F15" s="23"/>
      <c r="G15" s="18"/>
      <c r="H15" s="18"/>
      <c r="I15" s="19"/>
      <c r="J15" s="20"/>
    </row>
    <row r="16" spans="2:10" ht="18" customHeight="1" thickBot="1" x14ac:dyDescent="0.4">
      <c r="B16" s="233" t="s">
        <v>116</v>
      </c>
      <c r="C16" s="21"/>
      <c r="D16" s="24">
        <v>2025</v>
      </c>
      <c r="E16" s="23">
        <f ca="1">VLOOKUP(D16,Parameters!C34:E39,2,FALSE)</f>
        <v>2024</v>
      </c>
      <c r="F16" s="23">
        <f ca="1">VLOOKUP(D16,Parameters!C34:E39,3,FALSE)</f>
        <v>2023</v>
      </c>
      <c r="G16" s="21"/>
      <c r="H16" s="18"/>
      <c r="I16" s="18"/>
      <c r="J16" s="20"/>
    </row>
    <row r="17" spans="2:10" ht="18" customHeight="1" thickBot="1" x14ac:dyDescent="0.4">
      <c r="B17" s="25"/>
      <c r="C17" s="26" t="s">
        <v>54</v>
      </c>
      <c r="D17" s="27" t="s">
        <v>55</v>
      </c>
      <c r="E17" s="28" t="str">
        <f>+D17</f>
        <v>EUR</v>
      </c>
      <c r="F17" s="29" t="str">
        <f>+E17</f>
        <v>EUR</v>
      </c>
      <c r="G17" s="30" t="s">
        <v>2</v>
      </c>
      <c r="H17" s="31"/>
      <c r="I17" s="31"/>
      <c r="J17" s="32"/>
    </row>
    <row r="18" spans="2:10" ht="18" customHeight="1" x14ac:dyDescent="0.3">
      <c r="B18" s="33" t="s">
        <v>3</v>
      </c>
      <c r="C18" s="34"/>
      <c r="D18" s="35"/>
      <c r="E18" s="35"/>
      <c r="F18" s="35"/>
      <c r="G18" s="36"/>
      <c r="H18" s="36"/>
      <c r="I18" s="36"/>
      <c r="J18" s="37"/>
    </row>
    <row r="19" spans="2:10" ht="18" customHeight="1" x14ac:dyDescent="0.35">
      <c r="B19" s="38" t="s">
        <v>4</v>
      </c>
      <c r="C19" s="34"/>
      <c r="D19" s="39"/>
      <c r="E19" s="39"/>
      <c r="F19" s="39"/>
      <c r="G19" s="36"/>
      <c r="H19" s="36"/>
      <c r="I19" s="36"/>
      <c r="J19" s="37"/>
    </row>
    <row r="20" spans="2:10" ht="18" customHeight="1" x14ac:dyDescent="0.3">
      <c r="B20" s="40" t="s">
        <v>5</v>
      </c>
      <c r="C20" s="41"/>
      <c r="D20" s="42"/>
      <c r="E20" s="42"/>
      <c r="F20" s="42"/>
      <c r="G20" s="43" t="s">
        <v>6</v>
      </c>
      <c r="H20" s="36"/>
      <c r="I20" s="36"/>
      <c r="J20" s="37"/>
    </row>
    <row r="21" spans="2:10" ht="18" customHeight="1" x14ac:dyDescent="0.3">
      <c r="B21" s="44" t="s">
        <v>66</v>
      </c>
      <c r="C21" s="36"/>
      <c r="D21" s="45">
        <f>+TotaalVermogenN-VasteActivaN-LiquideMiddelenN</f>
        <v>0</v>
      </c>
      <c r="E21" s="45">
        <f>+TotaalVermogenNmin1-VasteActivaNmin1-LiquideMiddelenNmin1</f>
        <v>0</v>
      </c>
      <c r="F21" s="45">
        <f>+TotaalVermogenNmin2-VasteActivaNmin2-LiquideMiddelenNmin2</f>
        <v>0</v>
      </c>
      <c r="G21" s="43"/>
      <c r="H21" s="36"/>
      <c r="I21" s="36"/>
      <c r="J21" s="37"/>
    </row>
    <row r="22" spans="2:10" ht="18" customHeight="1" x14ac:dyDescent="0.3">
      <c r="B22" s="40" t="s">
        <v>7</v>
      </c>
      <c r="C22" s="41"/>
      <c r="D22" s="42"/>
      <c r="E22" s="42"/>
      <c r="F22" s="42"/>
      <c r="G22" s="36"/>
      <c r="H22" s="36"/>
      <c r="I22" s="36"/>
      <c r="J22" s="37"/>
    </row>
    <row r="23" spans="2:10" ht="18" customHeight="1" x14ac:dyDescent="0.3">
      <c r="B23" s="46"/>
      <c r="C23" s="47" t="s">
        <v>70</v>
      </c>
      <c r="D23" s="48">
        <f>+LiquideMiddelenN+D21</f>
        <v>0</v>
      </c>
      <c r="E23" s="48">
        <f>+LiquideMiddelenNmin1+E21</f>
        <v>0</v>
      </c>
      <c r="F23" s="48">
        <f>TotaalVermogenNmin2-VasteActivaNmin2</f>
        <v>0</v>
      </c>
      <c r="G23" s="36"/>
      <c r="H23" s="36"/>
      <c r="I23" s="36"/>
      <c r="J23" s="37"/>
    </row>
    <row r="24" spans="2:10" ht="18" customHeight="1" x14ac:dyDescent="0.3">
      <c r="B24" s="49"/>
      <c r="C24" s="50" t="s">
        <v>8</v>
      </c>
      <c r="D24" s="39">
        <f>+VlottendeActivaN+VasteActivaN</f>
        <v>0</v>
      </c>
      <c r="E24" s="39">
        <f>+VlottendeActivaNmin1+VasteActivaNmin1</f>
        <v>0</v>
      </c>
      <c r="F24" s="39">
        <f>+VlottendeActivaNmin2+VasteActivaNmin2</f>
        <v>0</v>
      </c>
      <c r="G24" s="175"/>
      <c r="H24" s="36"/>
      <c r="I24" s="36"/>
      <c r="J24" s="37"/>
    </row>
    <row r="25" spans="2:10" ht="18" customHeight="1" x14ac:dyDescent="0.35">
      <c r="B25" s="38" t="s">
        <v>9</v>
      </c>
      <c r="C25" s="34"/>
      <c r="D25" s="39"/>
      <c r="E25" s="39"/>
      <c r="F25" s="39"/>
      <c r="G25" s="36"/>
      <c r="H25" s="36"/>
      <c r="I25" s="36"/>
      <c r="J25" s="37"/>
    </row>
    <row r="26" spans="2:10" ht="18" customHeight="1" x14ac:dyDescent="0.3">
      <c r="B26" s="40" t="s">
        <v>10</v>
      </c>
      <c r="C26" s="41"/>
      <c r="D26" s="42"/>
      <c r="E26" s="42"/>
      <c r="F26" s="42"/>
      <c r="G26" s="43" t="s">
        <v>11</v>
      </c>
      <c r="H26" s="36"/>
      <c r="I26" s="36"/>
      <c r="J26" s="37"/>
    </row>
    <row r="27" spans="2:10" ht="18" customHeight="1" x14ac:dyDescent="0.3">
      <c r="B27" s="40" t="s">
        <v>12</v>
      </c>
      <c r="C27" s="41"/>
      <c r="D27" s="42"/>
      <c r="E27" s="42"/>
      <c r="F27" s="42"/>
      <c r="G27" s="43" t="s">
        <v>13</v>
      </c>
      <c r="H27" s="36"/>
      <c r="I27" s="36"/>
      <c r="J27" s="37"/>
    </row>
    <row r="28" spans="2:10" ht="18" customHeight="1" x14ac:dyDescent="0.3">
      <c r="B28" s="44" t="s">
        <v>14</v>
      </c>
      <c r="C28" s="36"/>
      <c r="D28" s="48">
        <f>TotaalVermogenN-EigenVermogenN-VreemdVermogenLangN</f>
        <v>0</v>
      </c>
      <c r="E28" s="48">
        <f>TotaalVermogenNmin1-EigenVermogenNmin1-VreemdVermogenLangNmin1</f>
        <v>0</v>
      </c>
      <c r="F28" s="48">
        <f>TotaalVermogenNmin2-EigenVermogenNmin2-VreemdVermogenLangNmin2</f>
        <v>0</v>
      </c>
      <c r="G28" s="36"/>
      <c r="H28" s="36"/>
      <c r="I28" s="36"/>
      <c r="J28" s="37"/>
    </row>
    <row r="29" spans="2:10" ht="18" customHeight="1" x14ac:dyDescent="0.3">
      <c r="B29" s="51"/>
      <c r="C29" s="52" t="s">
        <v>15</v>
      </c>
      <c r="D29" s="39">
        <f>TotaalVermogenN-EigenVermogenN</f>
        <v>0</v>
      </c>
      <c r="E29" s="39">
        <f>TotaalVermogenNmin1-EigenVermogenNmin1</f>
        <v>0</v>
      </c>
      <c r="F29" s="39">
        <f>TotaalVermogenNmin2-EigenVermogenNmin2</f>
        <v>0</v>
      </c>
      <c r="G29" s="43"/>
      <c r="H29" s="36"/>
      <c r="I29" s="36"/>
      <c r="J29" s="37"/>
    </row>
    <row r="30" spans="2:10" ht="18" customHeight="1" x14ac:dyDescent="0.3">
      <c r="B30" s="49"/>
      <c r="C30" s="50" t="s">
        <v>16</v>
      </c>
      <c r="D30" s="39">
        <f>SUM(D26:D28)</f>
        <v>0</v>
      </c>
      <c r="E30" s="39">
        <f>SUM(E26:E28)</f>
        <v>0</v>
      </c>
      <c r="F30" s="39">
        <f>SUM(F26:F28)</f>
        <v>0</v>
      </c>
      <c r="G30" s="43"/>
      <c r="H30" s="36"/>
      <c r="I30" s="36"/>
      <c r="J30" s="37"/>
    </row>
    <row r="31" spans="2:10" ht="18" customHeight="1" x14ac:dyDescent="0.35">
      <c r="B31" s="53" t="s">
        <v>17</v>
      </c>
      <c r="C31" s="41"/>
      <c r="D31" s="39"/>
      <c r="E31" s="39"/>
      <c r="F31" s="39"/>
      <c r="G31" s="36"/>
      <c r="H31" s="36"/>
      <c r="I31" s="36"/>
      <c r="J31" s="37"/>
    </row>
    <row r="32" spans="2:10" ht="18" customHeight="1" x14ac:dyDescent="0.3">
      <c r="B32" s="40" t="s">
        <v>74</v>
      </c>
      <c r="C32" s="41"/>
      <c r="D32" s="42"/>
      <c r="E32" s="42"/>
      <c r="F32" s="42"/>
      <c r="G32" s="43"/>
      <c r="H32" s="36"/>
      <c r="I32" s="36"/>
      <c r="J32" s="37"/>
    </row>
    <row r="33" spans="1:11" ht="18" customHeight="1" x14ac:dyDescent="0.3">
      <c r="B33" s="40" t="s">
        <v>18</v>
      </c>
      <c r="C33" s="214"/>
      <c r="D33" s="42"/>
      <c r="E33" s="42"/>
      <c r="F33" s="42"/>
      <c r="G33" s="208" t="s">
        <v>138</v>
      </c>
      <c r="H33" s="208"/>
      <c r="I33" s="208"/>
      <c r="J33" s="37"/>
    </row>
    <row r="34" spans="1:11" ht="4" customHeight="1" thickBot="1" x14ac:dyDescent="0.35">
      <c r="B34" s="216"/>
      <c r="C34" s="36"/>
      <c r="D34" s="36"/>
      <c r="E34" s="36"/>
      <c r="F34" s="36"/>
      <c r="G34" s="208"/>
      <c r="H34" s="208"/>
      <c r="I34" s="208"/>
      <c r="J34" s="37"/>
    </row>
    <row r="35" spans="1:11" ht="18" customHeight="1" thickTop="1" x14ac:dyDescent="0.3">
      <c r="A35" s="209"/>
      <c r="B35" s="210" t="str">
        <f>"Bij beroep op derde*: omzet INSCHRIJVER in "&amp;D42</f>
        <v>Bij beroep op derde*: omzet INSCHRIJVER in 2025</v>
      </c>
      <c r="C35" s="211"/>
      <c r="D35" s="212"/>
      <c r="E35" s="253" t="s">
        <v>139</v>
      </c>
      <c r="F35" s="254"/>
      <c r="G35" s="257" t="s">
        <v>141</v>
      </c>
      <c r="H35" s="258"/>
      <c r="I35" s="258"/>
      <c r="J35" s="259"/>
    </row>
    <row r="36" spans="1:11" ht="37" customHeight="1" thickBot="1" x14ac:dyDescent="0.35">
      <c r="A36" s="209"/>
      <c r="B36" s="213"/>
      <c r="C36" s="217" t="s">
        <v>137</v>
      </c>
      <c r="D36" s="218" t="str">
        <f>IF(C8=D12,"n.v.t., entiteiten gelijk",IF(D35=0,"",+D33/D35))</f>
        <v>n.v.t., entiteiten gelijk</v>
      </c>
      <c r="E36" s="255"/>
      <c r="F36" s="256"/>
      <c r="G36" s="260"/>
      <c r="H36" s="260"/>
      <c r="I36" s="260"/>
      <c r="J36" s="261"/>
    </row>
    <row r="37" spans="1:11" ht="18" customHeight="1" thickTop="1" thickBot="1" x14ac:dyDescent="0.35">
      <c r="B37" s="215"/>
      <c r="C37" s="36"/>
      <c r="D37" s="36"/>
      <c r="E37" s="36"/>
      <c r="F37" s="36"/>
      <c r="G37" s="36"/>
      <c r="H37" s="36"/>
      <c r="I37" s="36"/>
      <c r="J37" s="37"/>
    </row>
    <row r="38" spans="1:11" ht="18" customHeight="1" x14ac:dyDescent="0.3">
      <c r="B38" s="57" t="str">
        <f>+"Omrekenkoers " &amp; D17 &amp; "  -&gt;  EUR"</f>
        <v>Omrekenkoers EUR  -&gt;  EUR</v>
      </c>
      <c r="C38" s="58"/>
      <c r="D38" s="59">
        <v>1</v>
      </c>
      <c r="E38" s="59">
        <f>D38</f>
        <v>1</v>
      </c>
      <c r="F38" s="206">
        <f>E38</f>
        <v>1</v>
      </c>
      <c r="G38" s="36"/>
      <c r="H38" s="36"/>
      <c r="J38" s="37"/>
    </row>
    <row r="39" spans="1:11" ht="18" customHeight="1" thickBot="1" x14ac:dyDescent="0.35">
      <c r="B39" s="54" t="str">
        <f>"Omzet in Euro's (in mln.)"</f>
        <v>Omzet in Euro's (in mln.)</v>
      </c>
      <c r="C39" s="60"/>
      <c r="D39" s="61">
        <f>(+D38*D33)/Parameters!F30</f>
        <v>0</v>
      </c>
      <c r="E39" s="61">
        <f>(+E38*E33)/Parameters!F30</f>
        <v>0</v>
      </c>
      <c r="F39" s="207">
        <f>(+F38*F33)/Parameters!F30</f>
        <v>0</v>
      </c>
      <c r="G39" s="36"/>
      <c r="H39" s="36"/>
      <c r="J39" s="37"/>
    </row>
    <row r="40" spans="1:11" ht="18" customHeight="1" thickBot="1" x14ac:dyDescent="0.35">
      <c r="B40" s="150"/>
      <c r="C40" s="55"/>
      <c r="D40" s="55"/>
      <c r="E40" s="55"/>
      <c r="F40" s="55"/>
      <c r="G40" s="55"/>
      <c r="H40" s="55"/>
      <c r="I40" s="55"/>
      <c r="J40" s="56"/>
    </row>
    <row r="41" spans="1:11" ht="18" customHeight="1" thickBot="1" x14ac:dyDescent="0.35">
      <c r="H41" s="36"/>
    </row>
    <row r="42" spans="1:11" ht="18" customHeight="1" thickBot="1" x14ac:dyDescent="0.4">
      <c r="B42" s="63" t="s">
        <v>19</v>
      </c>
      <c r="C42" s="64"/>
      <c r="D42" s="65">
        <f>D16</f>
        <v>2025</v>
      </c>
      <c r="E42" s="65">
        <f ca="1">E16</f>
        <v>2024</v>
      </c>
      <c r="F42" s="65">
        <f ca="1">F16</f>
        <v>2023</v>
      </c>
      <c r="G42" s="65" t="s">
        <v>69</v>
      </c>
      <c r="H42" s="66" t="s">
        <v>58</v>
      </c>
      <c r="I42" s="67"/>
      <c r="J42" s="68" t="s">
        <v>53</v>
      </c>
    </row>
    <row r="43" spans="1:11" ht="18" customHeight="1" x14ac:dyDescent="0.35">
      <c r="B43" s="69"/>
      <c r="C43" s="70"/>
      <c r="D43" s="71"/>
      <c r="E43" s="71"/>
      <c r="F43" s="71"/>
      <c r="G43" s="72"/>
      <c r="H43" s="73"/>
      <c r="I43" s="74"/>
      <c r="J43" s="75"/>
    </row>
    <row r="44" spans="1:11" ht="18" customHeight="1" x14ac:dyDescent="0.35">
      <c r="B44" s="76"/>
      <c r="C44" s="77" t="s">
        <v>20</v>
      </c>
      <c r="D44" s="78">
        <v>4</v>
      </c>
      <c r="E44" s="78">
        <v>2</v>
      </c>
      <c r="F44" s="78">
        <v>1</v>
      </c>
      <c r="G44" s="79"/>
      <c r="H44" s="80"/>
      <c r="I44" s="74"/>
      <c r="J44" s="75"/>
    </row>
    <row r="45" spans="1:11" s="106" customFormat="1" ht="18" customHeight="1" thickBot="1" x14ac:dyDescent="0.4">
      <c r="A45" s="62"/>
      <c r="B45" s="76"/>
      <c r="C45" s="81"/>
      <c r="D45" s="82"/>
      <c r="E45" s="83"/>
      <c r="F45" s="83"/>
      <c r="G45" s="84"/>
      <c r="H45" s="85"/>
      <c r="I45" s="74"/>
      <c r="J45" s="75"/>
    </row>
    <row r="46" spans="1:11" s="106" customFormat="1" ht="18" customHeight="1" x14ac:dyDescent="0.35">
      <c r="A46" s="62"/>
      <c r="B46" s="86" t="s">
        <v>21</v>
      </c>
      <c r="C46" s="77" t="s">
        <v>22</v>
      </c>
      <c r="D46" s="87">
        <f>IF(TotaalVermogenN=0,0,EigenVermogenN/TotaalVermogenN)</f>
        <v>0</v>
      </c>
      <c r="E46" s="87">
        <f>IF(TotaalVermogenNmin1=0,0,EigenVermogenNmin1/TotaalVermogenNmin1)</f>
        <v>0</v>
      </c>
      <c r="F46" s="87">
        <f>IF(TotaalVermogenNmin2=0,0,EigenVermogenNmin2/TotaalVermogenNmin2)</f>
        <v>0</v>
      </c>
      <c r="G46" s="88">
        <f>C56</f>
        <v>0.2</v>
      </c>
      <c r="H46" s="89">
        <f>(((SolvabiliteitN*D44)+(SolvabiliteitNmin1*E44)+(SolvabiliteitNmin2*F44))/SUM(WeegfactorTotaal))</f>
        <v>0</v>
      </c>
      <c r="I46" s="90"/>
      <c r="J46" s="91" t="str">
        <f>IF(TotaalVermogenN=0,"",IF(SolvabiliteitGemiddeld&gt;=G56,G57,IF(AND(E56&lt;SolvabiliteitGemiddeld,SolvabiliteitGemiddeld&lt;G56),ROUND(1+((SolvabiliteitGemiddeld-E56)*((G57-E57)/(G56-E56))),2),IF(SolvabiliteitGemiddeld=E56,1,0))))</f>
        <v/>
      </c>
      <c r="K46" s="106">
        <f>IF(J46&gt;=1,1,0)</f>
        <v>1</v>
      </c>
    </row>
    <row r="47" spans="1:11" s="106" customFormat="1" ht="18" customHeight="1" x14ac:dyDescent="0.35">
      <c r="A47" s="62"/>
      <c r="B47" s="86" t="s">
        <v>23</v>
      </c>
      <c r="C47" s="77" t="s">
        <v>73</v>
      </c>
      <c r="D47" s="87">
        <f>IF(TotaalVermogenN=0,0,NettoResultaatN/TotaalVermogenN)</f>
        <v>0</v>
      </c>
      <c r="E47" s="87">
        <f>IF(TotaalVermogenNmin1=0,0,NettoResultaatNmin1/TotaalVermogenNmin1)</f>
        <v>0</v>
      </c>
      <c r="F47" s="87">
        <f>IF(TotaalVermogenNmin2=0,0,NettoResultaatNmin2/TotaalVermogenNmin2)</f>
        <v>0</v>
      </c>
      <c r="G47" s="92">
        <f>E58</f>
        <v>0</v>
      </c>
      <c r="H47" s="89">
        <f>(((RentabiliteitNmin2*F44)+(RentabiliteitNmin1*E44)+(RentabiliteitN*D44))/SUM(WeegfactorTotaal))</f>
        <v>0</v>
      </c>
      <c r="I47" s="90"/>
      <c r="J47" s="93" t="str">
        <f>IF(NettoResultaatN="","",IF(SUM(D18:E33)=0,0,IF(RentabiliteitGemiddeld&gt;=G58,G59,IF(AND(E58&lt;RentabiliteitGemiddeld,RentabiliteitGemiddeld&lt;G58),ROUND(1+(((RentabiliteitGemiddeld-E58)/(G58-E58))*(G59-E59)),2),IF(RentabiliteitGemiddeld=E58,1,0)))))</f>
        <v/>
      </c>
      <c r="K47" s="106">
        <f>IF(J47&gt;=1,1,IF(H46&gt;=0.4,1,0))</f>
        <v>1</v>
      </c>
    </row>
    <row r="48" spans="1:11" s="106" customFormat="1" ht="18" customHeight="1" thickBot="1" x14ac:dyDescent="0.4">
      <c r="A48" s="62"/>
      <c r="B48" s="94" t="s">
        <v>24</v>
      </c>
      <c r="C48" s="95" t="s">
        <v>25</v>
      </c>
      <c r="D48" s="96">
        <f>IF(TotaalVermogenN=0,0,IF(VreemdVermogenKortN=0,1.5,VlottendeActivaN/VreemdVermogenKortN))</f>
        <v>0</v>
      </c>
      <c r="E48" s="96">
        <f>IF(TotaalVermogenNmin1=0,0,IF(VreemdVermogenKortNmin1=0,1.5,VlottendeActivaNmin1/VreemdVermogenKortNmin1))</f>
        <v>0</v>
      </c>
      <c r="F48" s="96">
        <f>IF(TotaalVermogenNmin2=0,0,IF(VreemdVermogenKortNmin2=0,1.5,VlottendeActivaNmin2/VreemdVermogenKortNmin2))</f>
        <v>0</v>
      </c>
      <c r="G48" s="97">
        <f>E60</f>
        <v>1</v>
      </c>
      <c r="H48" s="98">
        <f>(((CurrentRatioNmin2*F44)+(CurrentRatioNmin1*E44)+(CurrentRatioN*D44))/SUM(WeegfactorTotaal))</f>
        <v>0</v>
      </c>
      <c r="I48" s="99"/>
      <c r="J48" s="100" t="str">
        <f>IF(LiquideMiddelenN="","",IF(CurrentRatioGemiddeld&gt;=G60,G61,IF(AND(E60&lt;CurrentRatioGemiddeld,CurrentRatioGemiddeld&lt;G60),ROUND(1+(((CurrentRatioGemiddeld-E60)/(G60-E60))*(G61-E61)),2),IF(CurrentRatioGemiddeld=E60,1,0))))</f>
        <v/>
      </c>
    </row>
    <row r="49" spans="1:11" s="106" customFormat="1" ht="18" customHeight="1" thickBot="1" x14ac:dyDescent="0.4">
      <c r="A49" s="62"/>
      <c r="B49" s="101"/>
      <c r="C49" s="102"/>
      <c r="D49" s="103"/>
      <c r="E49" s="103"/>
      <c r="F49" s="103"/>
      <c r="G49" s="104"/>
      <c r="H49" s="103"/>
      <c r="I49" s="36"/>
      <c r="J49" s="105"/>
    </row>
    <row r="50" spans="1:11" s="106" customFormat="1" ht="18" customHeight="1" thickBot="1" x14ac:dyDescent="0.4">
      <c r="A50" s="62"/>
      <c r="B50" s="101"/>
      <c r="C50" s="102"/>
      <c r="D50" s="103"/>
      <c r="E50" s="103"/>
      <c r="G50" s="104"/>
      <c r="H50" s="107" t="s">
        <v>52</v>
      </c>
      <c r="I50" s="36"/>
      <c r="J50" s="108">
        <f>SUM(J46:J48)</f>
        <v>0</v>
      </c>
      <c r="K50" s="106">
        <f>SUM(K46:K49)</f>
        <v>2</v>
      </c>
    </row>
    <row r="51" spans="1:11" s="106" customFormat="1" ht="18" customHeight="1" thickBot="1" x14ac:dyDescent="0.4">
      <c r="A51" s="62"/>
      <c r="B51" s="109"/>
      <c r="C51" s="110"/>
      <c r="D51" s="62"/>
      <c r="E51" s="103"/>
      <c r="F51" s="103"/>
      <c r="G51" s="103"/>
      <c r="H51" s="103"/>
      <c r="I51" s="111"/>
      <c r="J51" s="36"/>
    </row>
    <row r="52" spans="1:11" ht="18" customHeight="1" x14ac:dyDescent="0.35">
      <c r="B52" s="112" t="s">
        <v>26</v>
      </c>
      <c r="C52" s="113"/>
      <c r="D52" s="113"/>
      <c r="E52" s="113"/>
      <c r="F52" s="113"/>
      <c r="G52" s="113"/>
      <c r="H52" s="114"/>
      <c r="I52" s="115"/>
      <c r="J52" s="116"/>
    </row>
    <row r="53" spans="1:11" ht="18" customHeight="1" x14ac:dyDescent="0.3">
      <c r="B53" s="117"/>
      <c r="C53" s="18"/>
      <c r="D53" s="18"/>
      <c r="E53" s="18"/>
      <c r="F53" s="18"/>
      <c r="G53" s="18"/>
      <c r="H53" s="20"/>
      <c r="I53" s="36"/>
      <c r="J53" s="37"/>
    </row>
    <row r="54" spans="1:11" ht="18" customHeight="1" thickBot="1" x14ac:dyDescent="0.4">
      <c r="B54" s="118" t="s">
        <v>27</v>
      </c>
      <c r="C54" s="119" t="s">
        <v>28</v>
      </c>
      <c r="D54" s="119" t="s">
        <v>27</v>
      </c>
      <c r="E54" s="119" t="s">
        <v>69</v>
      </c>
      <c r="F54" s="119" t="s">
        <v>71</v>
      </c>
      <c r="G54" s="119" t="s">
        <v>72</v>
      </c>
      <c r="H54" s="120"/>
      <c r="I54" s="121"/>
      <c r="J54" s="37"/>
    </row>
    <row r="55" spans="1:11" ht="18" customHeight="1" thickBot="1" x14ac:dyDescent="0.35">
      <c r="B55" s="122"/>
      <c r="C55" s="36"/>
      <c r="D55" s="123"/>
      <c r="E55" s="121"/>
      <c r="F55" s="124"/>
      <c r="G55" s="124"/>
      <c r="H55" s="124"/>
      <c r="I55" s="121"/>
      <c r="J55" s="37"/>
    </row>
    <row r="56" spans="1:11" ht="18" customHeight="1" x14ac:dyDescent="0.35">
      <c r="B56" s="125" t="s">
        <v>21</v>
      </c>
      <c r="C56" s="126">
        <v>0.2</v>
      </c>
      <c r="D56" s="127" t="s">
        <v>29</v>
      </c>
      <c r="E56" s="128">
        <f>C56</f>
        <v>0.2</v>
      </c>
      <c r="F56" s="129" t="str">
        <f>E56*100&amp;"% - "&amp;G56*100&amp;"%"</f>
        <v>20% - 50%</v>
      </c>
      <c r="G56" s="130">
        <f>C56+0.3</f>
        <v>0.5</v>
      </c>
      <c r="H56" s="130"/>
      <c r="I56" s="122"/>
      <c r="J56" s="37"/>
    </row>
    <row r="57" spans="1:11" ht="18" customHeight="1" x14ac:dyDescent="0.35">
      <c r="B57" s="131" t="s">
        <v>22</v>
      </c>
      <c r="C57" s="132"/>
      <c r="D57" s="77" t="s">
        <v>30</v>
      </c>
      <c r="E57" s="132">
        <v>1</v>
      </c>
      <c r="F57" s="133" t="str">
        <f>E57&amp;" tot "&amp;G57</f>
        <v>1 tot 4</v>
      </c>
      <c r="G57" s="134">
        <v>4</v>
      </c>
      <c r="H57" s="135"/>
      <c r="I57" s="122"/>
      <c r="J57" s="37"/>
    </row>
    <row r="58" spans="1:11" ht="18" customHeight="1" x14ac:dyDescent="0.35">
      <c r="B58" s="136" t="s">
        <v>23</v>
      </c>
      <c r="C58" s="137">
        <v>0</v>
      </c>
      <c r="D58" s="138" t="s">
        <v>29</v>
      </c>
      <c r="E58" s="139">
        <f>C58</f>
        <v>0</v>
      </c>
      <c r="F58" s="140" t="str">
        <f>E58*100&amp;"% - "&amp;G58*100&amp;"%"</f>
        <v>0% - 10%</v>
      </c>
      <c r="G58" s="139">
        <v>0.1</v>
      </c>
      <c r="H58" s="141"/>
      <c r="I58" s="122"/>
      <c r="J58" s="37"/>
    </row>
    <row r="59" spans="1:11" ht="18" customHeight="1" x14ac:dyDescent="0.35">
      <c r="B59" s="131" t="s">
        <v>75</v>
      </c>
      <c r="C59" s="132"/>
      <c r="D59" s="77" t="s">
        <v>30</v>
      </c>
      <c r="E59" s="132">
        <v>1</v>
      </c>
      <c r="F59" s="133" t="str">
        <f>E59&amp;" tot "&amp;G59</f>
        <v>1 tot 2</v>
      </c>
      <c r="G59" s="132">
        <v>2</v>
      </c>
      <c r="H59" s="135"/>
      <c r="I59" s="122"/>
      <c r="J59" s="37"/>
    </row>
    <row r="60" spans="1:11" ht="18" customHeight="1" x14ac:dyDescent="0.35">
      <c r="B60" s="136" t="s">
        <v>24</v>
      </c>
      <c r="C60" s="142">
        <v>1</v>
      </c>
      <c r="D60" s="138" t="str">
        <f>D56</f>
        <v>Norm: &gt;=</v>
      </c>
      <c r="E60" s="140">
        <f>C60</f>
        <v>1</v>
      </c>
      <c r="F60" s="140" t="str">
        <f>E60&amp;" - "&amp;G60</f>
        <v>1 - 1,5</v>
      </c>
      <c r="G60" s="140">
        <v>1.5</v>
      </c>
      <c r="H60" s="141"/>
      <c r="I60" s="122"/>
      <c r="J60" s="37"/>
    </row>
    <row r="61" spans="1:11" ht="18" customHeight="1" x14ac:dyDescent="0.35">
      <c r="B61" s="131" t="s">
        <v>31</v>
      </c>
      <c r="C61" s="132"/>
      <c r="D61" s="77" t="s">
        <v>30</v>
      </c>
      <c r="E61" s="132">
        <v>1</v>
      </c>
      <c r="F61" s="133" t="str">
        <f>E61&amp;" tot "&amp;G61</f>
        <v>1 tot 3</v>
      </c>
      <c r="G61" s="132">
        <v>3</v>
      </c>
      <c r="H61" s="143"/>
      <c r="I61" s="122"/>
      <c r="J61" s="37"/>
    </row>
    <row r="62" spans="1:11" ht="18" customHeight="1" x14ac:dyDescent="0.3">
      <c r="B62" s="122"/>
      <c r="C62" s="36"/>
      <c r="D62" s="123"/>
      <c r="E62" s="121"/>
      <c r="F62" s="124"/>
      <c r="G62" s="124"/>
      <c r="H62" s="124"/>
      <c r="I62" s="121"/>
      <c r="J62" s="37"/>
    </row>
    <row r="63" spans="1:11" ht="18" customHeight="1" x14ac:dyDescent="0.35">
      <c r="B63" s="144" t="s">
        <v>32</v>
      </c>
      <c r="C63" s="145"/>
      <c r="D63" s="36"/>
      <c r="E63" s="36"/>
      <c r="F63" s="36"/>
      <c r="G63" s="36"/>
      <c r="H63" s="36"/>
      <c r="I63" s="36"/>
      <c r="J63" s="37"/>
    </row>
    <row r="64" spans="1:11" ht="18" customHeight="1" x14ac:dyDescent="0.3">
      <c r="B64" s="146" t="str">
        <f>"1) De inschrijver dient gemiddeld een waardering te verkrijgen van minimaal 4 punten, onder de volgende voorwaarden:"</f>
        <v>1) De inschrijver dient gemiddeld een waardering te verkrijgen van minimaal 4 punten, onder de volgende voorwaarden:</v>
      </c>
      <c r="C64" s="36"/>
      <c r="D64" s="36"/>
      <c r="E64" s="36"/>
      <c r="F64" s="36"/>
      <c r="G64" s="36"/>
      <c r="H64" s="36"/>
      <c r="I64" s="36"/>
      <c r="J64" s="37"/>
    </row>
    <row r="65" spans="2:10" ht="14" x14ac:dyDescent="0.3">
      <c r="B65" s="245" t="s">
        <v>68</v>
      </c>
      <c r="C65" s="246"/>
      <c r="D65" s="246"/>
      <c r="E65" s="246"/>
      <c r="F65" s="246"/>
      <c r="G65" s="246"/>
      <c r="H65" s="246"/>
      <c r="I65" s="36"/>
      <c r="J65" s="37"/>
    </row>
    <row r="66" spans="2:10" ht="26.15" customHeight="1" x14ac:dyDescent="0.3">
      <c r="B66" s="247" t="str">
        <f>"- er dient een minimale score van 1 punt op rentabiliteit behaald te worden. Indien dit niet behaald wordt dan dient er ter compensatie minimaal een gemiddelde solvabiliteit van "&amp;G56*100-10&amp;"% gehaald te worden,"</f>
        <v>- er dient een minimale score van 1 punt op rentabiliteit behaald te worden. Indien dit niet behaald wordt dan dient er ter compensatie minimaal een gemiddelde solvabiliteit van 40% gehaald te worden,</v>
      </c>
      <c r="C66" s="248"/>
      <c r="D66" s="248"/>
      <c r="E66" s="248"/>
      <c r="F66" s="248"/>
      <c r="G66" s="248"/>
      <c r="H66" s="248"/>
      <c r="I66" s="36"/>
      <c r="J66" s="37"/>
    </row>
    <row r="67" spans="2:10" ht="18" customHeight="1" x14ac:dyDescent="0.3">
      <c r="B67" s="245" t="s">
        <v>67</v>
      </c>
      <c r="C67" s="249"/>
      <c r="D67" s="249"/>
      <c r="E67" s="249"/>
      <c r="F67" s="249"/>
      <c r="G67" s="249"/>
      <c r="H67" s="249"/>
      <c r="I67" s="36"/>
      <c r="J67" s="37"/>
    </row>
    <row r="68" spans="2:10" ht="18" customHeight="1" x14ac:dyDescent="0.3">
      <c r="B68" s="147"/>
      <c r="D68" s="148"/>
      <c r="E68" s="121"/>
      <c r="F68" s="121"/>
      <c r="G68" s="121"/>
      <c r="H68" s="121"/>
      <c r="I68" s="121"/>
      <c r="J68" s="37"/>
    </row>
    <row r="69" spans="2:10" ht="18" customHeight="1" x14ac:dyDescent="0.35">
      <c r="B69" s="144" t="s">
        <v>33</v>
      </c>
      <c r="D69" s="148"/>
      <c r="E69" s="121"/>
      <c r="F69" s="121"/>
      <c r="G69" s="121"/>
      <c r="H69" s="121"/>
      <c r="I69" s="121"/>
      <c r="J69" s="37"/>
    </row>
    <row r="70" spans="2:10" ht="18" customHeight="1" x14ac:dyDescent="0.3">
      <c r="B70" s="146" t="s">
        <v>131</v>
      </c>
      <c r="C70" s="36"/>
      <c r="D70" s="123"/>
      <c r="E70" s="121"/>
      <c r="F70" s="121"/>
      <c r="G70" s="121"/>
      <c r="H70" s="121"/>
      <c r="I70" s="121"/>
      <c r="J70" s="37"/>
    </row>
    <row r="71" spans="2:10" ht="18" customHeight="1" x14ac:dyDescent="0.3">
      <c r="B71" s="122" t="s">
        <v>132</v>
      </c>
      <c r="C71" s="36"/>
      <c r="D71" s="123"/>
      <c r="E71" s="121"/>
      <c r="F71" s="121"/>
      <c r="G71" s="121"/>
      <c r="H71" s="121"/>
      <c r="I71" s="121"/>
      <c r="J71" s="37"/>
    </row>
    <row r="72" spans="2:10" ht="18" customHeight="1" x14ac:dyDescent="0.3">
      <c r="B72" s="149" t="str">
        <f ca="1">"           - jaar "&amp;F16&amp;" "&amp;F44&amp; "/"&amp;SUM(D44:F44)</f>
        <v xml:space="preserve">           - jaar 2023 1/7</v>
      </c>
      <c r="C72" s="36"/>
      <c r="D72" s="123"/>
      <c r="E72" s="121"/>
      <c r="F72" s="121"/>
      <c r="G72" s="121"/>
      <c r="H72" s="121"/>
      <c r="I72" s="121"/>
      <c r="J72" s="37"/>
    </row>
    <row r="73" spans="2:10" ht="18" customHeight="1" x14ac:dyDescent="0.3">
      <c r="B73" s="149" t="str">
        <f ca="1">"           - jaar "&amp;E16&amp;" "&amp;E44&amp;"/"&amp;SUM(D44:F44)</f>
        <v xml:space="preserve">           - jaar 2024 2/7</v>
      </c>
      <c r="C73" s="36"/>
      <c r="D73" s="123"/>
      <c r="E73" s="121"/>
      <c r="F73" s="121"/>
      <c r="G73" s="121"/>
      <c r="H73" s="121"/>
      <c r="I73" s="121"/>
      <c r="J73" s="37"/>
    </row>
    <row r="74" spans="2:10" ht="18" customHeight="1" x14ac:dyDescent="0.3">
      <c r="B74" s="149" t="str">
        <f>"           - jaar "&amp;D16&amp;" "&amp;D44&amp; "/"&amp;SUM(D44:F44)</f>
        <v xml:space="preserve">           - jaar 2025 4/7</v>
      </c>
      <c r="C74" s="36"/>
      <c r="D74" s="121"/>
      <c r="E74" s="121"/>
      <c r="F74" s="121"/>
      <c r="G74" s="121"/>
      <c r="H74" s="121"/>
      <c r="I74" s="121"/>
      <c r="J74" s="37"/>
    </row>
    <row r="75" spans="2:10" ht="18" customHeight="1" thickBot="1" x14ac:dyDescent="0.35">
      <c r="B75" s="150"/>
      <c r="C75" s="55"/>
      <c r="D75" s="55"/>
      <c r="E75" s="55"/>
      <c r="F75" s="55"/>
      <c r="G75" s="55"/>
      <c r="H75" s="55"/>
      <c r="I75" s="55"/>
      <c r="J75" s="56"/>
    </row>
    <row r="76" spans="2:10" ht="18" customHeight="1" x14ac:dyDescent="0.3"/>
    <row r="77" spans="2:10" ht="18" hidden="1" customHeight="1" x14ac:dyDescent="0.3"/>
    <row r="78" spans="2:10" ht="18" hidden="1" customHeight="1" x14ac:dyDescent="0.3"/>
    <row r="79" spans="2:10" ht="18" hidden="1" customHeight="1" x14ac:dyDescent="0.3"/>
    <row r="80" spans="2:10" ht="18" hidden="1" customHeight="1" x14ac:dyDescent="0.3"/>
    <row r="81" spans="4:6" ht="18" hidden="1" customHeight="1" x14ac:dyDescent="0.3"/>
    <row r="82" spans="4:6" ht="18" hidden="1" customHeight="1" x14ac:dyDescent="0.3">
      <c r="D82" s="176"/>
      <c r="E82" s="176"/>
      <c r="F82" s="176"/>
    </row>
    <row r="83" spans="4:6" ht="18" hidden="1" customHeight="1" x14ac:dyDescent="0.3">
      <c r="F83" s="177"/>
    </row>
    <row r="84" spans="4:6" ht="18" hidden="1" customHeight="1" x14ac:dyDescent="0.3"/>
    <row r="85" spans="4:6" ht="18" hidden="1" customHeight="1" x14ac:dyDescent="0.3"/>
    <row r="86" spans="4:6" ht="18" hidden="1" customHeight="1" x14ac:dyDescent="0.3"/>
    <row r="87" spans="4:6" ht="18" hidden="1" customHeight="1" x14ac:dyDescent="0.3"/>
    <row r="88" spans="4:6" ht="18" hidden="1" customHeight="1" x14ac:dyDescent="0.3"/>
    <row r="89" spans="4:6" ht="18" hidden="1" customHeight="1" x14ac:dyDescent="0.3"/>
  </sheetData>
  <sheetProtection algorithmName="SHA-512" hashValue="0P2vPst+/i6jSaW0HGN4owY2tiYk8g0HpFdtN7djbkzNCoAllVlHB7uFD2/Gnf6p4Z0tMBaVkUKELO+tbDCHGA==" saltValue="S2kQHHN6IDq0x5S2ubFjhA==" spinCount="100000" sheet="1" selectLockedCells="1"/>
  <mergeCells count="7">
    <mergeCell ref="B65:H65"/>
    <mergeCell ref="B66:H66"/>
    <mergeCell ref="B67:H67"/>
    <mergeCell ref="C8:E8"/>
    <mergeCell ref="D12:G12"/>
    <mergeCell ref="E35:F36"/>
    <mergeCell ref="G35:J36"/>
  </mergeCells>
  <conditionalFormatting sqref="E22:F22">
    <cfRule type="cellIs" dxfId="2" priority="3" stopIfTrue="1" operator="greaterThan">
      <formula>"VlottendeActivaNmin1"</formula>
    </cfRule>
  </conditionalFormatting>
  <conditionalFormatting sqref="J50">
    <cfRule type="expression" dxfId="1" priority="1" stopIfTrue="1">
      <formula>AND($K$50&gt;=2,$J$50&gt;=4)</formula>
    </cfRule>
    <cfRule type="expression" dxfId="0" priority="2" stopIfTrue="1">
      <formula>OR($K$50&lt;2,$J$50&lt;4)</formula>
    </cfRule>
  </conditionalFormatting>
  <dataValidations count="1">
    <dataValidation type="list" allowBlank="1" showInputMessage="1" showErrorMessage="1" sqref="D983053 D917517 D851981 D786445 D720909 D655373 D589837 D524301 D458765 D393229 D327693 D262157 D196621 D131085 D65549 D983055:D983056 D917519:D917520 D851983:D851984 D786447:D786448 D720911:D720912 D655375:D655376 D589839:D589840 D524303:D524304 D458767:D458768 D393231:D393232 D327695:D327696 D262159:D262160 D196623:D196624 D131087:D131088 D65551:D65552" xr:uid="{00000000-0002-0000-0100-000001000000}">
      <formula1>#REF!</formula1>
    </dataValidation>
  </dataValidations>
  <pageMargins left="1.39" right="0.75" top="1.54" bottom="1" header="0.5" footer="0.5"/>
  <pageSetup paperSize="8" scale="67" orientation="portrait" r:id="rId1"/>
  <headerFooter alignWithMargins="0">
    <oddHeader>&amp;CModel bepaling financiële draagkracht</oddHead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138C5E8-DC7E-4A03-BFFF-3FF5CFE30E5B}">
          <x14:formula1>
            <xm:f>Parameters!$D$25:$D$28</xm:f>
          </x14:formula1>
          <xm:sqref>D17</xm:sqref>
        </x14:dataValidation>
        <x14:dataValidation type="list" allowBlank="1" showInputMessage="1" showErrorMessage="1" xr:uid="{287EBEEA-612F-413F-BFBB-72A0518A42DE}">
          <x14:formula1>
            <xm:f>Parameters!$E$25:$E$27</xm:f>
          </x14:formula1>
          <xm:sqref>D14</xm:sqref>
        </x14:dataValidation>
        <x14:dataValidation type="list" allowBlank="1" showInputMessage="1" showErrorMessage="1" xr:uid="{00000000-0002-0000-0100-000000000000}">
          <x14:formula1>
            <xm:f>Parameters!$C$34:$C$39</xm:f>
          </x14:formula1>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7"/>
  <dimension ref="A1:I43"/>
  <sheetViews>
    <sheetView topLeftCell="A24" workbookViewId="0">
      <selection activeCell="A24" sqref="A1:XFD1048576"/>
    </sheetView>
  </sheetViews>
  <sheetFormatPr defaultColWidth="9.1796875" defaultRowHeight="14" x14ac:dyDescent="0.3"/>
  <cols>
    <col min="1" max="1" width="2.81640625" style="178" customWidth="1"/>
    <col min="2" max="2" width="18.54296875" style="178" bestFit="1" customWidth="1"/>
    <col min="3" max="6" width="11.36328125" style="178" customWidth="1"/>
    <col min="7" max="8" width="10.26953125" style="178" customWidth="1"/>
    <col min="9" max="9" width="10" style="178" customWidth="1"/>
    <col min="10" max="16384" width="9.1796875" style="178"/>
  </cols>
  <sheetData>
    <row r="1" spans="1:7" x14ac:dyDescent="0.3">
      <c r="B1" s="178" t="s">
        <v>65</v>
      </c>
      <c r="C1" s="178" t="s">
        <v>76</v>
      </c>
    </row>
    <row r="3" spans="1:7" x14ac:dyDescent="0.3">
      <c r="B3" s="178" t="s">
        <v>34</v>
      </c>
      <c r="C3" s="178" t="s">
        <v>34</v>
      </c>
    </row>
    <row r="5" spans="1:7" x14ac:dyDescent="0.3">
      <c r="B5" s="178" t="s">
        <v>35</v>
      </c>
      <c r="C5" s="178">
        <v>4</v>
      </c>
    </row>
    <row r="6" spans="1:7" x14ac:dyDescent="0.3">
      <c r="B6" s="178" t="s">
        <v>36</v>
      </c>
      <c r="C6" s="178">
        <v>2</v>
      </c>
    </row>
    <row r="7" spans="1:7" x14ac:dyDescent="0.3">
      <c r="B7" s="178" t="s">
        <v>37</v>
      </c>
      <c r="C7" s="178">
        <v>1</v>
      </c>
    </row>
    <row r="8" spans="1:7" x14ac:dyDescent="0.3">
      <c r="B8" s="178" t="s">
        <v>38</v>
      </c>
      <c r="C8" s="178">
        <f>SUM(C5:C7)</f>
        <v>7</v>
      </c>
    </row>
    <row r="10" spans="1:7" x14ac:dyDescent="0.3">
      <c r="B10" s="178" t="s">
        <v>39</v>
      </c>
      <c r="C10" s="179">
        <v>1</v>
      </c>
    </row>
    <row r="11" spans="1:7" x14ac:dyDescent="0.3">
      <c r="A11" s="180"/>
      <c r="B11" s="180"/>
      <c r="C11" s="180"/>
      <c r="D11" s="180"/>
      <c r="E11" s="180"/>
      <c r="F11" s="180"/>
      <c r="G11" s="180"/>
    </row>
    <row r="12" spans="1:7" ht="14.5" x14ac:dyDescent="0.35">
      <c r="B12" s="181" t="s">
        <v>40</v>
      </c>
      <c r="C12" s="182"/>
      <c r="D12" s="183"/>
      <c r="E12" s="182"/>
      <c r="F12" s="182"/>
    </row>
    <row r="13" spans="1:7" ht="14.5" x14ac:dyDescent="0.35">
      <c r="B13" s="182"/>
      <c r="C13" s="182"/>
      <c r="D13" s="184"/>
      <c r="E13" s="184"/>
      <c r="F13" s="184"/>
    </row>
    <row r="14" spans="1:7" ht="14.5" x14ac:dyDescent="0.35">
      <c r="B14" s="184" t="s">
        <v>41</v>
      </c>
      <c r="C14" s="182" t="s">
        <v>0</v>
      </c>
      <c r="D14" s="184" t="s">
        <v>42</v>
      </c>
      <c r="E14" s="184" t="s">
        <v>43</v>
      </c>
      <c r="F14" s="184"/>
    </row>
    <row r="15" spans="1:7" x14ac:dyDescent="0.3">
      <c r="B15" s="185">
        <v>1</v>
      </c>
      <c r="C15" s="186" t="s">
        <v>44</v>
      </c>
      <c r="D15" s="186">
        <v>0</v>
      </c>
      <c r="E15" s="186">
        <v>1</v>
      </c>
      <c r="F15" s="186">
        <f>IF(InschrijvenPerceel1=1,D15,0)</f>
        <v>0</v>
      </c>
    </row>
    <row r="16" spans="1:7" x14ac:dyDescent="0.3">
      <c r="B16" s="185">
        <v>2</v>
      </c>
      <c r="C16" s="186" t="s">
        <v>45</v>
      </c>
      <c r="D16" s="186">
        <v>0</v>
      </c>
      <c r="E16" s="186">
        <v>1</v>
      </c>
      <c r="F16" s="186">
        <f>IF(InschrijvenPerceel2=1,D16,0)</f>
        <v>0</v>
      </c>
    </row>
    <row r="17" spans="1:9" x14ac:dyDescent="0.3">
      <c r="B17" s="185">
        <v>3</v>
      </c>
      <c r="C17" s="186" t="s">
        <v>46</v>
      </c>
      <c r="D17" s="186">
        <v>0</v>
      </c>
      <c r="E17" s="186">
        <v>1</v>
      </c>
      <c r="F17" s="186">
        <f>IF(InschrijvenPerceel3=1,D17,0)</f>
        <v>0</v>
      </c>
    </row>
    <row r="18" spans="1:9" x14ac:dyDescent="0.3">
      <c r="B18" s="185">
        <v>4</v>
      </c>
      <c r="C18" s="186" t="s">
        <v>47</v>
      </c>
      <c r="D18" s="186"/>
      <c r="E18" s="186">
        <v>0</v>
      </c>
      <c r="F18" s="186">
        <f>IF(InschrijvenPerceel4=1,D18,0)</f>
        <v>0</v>
      </c>
    </row>
    <row r="19" spans="1:9" ht="14.5" x14ac:dyDescent="0.35">
      <c r="B19" s="187"/>
      <c r="C19" s="188"/>
      <c r="D19" s="186">
        <v>0</v>
      </c>
      <c r="E19" s="186">
        <f>COUNTIF(E15:E18,1)</f>
        <v>3</v>
      </c>
      <c r="F19" s="189">
        <f>IF(AantalPercelenIngeschreven&gt;=2,SUM(Perceelsom)*Multiperceelfactor,SUM(Perceelsom))</f>
        <v>0</v>
      </c>
      <c r="G19" s="190" t="s">
        <v>48</v>
      </c>
    </row>
    <row r="20" spans="1:9" x14ac:dyDescent="0.3">
      <c r="G20" s="178">
        <f>+Omzetwaarde</f>
        <v>0</v>
      </c>
    </row>
    <row r="21" spans="1:9" x14ac:dyDescent="0.3">
      <c r="B21" s="178" t="s">
        <v>49</v>
      </c>
      <c r="C21" s="178" t="s">
        <v>50</v>
      </c>
    </row>
    <row r="22" spans="1:9" x14ac:dyDescent="0.3">
      <c r="C22" s="178" t="s">
        <v>51</v>
      </c>
    </row>
    <row r="23" spans="1:9" x14ac:dyDescent="0.3">
      <c r="A23" s="180"/>
      <c r="B23" s="180"/>
      <c r="C23" s="180"/>
      <c r="D23" s="180"/>
      <c r="E23" s="180"/>
      <c r="F23" s="180"/>
      <c r="G23" s="180"/>
    </row>
    <row r="24" spans="1:9" x14ac:dyDescent="0.3">
      <c r="D24" s="191" t="s">
        <v>62</v>
      </c>
      <c r="E24" s="191" t="s">
        <v>63</v>
      </c>
      <c r="F24" s="191" t="s">
        <v>61</v>
      </c>
      <c r="G24" s="192"/>
      <c r="I24" s="193"/>
    </row>
    <row r="25" spans="1:9" x14ac:dyDescent="0.3">
      <c r="D25" s="194" t="s">
        <v>55</v>
      </c>
      <c r="E25" s="195">
        <v>1</v>
      </c>
      <c r="F25" s="196">
        <v>1000000</v>
      </c>
      <c r="G25" s="192"/>
    </row>
    <row r="26" spans="1:9" x14ac:dyDescent="0.3">
      <c r="D26" s="194" t="s">
        <v>56</v>
      </c>
      <c r="E26" s="195">
        <v>1000</v>
      </c>
      <c r="F26" s="196">
        <v>1000</v>
      </c>
      <c r="G26" s="192"/>
    </row>
    <row r="27" spans="1:9" x14ac:dyDescent="0.3">
      <c r="D27" s="194" t="s">
        <v>57</v>
      </c>
      <c r="E27" s="195">
        <v>1000000</v>
      </c>
      <c r="F27" s="196">
        <v>1</v>
      </c>
      <c r="G27" s="192"/>
    </row>
    <row r="28" spans="1:9" x14ac:dyDescent="0.3">
      <c r="C28" s="197"/>
      <c r="D28" s="194" t="s">
        <v>60</v>
      </c>
      <c r="E28" s="192"/>
      <c r="F28" s="192"/>
      <c r="G28" s="192"/>
    </row>
    <row r="29" spans="1:9" x14ac:dyDescent="0.3">
      <c r="C29" s="197"/>
      <c r="D29" s="192"/>
      <c r="E29" s="192"/>
      <c r="F29" s="192"/>
      <c r="G29" s="192"/>
    </row>
    <row r="30" spans="1:9" ht="14.5" x14ac:dyDescent="0.35">
      <c r="C30" s="197"/>
      <c r="D30" s="192"/>
      <c r="E30" s="192"/>
      <c r="F30" s="198">
        <f>VLOOKUP(Kengetallen!D14,E$25:$F27,2,FALSE)</f>
        <v>1000</v>
      </c>
      <c r="G30" s="192" t="s">
        <v>64</v>
      </c>
    </row>
    <row r="33" spans="2:5" ht="14.5" thickBot="1" x14ac:dyDescent="0.35"/>
    <row r="34" spans="2:5" ht="14.5" thickBot="1" x14ac:dyDescent="0.35">
      <c r="B34" s="199" t="s">
        <v>133</v>
      </c>
      <c r="C34" s="200">
        <f ca="1">IF(MONTH(NOW())&gt;2,YEAR(NOW()),YEAR(NOW())-1)</f>
        <v>2025</v>
      </c>
      <c r="D34" s="201">
        <f ca="1">C36</f>
        <v>2024</v>
      </c>
      <c r="E34" s="202">
        <f ca="1">C38</f>
        <v>2023</v>
      </c>
    </row>
    <row r="35" spans="2:5" ht="14.5" thickBot="1" x14ac:dyDescent="0.35">
      <c r="C35" s="203" t="str">
        <f ca="1">C34&amp;"/"&amp;D34</f>
        <v>2025/2024</v>
      </c>
      <c r="D35" s="201" t="str">
        <f ca="1">C37</f>
        <v>2024/2023</v>
      </c>
      <c r="E35" s="202" t="str">
        <f ca="1">C39</f>
        <v>2023/2022</v>
      </c>
    </row>
    <row r="36" spans="2:5" ht="14.5" thickBot="1" x14ac:dyDescent="0.35">
      <c r="C36" s="203">
        <f ca="1">C34-1</f>
        <v>2024</v>
      </c>
      <c r="D36" s="201">
        <f ca="1">C36-1</f>
        <v>2023</v>
      </c>
      <c r="E36" s="202">
        <f ca="1">D36-1</f>
        <v>2022</v>
      </c>
    </row>
    <row r="37" spans="2:5" ht="14.5" thickBot="1" x14ac:dyDescent="0.35">
      <c r="C37" s="203" t="str">
        <f ca="1">C36&amp;"/"&amp;D36</f>
        <v>2024/2023</v>
      </c>
      <c r="D37" s="201" t="str">
        <f ca="1">C39</f>
        <v>2023/2022</v>
      </c>
      <c r="E37" s="202" t="str">
        <f ca="1">D38&amp;"/"&amp;E38</f>
        <v>2022/2021</v>
      </c>
    </row>
    <row r="38" spans="2:5" ht="14.5" thickBot="1" x14ac:dyDescent="0.35">
      <c r="C38" s="203">
        <f ca="1">C36-1</f>
        <v>2023</v>
      </c>
      <c r="D38" s="201">
        <f ca="1">C38-1</f>
        <v>2022</v>
      </c>
      <c r="E38" s="202">
        <f ca="1">D38-1</f>
        <v>2021</v>
      </c>
    </row>
    <row r="39" spans="2:5" ht="14.5" thickBot="1" x14ac:dyDescent="0.35">
      <c r="C39" s="204" t="str">
        <f ca="1">C38&amp;"/"&amp;D38</f>
        <v>2023/2022</v>
      </c>
      <c r="D39" s="201" t="str">
        <f ca="1">E37</f>
        <v>2022/2021</v>
      </c>
      <c r="E39" s="202" t="str">
        <f ca="1">E38&amp;"/"&amp;E38-1</f>
        <v>2021/2020</v>
      </c>
    </row>
    <row r="40" spans="2:5" x14ac:dyDescent="0.3">
      <c r="C40" s="205"/>
    </row>
    <row r="41" spans="2:5" x14ac:dyDescent="0.3">
      <c r="C41" s="205"/>
    </row>
    <row r="42" spans="2:5" x14ac:dyDescent="0.3">
      <c r="C42" s="205"/>
    </row>
    <row r="43" spans="2:5" x14ac:dyDescent="0.3">
      <c r="C43" s="205"/>
    </row>
  </sheetData>
  <sheetProtection algorithmName="SHA-512" hashValue="bgwQ3cF+aWwCFHTHC4aNKdqqhpViF1woHk7u1qc2wBDtgAFaPDgFEN40H+thiHDVQ1q/4eSq2jE5eW6n7+w1JA==" saltValue="OAPOjk4xFH/eb7PsyO42BQ==" spinCount="100000" sheet="1" selectLockedCells="1"/>
  <pageMargins left="0.75" right="0.75" top="1" bottom="1" header="0.5" footer="0.5"/>
  <pageSetup paperSize="9" orientation="portrait" r:id="rId1"/>
  <headerFooter alignWithMargins="0"/>
  <ignoredErrors>
    <ignoredError sqref="D36 C38" formula="1"/>
  </ignoredErrors>
</worksheet>
</file>

<file path=docMetadata/LabelInfo.xml><?xml version="1.0" encoding="utf-8"?>
<clbl:labelList xmlns:clbl="http://schemas.microsoft.com/office/2020/mipLabelMetadata">
  <clbl:label id="{7efabe30-8cd7-44ff-a516-5db03a0430e7}" enabled="1" method="Standard" siteId="{c8fba477-6d4d-4f00-941a-6e6150c721f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68</vt:i4>
      </vt:variant>
    </vt:vector>
  </HeadingPairs>
  <TitlesOfParts>
    <vt:vector size="71" baseType="lpstr">
      <vt:lpstr>Toelichting Kengetallen</vt:lpstr>
      <vt:lpstr>Kengetallen</vt:lpstr>
      <vt:lpstr>Parameters</vt:lpstr>
      <vt:lpstr>AantalPercelenIngeschreven</vt:lpstr>
      <vt:lpstr>'Toelichting Kengetallen'!Afdrukbereik</vt:lpstr>
      <vt:lpstr>'Toelichting Kengetallen'!Afdruktitels</vt:lpstr>
      <vt:lpstr>Kengetallen!CurrentRatioGemiddeld</vt:lpstr>
      <vt:lpstr>Kengetallen!CurrentRatioN</vt:lpstr>
      <vt:lpstr>Kengetallen!CurrentRatioNmin1</vt:lpstr>
      <vt:lpstr>Kengetallen!CurrentRatioNmin2</vt:lpstr>
      <vt:lpstr>Kengetallen!EigenVermogenN</vt:lpstr>
      <vt:lpstr>Kengetallen!EigenVermogenNmin1</vt:lpstr>
      <vt:lpstr>Kengetallen!EigenVermogenNmin2</vt:lpstr>
      <vt:lpstr>InschrijvenPerceel1</vt:lpstr>
      <vt:lpstr>InschrijvenPerceel2</vt:lpstr>
      <vt:lpstr>InschrijvenPerceel3</vt:lpstr>
      <vt:lpstr>InschrijvenPerceel4</vt:lpstr>
      <vt:lpstr>JaNee</vt:lpstr>
      <vt:lpstr>Kengetallen!LiquideMiddelenN</vt:lpstr>
      <vt:lpstr>Kengetallen!LiquideMiddelenNmin1</vt:lpstr>
      <vt:lpstr>Kengetallen!LiquideMiddelenNmin2</vt:lpstr>
      <vt:lpstr>Multiperceelfactor</vt:lpstr>
      <vt:lpstr>NaamAanbesteding</vt:lpstr>
      <vt:lpstr>NaamPerceel1</vt:lpstr>
      <vt:lpstr>NaamPerceel2</vt:lpstr>
      <vt:lpstr>NaamPerceel3</vt:lpstr>
      <vt:lpstr>NaamPerceel4</vt:lpstr>
      <vt:lpstr>Kengetallen!NettoResultaatN</vt:lpstr>
      <vt:lpstr>Kengetallen!NettoResultaatNmin1</vt:lpstr>
      <vt:lpstr>Kengetallen!NettoResultaatNmin2</vt:lpstr>
      <vt:lpstr>Kengetallen!OmzetN</vt:lpstr>
      <vt:lpstr>Kengetallen!OmzetNmin1</vt:lpstr>
      <vt:lpstr>Kengetallen!OmzetNmin2</vt:lpstr>
      <vt:lpstr>Omzetwaarde</vt:lpstr>
      <vt:lpstr>Perceelsom</vt:lpstr>
      <vt:lpstr>Kengetallen!RentabiliteitGemiddeld</vt:lpstr>
      <vt:lpstr>Kengetallen!RentabiliteitN</vt:lpstr>
      <vt:lpstr>Kengetallen!RentabiliteitNmin1</vt:lpstr>
      <vt:lpstr>Kengetallen!RentabiliteitNmin2</vt:lpstr>
      <vt:lpstr>Kengetallen!RentabiliteitTVN</vt:lpstr>
      <vt:lpstr>Kengetallen!SolvabiliteitGemiddeld</vt:lpstr>
      <vt:lpstr>Kengetallen!SolvabiliteitN</vt:lpstr>
      <vt:lpstr>Kengetallen!SolvabiliteitNmin1</vt:lpstr>
      <vt:lpstr>Kengetallen!SolvabiliteitNmin2</vt:lpstr>
      <vt:lpstr>Kengetallen!TotaalVermogenN</vt:lpstr>
      <vt:lpstr>Kengetallen!TotaalVermogenNmin1</vt:lpstr>
      <vt:lpstr>Kengetallen!TotaalVermogenNmin2</vt:lpstr>
      <vt:lpstr>Kengetallen!VasteActivaN</vt:lpstr>
      <vt:lpstr>Kengetallen!VasteActivaNmin1</vt:lpstr>
      <vt:lpstr>Kengetallen!VasteActivaNmin2</vt:lpstr>
      <vt:lpstr>Kengetallen!VlottendeActivaN</vt:lpstr>
      <vt:lpstr>Kengetallen!VlottendeActivaNmin1</vt:lpstr>
      <vt:lpstr>Kengetallen!VlottendeActivaNmin2</vt:lpstr>
      <vt:lpstr>Kengetallen!VreemdVermogenKortN</vt:lpstr>
      <vt:lpstr>Kengetallen!VreemdVermogenKortNmin1</vt:lpstr>
      <vt:lpstr>Kengetallen!VreemdVermogenKortNmin2</vt:lpstr>
      <vt:lpstr>Kengetallen!VreemdVermogenLangN</vt:lpstr>
      <vt:lpstr>Kengetallen!VreemdVermogenLangNmin1</vt:lpstr>
      <vt:lpstr>Kengetallen!VreemdVermogenLangNmin2</vt:lpstr>
      <vt:lpstr>Kengetallen!VreemdVermogenN</vt:lpstr>
      <vt:lpstr>Kengetallen!VreemdVermogenNmin1</vt:lpstr>
      <vt:lpstr>Kengetallen!VreemdVermogenNmin2</vt:lpstr>
      <vt:lpstr>WeegfactorjaarN</vt:lpstr>
      <vt:lpstr>WeegfactorjaarNmin1</vt:lpstr>
      <vt:lpstr>WeegfactorjaarNmin2</vt:lpstr>
      <vt:lpstr>WeegfactorN</vt:lpstr>
      <vt:lpstr>WeegfactorNmin1</vt:lpstr>
      <vt:lpstr>Kengetallen!WeegfactorNmin2</vt:lpstr>
      <vt:lpstr>'Toelichting Kengetallen'!WeegfactorNmin2</vt:lpstr>
      <vt:lpstr>Kengetallen!WeegfactorTotaal</vt:lpstr>
      <vt:lpstr>weegfactortotaal</vt:lpstr>
    </vt:vector>
  </TitlesOfParts>
  <Company>Belastingdienst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Selectiemodel FED</dc:title>
  <dc:creator>Pieter P.C. van Dorth</dc:creator>
  <cp:lastModifiedBy>Gertjan G.J. Schut</cp:lastModifiedBy>
  <cp:lastPrinted>2025-08-04T12:11:32Z</cp:lastPrinted>
  <dcterms:created xsi:type="dcterms:W3CDTF">2005-12-12T14:07:38Z</dcterms:created>
  <dcterms:modified xsi:type="dcterms:W3CDTF">2026-02-24T12:26:05Z</dcterms:modified>
</cp:coreProperties>
</file>