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yellowway.sharepoint.com/sites/Schoolinkoop/Gedeelde documenten/Aanbestedingen/Busvervoer 2026/SI-BV-2026 EA Busvervoer/01. Europese aanbesteding/02. Aanbestedingsdocumenten/"/>
    </mc:Choice>
  </mc:AlternateContent>
  <xr:revisionPtr revIDLastSave="0" documentId="8_{0F10646D-B0C8-2A45-A481-46DB453D501F}" xr6:coauthVersionLast="47" xr6:coauthVersionMax="47" xr10:uidLastSave="{00000000-0000-0000-0000-000000000000}"/>
  <bookViews>
    <workbookView xWindow="-38400" yWindow="600" windowWidth="38400" windowHeight="21000" xr2:uid="{00000000-000D-0000-FFFF-FFFF00000000}"/>
  </bookViews>
  <sheets>
    <sheet name="Prijzenblad" sheetId="1" r:id="rId1"/>
  </sheets>
  <definedNames>
    <definedName name="_xlnm.Print_Area" localSheetId="0">Prijzenblad!$A$1:$G$51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7" i="1" l="1"/>
  <c r="G65" i="1" s="1"/>
  <c r="D15" i="1"/>
  <c r="E55" i="1" s="1"/>
  <c r="K55" i="1" s="1"/>
  <c r="D16" i="1"/>
  <c r="M57" i="1"/>
  <c r="G11" i="1"/>
  <c r="J80" i="1"/>
  <c r="J79" i="1"/>
  <c r="J78" i="1"/>
  <c r="J77" i="1"/>
  <c r="J76" i="1"/>
  <c r="F77" i="1"/>
  <c r="F78" i="1"/>
  <c r="F79" i="1"/>
  <c r="F80" i="1"/>
  <c r="F76" i="1"/>
  <c r="K78" i="1"/>
  <c r="G78" i="1"/>
  <c r="G71" i="1"/>
  <c r="G64" i="1"/>
  <c r="G57" i="1"/>
  <c r="E71" i="1"/>
  <c r="E64" i="1"/>
  <c r="E57" i="1"/>
  <c r="D31" i="1"/>
  <c r="D24" i="1"/>
  <c r="G69" i="1" s="1"/>
  <c r="D28" i="1"/>
  <c r="G73" i="1" s="1"/>
  <c r="D25" i="1"/>
  <c r="G70" i="1" s="1"/>
  <c r="D19" i="1"/>
  <c r="E66" i="1" s="1"/>
  <c r="D18" i="1"/>
  <c r="E72" i="1" s="1"/>
  <c r="E56" i="1"/>
  <c r="K56" i="1" s="1"/>
  <c r="H71" i="1" l="1"/>
  <c r="I71" i="1" s="1"/>
  <c r="M56" i="1"/>
  <c r="N56" i="1" s="1"/>
  <c r="O56" i="1" s="1"/>
  <c r="M55" i="1"/>
  <c r="N55" i="1" s="1"/>
  <c r="O55" i="1" s="1"/>
  <c r="H57" i="1"/>
  <c r="I57" i="1" s="1"/>
  <c r="M59" i="1"/>
  <c r="M58" i="1"/>
  <c r="K57" i="1"/>
  <c r="N57" i="1" s="1"/>
  <c r="O57" i="1" s="1"/>
  <c r="K80" i="1"/>
  <c r="G77" i="1"/>
  <c r="G76" i="1"/>
  <c r="K76" i="1"/>
  <c r="K77" i="1"/>
  <c r="K79" i="1"/>
  <c r="L78" i="1"/>
  <c r="M78" i="1" s="1"/>
  <c r="G79" i="1"/>
  <c r="G80" i="1"/>
  <c r="E63" i="1"/>
  <c r="G58" i="1"/>
  <c r="E65" i="1"/>
  <c r="H65" i="1" s="1"/>
  <c r="I65" i="1" s="1"/>
  <c r="H64" i="1"/>
  <c r="I64" i="1" s="1"/>
  <c r="G59" i="1"/>
  <c r="G72" i="1"/>
  <c r="H72" i="1" s="1"/>
  <c r="I72" i="1" s="1"/>
  <c r="G63" i="1"/>
  <c r="G55" i="1"/>
  <c r="H55" i="1" s="1"/>
  <c r="I55" i="1" s="1"/>
  <c r="G56" i="1"/>
  <c r="H56" i="1" s="1"/>
  <c r="I56" i="1" s="1"/>
  <c r="G66" i="1"/>
  <c r="H66" i="1" s="1"/>
  <c r="I66" i="1" s="1"/>
  <c r="G62" i="1"/>
  <c r="E69" i="1"/>
  <c r="H69" i="1" s="1"/>
  <c r="I69" i="1" s="1"/>
  <c r="E70" i="1"/>
  <c r="H70" i="1" s="1"/>
  <c r="I70" i="1" s="1"/>
  <c r="E58" i="1"/>
  <c r="E62" i="1"/>
  <c r="E73" i="1"/>
  <c r="H73" i="1" s="1"/>
  <c r="I73" i="1" s="1"/>
  <c r="E59" i="1"/>
  <c r="L77" i="1" l="1"/>
  <c r="M77" i="1" s="1"/>
  <c r="L76" i="1"/>
  <c r="M76" i="1" s="1"/>
  <c r="L80" i="1"/>
  <c r="M80" i="1" s="1"/>
  <c r="H59" i="1"/>
  <c r="I59" i="1" s="1"/>
  <c r="K59" i="1"/>
  <c r="N59" i="1" s="1"/>
  <c r="O59" i="1" s="1"/>
  <c r="H58" i="1"/>
  <c r="I58" i="1" s="1"/>
  <c r="K58" i="1"/>
  <c r="N58" i="1" s="1"/>
  <c r="O58" i="1" s="1"/>
  <c r="H62" i="1"/>
  <c r="I62" i="1" s="1"/>
  <c r="L79" i="1"/>
  <c r="M79" i="1" s="1"/>
  <c r="H63" i="1"/>
  <c r="I63" i="1" s="1"/>
</calcChain>
</file>

<file path=xl/sharedStrings.xml><?xml version="1.0" encoding="utf-8"?>
<sst xmlns="http://schemas.openxmlformats.org/spreadsheetml/2006/main" count="107" uniqueCount="44">
  <si>
    <t>Bijlage B-7  Totaalblad prijsgegevens alle Percelen</t>
  </si>
  <si>
    <t xml:space="preserve">Het maximale Bustarief gedeeld door het maximale Kilometertarief dient tussen 30 en 80 te liggen. </t>
  </si>
  <si>
    <t>uw factor is:</t>
  </si>
  <si>
    <t>Maximum Kilometertarief</t>
  </si>
  <si>
    <t>Tarief</t>
  </si>
  <si>
    <t>1A</t>
  </si>
  <si>
    <t>Capaciteitsklasse A: van 1 tot en met 16 personen</t>
  </si>
  <si>
    <t>Dit is het maximale Kilometertarief voor deze Capaciteitsklasse</t>
  </si>
  <si>
    <t>1B</t>
  </si>
  <si>
    <t>Capaciteitsklasse B: van 17 tot en met 30 personen</t>
  </si>
  <si>
    <t>1C</t>
  </si>
  <si>
    <t>Capaciteitsklasse C: van 31 tot en met 50 personen</t>
  </si>
  <si>
    <t>1D</t>
  </si>
  <si>
    <t>Capaciteitsklasse D: van 51 tot en met 62 personen</t>
  </si>
  <si>
    <t>1E</t>
  </si>
  <si>
    <t>Capaciteitsklasse E: van 63 tot en met 90 personen</t>
  </si>
  <si>
    <t>Maximum Bustarief per uur (incl. chauffeursuren)</t>
  </si>
  <si>
    <t>Dit is het maximale Bustarief voor deze Capaciteitsklasse</t>
  </si>
  <si>
    <t>TE BEOORDELEN GEWOGEN TOTAALPRIJS</t>
  </si>
  <si>
    <t>ONDERBOUWING IN GEVAL VAN BEDRAGEN VAN (NAGENOEG) NUL EURO</t>
  </si>
  <si>
    <t>Inschrijvende organisatie:</t>
  </si>
  <si>
    <t>Naam:</t>
  </si>
  <si>
    <t>Functie:</t>
  </si>
  <si>
    <t>Datum:</t>
  </si>
  <si>
    <t>Handtekening:</t>
  </si>
  <si>
    <t>Correctietabel korte rit op basis van minimumtarief</t>
  </si>
  <si>
    <t>Vervoerscenario 1 - rit naar het zwembad</t>
  </si>
  <si>
    <t>Aantal personen</t>
  </si>
  <si>
    <t>Aantal kilometers</t>
  </si>
  <si>
    <t>Kilometer tarief</t>
  </si>
  <si>
    <t>Aantal uur</t>
  </si>
  <si>
    <t>Bustarief</t>
  </si>
  <si>
    <t>Totaalprijs rit</t>
  </si>
  <si>
    <t>Prijs per leerling</t>
  </si>
  <si>
    <t>Minimum aantal uur</t>
  </si>
  <si>
    <t>Gecorrigeerd Totaalprijs</t>
  </si>
  <si>
    <t>Vervoerscenario 2 - Efteling</t>
  </si>
  <si>
    <t>Vervoerscenario 3 - Parijs</t>
  </si>
  <si>
    <t>Vervoerscenario 4 - enkele rit Groningen</t>
  </si>
  <si>
    <t>Aantal kilometers heen</t>
  </si>
  <si>
    <t xml:space="preserve">Factor </t>
  </si>
  <si>
    <t>Totale kilometers bus</t>
  </si>
  <si>
    <t>Aantal uur heen</t>
  </si>
  <si>
    <t>Totale uren 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</si>
</sst>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_-"/>
    <numFmt numFmtId="165" formatCode="&quot;€&quot;\ #,##0.00"/>
    <numFmt numFmtId="166" formatCode="0.0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2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D4DFED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6">
    <xf numFmtId="0" fontId="0" fillId="0" borderId="0" xfId="0"/>
    <xf numFmtId="164" fontId="4" fillId="17" borderId="6" xfId="0" applyNumberFormat="1" applyFont="1" applyFill="1" applyBorder="1" applyProtection="1">
      <protection locked="0"/>
    </xf>
    <xf numFmtId="164" fontId="4" fillId="6" borderId="6" xfId="0" applyNumberFormat="1" applyFont="1" applyFill="1" applyBorder="1"/>
    <xf numFmtId="0" fontId="4" fillId="0" borderId="0" xfId="0" applyFont="1"/>
    <xf numFmtId="0" fontId="7" fillId="0" borderId="0" xfId="0" applyFont="1"/>
    <xf numFmtId="0" fontId="5" fillId="0" borderId="0" xfId="0" applyFont="1"/>
    <xf numFmtId="166" fontId="4" fillId="6" borderId="0" xfId="0" applyNumberFormat="1" applyFont="1" applyFill="1"/>
    <xf numFmtId="166" fontId="5" fillId="6" borderId="0" xfId="0" applyNumberFormat="1" applyFont="1" applyFill="1"/>
    <xf numFmtId="0" fontId="5" fillId="2" borderId="4" xfId="0" applyFont="1" applyFill="1" applyBorder="1" applyAlignment="1">
      <alignment vertical="top" wrapText="1"/>
    </xf>
    <xf numFmtId="0" fontId="5" fillId="2" borderId="18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/>
    </xf>
    <xf numFmtId="0" fontId="5" fillId="10" borderId="0" xfId="0" applyFont="1" applyFill="1" applyAlignment="1">
      <alignment vertical="top" wrapText="1"/>
    </xf>
    <xf numFmtId="0" fontId="5" fillId="10" borderId="0" xfId="0" applyFont="1" applyFill="1" applyAlignment="1">
      <alignment vertical="top"/>
    </xf>
    <xf numFmtId="0" fontId="5" fillId="2" borderId="19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left" wrapText="1"/>
    </xf>
    <xf numFmtId="0" fontId="4" fillId="0" borderId="6" xfId="0" applyFont="1" applyBorder="1"/>
    <xf numFmtId="0" fontId="4" fillId="10" borderId="0" xfId="0" applyFont="1" applyFill="1"/>
    <xf numFmtId="164" fontId="4" fillId="10" borderId="0" xfId="0" applyNumberFormat="1" applyFont="1" applyFill="1"/>
    <xf numFmtId="0" fontId="4" fillId="7" borderId="4" xfId="0" applyFont="1" applyFill="1" applyBorder="1"/>
    <xf numFmtId="0" fontId="6" fillId="7" borderId="23" xfId="0" applyFont="1" applyFill="1" applyBorder="1"/>
    <xf numFmtId="0" fontId="4" fillId="7" borderId="24" xfId="0" applyFont="1" applyFill="1" applyBorder="1"/>
    <xf numFmtId="0" fontId="4" fillId="7" borderId="5" xfId="0" applyFont="1" applyFill="1" applyBorder="1"/>
    <xf numFmtId="0" fontId="4" fillId="0" borderId="21" xfId="0" applyFont="1" applyBorder="1"/>
    <xf numFmtId="0" fontId="6" fillId="10" borderId="0" xfId="0" applyFont="1" applyFill="1"/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164" fontId="4" fillId="6" borderId="20" xfId="0" applyNumberFormat="1" applyFont="1" applyFill="1" applyBorder="1"/>
    <xf numFmtId="0" fontId="4" fillId="7" borderId="6" xfId="0" applyFont="1" applyFill="1" applyBorder="1"/>
    <xf numFmtId="0" fontId="5" fillId="3" borderId="1" xfId="0" applyFont="1" applyFill="1" applyBorder="1"/>
    <xf numFmtId="0" fontId="5" fillId="3" borderId="2" xfId="0" applyFont="1" applyFill="1" applyBorder="1"/>
    <xf numFmtId="164" fontId="5" fillId="3" borderId="3" xfId="0" applyNumberFormat="1" applyFont="1" applyFill="1" applyBorder="1"/>
    <xf numFmtId="0" fontId="5" fillId="10" borderId="0" xfId="0" applyFont="1" applyFill="1"/>
    <xf numFmtId="164" fontId="5" fillId="10" borderId="0" xfId="0" applyNumberFormat="1" applyFont="1" applyFill="1"/>
    <xf numFmtId="0" fontId="4" fillId="0" borderId="7" xfId="0" applyFont="1" applyBorder="1"/>
    <xf numFmtId="0" fontId="4" fillId="0" borderId="8" xfId="0" applyFont="1" applyBorder="1"/>
    <xf numFmtId="0" fontId="4" fillId="4" borderId="13" xfId="0" applyFont="1" applyFill="1" applyBorder="1"/>
    <xf numFmtId="0" fontId="4" fillId="4" borderId="14" xfId="0" applyFont="1" applyFill="1" applyBorder="1"/>
    <xf numFmtId="0" fontId="4" fillId="4" borderId="9" xfId="0" applyFont="1" applyFill="1" applyBorder="1"/>
    <xf numFmtId="0" fontId="4" fillId="0" borderId="11" xfId="0" applyFont="1" applyBorder="1"/>
    <xf numFmtId="0" fontId="4" fillId="4" borderId="17" xfId="0" applyFont="1" applyFill="1" applyBorder="1"/>
    <xf numFmtId="0" fontId="4" fillId="4" borderId="0" xfId="0" applyFont="1" applyFill="1"/>
    <xf numFmtId="0" fontId="4" fillId="4" borderId="12" xfId="0" applyFont="1" applyFill="1" applyBorder="1"/>
    <xf numFmtId="0" fontId="4" fillId="4" borderId="15" xfId="0" applyFont="1" applyFill="1" applyBorder="1"/>
    <xf numFmtId="0" fontId="4" fillId="4" borderId="16" xfId="0" applyFont="1" applyFill="1" applyBorder="1"/>
    <xf numFmtId="0" fontId="4" fillId="4" borderId="10" xfId="0" applyFont="1" applyFill="1" applyBorder="1"/>
    <xf numFmtId="0" fontId="5" fillId="9" borderId="26" xfId="0" applyFont="1" applyFill="1" applyBorder="1" applyAlignment="1">
      <alignment vertical="center"/>
    </xf>
    <xf numFmtId="0" fontId="5" fillId="9" borderId="26" xfId="0" applyFont="1" applyFill="1" applyBorder="1" applyAlignment="1">
      <alignment horizontal="left" vertical="center" wrapText="1"/>
    </xf>
    <xf numFmtId="0" fontId="5" fillId="9" borderId="26" xfId="0" applyFont="1" applyFill="1" applyBorder="1" applyAlignment="1">
      <alignment horizontal="center" vertical="center" wrapText="1"/>
    </xf>
    <xf numFmtId="0" fontId="5" fillId="14" borderId="26" xfId="0" applyFont="1" applyFill="1" applyBorder="1" applyAlignment="1">
      <alignment horizontal="left" vertical="center" wrapText="1"/>
    </xf>
    <xf numFmtId="0" fontId="5" fillId="14" borderId="26" xfId="0" applyFont="1" applyFill="1" applyBorder="1" applyAlignment="1">
      <alignment horizontal="center" vertical="center" wrapText="1"/>
    </xf>
    <xf numFmtId="0" fontId="4" fillId="10" borderId="27" xfId="0" applyFont="1" applyFill="1" applyBorder="1" applyAlignment="1">
      <alignment horizontal="left" wrapText="1"/>
    </xf>
    <xf numFmtId="0" fontId="4" fillId="10" borderId="27" xfId="0" applyFont="1" applyFill="1" applyBorder="1"/>
    <xf numFmtId="164" fontId="4" fillId="11" borderId="27" xfId="0" applyNumberFormat="1" applyFont="1" applyFill="1" applyBorder="1"/>
    <xf numFmtId="165" fontId="4" fillId="8" borderId="27" xfId="0" applyNumberFormat="1" applyFont="1" applyFill="1" applyBorder="1"/>
    <xf numFmtId="165" fontId="4" fillId="12" borderId="27" xfId="0" applyNumberFormat="1" applyFont="1" applyFill="1" applyBorder="1"/>
    <xf numFmtId="0" fontId="4" fillId="15" borderId="26" xfId="0" applyFont="1" applyFill="1" applyBorder="1"/>
    <xf numFmtId="164" fontId="4" fillId="15" borderId="26" xfId="0" applyNumberFormat="1" applyFont="1" applyFill="1" applyBorder="1"/>
    <xf numFmtId="164" fontId="5" fillId="16" borderId="26" xfId="0" applyNumberFormat="1" applyFont="1" applyFill="1" applyBorder="1"/>
    <xf numFmtId="164" fontId="4" fillId="16" borderId="26" xfId="0" applyNumberFormat="1" applyFont="1" applyFill="1" applyBorder="1"/>
    <xf numFmtId="0" fontId="4" fillId="10" borderId="26" xfId="0" applyFont="1" applyFill="1" applyBorder="1" applyAlignment="1">
      <alignment horizontal="left" wrapText="1"/>
    </xf>
    <xf numFmtId="0" fontId="4" fillId="10" borderId="26" xfId="0" applyFont="1" applyFill="1" applyBorder="1"/>
    <xf numFmtId="164" fontId="4" fillId="11" borderId="26" xfId="0" applyNumberFormat="1" applyFont="1" applyFill="1" applyBorder="1"/>
    <xf numFmtId="165" fontId="4" fillId="8" borderId="26" xfId="0" applyNumberFormat="1" applyFont="1" applyFill="1" applyBorder="1"/>
    <xf numFmtId="165" fontId="4" fillId="12" borderId="26" xfId="0" applyNumberFormat="1" applyFont="1" applyFill="1" applyBorder="1"/>
    <xf numFmtId="165" fontId="5" fillId="8" borderId="27" xfId="0" applyNumberFormat="1" applyFont="1" applyFill="1" applyBorder="1"/>
    <xf numFmtId="165" fontId="5" fillId="8" borderId="26" xfId="0" applyNumberFormat="1" applyFont="1" applyFill="1" applyBorder="1"/>
    <xf numFmtId="0" fontId="5" fillId="9" borderId="4" xfId="0" applyFont="1" applyFill="1" applyBorder="1" applyAlignment="1">
      <alignment horizontal="left" vertical="center" wrapText="1"/>
    </xf>
    <xf numFmtId="0" fontId="5" fillId="9" borderId="6" xfId="0" applyFont="1" applyFill="1" applyBorder="1" applyAlignment="1">
      <alignment horizontal="left" vertical="center" wrapText="1"/>
    </xf>
    <xf numFmtId="0" fontId="5" fillId="10" borderId="0" xfId="0" applyFont="1" applyFill="1" applyAlignment="1">
      <alignment horizontal="left" vertical="center" wrapText="1"/>
    </xf>
    <xf numFmtId="0" fontId="5" fillId="10" borderId="0" xfId="0" applyFont="1" applyFill="1" applyAlignment="1">
      <alignment horizontal="center" vertical="center" wrapText="1"/>
    </xf>
    <xf numFmtId="165" fontId="5" fillId="10" borderId="0" xfId="0" applyNumberFormat="1" applyFont="1" applyFill="1"/>
    <xf numFmtId="165" fontId="4" fillId="10" borderId="0" xfId="0" applyNumberFormat="1" applyFont="1" applyFill="1"/>
    <xf numFmtId="0" fontId="4" fillId="0" borderId="2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13" borderId="4" xfId="0" applyFont="1" applyFill="1" applyBorder="1" applyAlignment="1">
      <alignment horizontal="center" vertical="center"/>
    </xf>
    <xf numFmtId="0" fontId="5" fillId="13" borderId="5" xfId="0" applyFont="1" applyFill="1" applyBorder="1" applyAlignment="1">
      <alignment horizontal="center" vertical="center"/>
    </xf>
    <xf numFmtId="0" fontId="5" fillId="13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5" borderId="18" xfId="0" applyFont="1" applyFill="1" applyBorder="1" applyAlignment="1">
      <alignment vertical="top" wrapText="1"/>
    </xf>
    <xf numFmtId="0" fontId="4" fillId="5" borderId="19" xfId="0" applyFont="1" applyFill="1" applyBorder="1" applyAlignment="1">
      <alignment vertical="top" wrapText="1"/>
    </xf>
    <xf numFmtId="0" fontId="4" fillId="5" borderId="20" xfId="0" applyFont="1" applyFill="1" applyBorder="1" applyAlignment="1">
      <alignment vertical="top" wrapText="1"/>
    </xf>
    <xf numFmtId="0" fontId="4" fillId="5" borderId="21" xfId="0" applyFont="1" applyFill="1" applyBorder="1" applyAlignment="1">
      <alignment vertical="top" wrapText="1"/>
    </xf>
    <xf numFmtId="0" fontId="4" fillId="5" borderId="0" xfId="0" applyFont="1" applyFill="1" applyAlignment="1">
      <alignment vertical="top" wrapText="1"/>
    </xf>
    <xf numFmtId="0" fontId="4" fillId="5" borderId="22" xfId="0" applyFont="1" applyFill="1" applyBorder="1" applyAlignment="1">
      <alignment vertical="top" wrapText="1"/>
    </xf>
    <xf numFmtId="0" fontId="4" fillId="5" borderId="23" xfId="0" applyFont="1" applyFill="1" applyBorder="1" applyAlignment="1">
      <alignment vertical="top" wrapText="1"/>
    </xf>
    <xf numFmtId="0" fontId="4" fillId="5" borderId="24" xfId="0" applyFont="1" applyFill="1" applyBorder="1" applyAlignment="1">
      <alignment vertical="top" wrapText="1"/>
    </xf>
    <xf numFmtId="0" fontId="4" fillId="5" borderId="25" xfId="0" applyFont="1" applyFill="1" applyBorder="1" applyAlignment="1">
      <alignment vertical="top" wrapText="1"/>
    </xf>
  </cellXfs>
  <cellStyles count="129">
    <cellStyle name="Gevolgde hyperlink" xfId="60" builtinId="9" hidden="1"/>
    <cellStyle name="Gevolgde hyperlink" xfId="64" builtinId="9" hidden="1"/>
    <cellStyle name="Gevolgde hyperlink" xfId="68" builtinId="9" hidden="1"/>
    <cellStyle name="Gevolgde hyperlink" xfId="72" builtinId="9" hidden="1"/>
    <cellStyle name="Gevolgde hyperlink" xfId="76" builtinId="9" hidden="1"/>
    <cellStyle name="Gevolgde hyperlink" xfId="80" builtinId="9" hidden="1"/>
    <cellStyle name="Gevolgde hyperlink" xfId="84" builtinId="9" hidden="1"/>
    <cellStyle name="Gevolgde hyperlink" xfId="88" builtinId="9" hidden="1"/>
    <cellStyle name="Gevolgde hyperlink" xfId="92" builtinId="9" hidden="1"/>
    <cellStyle name="Gevolgde hyperlink" xfId="96" builtinId="9" hidden="1"/>
    <cellStyle name="Gevolgde hyperlink" xfId="100" builtinId="9" hidden="1"/>
    <cellStyle name="Gevolgde hyperlink" xfId="104" builtinId="9" hidden="1"/>
    <cellStyle name="Gevolgde hyperlink" xfId="108" builtinId="9" hidden="1"/>
    <cellStyle name="Gevolgde hyperlink" xfId="112" builtinId="9" hidden="1"/>
    <cellStyle name="Gevolgde hyperlink" xfId="116" builtinId="9" hidden="1"/>
    <cellStyle name="Gevolgde hyperlink" xfId="120" builtinId="9" hidden="1"/>
    <cellStyle name="Gevolgde hyperlink" xfId="124" builtinId="9" hidden="1"/>
    <cellStyle name="Gevolgde hyperlink" xfId="128" builtinId="9" hidden="1"/>
    <cellStyle name="Gevolgde hyperlink" xfId="126" builtinId="9" hidden="1"/>
    <cellStyle name="Gevolgde hyperlink" xfId="122" builtinId="9" hidden="1"/>
    <cellStyle name="Gevolgde hyperlink" xfId="118" builtinId="9" hidden="1"/>
    <cellStyle name="Gevolgde hyperlink" xfId="114" builtinId="9" hidden="1"/>
    <cellStyle name="Gevolgde hyperlink" xfId="110" builtinId="9" hidden="1"/>
    <cellStyle name="Gevolgde hyperlink" xfId="106" builtinId="9" hidden="1"/>
    <cellStyle name="Gevolgde hyperlink" xfId="102" builtinId="9" hidden="1"/>
    <cellStyle name="Gevolgde hyperlink" xfId="98" builtinId="9" hidden="1"/>
    <cellStyle name="Gevolgde hyperlink" xfId="94" builtinId="9" hidden="1"/>
    <cellStyle name="Gevolgde hyperlink" xfId="90" builtinId="9" hidden="1"/>
    <cellStyle name="Gevolgde hyperlink" xfId="86" builtinId="9" hidden="1"/>
    <cellStyle name="Gevolgde hyperlink" xfId="82" builtinId="9" hidden="1"/>
    <cellStyle name="Gevolgde hyperlink" xfId="78" builtinId="9" hidden="1"/>
    <cellStyle name="Gevolgde hyperlink" xfId="74" builtinId="9" hidden="1"/>
    <cellStyle name="Gevolgde hyperlink" xfId="70" builtinId="9" hidden="1"/>
    <cellStyle name="Gevolgde hyperlink" xfId="66" builtinId="9" hidden="1"/>
    <cellStyle name="Gevolgde hyperlink" xfId="62" builtinId="9" hidden="1"/>
    <cellStyle name="Gevolgde hyperlink" xfId="58" builtinId="9" hidden="1"/>
    <cellStyle name="Gevolgde hyperlink" xfId="20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Gevolgde hyperlink" xfId="56" builtinId="9" hidden="1"/>
    <cellStyle name="Gevolgde hyperlink" xfId="54" builtinId="9" hidden="1"/>
    <cellStyle name="Gevolgde hyperlink" xfId="46" builtinId="9" hidden="1"/>
    <cellStyle name="Gevolgde hyperlink" xfId="38" builtinId="9" hidden="1"/>
    <cellStyle name="Gevolgde hyperlink" xfId="30" builtinId="9" hidden="1"/>
    <cellStyle name="Gevolgde hyperlink" xfId="22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4" builtinId="9" hidden="1"/>
    <cellStyle name="Gevolgde hyperlink" xfId="8" builtinId="9" hidden="1"/>
    <cellStyle name="Gevolgde hyperlink" xfId="6" builtinId="9" hidden="1"/>
    <cellStyle name="Gevolgde hyperlink" xfId="2" builtinId="9" hidden="1"/>
    <cellStyle name="Hyperlink" xfId="63" builtinId="8" hidden="1"/>
    <cellStyle name="Hyperlink" xfId="65" builtinId="8" hidden="1"/>
    <cellStyle name="Hyperlink" xfId="69" builtinId="8" hidden="1"/>
    <cellStyle name="Hyperlink" xfId="71" builtinId="8" hidden="1"/>
    <cellStyle name="Hyperlink" xfId="73" builtinId="8" hidden="1"/>
    <cellStyle name="Hyperlink" xfId="77" builtinId="8" hidden="1"/>
    <cellStyle name="Hyperlink" xfId="79" builtinId="8" hidden="1"/>
    <cellStyle name="Hyperlink" xfId="81" builtinId="8" hidden="1"/>
    <cellStyle name="Hyperlink" xfId="85" builtinId="8" hidden="1"/>
    <cellStyle name="Hyperlink" xfId="87" builtinId="8" hidden="1"/>
    <cellStyle name="Hyperlink" xfId="89" builtinId="8" hidden="1"/>
    <cellStyle name="Hyperlink" xfId="93" builtinId="8" hidden="1"/>
    <cellStyle name="Hyperlink" xfId="95" builtinId="8" hidden="1"/>
    <cellStyle name="Hyperlink" xfId="97" builtinId="8" hidden="1"/>
    <cellStyle name="Hyperlink" xfId="101" builtinId="8" hidden="1"/>
    <cellStyle name="Hyperlink" xfId="103" builtinId="8" hidden="1"/>
    <cellStyle name="Hyperlink" xfId="105" builtinId="8" hidden="1"/>
    <cellStyle name="Hyperlink" xfId="109" builtinId="8" hidden="1"/>
    <cellStyle name="Hyperlink" xfId="111" builtinId="8" hidden="1"/>
    <cellStyle name="Hyperlink" xfId="113" builtinId="8" hidden="1"/>
    <cellStyle name="Hyperlink" xfId="117" builtinId="8" hidden="1"/>
    <cellStyle name="Hyperlink" xfId="119" builtinId="8" hidden="1"/>
    <cellStyle name="Hyperlink" xfId="121" builtinId="8" hidden="1"/>
    <cellStyle name="Hyperlink" xfId="125" builtinId="8" hidden="1"/>
    <cellStyle name="Hyperlink" xfId="127" builtinId="8" hidden="1"/>
    <cellStyle name="Hyperlink" xfId="123" builtinId="8" hidden="1"/>
    <cellStyle name="Hyperlink" xfId="115" builtinId="8" hidden="1"/>
    <cellStyle name="Hyperlink" xfId="107" builtinId="8" hidden="1"/>
    <cellStyle name="Hyperlink" xfId="99" builtinId="8" hidden="1"/>
    <cellStyle name="Hyperlink" xfId="91" builtinId="8" hidden="1"/>
    <cellStyle name="Hyperlink" xfId="83" builtinId="8" hidden="1"/>
    <cellStyle name="Hyperlink" xfId="75" builtinId="8" hidden="1"/>
    <cellStyle name="Hyperlink" xfId="67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51" builtinId="8" hidden="1"/>
    <cellStyle name="Hyperlink" xfId="35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7" builtinId="8" hidden="1"/>
    <cellStyle name="Hyperlink" xfId="9" builtinId="8" hidden="1"/>
    <cellStyle name="Hyperlink" xfId="11" builtinId="8" hidden="1"/>
    <cellStyle name="Hyperlink" xfId="3" builtinId="8" hidden="1"/>
    <cellStyle name="Hyperlink" xfId="5" builtinId="8" hidden="1"/>
    <cellStyle name="Hyperlink" xfId="1" builtinId="8" hidden="1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50800</xdr:colOff>
      <xdr:row>1</xdr:row>
      <xdr:rowOff>44449</xdr:rowOff>
    </xdr:from>
    <xdr:ext cx="10058400" cy="1330364"/>
    <xdr:sp macro="" textlink="">
      <xdr:nvSpPr>
        <xdr:cNvPr id="99" name="Tekstva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17500" y="349249"/>
          <a:ext cx="10058400" cy="13303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rtlCol="0" anchor="t">
          <a:spAutoFit/>
        </a:bodyPr>
        <a:lstStyle/>
        <a:p>
          <a:pPr algn="l"/>
          <a:r>
            <a:rPr lang="nl-NL" sz="14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Invulinstructie</a:t>
          </a:r>
          <a:r>
            <a:rPr lang="nl-NL" sz="1400" b="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/>
          <a:r>
            <a:rPr lang="nl-NL" sz="14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Hieronder dient u de prijselementen op te geven conform de voorschriften uit paragraaf 5.2.</a:t>
          </a:r>
          <a:r>
            <a:rPr lang="nl-NL" sz="1400" b="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nl-NL" sz="1400" b="1" i="0" u="sng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 dient de </a:t>
          </a:r>
          <a:r>
            <a:rPr lang="nl-NL" sz="1400" b="1" i="0" u="sng" strike="noStrike">
              <a:solidFill>
                <a:srgbClr val="00B05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groene</a:t>
          </a:r>
          <a:r>
            <a:rPr lang="nl-NL" sz="1400" b="1" i="0" u="sng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cellen in te vullen</a:t>
          </a:r>
          <a:r>
            <a:rPr lang="nl-NL" sz="1400" b="1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r>
            <a:rPr lang="nl-NL" sz="14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gewogen</a:t>
          </a:r>
          <a:r>
            <a:rPr lang="nl-NL" sz="14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totaalprijs</a:t>
          </a:r>
          <a:r>
            <a:rPr lang="nl-NL" sz="14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wordt automatisch berekend.</a:t>
          </a:r>
          <a:r>
            <a:rPr lang="nl-NL" sz="1400" b="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nl-NL" sz="14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Indien u een bedrag van –of nagenoeg- nul (0) invult bij een prijselement, dan dient u hieronder te onderbouwen om welke reden dit gebeurt.</a:t>
          </a:r>
          <a:r>
            <a:rPr lang="nl-NL" sz="1400" b="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nl-NL" sz="14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 het invullen dient u een getekende afdruk toe te voegen aan uw inschrijving.</a:t>
          </a:r>
        </a:p>
        <a:p>
          <a:pPr algn="l"/>
          <a:r>
            <a:rPr lang="nl-NL" sz="14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Vervoersscenario's</a:t>
          </a:r>
          <a:r>
            <a:rPr lang="nl-NL" sz="14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ter illustratie zijn onderaan dit prijsblad weergegeven.</a:t>
          </a:r>
          <a:r>
            <a:rPr lang="nl-NL" sz="14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nl-NL" sz="1400" b="0" i="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2"/>
  <sheetViews>
    <sheetView showGridLines="0" tabSelected="1" workbookViewId="0">
      <selection activeCell="D26" sqref="D26"/>
    </sheetView>
  </sheetViews>
  <sheetFormatPr baseColWidth="10" defaultColWidth="8.83203125" defaultRowHeight="13" x14ac:dyDescent="0.15"/>
  <cols>
    <col min="1" max="1" width="3.5" style="3" customWidth="1"/>
    <col min="2" max="2" width="65.5" style="3" customWidth="1"/>
    <col min="3" max="3" width="8.83203125" style="3" bestFit="1" customWidth="1"/>
    <col min="4" max="4" width="9.83203125" style="3" bestFit="1" customWidth="1"/>
    <col min="5" max="5" width="13.6640625" style="3" bestFit="1" customWidth="1"/>
    <col min="6" max="6" width="11.1640625" style="3" customWidth="1"/>
    <col min="7" max="7" width="9" style="3" bestFit="1" customWidth="1"/>
    <col min="8" max="8" width="9.83203125" style="3" customWidth="1"/>
    <col min="9" max="9" width="8.1640625" style="3" bestFit="1" customWidth="1"/>
    <col min="10" max="10" width="10.33203125" style="3" customWidth="1"/>
    <col min="11" max="11" width="9" style="3" bestFit="1" customWidth="1"/>
    <col min="12" max="12" width="10" style="3" customWidth="1"/>
    <col min="13" max="13" width="8.5" style="3" bestFit="1" customWidth="1"/>
    <col min="14" max="14" width="12" style="3" bestFit="1" customWidth="1"/>
    <col min="15" max="15" width="8.1640625" style="3" bestFit="1" customWidth="1"/>
    <col min="16" max="16384" width="8.83203125" style="3"/>
  </cols>
  <sheetData>
    <row r="1" spans="1:10" ht="25" x14ac:dyDescent="0.25">
      <c r="B1" s="4" t="s">
        <v>0</v>
      </c>
      <c r="C1" s="5"/>
      <c r="D1" s="5"/>
    </row>
    <row r="3" spans="1:10" x14ac:dyDescent="0.15">
      <c r="B3" s="5"/>
    </row>
    <row r="11" spans="1:10" x14ac:dyDescent="0.15">
      <c r="B11" s="6" t="s">
        <v>1</v>
      </c>
      <c r="C11" s="7"/>
      <c r="D11" s="7"/>
      <c r="E11" s="7"/>
      <c r="F11" s="7" t="s">
        <v>2</v>
      </c>
      <c r="G11" s="7">
        <f>D26/D17</f>
        <v>60</v>
      </c>
    </row>
    <row r="13" spans="1:10" x14ac:dyDescent="0.15">
      <c r="A13" s="8"/>
      <c r="B13" s="9"/>
      <c r="C13" s="10"/>
      <c r="D13" s="11"/>
      <c r="G13" s="12"/>
      <c r="H13" s="12"/>
      <c r="I13" s="12"/>
      <c r="J13" s="13"/>
    </row>
    <row r="14" spans="1:10" s="16" customFormat="1" ht="14" x14ac:dyDescent="0.2">
      <c r="A14" s="8"/>
      <c r="B14" s="9" t="s">
        <v>3</v>
      </c>
      <c r="C14" s="14"/>
      <c r="D14" s="15" t="s">
        <v>4</v>
      </c>
      <c r="G14" s="12"/>
      <c r="H14" s="12"/>
      <c r="I14" s="12"/>
      <c r="J14" s="12"/>
    </row>
    <row r="15" spans="1:10" ht="14" x14ac:dyDescent="0.15">
      <c r="A15" s="17" t="s">
        <v>5</v>
      </c>
      <c r="B15" s="18" t="s">
        <v>6</v>
      </c>
      <c r="C15" s="19"/>
      <c r="D15" s="2">
        <f>D17*0.85</f>
        <v>0.85</v>
      </c>
      <c r="E15" s="76" t="s">
        <v>7</v>
      </c>
      <c r="F15" s="77"/>
      <c r="G15" s="77"/>
      <c r="H15" s="77"/>
      <c r="I15" s="77"/>
      <c r="J15" s="21"/>
    </row>
    <row r="16" spans="1:10" ht="14" x14ac:dyDescent="0.15">
      <c r="A16" s="17" t="s">
        <v>8</v>
      </c>
      <c r="B16" s="18" t="s">
        <v>9</v>
      </c>
      <c r="C16" s="19"/>
      <c r="D16" s="2">
        <f>D17*0.9</f>
        <v>0.9</v>
      </c>
      <c r="E16" s="76" t="s">
        <v>7</v>
      </c>
      <c r="F16" s="77"/>
      <c r="G16" s="77"/>
      <c r="H16" s="77"/>
      <c r="I16" s="77"/>
      <c r="J16" s="21"/>
    </row>
    <row r="17" spans="1:10" ht="14" x14ac:dyDescent="0.15">
      <c r="A17" s="17" t="s">
        <v>10</v>
      </c>
      <c r="B17" s="18" t="s">
        <v>11</v>
      </c>
      <c r="C17" s="19"/>
      <c r="D17" s="1">
        <v>1</v>
      </c>
      <c r="E17" s="76" t="s">
        <v>7</v>
      </c>
      <c r="F17" s="77"/>
      <c r="G17" s="77"/>
      <c r="H17" s="77"/>
      <c r="I17" s="77"/>
      <c r="J17" s="21"/>
    </row>
    <row r="18" spans="1:10" ht="14" x14ac:dyDescent="0.15">
      <c r="A18" s="17" t="s">
        <v>12</v>
      </c>
      <c r="B18" s="18" t="s">
        <v>13</v>
      </c>
      <c r="C18" s="19"/>
      <c r="D18" s="2">
        <f>D17*1.05</f>
        <v>1.05</v>
      </c>
      <c r="E18" s="76" t="s">
        <v>7</v>
      </c>
      <c r="F18" s="77"/>
      <c r="G18" s="77"/>
      <c r="H18" s="77"/>
      <c r="I18" s="77"/>
      <c r="J18" s="21"/>
    </row>
    <row r="19" spans="1:10" ht="14" x14ac:dyDescent="0.15">
      <c r="A19" s="17" t="s">
        <v>14</v>
      </c>
      <c r="B19" s="18" t="s">
        <v>15</v>
      </c>
      <c r="C19" s="19"/>
      <c r="D19" s="2">
        <f>D17*1.5</f>
        <v>1.5</v>
      </c>
      <c r="E19" s="76" t="s">
        <v>7</v>
      </c>
      <c r="F19" s="77"/>
      <c r="G19" s="77"/>
      <c r="H19" s="77"/>
      <c r="I19" s="77"/>
      <c r="J19" s="21"/>
    </row>
    <row r="20" spans="1:10" x14ac:dyDescent="0.15">
      <c r="A20" s="22"/>
      <c r="B20" s="23"/>
      <c r="C20" s="24"/>
      <c r="D20" s="25"/>
      <c r="E20" s="26"/>
      <c r="G20" s="20"/>
      <c r="H20" s="27"/>
      <c r="I20" s="20"/>
      <c r="J20" s="20"/>
    </row>
    <row r="21" spans="1:10" s="16" customFormat="1" x14ac:dyDescent="0.2">
      <c r="A21" s="28"/>
      <c r="B21" s="29"/>
      <c r="C21" s="29"/>
      <c r="D21" s="29"/>
      <c r="G21" s="12"/>
      <c r="H21" s="12"/>
      <c r="I21" s="12"/>
      <c r="J21" s="12"/>
    </row>
    <row r="22" spans="1:10" s="16" customFormat="1" x14ac:dyDescent="0.2">
      <c r="A22" s="8"/>
      <c r="B22" s="9"/>
      <c r="C22" s="10"/>
      <c r="D22" s="11"/>
      <c r="G22" s="12"/>
      <c r="H22" s="12"/>
      <c r="I22" s="12"/>
      <c r="J22" s="13"/>
    </row>
    <row r="23" spans="1:10" s="16" customFormat="1" ht="14" x14ac:dyDescent="0.2">
      <c r="A23" s="8"/>
      <c r="B23" s="9" t="s">
        <v>16</v>
      </c>
      <c r="C23" s="14"/>
      <c r="D23" s="15" t="s">
        <v>4</v>
      </c>
      <c r="G23" s="12"/>
      <c r="H23" s="12"/>
      <c r="I23" s="12"/>
      <c r="J23" s="12"/>
    </row>
    <row r="24" spans="1:10" s="16" customFormat="1" ht="14" x14ac:dyDescent="0.15">
      <c r="A24" s="17" t="s">
        <v>5</v>
      </c>
      <c r="B24" s="17" t="s">
        <v>6</v>
      </c>
      <c r="C24" s="19"/>
      <c r="D24" s="2">
        <f>D26*0.85</f>
        <v>51</v>
      </c>
      <c r="E24" s="76" t="s">
        <v>17</v>
      </c>
      <c r="F24" s="77"/>
      <c r="G24" s="77"/>
      <c r="H24" s="77"/>
      <c r="I24" s="77"/>
      <c r="J24" s="21"/>
    </row>
    <row r="25" spans="1:10" s="16" customFormat="1" ht="14" x14ac:dyDescent="0.15">
      <c r="A25" s="17" t="s">
        <v>8</v>
      </c>
      <c r="B25" s="17" t="s">
        <v>9</v>
      </c>
      <c r="C25" s="19"/>
      <c r="D25" s="2">
        <f>D26*0.9</f>
        <v>54</v>
      </c>
      <c r="E25" s="76" t="s">
        <v>17</v>
      </c>
      <c r="F25" s="77"/>
      <c r="G25" s="77"/>
      <c r="H25" s="77"/>
      <c r="I25" s="77"/>
      <c r="J25" s="21"/>
    </row>
    <row r="26" spans="1:10" s="16" customFormat="1" ht="14" x14ac:dyDescent="0.15">
      <c r="A26" s="17" t="s">
        <v>10</v>
      </c>
      <c r="B26" s="17" t="s">
        <v>11</v>
      </c>
      <c r="C26" s="19"/>
      <c r="D26" s="1">
        <v>60</v>
      </c>
      <c r="E26" s="76" t="s">
        <v>17</v>
      </c>
      <c r="F26" s="77"/>
      <c r="G26" s="77"/>
      <c r="H26" s="77"/>
      <c r="I26" s="77"/>
      <c r="J26" s="21"/>
    </row>
    <row r="27" spans="1:10" s="16" customFormat="1" ht="14" x14ac:dyDescent="0.15">
      <c r="A27" s="17" t="s">
        <v>12</v>
      </c>
      <c r="B27" s="17" t="s">
        <v>13</v>
      </c>
      <c r="C27" s="19"/>
      <c r="D27" s="2">
        <f>D26*1.05</f>
        <v>63</v>
      </c>
      <c r="E27" s="76" t="s">
        <v>17</v>
      </c>
      <c r="F27" s="77"/>
      <c r="G27" s="77"/>
      <c r="H27" s="77"/>
      <c r="I27" s="77"/>
      <c r="J27" s="21"/>
    </row>
    <row r="28" spans="1:10" s="16" customFormat="1" ht="14" x14ac:dyDescent="0.15">
      <c r="A28" s="17" t="s">
        <v>14</v>
      </c>
      <c r="B28" s="17" t="s">
        <v>15</v>
      </c>
      <c r="C28" s="19"/>
      <c r="D28" s="30">
        <f>D26*1.5</f>
        <v>90</v>
      </c>
      <c r="E28" s="76" t="s">
        <v>17</v>
      </c>
      <c r="F28" s="77"/>
      <c r="G28" s="77"/>
      <c r="H28" s="77"/>
      <c r="I28" s="77"/>
      <c r="J28" s="21"/>
    </row>
    <row r="29" spans="1:10" s="16" customFormat="1" x14ac:dyDescent="0.15">
      <c r="A29" s="22"/>
      <c r="B29" s="23"/>
      <c r="C29" s="24"/>
      <c r="D29" s="31"/>
      <c r="G29" s="20"/>
      <c r="H29" s="27"/>
      <c r="I29" s="20"/>
      <c r="J29" s="20"/>
    </row>
    <row r="30" spans="1:10" ht="14" thickBot="1" x14ac:dyDescent="0.2">
      <c r="E30" s="5"/>
      <c r="G30" s="20"/>
      <c r="H30" s="20"/>
      <c r="I30" s="20"/>
      <c r="J30" s="20"/>
    </row>
    <row r="31" spans="1:10" ht="14" thickBot="1" x14ac:dyDescent="0.2">
      <c r="A31" s="32"/>
      <c r="B31" s="32" t="s">
        <v>18</v>
      </c>
      <c r="C31" s="33"/>
      <c r="D31" s="34">
        <f>(D17*50)+D26</f>
        <v>110</v>
      </c>
      <c r="G31" s="35"/>
      <c r="H31" s="35"/>
      <c r="I31" s="35"/>
      <c r="J31" s="36"/>
    </row>
    <row r="34" spans="2:7" x14ac:dyDescent="0.15">
      <c r="B34" s="5" t="s">
        <v>19</v>
      </c>
    </row>
    <row r="35" spans="2:7" x14ac:dyDescent="0.15">
      <c r="B35" s="87"/>
      <c r="C35" s="88"/>
      <c r="D35" s="88"/>
      <c r="E35" s="88"/>
      <c r="F35" s="88"/>
      <c r="G35" s="89"/>
    </row>
    <row r="36" spans="2:7" x14ac:dyDescent="0.15">
      <c r="B36" s="90"/>
      <c r="C36" s="91"/>
      <c r="D36" s="91"/>
      <c r="E36" s="91"/>
      <c r="F36" s="91"/>
      <c r="G36" s="92"/>
    </row>
    <row r="37" spans="2:7" x14ac:dyDescent="0.15">
      <c r="B37" s="90"/>
      <c r="C37" s="91"/>
      <c r="D37" s="91"/>
      <c r="E37" s="91"/>
      <c r="F37" s="91"/>
      <c r="G37" s="92"/>
    </row>
    <row r="38" spans="2:7" x14ac:dyDescent="0.15">
      <c r="B38" s="93"/>
      <c r="C38" s="94"/>
      <c r="D38" s="94"/>
      <c r="E38" s="94"/>
      <c r="F38" s="94"/>
      <c r="G38" s="95"/>
    </row>
    <row r="39" spans="2:7" ht="14" thickBot="1" x14ac:dyDescent="0.2"/>
    <row r="40" spans="2:7" x14ac:dyDescent="0.15">
      <c r="B40" s="37" t="s">
        <v>20</v>
      </c>
      <c r="C40" s="81"/>
      <c r="D40" s="82"/>
      <c r="E40" s="82"/>
      <c r="F40" s="82"/>
      <c r="G40" s="83"/>
    </row>
    <row r="41" spans="2:7" ht="14" thickBot="1" x14ac:dyDescent="0.2">
      <c r="B41" s="38"/>
      <c r="C41" s="84"/>
      <c r="D41" s="85"/>
      <c r="E41" s="85"/>
      <c r="F41" s="85"/>
      <c r="G41" s="86"/>
    </row>
    <row r="42" spans="2:7" x14ac:dyDescent="0.15">
      <c r="B42" s="37" t="s">
        <v>21</v>
      </c>
      <c r="C42" s="81"/>
      <c r="D42" s="82"/>
      <c r="E42" s="82"/>
      <c r="F42" s="82"/>
      <c r="G42" s="83"/>
    </row>
    <row r="43" spans="2:7" ht="14" thickBot="1" x14ac:dyDescent="0.2">
      <c r="B43" s="38"/>
      <c r="C43" s="84"/>
      <c r="D43" s="85"/>
      <c r="E43" s="85"/>
      <c r="F43" s="85"/>
      <c r="G43" s="86"/>
    </row>
    <row r="44" spans="2:7" x14ac:dyDescent="0.15">
      <c r="B44" s="37" t="s">
        <v>22</v>
      </c>
      <c r="C44" s="81"/>
      <c r="D44" s="82"/>
      <c r="E44" s="82"/>
      <c r="F44" s="82"/>
      <c r="G44" s="83"/>
    </row>
    <row r="45" spans="2:7" ht="14" thickBot="1" x14ac:dyDescent="0.2">
      <c r="B45" s="38"/>
      <c r="C45" s="84"/>
      <c r="D45" s="85"/>
      <c r="E45" s="85"/>
      <c r="F45" s="85"/>
      <c r="G45" s="86"/>
    </row>
    <row r="46" spans="2:7" x14ac:dyDescent="0.15">
      <c r="B46" s="37" t="s">
        <v>23</v>
      </c>
      <c r="C46" s="81"/>
      <c r="D46" s="82"/>
      <c r="E46" s="82"/>
      <c r="F46" s="82"/>
      <c r="G46" s="83"/>
    </row>
    <row r="47" spans="2:7" ht="14" thickBot="1" x14ac:dyDescent="0.2">
      <c r="B47" s="38"/>
      <c r="C47" s="84"/>
      <c r="D47" s="85"/>
      <c r="E47" s="85"/>
      <c r="F47" s="85"/>
      <c r="G47" s="86"/>
    </row>
    <row r="48" spans="2:7" x14ac:dyDescent="0.15">
      <c r="B48" s="37" t="s">
        <v>24</v>
      </c>
      <c r="C48" s="39"/>
      <c r="D48" s="40"/>
      <c r="E48" s="40"/>
      <c r="F48" s="40"/>
      <c r="G48" s="41"/>
    </row>
    <row r="49" spans="2:15" x14ac:dyDescent="0.15">
      <c r="B49" s="42"/>
      <c r="C49" s="43"/>
      <c r="D49" s="44"/>
      <c r="E49" s="44"/>
      <c r="F49" s="44"/>
      <c r="G49" s="45"/>
    </row>
    <row r="50" spans="2:15" x14ac:dyDescent="0.15">
      <c r="B50" s="42"/>
      <c r="C50" s="43"/>
      <c r="D50" s="44"/>
      <c r="E50" s="44"/>
      <c r="F50" s="44"/>
      <c r="G50" s="45"/>
    </row>
    <row r="51" spans="2:15" ht="14" thickBot="1" x14ac:dyDescent="0.2">
      <c r="B51" s="38"/>
      <c r="C51" s="46"/>
      <c r="D51" s="47"/>
      <c r="E51" s="47"/>
      <c r="F51" s="47"/>
      <c r="G51" s="48"/>
    </row>
    <row r="53" spans="2:15" x14ac:dyDescent="0.15">
      <c r="J53" s="78" t="s">
        <v>25</v>
      </c>
      <c r="K53" s="79"/>
      <c r="L53" s="79"/>
      <c r="M53" s="79"/>
      <c r="N53" s="79"/>
      <c r="O53" s="80"/>
    </row>
    <row r="54" spans="2:15" ht="28" x14ac:dyDescent="0.15">
      <c r="B54" s="49" t="s">
        <v>26</v>
      </c>
      <c r="C54" s="50" t="s">
        <v>27</v>
      </c>
      <c r="D54" s="50" t="s">
        <v>28</v>
      </c>
      <c r="E54" s="50" t="s">
        <v>29</v>
      </c>
      <c r="F54" s="50" t="s">
        <v>30</v>
      </c>
      <c r="G54" s="50" t="s">
        <v>31</v>
      </c>
      <c r="H54" s="51" t="s">
        <v>32</v>
      </c>
      <c r="I54" s="51" t="s">
        <v>33</v>
      </c>
      <c r="J54" s="52" t="s">
        <v>28</v>
      </c>
      <c r="K54" s="52" t="s">
        <v>29</v>
      </c>
      <c r="L54" s="52" t="s">
        <v>34</v>
      </c>
      <c r="M54" s="52" t="s">
        <v>31</v>
      </c>
      <c r="N54" s="53" t="s">
        <v>35</v>
      </c>
      <c r="O54" s="53" t="s">
        <v>33</v>
      </c>
    </row>
    <row r="55" spans="2:15" ht="14" x14ac:dyDescent="0.15">
      <c r="B55" s="54" t="s">
        <v>6</v>
      </c>
      <c r="C55" s="55">
        <v>12</v>
      </c>
      <c r="D55" s="55">
        <v>30</v>
      </c>
      <c r="E55" s="56">
        <f>$D$15</f>
        <v>0.85</v>
      </c>
      <c r="F55" s="55">
        <v>1</v>
      </c>
      <c r="G55" s="56">
        <f>$D$24</f>
        <v>51</v>
      </c>
      <c r="H55" s="57">
        <f>(D55*E55)+(F55*G55)</f>
        <v>76.5</v>
      </c>
      <c r="I55" s="58">
        <f>H55/C55</f>
        <v>6.375</v>
      </c>
      <c r="J55" s="59">
        <v>30</v>
      </c>
      <c r="K55" s="60">
        <f>E55</f>
        <v>0.85</v>
      </c>
      <c r="L55" s="59">
        <v>2</v>
      </c>
      <c r="M55" s="60">
        <f>$D$24</f>
        <v>51</v>
      </c>
      <c r="N55" s="61">
        <f>(J55*K55)+(L55*M55)</f>
        <v>127.5</v>
      </c>
      <c r="O55" s="62">
        <f>N55/C55</f>
        <v>10.625</v>
      </c>
    </row>
    <row r="56" spans="2:15" ht="14" x14ac:dyDescent="0.15">
      <c r="B56" s="63" t="s">
        <v>9</v>
      </c>
      <c r="C56" s="64">
        <v>25</v>
      </c>
      <c r="D56" s="64">
        <v>30</v>
      </c>
      <c r="E56" s="65">
        <f>$D$16</f>
        <v>0.9</v>
      </c>
      <c r="F56" s="64">
        <v>1</v>
      </c>
      <c r="G56" s="65">
        <f>$D$25</f>
        <v>54</v>
      </c>
      <c r="H56" s="66">
        <f>(D56*E56)+(F56*G56)</f>
        <v>81</v>
      </c>
      <c r="I56" s="67">
        <f>H56/C56</f>
        <v>3.24</v>
      </c>
      <c r="J56" s="59">
        <v>30</v>
      </c>
      <c r="K56" s="60">
        <f>E56</f>
        <v>0.9</v>
      </c>
      <c r="L56" s="59">
        <v>2</v>
      </c>
      <c r="M56" s="60">
        <f>$D$25</f>
        <v>54</v>
      </c>
      <c r="N56" s="61">
        <f>(J56*K56)+(L56*M56)</f>
        <v>135</v>
      </c>
      <c r="O56" s="62">
        <f>N56/C56</f>
        <v>5.4</v>
      </c>
    </row>
    <row r="57" spans="2:15" ht="14" x14ac:dyDescent="0.15">
      <c r="B57" s="63" t="s">
        <v>11</v>
      </c>
      <c r="C57" s="64">
        <v>45</v>
      </c>
      <c r="D57" s="64">
        <v>30</v>
      </c>
      <c r="E57" s="65">
        <f>$D$17</f>
        <v>1</v>
      </c>
      <c r="F57" s="64">
        <v>1</v>
      </c>
      <c r="G57" s="65">
        <f>$D$26</f>
        <v>60</v>
      </c>
      <c r="H57" s="66">
        <f>(D57*E57)+(F57*G57)</f>
        <v>90</v>
      </c>
      <c r="I57" s="67">
        <f>H57/C57</f>
        <v>2</v>
      </c>
      <c r="J57" s="59">
        <v>30</v>
      </c>
      <c r="K57" s="60">
        <f>E57</f>
        <v>1</v>
      </c>
      <c r="L57" s="59">
        <v>2</v>
      </c>
      <c r="M57" s="60">
        <f>$D$26</f>
        <v>60</v>
      </c>
      <c r="N57" s="61">
        <f>(J57*K57)+(L57*M57)</f>
        <v>150</v>
      </c>
      <c r="O57" s="62">
        <f>N57/C57</f>
        <v>3.3333333333333335</v>
      </c>
    </row>
    <row r="58" spans="2:15" ht="14" x14ac:dyDescent="0.15">
      <c r="B58" s="63" t="s">
        <v>13</v>
      </c>
      <c r="C58" s="64">
        <v>55</v>
      </c>
      <c r="D58" s="64">
        <v>30</v>
      </c>
      <c r="E58" s="65">
        <f>$D$18</f>
        <v>1.05</v>
      </c>
      <c r="F58" s="64">
        <v>1</v>
      </c>
      <c r="G58" s="65">
        <f>$D$27</f>
        <v>63</v>
      </c>
      <c r="H58" s="66">
        <f>(D58*E58)+(F58*G58)</f>
        <v>94.5</v>
      </c>
      <c r="I58" s="67">
        <f>H58/C58</f>
        <v>1.7181818181818183</v>
      </c>
      <c r="J58" s="59">
        <v>30</v>
      </c>
      <c r="K58" s="60">
        <f>E58</f>
        <v>1.05</v>
      </c>
      <c r="L58" s="59">
        <v>2</v>
      </c>
      <c r="M58" s="60">
        <f>$D$27</f>
        <v>63</v>
      </c>
      <c r="N58" s="61">
        <f>(J58*K58)+(L58*M58)</f>
        <v>157.5</v>
      </c>
      <c r="O58" s="62">
        <f>N58/C58</f>
        <v>2.8636363636363638</v>
      </c>
    </row>
    <row r="59" spans="2:15" ht="14" x14ac:dyDescent="0.15">
      <c r="B59" s="63" t="s">
        <v>15</v>
      </c>
      <c r="C59" s="64">
        <v>80</v>
      </c>
      <c r="D59" s="64">
        <v>30</v>
      </c>
      <c r="E59" s="65">
        <f>$D$19</f>
        <v>1.5</v>
      </c>
      <c r="F59" s="64">
        <v>1</v>
      </c>
      <c r="G59" s="65">
        <f>$D$28</f>
        <v>90</v>
      </c>
      <c r="H59" s="66">
        <f>(D59*E59)+(F59*G59)</f>
        <v>135</v>
      </c>
      <c r="I59" s="67">
        <f>H59/C59</f>
        <v>1.6875</v>
      </c>
      <c r="J59" s="59">
        <v>30</v>
      </c>
      <c r="K59" s="60">
        <f>E59</f>
        <v>1.5</v>
      </c>
      <c r="L59" s="59">
        <v>2</v>
      </c>
      <c r="M59" s="60">
        <f>$D$28</f>
        <v>90</v>
      </c>
      <c r="N59" s="61">
        <f>(J59*K59)+(L59*M59)</f>
        <v>225</v>
      </c>
      <c r="O59" s="62">
        <f>N59/C59</f>
        <v>2.8125</v>
      </c>
    </row>
    <row r="61" spans="2:15" ht="28" x14ac:dyDescent="0.15">
      <c r="B61" s="49" t="s">
        <v>36</v>
      </c>
      <c r="C61" s="50" t="s">
        <v>27</v>
      </c>
      <c r="D61" s="50" t="s">
        <v>28</v>
      </c>
      <c r="E61" s="50" t="s">
        <v>29</v>
      </c>
      <c r="F61" s="50" t="s">
        <v>30</v>
      </c>
      <c r="G61" s="50" t="s">
        <v>31</v>
      </c>
      <c r="H61" s="51" t="s">
        <v>32</v>
      </c>
      <c r="I61" s="51" t="s">
        <v>33</v>
      </c>
    </row>
    <row r="62" spans="2:15" ht="14" x14ac:dyDescent="0.15">
      <c r="B62" s="54" t="s">
        <v>6</v>
      </c>
      <c r="C62" s="55">
        <v>12</v>
      </c>
      <c r="D62" s="55">
        <v>170</v>
      </c>
      <c r="E62" s="56">
        <f>$D$15</f>
        <v>0.85</v>
      </c>
      <c r="F62" s="55">
        <v>10</v>
      </c>
      <c r="G62" s="56">
        <f>$D$24</f>
        <v>51</v>
      </c>
      <c r="H62" s="68">
        <f>(D62*E62)+(F62*G62)</f>
        <v>654.5</v>
      </c>
      <c r="I62" s="58">
        <f>H62/C62</f>
        <v>54.541666666666664</v>
      </c>
    </row>
    <row r="63" spans="2:15" ht="14" x14ac:dyDescent="0.15">
      <c r="B63" s="63" t="s">
        <v>9</v>
      </c>
      <c r="C63" s="64">
        <v>25</v>
      </c>
      <c r="D63" s="64">
        <v>170</v>
      </c>
      <c r="E63" s="65">
        <f>$D$16</f>
        <v>0.9</v>
      </c>
      <c r="F63" s="64">
        <v>10</v>
      </c>
      <c r="G63" s="65">
        <f>$D$25</f>
        <v>54</v>
      </c>
      <c r="H63" s="69">
        <f>(D63*E63)+(F63*G63)</f>
        <v>693</v>
      </c>
      <c r="I63" s="67">
        <f>H63/C63</f>
        <v>27.72</v>
      </c>
    </row>
    <row r="64" spans="2:15" ht="14" x14ac:dyDescent="0.15">
      <c r="B64" s="63" t="s">
        <v>11</v>
      </c>
      <c r="C64" s="64">
        <v>45</v>
      </c>
      <c r="D64" s="64">
        <v>170</v>
      </c>
      <c r="E64" s="65">
        <f>$D$17</f>
        <v>1</v>
      </c>
      <c r="F64" s="64">
        <v>10</v>
      </c>
      <c r="G64" s="65">
        <f>$D$26</f>
        <v>60</v>
      </c>
      <c r="H64" s="69">
        <f>(D64*E64)+(F64*G64)</f>
        <v>770</v>
      </c>
      <c r="I64" s="67">
        <f>H64/C64</f>
        <v>17.111111111111111</v>
      </c>
    </row>
    <row r="65" spans="2:13" ht="14" x14ac:dyDescent="0.15">
      <c r="B65" s="63" t="s">
        <v>13</v>
      </c>
      <c r="C65" s="64">
        <v>55</v>
      </c>
      <c r="D65" s="64">
        <v>170</v>
      </c>
      <c r="E65" s="65">
        <f>$D$18</f>
        <v>1.05</v>
      </c>
      <c r="F65" s="64">
        <v>10</v>
      </c>
      <c r="G65" s="65">
        <f>$D$27</f>
        <v>63</v>
      </c>
      <c r="H65" s="69">
        <f>(D65*E65)+(F65*G65)</f>
        <v>808.5</v>
      </c>
      <c r="I65" s="67">
        <f>H65/C65</f>
        <v>14.7</v>
      </c>
    </row>
    <row r="66" spans="2:13" ht="14" x14ac:dyDescent="0.15">
      <c r="B66" s="63" t="s">
        <v>15</v>
      </c>
      <c r="C66" s="64">
        <v>80</v>
      </c>
      <c r="D66" s="64">
        <v>170</v>
      </c>
      <c r="E66" s="65">
        <f>$D$19</f>
        <v>1.5</v>
      </c>
      <c r="F66" s="64">
        <v>10</v>
      </c>
      <c r="G66" s="65">
        <f>$D$28</f>
        <v>90</v>
      </c>
      <c r="H66" s="69">
        <f>(D66*E66)+(F66*G66)</f>
        <v>1155</v>
      </c>
      <c r="I66" s="67">
        <f>H66/C66</f>
        <v>14.4375</v>
      </c>
    </row>
    <row r="68" spans="2:13" ht="28" x14ac:dyDescent="0.15">
      <c r="B68" s="49" t="s">
        <v>37</v>
      </c>
      <c r="C68" s="50" t="s">
        <v>27</v>
      </c>
      <c r="D68" s="50" t="s">
        <v>28</v>
      </c>
      <c r="E68" s="50" t="s">
        <v>29</v>
      </c>
      <c r="F68" s="50" t="s">
        <v>30</v>
      </c>
      <c r="G68" s="50" t="s">
        <v>31</v>
      </c>
      <c r="H68" s="51" t="s">
        <v>32</v>
      </c>
      <c r="I68" s="51" t="s">
        <v>33</v>
      </c>
    </row>
    <row r="69" spans="2:13" ht="14" x14ac:dyDescent="0.15">
      <c r="B69" s="54" t="s">
        <v>6</v>
      </c>
      <c r="C69" s="55">
        <v>12</v>
      </c>
      <c r="D69" s="55">
        <v>1000</v>
      </c>
      <c r="E69" s="56">
        <f>$D$15</f>
        <v>0.85</v>
      </c>
      <c r="F69" s="55">
        <v>20</v>
      </c>
      <c r="G69" s="56">
        <f>$D$24</f>
        <v>51</v>
      </c>
      <c r="H69" s="68">
        <f>(D69*E69)+(F69*G69)</f>
        <v>1870</v>
      </c>
      <c r="I69" s="58">
        <f>H69/C69</f>
        <v>155.83333333333334</v>
      </c>
    </row>
    <row r="70" spans="2:13" ht="14" x14ac:dyDescent="0.15">
      <c r="B70" s="63" t="s">
        <v>9</v>
      </c>
      <c r="C70" s="64">
        <v>25</v>
      </c>
      <c r="D70" s="64">
        <v>1000</v>
      </c>
      <c r="E70" s="65">
        <f>$D$16</f>
        <v>0.9</v>
      </c>
      <c r="F70" s="64">
        <v>20</v>
      </c>
      <c r="G70" s="65">
        <f>$D$25</f>
        <v>54</v>
      </c>
      <c r="H70" s="69">
        <f>(D70*E70)+(F70*G70)</f>
        <v>1980</v>
      </c>
      <c r="I70" s="67">
        <f>H70/C70</f>
        <v>79.2</v>
      </c>
    </row>
    <row r="71" spans="2:13" ht="14" x14ac:dyDescent="0.15">
      <c r="B71" s="63" t="s">
        <v>11</v>
      </c>
      <c r="C71" s="64">
        <v>45</v>
      </c>
      <c r="D71" s="64">
        <v>1000</v>
      </c>
      <c r="E71" s="65">
        <f>$D$17</f>
        <v>1</v>
      </c>
      <c r="F71" s="64">
        <v>20</v>
      </c>
      <c r="G71" s="65">
        <f>$D$26</f>
        <v>60</v>
      </c>
      <c r="H71" s="69">
        <f>(D71*E71)+(F71*G71)</f>
        <v>2200</v>
      </c>
      <c r="I71" s="67">
        <f>H71/C71</f>
        <v>48.888888888888886</v>
      </c>
    </row>
    <row r="72" spans="2:13" ht="14" x14ac:dyDescent="0.15">
      <c r="B72" s="63" t="s">
        <v>13</v>
      </c>
      <c r="C72" s="64">
        <v>55</v>
      </c>
      <c r="D72" s="64">
        <v>1000</v>
      </c>
      <c r="E72" s="65">
        <f>$D$18</f>
        <v>1.05</v>
      </c>
      <c r="F72" s="64">
        <v>20</v>
      </c>
      <c r="G72" s="65">
        <f>$D$27</f>
        <v>63</v>
      </c>
      <c r="H72" s="69">
        <f>(D72*E72)+(F72*G72)</f>
        <v>2310</v>
      </c>
      <c r="I72" s="67">
        <f>H72/C72</f>
        <v>42</v>
      </c>
    </row>
    <row r="73" spans="2:13" ht="14" x14ac:dyDescent="0.15">
      <c r="B73" s="63" t="s">
        <v>15</v>
      </c>
      <c r="C73" s="64">
        <v>80</v>
      </c>
      <c r="D73" s="64">
        <v>1000</v>
      </c>
      <c r="E73" s="65">
        <f>$D$19</f>
        <v>1.5</v>
      </c>
      <c r="F73" s="64">
        <v>20</v>
      </c>
      <c r="G73" s="65">
        <f>$D$28</f>
        <v>90</v>
      </c>
      <c r="H73" s="69">
        <f>(D73*E73)+(F73*G73)</f>
        <v>3300</v>
      </c>
      <c r="I73" s="67">
        <f>H73/C73</f>
        <v>41.25</v>
      </c>
    </row>
    <row r="75" spans="2:13" ht="42" x14ac:dyDescent="0.15">
      <c r="B75" s="49" t="s">
        <v>38</v>
      </c>
      <c r="C75" s="50" t="s">
        <v>27</v>
      </c>
      <c r="D75" s="50" t="s">
        <v>39</v>
      </c>
      <c r="E75" s="70" t="s">
        <v>40</v>
      </c>
      <c r="F75" s="50" t="s">
        <v>41</v>
      </c>
      <c r="G75" s="71" t="s">
        <v>29</v>
      </c>
      <c r="H75" s="50" t="s">
        <v>42</v>
      </c>
      <c r="I75" s="50" t="s">
        <v>40</v>
      </c>
      <c r="J75" s="50" t="s">
        <v>43</v>
      </c>
      <c r="K75" s="50" t="s">
        <v>31</v>
      </c>
      <c r="L75" s="51" t="s">
        <v>32</v>
      </c>
      <c r="M75" s="51" t="s">
        <v>33</v>
      </c>
    </row>
    <row r="76" spans="2:13" ht="14" x14ac:dyDescent="0.15">
      <c r="B76" s="54" t="s">
        <v>6</v>
      </c>
      <c r="C76" s="55">
        <v>12</v>
      </c>
      <c r="D76" s="55">
        <v>190</v>
      </c>
      <c r="E76" s="55">
        <v>1.5</v>
      </c>
      <c r="F76" s="55">
        <f>D76*E76</f>
        <v>285</v>
      </c>
      <c r="G76" s="56">
        <f>$D$15</f>
        <v>0.85</v>
      </c>
      <c r="H76" s="55">
        <v>2.5</v>
      </c>
      <c r="I76" s="55">
        <v>1.5</v>
      </c>
      <c r="J76" s="55">
        <f>H76*I76</f>
        <v>3.75</v>
      </c>
      <c r="K76" s="56">
        <f>$D$24</f>
        <v>51</v>
      </c>
      <c r="L76" s="68">
        <f>(F76*G76)+(J76*K76)</f>
        <v>433.5</v>
      </c>
      <c r="M76" s="58">
        <f>L76/C76</f>
        <v>36.125</v>
      </c>
    </row>
    <row r="77" spans="2:13" ht="14" x14ac:dyDescent="0.15">
      <c r="B77" s="63" t="s">
        <v>9</v>
      </c>
      <c r="C77" s="64">
        <v>25</v>
      </c>
      <c r="D77" s="55">
        <v>190</v>
      </c>
      <c r="E77" s="55">
        <v>1.5</v>
      </c>
      <c r="F77" s="55">
        <f t="shared" ref="F77:F80" si="0">D77*E77</f>
        <v>285</v>
      </c>
      <c r="G77" s="65">
        <f>$D$16</f>
        <v>0.9</v>
      </c>
      <c r="H77" s="55">
        <v>2.5</v>
      </c>
      <c r="I77" s="55">
        <v>1.5</v>
      </c>
      <c r="J77" s="55">
        <f t="shared" ref="J77:J80" si="1">H77*I77</f>
        <v>3.75</v>
      </c>
      <c r="K77" s="65">
        <f>$D$25</f>
        <v>54</v>
      </c>
      <c r="L77" s="68">
        <f>(F77*G77)+(J77*K77)</f>
        <v>459</v>
      </c>
      <c r="M77" s="67">
        <f>L77/C77</f>
        <v>18.36</v>
      </c>
    </row>
    <row r="78" spans="2:13" ht="14" x14ac:dyDescent="0.15">
      <c r="B78" s="63" t="s">
        <v>11</v>
      </c>
      <c r="C78" s="64">
        <v>45</v>
      </c>
      <c r="D78" s="55">
        <v>190</v>
      </c>
      <c r="E78" s="55">
        <v>1.5</v>
      </c>
      <c r="F78" s="55">
        <f t="shared" si="0"/>
        <v>285</v>
      </c>
      <c r="G78" s="65">
        <f>$D$17</f>
        <v>1</v>
      </c>
      <c r="H78" s="55">
        <v>2.5</v>
      </c>
      <c r="I78" s="55">
        <v>1.5</v>
      </c>
      <c r="J78" s="55">
        <f t="shared" si="1"/>
        <v>3.75</v>
      </c>
      <c r="K78" s="65">
        <f>$D$26</f>
        <v>60</v>
      </c>
      <c r="L78" s="68">
        <f>(F78*G78)+(J78*K78)</f>
        <v>510</v>
      </c>
      <c r="M78" s="67">
        <f>L78/C78</f>
        <v>11.333333333333334</v>
      </c>
    </row>
    <row r="79" spans="2:13" ht="14" x14ac:dyDescent="0.15">
      <c r="B79" s="63" t="s">
        <v>13</v>
      </c>
      <c r="C79" s="64">
        <v>55</v>
      </c>
      <c r="D79" s="55">
        <v>190</v>
      </c>
      <c r="E79" s="55">
        <v>1.5</v>
      </c>
      <c r="F79" s="55">
        <f t="shared" si="0"/>
        <v>285</v>
      </c>
      <c r="G79" s="65">
        <f>$D$18</f>
        <v>1.05</v>
      </c>
      <c r="H79" s="55">
        <v>2.5</v>
      </c>
      <c r="I79" s="55">
        <v>1.5</v>
      </c>
      <c r="J79" s="55">
        <f t="shared" si="1"/>
        <v>3.75</v>
      </c>
      <c r="K79" s="65">
        <f>$D$27</f>
        <v>63</v>
      </c>
      <c r="L79" s="68">
        <f>(F79*G79)+(J79*K79)</f>
        <v>535.5</v>
      </c>
      <c r="M79" s="67">
        <f>L79/C79</f>
        <v>9.7363636363636363</v>
      </c>
    </row>
    <row r="80" spans="2:13" ht="14" x14ac:dyDescent="0.15">
      <c r="B80" s="63" t="s">
        <v>15</v>
      </c>
      <c r="C80" s="64">
        <v>80</v>
      </c>
      <c r="D80" s="55">
        <v>190</v>
      </c>
      <c r="E80" s="55">
        <v>1.5</v>
      </c>
      <c r="F80" s="55">
        <f t="shared" si="0"/>
        <v>285</v>
      </c>
      <c r="G80" s="65">
        <f>$D$19</f>
        <v>1.5</v>
      </c>
      <c r="H80" s="55">
        <v>2.5</v>
      </c>
      <c r="I80" s="55">
        <v>1.5</v>
      </c>
      <c r="J80" s="55">
        <f t="shared" si="1"/>
        <v>3.75</v>
      </c>
      <c r="K80" s="65">
        <f>$D$28</f>
        <v>90</v>
      </c>
      <c r="L80" s="68">
        <f>(F80*G80)+(J80*K80)</f>
        <v>765</v>
      </c>
      <c r="M80" s="67">
        <f>L80/C80</f>
        <v>9.5625</v>
      </c>
    </row>
    <row r="85" spans="2:10" x14ac:dyDescent="0.15">
      <c r="B85" s="20"/>
      <c r="C85" s="20"/>
      <c r="D85" s="20"/>
      <c r="E85" s="20"/>
      <c r="F85" s="20"/>
      <c r="G85" s="20"/>
      <c r="H85" s="20"/>
      <c r="I85" s="20"/>
      <c r="J85" s="20"/>
    </row>
    <row r="86" spans="2:10" x14ac:dyDescent="0.15">
      <c r="B86" s="20"/>
      <c r="C86" s="72"/>
      <c r="D86" s="72"/>
      <c r="E86" s="72"/>
      <c r="F86" s="72"/>
      <c r="G86" s="72"/>
      <c r="H86" s="73"/>
      <c r="I86" s="73"/>
      <c r="J86" s="20"/>
    </row>
    <row r="87" spans="2:10" x14ac:dyDescent="0.15">
      <c r="B87" s="20"/>
      <c r="C87" s="20"/>
      <c r="D87" s="20"/>
      <c r="E87" s="21"/>
      <c r="F87" s="20"/>
      <c r="G87" s="21"/>
      <c r="H87" s="74"/>
      <c r="I87" s="75"/>
      <c r="J87" s="20"/>
    </row>
    <row r="88" spans="2:10" x14ac:dyDescent="0.15">
      <c r="B88" s="20"/>
      <c r="C88" s="20"/>
      <c r="D88" s="20"/>
      <c r="E88" s="21"/>
      <c r="F88" s="20"/>
      <c r="G88" s="21"/>
      <c r="H88" s="74"/>
      <c r="I88" s="75"/>
      <c r="J88" s="20"/>
    </row>
    <row r="89" spans="2:10" x14ac:dyDescent="0.15">
      <c r="B89" s="20"/>
      <c r="C89" s="20"/>
      <c r="D89" s="20"/>
      <c r="E89" s="21"/>
      <c r="F89" s="20"/>
      <c r="G89" s="21"/>
      <c r="H89" s="74"/>
      <c r="I89" s="75"/>
      <c r="J89" s="20"/>
    </row>
    <row r="90" spans="2:10" x14ac:dyDescent="0.15">
      <c r="B90" s="20"/>
      <c r="C90" s="20"/>
      <c r="D90" s="20"/>
      <c r="E90" s="21"/>
      <c r="F90" s="20"/>
      <c r="G90" s="21"/>
      <c r="H90" s="74"/>
      <c r="I90" s="75"/>
      <c r="J90" s="20"/>
    </row>
    <row r="91" spans="2:10" x14ac:dyDescent="0.15">
      <c r="B91" s="20"/>
      <c r="C91" s="20"/>
      <c r="D91" s="20"/>
      <c r="E91" s="21"/>
      <c r="F91" s="20"/>
      <c r="G91" s="21"/>
      <c r="H91" s="74"/>
      <c r="I91" s="75"/>
      <c r="J91" s="20"/>
    </row>
    <row r="92" spans="2:10" x14ac:dyDescent="0.15">
      <c r="B92" s="20"/>
      <c r="C92" s="20"/>
      <c r="D92" s="20"/>
      <c r="E92" s="20"/>
      <c r="F92" s="20"/>
      <c r="G92" s="20"/>
      <c r="H92" s="20"/>
      <c r="I92" s="20"/>
      <c r="J92" s="20"/>
    </row>
  </sheetData>
  <sheetProtection algorithmName="SHA-512" hashValue="WNkcpJNC43GAkrH1JxyVjTgwkBBGQQ0HE3zraKMQI4pilUMuFKdC7m8glKoCCt804zENgT4H+QpISq7C3qBxGw==" saltValue="B+pIxV+OFX+wGUU7OYFDvA==" spinCount="100000" sheet="1" objects="1" scenarios="1" selectLockedCells="1"/>
  <protectedRanges>
    <protectedRange sqref="B35" name="Toelichting nulbedragen"/>
    <protectedRange sqref="C40:G51" name="NAW gegevens"/>
  </protectedRanges>
  <mergeCells count="16">
    <mergeCell ref="J53:O53"/>
    <mergeCell ref="C46:G47"/>
    <mergeCell ref="B35:G38"/>
    <mergeCell ref="C40:G41"/>
    <mergeCell ref="C42:G43"/>
    <mergeCell ref="C44:G45"/>
    <mergeCell ref="E15:I15"/>
    <mergeCell ref="E16:I16"/>
    <mergeCell ref="E17:I17"/>
    <mergeCell ref="E18:I18"/>
    <mergeCell ref="E19:I19"/>
    <mergeCell ref="E24:I24"/>
    <mergeCell ref="E25:I25"/>
    <mergeCell ref="E26:I26"/>
    <mergeCell ref="E27:I27"/>
    <mergeCell ref="E28:I28"/>
  </mergeCells>
  <phoneticPr fontId="3" type="noConversion"/>
  <dataValidations count="1">
    <dataValidation type="decimal" operator="greaterThan" allowBlank="1" showInputMessage="1" showErrorMessage="1" sqref="D15:D19 D24:D28 J15:J19 J24:J28" xr:uid="{00000000-0002-0000-0000-000001000000}">
      <formula1>0</formula1>
    </dataValidation>
  </dataValidations>
  <pageMargins left="0.71" right="0.71" top="0.74" bottom="0.75" header="0.31" footer="0.1"/>
  <pageSetup paperSize="9" scale="62" orientation="portrait"/>
  <drawing r:id="rId1"/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07B3F9E1AD2943AF2BD07514E96BF7" ma:contentTypeVersion="12" ma:contentTypeDescription="Een nieuw document maken." ma:contentTypeScope="" ma:versionID="aade5a1591fedcff73318b5bcc93905a">
  <xsd:schema xmlns:xsd="http://www.w3.org/2001/XMLSchema" xmlns:xs="http://www.w3.org/2001/XMLSchema" xmlns:p="http://schemas.microsoft.com/office/2006/metadata/properties" xmlns:ns2="4abc9ba7-1d47-4999-89a4-da58ae6c0531" xmlns:ns3="364407a1-ede7-4e7f-810c-178982c59461" targetNamespace="http://schemas.microsoft.com/office/2006/metadata/properties" ma:root="true" ma:fieldsID="4e6d0e3d5071aea67478542dd6c0329b" ns2:_="" ns3:_="">
    <xsd:import namespace="4abc9ba7-1d47-4999-89a4-da58ae6c0531"/>
    <xsd:import namespace="364407a1-ede7-4e7f-810c-178982c594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c9ba7-1d47-4999-89a4-da58ae6c05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39bb962-d1bc-4cfe-a66e-52733456ed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407a1-ede7-4e7f-810c-178982c5946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8c00b8a-923a-453c-83b9-f063b18e8a57}" ma:internalName="TaxCatchAll" ma:showField="CatchAllData" ma:web="364407a1-ede7-4e7f-810c-178982c594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bc9ba7-1d47-4999-89a4-da58ae6c0531">
      <Terms xmlns="http://schemas.microsoft.com/office/infopath/2007/PartnerControls"/>
    </lcf76f155ced4ddcb4097134ff3c332f>
    <TaxCatchAll xmlns="364407a1-ede7-4e7f-810c-178982c59461" xsi:nil="true"/>
  </documentManagement>
</p:properties>
</file>

<file path=customXml/itemProps1.xml><?xml version="1.0" encoding="utf-8"?>
<ds:datastoreItem xmlns:ds="http://schemas.openxmlformats.org/officeDocument/2006/customXml" ds:itemID="{BC6EA248-09D2-49C5-ADC5-8E6C5F364D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6AD828-BC15-4EBC-AD0B-5823C53FC2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bc9ba7-1d47-4999-89a4-da58ae6c0531"/>
    <ds:schemaRef ds:uri="364407a1-ede7-4e7f-810c-178982c594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0C78F7-4530-44B4-AE36-139F391393AB}">
  <ds:schemaRefs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4abc9ba7-1d47-4999-89a4-da58ae6c0531"/>
    <ds:schemaRef ds:uri="http://schemas.microsoft.com/office/infopath/2007/PartnerControls"/>
    <ds:schemaRef ds:uri="http://schemas.openxmlformats.org/package/2006/metadata/core-properties"/>
    <ds:schemaRef ds:uri="364407a1-ede7-4e7f-810c-178982c594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Claudia Houet</cp:lastModifiedBy>
  <cp:revision/>
  <dcterms:created xsi:type="dcterms:W3CDTF">2014-06-09T19:10:03Z</dcterms:created>
  <dcterms:modified xsi:type="dcterms:W3CDTF">2026-03-23T09:35:44Z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0x010100A707B3F9E1AD2943AF2BD07514E96BF7</vt:lpwstr>
  </property>
  <property fmtid="{D5CDD505-2E9C-101B-9397-08002B2CF9AE}" pid="3" name="MediaServiceImageTags">
    <vt:lpwstr/>
  </property>
</Properties>
</file>