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G:\inkoop\SI 04 Projecten\09_ICT\roosterprogramma_personeel_2025_EA\03_Leidraad\"/>
    </mc:Choice>
  </mc:AlternateContent>
  <xr:revisionPtr revIDLastSave="0" documentId="13_ncr:1_{3B2593B2-FCF4-4B27-A2E7-DE409BD6030C}" xr6:coauthVersionLast="47" xr6:coauthVersionMax="47" xr10:uidLastSave="{00000000-0000-0000-0000-000000000000}"/>
  <bookViews>
    <workbookView xWindow="-120" yWindow="-120" windowWidth="29040" windowHeight="15720" xr2:uid="{00000000-000D-0000-FFFF-FFFF00000000}"/>
  </bookViews>
  <sheets>
    <sheet name="Overzicht offerte" sheetId="10" r:id="rId1"/>
    <sheet name="offerte" sheetId="13" r:id="rId2"/>
    <sheet name="tarieven" sheetId="11" r:id="rId3"/>
    <sheet name="lijsten" sheetId="3" state="hidden" r:id="rId4"/>
  </sheets>
  <calcPr calcId="191028"/>
  <pivotCaches>
    <pivotCache cacheId="63"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8" i="10" l="1"/>
  <c r="E29" i="10"/>
  <c r="F30" i="10"/>
  <c r="G31" i="10"/>
  <c r="G27" i="10"/>
  <c r="G32" i="10" s="1"/>
  <c r="F27" i="10"/>
  <c r="F32" i="10" s="1"/>
  <c r="E27" i="10"/>
  <c r="E32" i="10" s="1"/>
  <c r="D27" i="10"/>
  <c r="D32" i="10" s="1"/>
  <c r="J87" i="13"/>
  <c r="M87" i="13" s="1"/>
  <c r="O87" i="13" s="1"/>
  <c r="O86" i="13"/>
  <c r="M86" i="13"/>
  <c r="J86" i="13"/>
  <c r="M85" i="13"/>
  <c r="O85" i="13" s="1"/>
  <c r="J85" i="13"/>
  <c r="J84" i="13"/>
  <c r="M84" i="13" s="1"/>
  <c r="O84" i="13" s="1"/>
  <c r="O83" i="13"/>
  <c r="M83" i="13"/>
  <c r="J83" i="13"/>
  <c r="O82" i="13"/>
  <c r="M82" i="13"/>
  <c r="J82" i="13"/>
  <c r="M81" i="13"/>
  <c r="O81" i="13" s="1"/>
  <c r="J81" i="13"/>
  <c r="J80" i="13"/>
  <c r="M80" i="13" s="1"/>
  <c r="O80" i="13" s="1"/>
  <c r="O79" i="13"/>
  <c r="M79" i="13"/>
  <c r="J79" i="13"/>
  <c r="O78" i="13"/>
  <c r="M78" i="13"/>
  <c r="J78" i="13"/>
  <c r="M77" i="13"/>
  <c r="O77" i="13" s="1"/>
  <c r="J77" i="13"/>
  <c r="J76" i="13"/>
  <c r="M76" i="13" s="1"/>
  <c r="O76" i="13" s="1"/>
  <c r="O75" i="13"/>
  <c r="M75" i="13"/>
  <c r="J75" i="13"/>
  <c r="O74" i="13"/>
  <c r="M74" i="13"/>
  <c r="J74" i="13"/>
  <c r="M73" i="13"/>
  <c r="O73" i="13" s="1"/>
  <c r="J73" i="13"/>
  <c r="J72" i="13"/>
  <c r="M72" i="13" s="1"/>
  <c r="O72" i="13" s="1"/>
  <c r="O71" i="13"/>
  <c r="M71" i="13"/>
  <c r="J71" i="13"/>
  <c r="O70" i="13"/>
  <c r="M70" i="13"/>
  <c r="J70" i="13"/>
  <c r="M69" i="13"/>
  <c r="O69" i="13" s="1"/>
  <c r="J69" i="13"/>
  <c r="J68" i="13"/>
  <c r="M68" i="13" s="1"/>
  <c r="O68" i="13" s="1"/>
  <c r="J65" i="13"/>
  <c r="M65" i="13" s="1"/>
  <c r="O65" i="13" s="1"/>
  <c r="J64" i="13"/>
  <c r="M64" i="13" s="1"/>
  <c r="O64" i="13" s="1"/>
  <c r="J61" i="13"/>
  <c r="M61" i="13" s="1"/>
  <c r="O61" i="13" s="1"/>
  <c r="J60" i="13"/>
  <c r="M60" i="13" s="1"/>
  <c r="O60" i="13" s="1"/>
  <c r="J57" i="13"/>
  <c r="M57" i="13" s="1"/>
  <c r="O57" i="13" s="1"/>
  <c r="J56" i="13"/>
  <c r="M56" i="13" s="1"/>
  <c r="O56" i="13" s="1"/>
  <c r="J53" i="13"/>
  <c r="M53" i="13" s="1"/>
  <c r="O53" i="13" s="1"/>
  <c r="J52" i="13"/>
  <c r="M52" i="13" s="1"/>
  <c r="O52" i="13" s="1"/>
  <c r="J51" i="13"/>
  <c r="M51" i="13" s="1"/>
  <c r="O51" i="13" s="1"/>
  <c r="J50" i="13"/>
  <c r="M50" i="13" s="1"/>
  <c r="O50" i="13" s="1"/>
  <c r="J45" i="13"/>
  <c r="M45" i="13" s="1"/>
  <c r="O45" i="13" s="1"/>
  <c r="J44" i="13"/>
  <c r="M44" i="13" s="1"/>
  <c r="O44" i="13" s="1"/>
  <c r="J41" i="13"/>
  <c r="M41" i="13" s="1"/>
  <c r="O41" i="13" s="1"/>
  <c r="J40" i="13"/>
  <c r="M40" i="13" s="1"/>
  <c r="O40" i="13" s="1"/>
  <c r="J37" i="13"/>
  <c r="M37" i="13" s="1"/>
  <c r="O37" i="13" s="1"/>
  <c r="J36" i="13"/>
  <c r="M36" i="13" s="1"/>
  <c r="O36" i="13" s="1"/>
  <c r="J35" i="13"/>
  <c r="M35" i="13" s="1"/>
  <c r="O35" i="13" s="1"/>
  <c r="J34" i="13"/>
  <c r="M34" i="13" s="1"/>
  <c r="O34" i="13" s="1"/>
  <c r="J31" i="13"/>
  <c r="M31" i="13" s="1"/>
  <c r="O31" i="13" s="1"/>
  <c r="J30" i="13"/>
  <c r="M30" i="13" s="1"/>
  <c r="O30" i="13" s="1"/>
  <c r="J19" i="13"/>
  <c r="M19" i="13" s="1"/>
  <c r="O19" i="13" s="1"/>
  <c r="J18" i="13"/>
  <c r="M18" i="13" s="1"/>
  <c r="O18" i="13" s="1"/>
  <c r="J17" i="13"/>
  <c r="M17" i="13" s="1"/>
  <c r="O17" i="13" s="1"/>
  <c r="J16" i="13"/>
  <c r="M16" i="13" s="1"/>
  <c r="O16" i="13" s="1"/>
  <c r="J58" i="13"/>
  <c r="M58" i="13" s="1"/>
  <c r="O58" i="13" s="1"/>
  <c r="F12" i="11"/>
  <c r="H12" i="11" s="1"/>
  <c r="F11" i="11"/>
  <c r="H11" i="11" s="1"/>
  <c r="F10" i="11"/>
  <c r="H10" i="11" s="1"/>
  <c r="F9" i="11"/>
  <c r="H9" i="11" s="1"/>
  <c r="F8" i="11"/>
  <c r="H8" i="11" s="1"/>
  <c r="F7" i="11"/>
  <c r="H7" i="11" s="1"/>
  <c r="F6" i="11"/>
  <c r="H6" i="11" s="1"/>
  <c r="F5" i="11"/>
  <c r="H5" i="11" s="1"/>
  <c r="J47" i="13"/>
  <c r="M47" i="13" s="1"/>
  <c r="O47" i="13" s="1"/>
  <c r="J46" i="13"/>
  <c r="M46" i="13" s="1"/>
  <c r="O46" i="13" s="1"/>
  <c r="J7" i="13"/>
  <c r="M7" i="13" s="1"/>
  <c r="O7" i="13" s="1"/>
  <c r="J8" i="13"/>
  <c r="M8" i="13" s="1"/>
  <c r="O8" i="13" s="1"/>
  <c r="J9" i="13"/>
  <c r="M9" i="13" s="1"/>
  <c r="O9" i="13" s="1"/>
  <c r="J13" i="13"/>
  <c r="M13" i="13" s="1"/>
  <c r="O13" i="13" s="1"/>
  <c r="J14" i="13"/>
  <c r="M14" i="13" s="1"/>
  <c r="O14" i="13" s="1"/>
  <c r="J15" i="13"/>
  <c r="M15" i="13" s="1"/>
  <c r="O15" i="13" s="1"/>
  <c r="J10" i="13"/>
  <c r="M10" i="13" s="1"/>
  <c r="O10" i="13" s="1"/>
  <c r="J11" i="13"/>
  <c r="M11" i="13" s="1"/>
  <c r="O11" i="13" s="1"/>
  <c r="J12" i="13"/>
  <c r="M12" i="13" s="1"/>
  <c r="O12" i="13" s="1"/>
  <c r="J20" i="13"/>
  <c r="M20" i="13" s="1"/>
  <c r="O20" i="13" s="1"/>
  <c r="J21" i="13"/>
  <c r="M21" i="13" s="1"/>
  <c r="O21" i="13" s="1"/>
  <c r="J22" i="13"/>
  <c r="M22" i="13" s="1"/>
  <c r="O22" i="13" s="1"/>
  <c r="J23" i="13"/>
  <c r="M23" i="13" s="1"/>
  <c r="O23" i="13" s="1"/>
  <c r="J24" i="13"/>
  <c r="M24" i="13" s="1"/>
  <c r="O24" i="13" s="1"/>
  <c r="J25" i="13"/>
  <c r="M25" i="13" s="1"/>
  <c r="O25" i="13" s="1"/>
  <c r="J26" i="13"/>
  <c r="M26" i="13" s="1"/>
  <c r="O26" i="13" s="1"/>
  <c r="J27" i="13"/>
  <c r="M27" i="13" s="1"/>
  <c r="O27" i="13" s="1"/>
  <c r="J29" i="13"/>
  <c r="M29" i="13" s="1"/>
  <c r="O29" i="13" s="1"/>
  <c r="J67" i="13" l="1"/>
  <c r="M67" i="13" s="1"/>
  <c r="O67" i="13" s="1"/>
  <c r="J63" i="13"/>
  <c r="M63" i="13" s="1"/>
  <c r="O63" i="13" s="1"/>
  <c r="J62" i="13"/>
  <c r="M62" i="13" s="1"/>
  <c r="O62" i="13" s="1"/>
  <c r="J59" i="13"/>
  <c r="M59" i="13" s="1"/>
  <c r="O59" i="13" s="1"/>
  <c r="J54" i="13"/>
  <c r="M54" i="13" s="1"/>
  <c r="O54" i="13" s="1"/>
  <c r="J49" i="13"/>
  <c r="M49" i="13" s="1"/>
  <c r="O49" i="13" s="1"/>
  <c r="J48" i="13"/>
  <c r="M48" i="13" s="1"/>
  <c r="O48" i="13" s="1"/>
  <c r="J42" i="13"/>
  <c r="M42" i="13" s="1"/>
  <c r="O42" i="13" s="1"/>
  <c r="J39" i="13"/>
  <c r="M39" i="13" s="1"/>
  <c r="O39" i="13" s="1"/>
  <c r="J38" i="13"/>
  <c r="M38" i="13" s="1"/>
  <c r="O38" i="13" s="1"/>
  <c r="J32" i="13"/>
  <c r="M32" i="13" s="1"/>
  <c r="O32" i="13" s="1"/>
  <c r="J28" i="13"/>
  <c r="M28" i="13" s="1"/>
  <c r="O28" i="13" s="1"/>
  <c r="J6" i="13"/>
  <c r="M6" i="13" s="1"/>
  <c r="O6" i="13" s="1"/>
  <c r="M90" i="13"/>
  <c r="O90" i="13" s="1"/>
  <c r="M89" i="13"/>
  <c r="O89" i="13" s="1"/>
  <c r="M88" i="13"/>
  <c r="O88" i="13" s="1"/>
  <c r="M91" i="13"/>
  <c r="O91" i="13" s="1"/>
  <c r="M92" i="13"/>
  <c r="O92" i="13" s="1"/>
  <c r="J66" i="13"/>
  <c r="M66" i="13" s="1"/>
  <c r="O66" i="13" s="1"/>
  <c r="J55" i="13"/>
  <c r="M55" i="13" s="1"/>
  <c r="O55" i="13" s="1"/>
  <c r="J43" i="13"/>
  <c r="M43" i="13" s="1"/>
  <c r="O43" i="13" s="1"/>
  <c r="J33" i="13"/>
  <c r="M33" i="13" s="1"/>
  <c r="O33" i="13" s="1"/>
  <c r="J5" i="13"/>
  <c r="M5" i="13" s="1"/>
  <c r="O5" i="13" s="1"/>
</calcChain>
</file>

<file path=xl/sharedStrings.xml><?xml version="1.0" encoding="utf-8"?>
<sst xmlns="http://schemas.openxmlformats.org/spreadsheetml/2006/main" count="821" uniqueCount="106">
  <si>
    <t>Bedrijfsnaam:</t>
  </si>
  <si>
    <t>Voorwaarden:</t>
  </si>
  <si>
    <t>-</t>
  </si>
  <si>
    <t>Alle prijzen omvatten alle kosten in verband met nakoming van de Prestatie en Verplichtingen en zijn inclusief o.a. alle bijkomende kosten. Hieronder vallen o.a. (deze lijst is niet uitputtend):  reis- en verblijfskosten, belastingen, de bestelkosten, nazorg of andere kosten, rework kosten, migratie / datamigratie, integratie, installatie, gebruiksklaar opleveren, het beschikbaar maken en het doorontwikkelen (development), benodigde database en VMware licenties, opleiding en training van functioneel beheerders en key users indien van toepassing, project- en contractmanagement, periodieke rapportages van de Prestatie, etc. (al dan niet via derde onderaannemers).</t>
  </si>
  <si>
    <t>Prijzen afgegeven in het prijzenblad zijn fixed: Indien u informatie mist om een fixed price af te geven kunt u vragen stellen in de nota van inlichtingen.</t>
  </si>
  <si>
    <t xml:space="preserve">De prijzen en kortingen zijn gelijk voor alle deelnemende ziekenhuizen ongeacht het aantal berichten. Deze dienen marktconform, aannemelijk en reëel te zijn. </t>
  </si>
  <si>
    <t>Betalingstermijn is 30 dagen. Betaalschema: zie overeenkomst.</t>
  </si>
  <si>
    <t>Indexatie: zie overeenkomst voor de voorwaarden.</t>
  </si>
  <si>
    <t>Uur tarieven: De uurtarieven zijn van toepassing voor alle werkzaamheden uit hoofde van de gehouden aanbesteding, met inbegrip van ad-hoc af te nemen Additionele Diensten en Retransitie, en de werkzaamheden ten behoeve van de uitvoering van het Implementatieplan. De hierin vermelde tarieven zijn bindend voor de duur van deze Overeenkomsten er kunnen geen extra toeslagen worden gefactureerd. Het is niet toegestaan een flat fee aan te bieden. De tarieven in het tarievenblad dienen gedifferentieerd te zijn naar functie.</t>
  </si>
  <si>
    <t>Het is niet toegestaan “met prijzen te schuiven”, zodanig dat voor het ene prijsonderdeel onrealistisch hoge prijzen worden geboden en voor het andere prijsonderdeel onrealistisch lage prijzen.</t>
  </si>
  <si>
    <t>U dient bij het invullen van de prijzen uit te gaan van producten / diensten die aan de eisen voldoen én door u aangeboden bij de wensen, voor alle zaken die binnen de scope van de Opdrachtnemer vallen.</t>
  </si>
  <si>
    <t>U dient dezelfde tarieven af te geven per ziekenhuis.</t>
  </si>
  <si>
    <t>Neem geen stelposten op. Indien nodig stel een vraag in de nota van inlichtingen.</t>
  </si>
  <si>
    <t>Het is niet toegestaan voorwaarden te stellen.</t>
  </si>
  <si>
    <t>Invul instructie:</t>
  </si>
  <si>
    <t>Alleen de geel gemarkeerde kolommen/cellen dienen door u volledig ingevuld te worden. Formules mogen niet aangepast worden.</t>
  </si>
  <si>
    <t>Vul de sheets tarieven en offerte volledig in. Indien een prijs niet van toepassing is (bijv. geen aanschafbedrag bij licenties of inbegrepen in een ander bedrag) vul dan bij prijs en korting 0 (nul) in en geef duidelijk aan waar dit bedrag inbegrepen is. Indien u extra regels nodig heeft voegt u een regel toe en kopieert u de juiste formules naar beneden.</t>
  </si>
  <si>
    <t>Als u alles ingevuld heeft dient u onderstaande draaitabel te "vernieuwen" (rechter muisknop + klik op vernieuwen)</t>
  </si>
  <si>
    <t>Prijzen zijn in Euro's.</t>
  </si>
  <si>
    <t>Bedrag eenmalig:</t>
  </si>
  <si>
    <t>Categorie</t>
  </si>
  <si>
    <t>Omschrijving</t>
  </si>
  <si>
    <t>Beheerders</t>
  </si>
  <si>
    <t>Specialisten</t>
  </si>
  <si>
    <t>Eindtotaal</t>
  </si>
  <si>
    <r>
      <rPr>
        <b/>
        <sz val="14"/>
        <color rgb="FF000000"/>
        <rFont val="Calibri"/>
        <family val="2"/>
      </rPr>
      <t>Offerte</t>
    </r>
    <r>
      <rPr>
        <sz val="14"/>
        <color rgb="FF000000"/>
        <rFont val="Calibri"/>
        <family val="2"/>
      </rPr>
      <t>: prijzen, kortingen en bedragen voor producten en diensten</t>
    </r>
  </si>
  <si>
    <t>Eenmalige kosten (aanschaf)</t>
  </si>
  <si>
    <t>Onderdeel</t>
  </si>
  <si>
    <t>Product/dienst/fase</t>
  </si>
  <si>
    <t>omschrijving</t>
  </si>
  <si>
    <t>wie</t>
  </si>
  <si>
    <t>aantal</t>
  </si>
  <si>
    <t>eenheid</t>
  </si>
  <si>
    <r>
      <t xml:space="preserve">Prijs eenmalig </t>
    </r>
    <r>
      <rPr>
        <sz val="11"/>
        <color theme="1"/>
        <rFont val="Calibri"/>
        <family val="2"/>
        <scheme val="minor"/>
      </rPr>
      <t>(excl. korting en btw)</t>
    </r>
  </si>
  <si>
    <t>Eenheid</t>
  </si>
  <si>
    <t>korting</t>
  </si>
  <si>
    <r>
      <t xml:space="preserve">Prijs eenmalig </t>
    </r>
    <r>
      <rPr>
        <sz val="11"/>
        <color theme="1"/>
        <rFont val="Calibri"/>
        <family val="2"/>
        <scheme val="minor"/>
      </rPr>
      <t>(incl. korting en excl. btw)</t>
    </r>
  </si>
  <si>
    <t>btw</t>
  </si>
  <si>
    <r>
      <t xml:space="preserve">Bedrag eenmalig
</t>
    </r>
    <r>
      <rPr>
        <sz val="11"/>
        <color rgb="FF000000"/>
        <rFont val="Calibri"/>
        <family val="2"/>
        <scheme val="minor"/>
      </rPr>
      <t>(incl. korting en incl. btw)</t>
    </r>
  </si>
  <si>
    <t>[1. stap ….]</t>
  </si>
  <si>
    <t>[omschrijving activiteit]</t>
  </si>
  <si>
    <t>Projectleider</t>
  </si>
  <si>
    <t>uur</t>
  </si>
  <si>
    <t>eenmalig</t>
  </si>
  <si>
    <t>[2. stap ….]</t>
  </si>
  <si>
    <t>1. Ontwerp</t>
  </si>
  <si>
    <t>[3. stap ….]</t>
  </si>
  <si>
    <t>2. Installatie</t>
  </si>
  <si>
    <t>3. Inrichten</t>
  </si>
  <si>
    <t>Opleiding applicatiespecialisten</t>
  </si>
  <si>
    <t>users</t>
  </si>
  <si>
    <t>Opleiding integratiespecialisten</t>
  </si>
  <si>
    <t>Opleiding beheerder 1e en 2e lijns</t>
  </si>
  <si>
    <t>Documentatie (inbegrepen)</t>
  </si>
  <si>
    <t>Systeembeheerhandleiding</t>
  </si>
  <si>
    <t>stuk</t>
  </si>
  <si>
    <t>Technische documentatie</t>
  </si>
  <si>
    <t>…</t>
  </si>
  <si>
    <r>
      <t>Tarieven</t>
    </r>
    <r>
      <rPr>
        <sz val="14"/>
        <color rgb="FF000000"/>
        <rFont val="Calibri"/>
        <family val="2"/>
      </rPr>
      <t>: tarieven en kortingen inhuur personeel (implementatie, advies en detachering)</t>
    </r>
  </si>
  <si>
    <t>Functie</t>
  </si>
  <si>
    <t>tarief excl. btw excl. korting</t>
  </si>
  <si>
    <t>tarief incl. korting en excl. btw</t>
  </si>
  <si>
    <t>tarief incl. korting en btw</t>
  </si>
  <si>
    <t>per uur</t>
  </si>
  <si>
    <t>Architect</t>
  </si>
  <si>
    <t>Technisch consultant</t>
  </si>
  <si>
    <t>Testcoördinator</t>
  </si>
  <si>
    <t>Applicatie beheerder</t>
  </si>
  <si>
    <t>Functioneel beheerder</t>
  </si>
  <si>
    <t>Opleider</t>
  </si>
  <si>
    <t>ja</t>
  </si>
  <si>
    <t>ja (alternatievenn leverbaar)</t>
  </si>
  <si>
    <t>nee</t>
  </si>
  <si>
    <t>nee (geen alternatieven)</t>
  </si>
  <si>
    <t>n.v.t.</t>
  </si>
  <si>
    <t>1. Inrichten</t>
  </si>
  <si>
    <t>2. Datamigratie</t>
  </si>
  <si>
    <t>3. Testen</t>
  </si>
  <si>
    <t>4. Acceptatie</t>
  </si>
  <si>
    <t>5. Nazorg</t>
  </si>
  <si>
    <t>UMC</t>
  </si>
  <si>
    <t>1. Amsterdam UMC</t>
  </si>
  <si>
    <t>2. Radboud UMC</t>
  </si>
  <si>
    <t>3. UMC Maastricht</t>
  </si>
  <si>
    <t>4. UMC Groningen</t>
  </si>
  <si>
    <t>_Alle</t>
  </si>
  <si>
    <t>UMC's:</t>
  </si>
  <si>
    <t>C. Implementatie</t>
  </si>
  <si>
    <t>[omschrijving opleiding: geef hier aan welke cursussen er nodig zijn om de taken in de scope van de OG naar behoren uit te voeren zoals aangegeven in de uitvraag, 1 regel per cursus, cursus wordt per UMC gegeven op locatie UMC]</t>
  </si>
  <si>
    <t>per persoon</t>
  </si>
  <si>
    <t>0. Afstemmen</t>
  </si>
  <si>
    <t>Overzicht Prijzenblad: Implementatie</t>
  </si>
  <si>
    <t>4. Integratie</t>
  </si>
  <si>
    <t>5. Testen</t>
  </si>
  <si>
    <t>6. Acceptatie</t>
  </si>
  <si>
    <t>7. Nazorg</t>
  </si>
  <si>
    <t>Realiseren koppelingen</t>
  </si>
  <si>
    <t>Fase 1. Concretisering</t>
  </si>
  <si>
    <t>Fase 2. Basisinrichting</t>
  </si>
  <si>
    <t>Fase 3. Implementatie</t>
  </si>
  <si>
    <t>Fase 4. Implementatie</t>
  </si>
  <si>
    <t>Fase 5. Implementatie</t>
  </si>
  <si>
    <t>Overige. Opleiding</t>
  </si>
  <si>
    <t>Overige. Documentatie</t>
  </si>
  <si>
    <t>Som van Bedrag eenmalig</t>
  </si>
  <si>
    <t>Bedrag eenmalig per UMC: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</si>
</sst>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0.0%"/>
  </numFmts>
  <fonts count="21" x14ac:knownFonts="1">
    <font>
      <sz val="11"/>
      <color theme="1"/>
      <name val="Calibri"/>
      <family val="2"/>
      <scheme val="minor"/>
    </font>
    <font>
      <sz val="11"/>
      <color theme="1"/>
      <name val="Calibri"/>
      <family val="2"/>
      <scheme val="minor"/>
    </font>
    <font>
      <b/>
      <sz val="11"/>
      <color theme="1"/>
      <name val="Calibri"/>
      <family val="2"/>
      <scheme val="minor"/>
    </font>
    <font>
      <b/>
      <i/>
      <sz val="14"/>
      <name val="Calibri"/>
      <family val="2"/>
      <scheme val="minor"/>
    </font>
    <font>
      <b/>
      <sz val="10"/>
      <color theme="0" tint="-0.499984740745262"/>
      <name val="Trebuchet MS"/>
      <family val="2"/>
    </font>
    <font>
      <sz val="10"/>
      <color theme="0" tint="-0.499984740745262"/>
      <name val="Trebuchet MS"/>
      <family val="2"/>
    </font>
    <font>
      <sz val="11"/>
      <name val="Calibri"/>
      <family val="2"/>
      <scheme val="minor"/>
    </font>
    <font>
      <b/>
      <sz val="14"/>
      <color theme="1"/>
      <name val="Calibri"/>
      <family val="2"/>
      <scheme val="minor"/>
    </font>
    <font>
      <sz val="14"/>
      <color theme="1"/>
      <name val="Calibri"/>
      <family val="2"/>
      <scheme val="minor"/>
    </font>
    <font>
      <sz val="11"/>
      <color rgb="FF000000"/>
      <name val="Calibri"/>
      <family val="2"/>
      <scheme val="minor"/>
    </font>
    <font>
      <b/>
      <sz val="11"/>
      <color rgb="FF000000"/>
      <name val="Calibri"/>
      <family val="2"/>
      <scheme val="minor"/>
    </font>
    <font>
      <b/>
      <sz val="14"/>
      <color rgb="FF000000"/>
      <name val="Calibri"/>
      <family val="2"/>
    </font>
    <font>
      <sz val="14"/>
      <color rgb="FF000000"/>
      <name val="Calibri"/>
      <family val="2"/>
    </font>
    <font>
      <b/>
      <sz val="10"/>
      <name val="Calibri"/>
      <family val="2"/>
      <scheme val="minor"/>
    </font>
    <font>
      <sz val="10"/>
      <color rgb="FF000000"/>
      <name val="Calibri"/>
      <family val="2"/>
      <scheme val="minor"/>
    </font>
    <font>
      <sz val="10"/>
      <name val="Calibri"/>
      <family val="2"/>
      <scheme val="minor"/>
    </font>
    <font>
      <sz val="10"/>
      <color theme="0" tint="-0.499984740745262"/>
      <name val="Trebuchet MS"/>
      <family val="2"/>
    </font>
    <font>
      <sz val="10"/>
      <name val="Trebuchet MS"/>
      <family val="2"/>
    </font>
    <font>
      <sz val="8"/>
      <name val="Calibri"/>
      <family val="2"/>
      <scheme val="minor"/>
    </font>
    <font>
      <sz val="8"/>
      <color rgb="FF000000"/>
      <name val="Calibri"/>
      <family val="2"/>
      <scheme val="minor"/>
    </font>
    <font>
      <b/>
      <sz val="8"/>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theme="4" tint="0.79998168889431442"/>
        <bgColor indexed="64"/>
      </patternFill>
    </fill>
    <fill>
      <patternFill patternType="solid">
        <fgColor rgb="FFF2F2F2"/>
        <bgColor indexed="64"/>
      </patternFill>
    </fill>
    <fill>
      <patternFill patternType="solid">
        <fgColor rgb="FFE2EFDA"/>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s>
  <cellStyleXfs count="2">
    <xf numFmtId="0" fontId="0" fillId="0" borderId="0"/>
    <xf numFmtId="44" fontId="1" fillId="0" borderId="0" applyFont="0" applyFill="0" applyBorder="0" applyAlignment="0" applyProtection="0"/>
  </cellStyleXfs>
  <cellXfs count="68">
    <xf numFmtId="0" fontId="0" fillId="0" borderId="0" xfId="0"/>
    <xf numFmtId="44" fontId="0" fillId="0" borderId="0" xfId="0" applyNumberFormat="1"/>
    <xf numFmtId="0" fontId="0" fillId="2" borderId="1" xfId="0" applyFill="1" applyBorder="1" applyAlignment="1">
      <alignment vertical="top"/>
    </xf>
    <xf numFmtId="44" fontId="0" fillId="3" borderId="1" xfId="0" applyNumberFormat="1" applyFill="1" applyBorder="1" applyAlignment="1">
      <alignment vertical="top"/>
    </xf>
    <xf numFmtId="44" fontId="0" fillId="2" borderId="1" xfId="0" applyNumberFormat="1" applyFill="1" applyBorder="1" applyAlignment="1">
      <alignment vertical="top"/>
    </xf>
    <xf numFmtId="9" fontId="0" fillId="2" borderId="1" xfId="0" applyNumberFormat="1" applyFill="1" applyBorder="1" applyAlignment="1">
      <alignment vertical="top"/>
    </xf>
    <xf numFmtId="0" fontId="5" fillId="0" borderId="0" xfId="0" applyFont="1" applyAlignment="1">
      <alignment vertical="top" wrapText="1"/>
    </xf>
    <xf numFmtId="0" fontId="5" fillId="0" borderId="0" xfId="0" applyFont="1" applyAlignment="1">
      <alignment horizontal="right" vertical="top" wrapText="1"/>
    </xf>
    <xf numFmtId="0" fontId="2" fillId="4" borderId="1" xfId="0" applyFont="1" applyFill="1" applyBorder="1" applyAlignment="1">
      <alignment vertical="top" wrapText="1"/>
    </xf>
    <xf numFmtId="3" fontId="0" fillId="2" borderId="1" xfId="0" applyNumberFormat="1" applyFill="1" applyBorder="1" applyAlignment="1">
      <alignment vertical="top"/>
    </xf>
    <xf numFmtId="0" fontId="5" fillId="0" borderId="0" xfId="0" applyFont="1" applyAlignment="1">
      <alignment horizontal="left" vertical="top" wrapText="1"/>
    </xf>
    <xf numFmtId="0" fontId="7" fillId="0" borderId="0" xfId="0" applyFont="1"/>
    <xf numFmtId="9" fontId="0" fillId="0" borderId="1" xfId="0" applyNumberFormat="1" applyBorder="1" applyAlignment="1">
      <alignment vertical="top"/>
    </xf>
    <xf numFmtId="44" fontId="0" fillId="0" borderId="1" xfId="0" applyNumberFormat="1" applyBorder="1" applyAlignment="1">
      <alignment vertical="top"/>
    </xf>
    <xf numFmtId="0" fontId="3" fillId="0" borderId="0" xfId="0" applyFont="1" applyAlignment="1">
      <alignment horizontal="right"/>
    </xf>
    <xf numFmtId="0" fontId="6" fillId="2" borderId="1" xfId="0" applyFont="1" applyFill="1" applyBorder="1" applyAlignment="1">
      <alignment vertical="top" wrapText="1"/>
    </xf>
    <xf numFmtId="0" fontId="4" fillId="0" borderId="0" xfId="0" applyFont="1" applyAlignment="1">
      <alignment horizontal="left" vertical="top"/>
    </xf>
    <xf numFmtId="0" fontId="6" fillId="0" borderId="0" xfId="0" applyFont="1"/>
    <xf numFmtId="0" fontId="0" fillId="5" borderId="1" xfId="0" applyFill="1" applyBorder="1" applyAlignment="1">
      <alignment horizontal="left" vertical="top"/>
    </xf>
    <xf numFmtId="0" fontId="0" fillId="5" borderId="5" xfId="0" applyFill="1" applyBorder="1" applyAlignment="1">
      <alignment horizontal="left" vertical="top"/>
    </xf>
    <xf numFmtId="3" fontId="0" fillId="5" borderId="1" xfId="0" applyNumberFormat="1" applyFill="1" applyBorder="1" applyAlignment="1">
      <alignment vertical="top"/>
    </xf>
    <xf numFmtId="0" fontId="9" fillId="0" borderId="0" xfId="0" applyFont="1"/>
    <xf numFmtId="0" fontId="10" fillId="6" borderId="1" xfId="0" applyFont="1" applyFill="1" applyBorder="1" applyAlignment="1">
      <alignment vertical="top" wrapText="1"/>
    </xf>
    <xf numFmtId="44" fontId="9" fillId="6" borderId="1" xfId="0" applyNumberFormat="1" applyFont="1" applyFill="1" applyBorder="1" applyAlignment="1">
      <alignment vertical="top"/>
    </xf>
    <xf numFmtId="0" fontId="11" fillId="0" borderId="0" xfId="0" applyFont="1"/>
    <xf numFmtId="3" fontId="9" fillId="2" borderId="1" xfId="0" applyNumberFormat="1" applyFont="1" applyFill="1" applyBorder="1" applyAlignment="1">
      <alignment vertical="top"/>
    </xf>
    <xf numFmtId="0" fontId="0" fillId="3" borderId="1" xfId="0" applyFill="1" applyBorder="1" applyAlignment="1" applyProtection="1">
      <alignment vertical="top" wrapText="1"/>
      <protection locked="0"/>
    </xf>
    <xf numFmtId="0" fontId="0" fillId="3" borderId="5" xfId="0" applyFill="1" applyBorder="1" applyAlignment="1" applyProtection="1">
      <alignment vertical="top" wrapText="1"/>
      <protection locked="0"/>
    </xf>
    <xf numFmtId="3" fontId="0" fillId="3" borderId="1" xfId="0" applyNumberFormat="1" applyFill="1" applyBorder="1" applyAlignment="1" applyProtection="1">
      <alignment vertical="top"/>
      <protection locked="0"/>
    </xf>
    <xf numFmtId="44" fontId="0" fillId="3" borderId="1" xfId="0" applyNumberFormat="1" applyFill="1" applyBorder="1" applyAlignment="1" applyProtection="1">
      <alignment vertical="top"/>
      <protection locked="0"/>
    </xf>
    <xf numFmtId="164" fontId="0" fillId="3" borderId="1" xfId="0" applyNumberFormat="1" applyFill="1" applyBorder="1" applyAlignment="1" applyProtection="1">
      <alignment vertical="top"/>
      <protection locked="0"/>
    </xf>
    <xf numFmtId="0" fontId="0" fillId="3" borderId="1" xfId="0" applyFill="1" applyBorder="1" applyAlignment="1" applyProtection="1">
      <alignment vertical="top"/>
      <protection locked="0"/>
    </xf>
    <xf numFmtId="0" fontId="8" fillId="0" borderId="0" xfId="0" applyFont="1"/>
    <xf numFmtId="0" fontId="6" fillId="0" borderId="0" xfId="0" applyFont="1" applyAlignment="1">
      <alignment horizontal="left"/>
    </xf>
    <xf numFmtId="0" fontId="6" fillId="0" borderId="0" xfId="0" applyFont="1" applyAlignment="1">
      <alignment horizontal="center"/>
    </xf>
    <xf numFmtId="0" fontId="13" fillId="0" borderId="0" xfId="0" applyFont="1" applyAlignment="1">
      <alignment horizontal="right"/>
    </xf>
    <xf numFmtId="0" fontId="13" fillId="0" borderId="0" xfId="0" applyFont="1"/>
    <xf numFmtId="0" fontId="13" fillId="0" borderId="0" xfId="0" applyFont="1" applyAlignment="1">
      <alignment horizontal="left"/>
    </xf>
    <xf numFmtId="0" fontId="14" fillId="0" borderId="0" xfId="0" applyFont="1" applyAlignment="1">
      <alignment horizontal="right" vertical="top" wrapText="1"/>
    </xf>
    <xf numFmtId="0" fontId="15" fillId="0" borderId="0" xfId="0" applyFont="1" applyAlignment="1">
      <alignment horizontal="right" vertical="top" wrapText="1"/>
    </xf>
    <xf numFmtId="0" fontId="9" fillId="2" borderId="5" xfId="0" applyFont="1" applyFill="1" applyBorder="1" applyAlignment="1" applyProtection="1">
      <alignment vertical="top" wrapText="1"/>
      <protection locked="0"/>
    </xf>
    <xf numFmtId="0" fontId="0" fillId="2" borderId="5" xfId="0" applyFill="1" applyBorder="1" applyAlignment="1" applyProtection="1">
      <alignment vertical="top" wrapText="1"/>
      <protection locked="0"/>
    </xf>
    <xf numFmtId="0" fontId="0" fillId="2" borderId="1" xfId="0" applyFill="1" applyBorder="1" applyAlignment="1" applyProtection="1">
      <alignment vertical="top" wrapText="1"/>
      <protection locked="0"/>
    </xf>
    <xf numFmtId="0" fontId="16" fillId="0" borderId="0" xfId="0" applyFont="1" applyAlignment="1">
      <alignment vertical="top" wrapText="1"/>
    </xf>
    <xf numFmtId="0" fontId="17" fillId="0" borderId="0" xfId="0" applyFont="1" applyAlignment="1">
      <alignment vertical="top" wrapText="1"/>
    </xf>
    <xf numFmtId="0" fontId="0" fillId="0" borderId="0" xfId="0" pivotButton="1"/>
    <xf numFmtId="0" fontId="15" fillId="0" borderId="0" xfId="0" applyFont="1" applyAlignment="1">
      <alignment horizontal="left" vertical="top" wrapText="1"/>
    </xf>
    <xf numFmtId="0" fontId="2" fillId="2" borderId="7" xfId="0" applyFont="1" applyFill="1" applyBorder="1" applyAlignment="1">
      <alignment horizontal="center"/>
    </xf>
    <xf numFmtId="0" fontId="2" fillId="2" borderId="0" xfId="0" applyFont="1" applyFill="1" applyAlignment="1">
      <alignment horizontal="center"/>
    </xf>
    <xf numFmtId="0" fontId="2" fillId="2" borderId="6" xfId="0" applyFont="1" applyFill="1" applyBorder="1" applyAlignment="1">
      <alignment horizontal="center"/>
    </xf>
    <xf numFmtId="0" fontId="2" fillId="0" borderId="0" xfId="0" applyFont="1"/>
    <xf numFmtId="44" fontId="0" fillId="2" borderId="1" xfId="0" applyNumberFormat="1" applyFill="1" applyBorder="1" applyAlignment="1" applyProtection="1">
      <alignment vertical="top"/>
      <protection locked="0"/>
    </xf>
    <xf numFmtId="9" fontId="0" fillId="2" borderId="1" xfId="0" applyNumberFormat="1" applyFill="1" applyBorder="1" applyAlignment="1" applyProtection="1">
      <alignment vertical="top"/>
      <protection locked="0"/>
    </xf>
    <xf numFmtId="0" fontId="0" fillId="2" borderId="1" xfId="0" applyFill="1" applyBorder="1"/>
    <xf numFmtId="0" fontId="0" fillId="2" borderId="1" xfId="0" applyFill="1" applyBorder="1" applyAlignment="1">
      <alignment horizontal="left" vertical="top"/>
    </xf>
    <xf numFmtId="0" fontId="0" fillId="0" borderId="0" xfId="0" applyFill="1" applyBorder="1"/>
    <xf numFmtId="0" fontId="2" fillId="2" borderId="0" xfId="0" applyFont="1" applyFill="1"/>
    <xf numFmtId="44" fontId="2" fillId="2" borderId="0" xfId="0" applyNumberFormat="1" applyFont="1" applyFill="1" applyBorder="1"/>
    <xf numFmtId="44" fontId="0" fillId="0" borderId="1" xfId="0" applyNumberFormat="1" applyBorder="1"/>
    <xf numFmtId="44" fontId="0" fillId="0" borderId="1" xfId="0" applyNumberFormat="1" applyFill="1" applyBorder="1"/>
    <xf numFmtId="0" fontId="3" fillId="3" borderId="2" xfId="0" applyFont="1" applyFill="1" applyBorder="1" applyAlignment="1" applyProtection="1">
      <alignment horizontal="left" vertical="top"/>
      <protection locked="0"/>
    </xf>
    <xf numFmtId="0" fontId="3" fillId="3" borderId="3" xfId="0" applyFont="1" applyFill="1" applyBorder="1" applyAlignment="1" applyProtection="1">
      <alignment horizontal="left" vertical="top"/>
      <protection locked="0"/>
    </xf>
    <xf numFmtId="0" fontId="18" fillId="0" borderId="0" xfId="0" applyFont="1" applyAlignment="1">
      <alignment horizontal="left" vertical="top" wrapText="1"/>
    </xf>
    <xf numFmtId="0" fontId="19" fillId="0" borderId="0" xfId="0" applyFont="1" applyAlignment="1">
      <alignment horizontal="left" vertical="top" wrapText="1"/>
    </xf>
    <xf numFmtId="0" fontId="18" fillId="0" borderId="0" xfId="0" applyFont="1" applyAlignment="1">
      <alignment horizontal="left" vertical="top"/>
    </xf>
    <xf numFmtId="0" fontId="3" fillId="3" borderId="4" xfId="0" applyFont="1" applyFill="1" applyBorder="1" applyAlignment="1" applyProtection="1">
      <alignment horizontal="left" vertical="top"/>
      <protection locked="0"/>
    </xf>
    <xf numFmtId="44" fontId="0" fillId="7" borderId="1" xfId="0" applyNumberFormat="1" applyFill="1" applyBorder="1"/>
    <xf numFmtId="0" fontId="20" fillId="0" borderId="0" xfId="0" applyFont="1" applyAlignment="1">
      <alignment horizontal="right"/>
    </xf>
  </cellXfs>
  <cellStyles count="2">
    <cellStyle name="Standaard" xfId="0" builtinId="0"/>
    <cellStyle name="Valuta 2" xfId="1" xr:uid="{00000000-0005-0000-0000-000001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pivotCacheDefinition" Target="pivotCache/pivotCacheDefinition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oustapha, A. (Ahmed)" refreshedDate="46098.39974270833" createdVersion="8" refreshedVersion="8" minRefreshableVersion="3" recordCount="88" xr:uid="{F587FDCE-579F-4266-B717-B4E80A7DF74A}">
  <cacheSource type="worksheet">
    <worksheetSource ref="A4:O92" sheet="offerte"/>
  </cacheSource>
  <cacheFields count="15">
    <cacheField name="Onderdeel" numFmtId="0">
      <sharedItems/>
    </cacheField>
    <cacheField name="Categorie" numFmtId="0">
      <sharedItems/>
    </cacheField>
    <cacheField name="Omschrijving" numFmtId="0">
      <sharedItems containsBlank="1"/>
    </cacheField>
    <cacheField name="Product/dienst/fase" numFmtId="0">
      <sharedItems/>
    </cacheField>
    <cacheField name="omschrijving2" numFmtId="0">
      <sharedItems/>
    </cacheField>
    <cacheField name="UMC" numFmtId="0">
      <sharedItems containsBlank="1" count="6">
        <s v="_Alle"/>
        <s v="1. Amsterdam UMC"/>
        <s v="2. Radboud UMC"/>
        <s v="3. UMC Maastricht"/>
        <s v="4. UMC Groningen"/>
        <m u="1"/>
      </sharedItems>
    </cacheField>
    <cacheField name="wie" numFmtId="0">
      <sharedItems containsBlank="1"/>
    </cacheField>
    <cacheField name="aantal" numFmtId="3">
      <sharedItems containsString="0" containsBlank="1" containsNumber="1" containsInteger="1" minValue="1" maxValue="10"/>
    </cacheField>
    <cacheField name="eenheid" numFmtId="0">
      <sharedItems/>
    </cacheField>
    <cacheField name="Prijs eenmalig (excl. korting en btw)" numFmtId="44">
      <sharedItems containsBlank="1" containsMixedTypes="1" containsNumber="1" minValue="0" maxValue="0.7"/>
    </cacheField>
    <cacheField name="Eenheid2" numFmtId="44">
      <sharedItems/>
    </cacheField>
    <cacheField name="korting" numFmtId="0">
      <sharedItems containsSemiMixedTypes="0" containsString="0" containsNumber="1" containsInteger="1" minValue="0" maxValue="0"/>
    </cacheField>
    <cacheField name="Prijs eenmalig (incl. korting en excl. btw)" numFmtId="44">
      <sharedItems containsMixedTypes="1" containsNumber="1" minValue="0" maxValue="0.7"/>
    </cacheField>
    <cacheField name="btw" numFmtId="9">
      <sharedItems containsSemiMixedTypes="0" containsString="0" containsNumber="1" minValue="0.21" maxValue="0.21"/>
    </cacheField>
    <cacheField name="Bedrag eenmalig_x000a_(incl. korting en incl. btw)" numFmtId="44">
      <sharedItems containsMixedTypes="1" containsNumber="1" minValue="0" maxValue="8.4699999999999989"/>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C. Implementatie"/>
    <s v="Fase 1. Concretisering"/>
    <s v="0. Afstemmen"/>
    <s v="[1. stap ….]"/>
    <s v="[omschrijving activiteit]"/>
    <x v="0"/>
    <s v="Projectleider"/>
    <n v="10"/>
    <s v="uur"/>
    <n v="0.7"/>
    <s v="eenmalig"/>
    <n v="0"/>
    <n v="0.7"/>
    <n v="0.21"/>
    <n v="8.4699999999999989"/>
  </r>
  <r>
    <s v="C. Implementatie"/>
    <s v="Fase 1. Concretisering"/>
    <s v="0. Afstemmen"/>
    <s v="[2. stap ….]"/>
    <s v="[omschrijving activiteit]"/>
    <x v="0"/>
    <s v="Projectleider"/>
    <m/>
    <s v="uur"/>
    <n v="0.7"/>
    <s v="eenmalig"/>
    <n v="0"/>
    <n v="0.7"/>
    <n v="0.21"/>
    <n v="0"/>
  </r>
  <r>
    <s v="C. Implementatie"/>
    <s v="Fase 2. Basisinrichting"/>
    <s v="1. Ontwerp"/>
    <s v="[1. stap ….]"/>
    <s v="[omschrijving activiteit]"/>
    <x v="0"/>
    <s v="Architect"/>
    <m/>
    <s v="uur"/>
    <n v="0"/>
    <s v="eenmalig"/>
    <n v="0"/>
    <n v="0"/>
    <n v="0.21"/>
    <n v="0"/>
  </r>
  <r>
    <s v="C. Implementatie"/>
    <s v="Fase 2. Basisinrichting"/>
    <s v="1. Ontwerp"/>
    <s v="[2. stap ….]"/>
    <s v="[omschrijving activiteit]"/>
    <x v="0"/>
    <s v="Architect"/>
    <m/>
    <s v="uur"/>
    <n v="0"/>
    <s v="eenmalig"/>
    <n v="0"/>
    <n v="0"/>
    <n v="0.21"/>
    <n v="0"/>
  </r>
  <r>
    <s v="C. Implementatie"/>
    <s v="Fase 2. Basisinrichting"/>
    <s v="1. Ontwerp"/>
    <s v="[3. stap ….]"/>
    <s v="[omschrijving activiteit]"/>
    <x v="0"/>
    <s v="Architect"/>
    <m/>
    <s v="uur"/>
    <n v="0"/>
    <s v="eenmalig"/>
    <n v="0"/>
    <n v="0"/>
    <n v="0.21"/>
    <n v="0"/>
  </r>
  <r>
    <s v="C. Implementatie"/>
    <s v="Fase 2. Basisinrichting"/>
    <s v="2. Installatie"/>
    <s v="[1. stap ….]"/>
    <s v="[omschrijving activiteit]"/>
    <x v="0"/>
    <s v="Technisch consultant"/>
    <m/>
    <s v="uur"/>
    <n v="0"/>
    <s v="eenmalig"/>
    <n v="0"/>
    <n v="0"/>
    <n v="0.21"/>
    <n v="0"/>
  </r>
  <r>
    <s v="C. Implementatie"/>
    <s v="Fase 2. Basisinrichting"/>
    <s v="2. Installatie"/>
    <s v="[2. stap ….]"/>
    <s v="[omschrijving activiteit]"/>
    <x v="0"/>
    <s v="Technisch consultant"/>
    <m/>
    <s v="uur"/>
    <n v="0"/>
    <s v="eenmalig"/>
    <n v="0"/>
    <n v="0"/>
    <n v="0.21"/>
    <n v="0"/>
  </r>
  <r>
    <s v="C. Implementatie"/>
    <s v="Fase 2. Basisinrichting"/>
    <s v="2. Installatie"/>
    <s v="[3. stap ….]"/>
    <s v="[omschrijving activiteit]"/>
    <x v="0"/>
    <s v="Technisch consultant"/>
    <m/>
    <s v="uur"/>
    <n v="0"/>
    <s v="eenmalig"/>
    <n v="0"/>
    <n v="0"/>
    <n v="0.21"/>
    <n v="0"/>
  </r>
  <r>
    <s v="C. Implementatie"/>
    <s v="Fase 2. Basisinrichting"/>
    <s v="3. Inrichten"/>
    <s v="[1. stap ….]"/>
    <s v="[omschrijving activiteit]"/>
    <x v="0"/>
    <s v="Applicatie beheerder"/>
    <m/>
    <s v="uur"/>
    <n v="0"/>
    <s v="eenmalig"/>
    <n v="0"/>
    <n v="0"/>
    <n v="0.21"/>
    <n v="0"/>
  </r>
  <r>
    <s v="C. Implementatie"/>
    <s v="Fase 2. Basisinrichting"/>
    <s v="3. Inrichten"/>
    <s v="[2. stap ….]"/>
    <s v="[omschrijving activiteit]"/>
    <x v="0"/>
    <s v="Applicatie beheerder"/>
    <m/>
    <s v="uur"/>
    <n v="0"/>
    <s v="eenmalig"/>
    <n v="0"/>
    <n v="0"/>
    <n v="0.21"/>
    <n v="0"/>
  </r>
  <r>
    <s v="C. Implementatie"/>
    <s v="Fase 2. Basisinrichting"/>
    <s v="3. Inrichten"/>
    <s v="[3. stap ….]"/>
    <s v="[omschrijving activiteit]"/>
    <x v="0"/>
    <s v="Applicatie beheerder"/>
    <m/>
    <s v="uur"/>
    <n v="0"/>
    <s v="eenmalig"/>
    <n v="0"/>
    <n v="0"/>
    <n v="0.21"/>
    <n v="0"/>
  </r>
  <r>
    <s v="C. Implementatie"/>
    <s v="Fase 2. Basisinrichting"/>
    <s v="4. Integratie"/>
    <s v="Realiseren koppelingen"/>
    <s v="[omschrijving activiteit]"/>
    <x v="1"/>
    <s v="Technisch consultant"/>
    <m/>
    <s v="uur"/>
    <n v="0"/>
    <s v="eenmalig"/>
    <n v="0"/>
    <n v="0"/>
    <n v="0.21"/>
    <n v="0"/>
  </r>
  <r>
    <s v="C. Implementatie"/>
    <s v="Fase 2. Basisinrichting"/>
    <s v="4. Integratie"/>
    <s v="Realiseren koppelingen"/>
    <s v="[omschrijving activiteit]"/>
    <x v="2"/>
    <s v="Technisch consultant"/>
    <m/>
    <s v="uur"/>
    <n v="0"/>
    <s v="eenmalig"/>
    <n v="0"/>
    <n v="0"/>
    <n v="0.21"/>
    <n v="0"/>
  </r>
  <r>
    <s v="C. Implementatie"/>
    <s v="Fase 2. Basisinrichting"/>
    <s v="4. Integratie"/>
    <s v="Realiseren koppelingen"/>
    <s v="[omschrijving activiteit]"/>
    <x v="3"/>
    <s v="Technisch consultant"/>
    <m/>
    <s v="uur"/>
    <n v="0"/>
    <s v="eenmalig"/>
    <n v="0"/>
    <n v="0"/>
    <n v="0.21"/>
    <n v="0"/>
  </r>
  <r>
    <s v="C. Implementatie"/>
    <s v="Fase 2. Basisinrichting"/>
    <s v="4. Integratie"/>
    <s v="Realiseren koppelingen"/>
    <s v="[omschrijving activiteit]"/>
    <x v="4"/>
    <s v="Technisch consultant"/>
    <m/>
    <s v="uur"/>
    <n v="0"/>
    <s v="eenmalig"/>
    <n v="0"/>
    <n v="0"/>
    <n v="0.21"/>
    <n v="0"/>
  </r>
  <r>
    <s v="C. Implementatie"/>
    <s v="Fase 2. Basisinrichting"/>
    <s v="5. Testen"/>
    <s v="[1. stap ….]"/>
    <s v="[omschrijving activiteit]"/>
    <x v="0"/>
    <m/>
    <m/>
    <s v="uur"/>
    <e v="#N/A"/>
    <s v="eenmalig"/>
    <n v="0"/>
    <e v="#N/A"/>
    <n v="0.21"/>
    <e v="#N/A"/>
  </r>
  <r>
    <s v="C. Implementatie"/>
    <s v="Fase 2. Basisinrichting"/>
    <s v="5. Testen"/>
    <s v="[2. stap ….]"/>
    <s v="[omschrijving activiteit]"/>
    <x v="0"/>
    <m/>
    <m/>
    <s v="uur"/>
    <e v="#N/A"/>
    <s v="eenmalig"/>
    <n v="0"/>
    <e v="#N/A"/>
    <n v="0.21"/>
    <e v="#N/A"/>
  </r>
  <r>
    <s v="C. Implementatie"/>
    <s v="Fase 2. Basisinrichting"/>
    <s v="5. Testen"/>
    <s v="[3. stap ….]"/>
    <s v="[omschrijving activiteit]"/>
    <x v="0"/>
    <m/>
    <m/>
    <s v="uur"/>
    <e v="#N/A"/>
    <s v="eenmalig"/>
    <n v="0"/>
    <e v="#N/A"/>
    <n v="0.21"/>
    <e v="#N/A"/>
  </r>
  <r>
    <s v="C. Implementatie"/>
    <s v="Fase 2. Basisinrichting"/>
    <s v="6. Acceptatie"/>
    <s v="[1. stap ….]"/>
    <s v="[omschrijving activiteit]"/>
    <x v="0"/>
    <m/>
    <m/>
    <s v="uur"/>
    <e v="#N/A"/>
    <s v="eenmalig"/>
    <n v="0"/>
    <e v="#N/A"/>
    <n v="0.21"/>
    <e v="#N/A"/>
  </r>
  <r>
    <s v="C. Implementatie"/>
    <s v="Fase 2. Basisinrichting"/>
    <s v="6. Acceptatie"/>
    <s v="[2. stap ….]"/>
    <s v="[omschrijving activiteit]"/>
    <x v="0"/>
    <m/>
    <m/>
    <s v="uur"/>
    <e v="#N/A"/>
    <s v="eenmalig"/>
    <n v="0"/>
    <e v="#N/A"/>
    <n v="0.21"/>
    <e v="#N/A"/>
  </r>
  <r>
    <s v="C. Implementatie"/>
    <s v="Fase 2. Basisinrichting"/>
    <s v="6. Acceptatie"/>
    <s v="[3. stap ….]"/>
    <s v="[omschrijving activiteit]"/>
    <x v="0"/>
    <m/>
    <m/>
    <s v="uur"/>
    <e v="#N/A"/>
    <s v="eenmalig"/>
    <n v="0"/>
    <e v="#N/A"/>
    <n v="0.21"/>
    <e v="#N/A"/>
  </r>
  <r>
    <s v="C. Implementatie"/>
    <s v="Fase 2. Basisinrichting"/>
    <s v="7. Nazorg"/>
    <s v="[1. stap ….]"/>
    <s v="[omschrijving activiteit]"/>
    <x v="0"/>
    <m/>
    <m/>
    <s v="uur"/>
    <e v="#N/A"/>
    <s v="eenmalig"/>
    <n v="0"/>
    <e v="#N/A"/>
    <n v="0.21"/>
    <e v="#N/A"/>
  </r>
  <r>
    <s v="C. Implementatie"/>
    <s v="Fase 2. Basisinrichting"/>
    <s v="7. Nazorg"/>
    <s v="[2. stap ….]"/>
    <s v="[omschrijving activiteit]"/>
    <x v="0"/>
    <m/>
    <m/>
    <s v="uur"/>
    <e v="#N/A"/>
    <s v="eenmalig"/>
    <n v="0"/>
    <e v="#N/A"/>
    <n v="0.21"/>
    <e v="#N/A"/>
  </r>
  <r>
    <s v="C. Implementatie"/>
    <s v="Fase 3. Implementatie"/>
    <s v="1. Inrichten"/>
    <s v="[1. stap ….]"/>
    <s v="[omschrijving activiteit]"/>
    <x v="0"/>
    <m/>
    <m/>
    <s v="uur"/>
    <e v="#N/A"/>
    <s v="eenmalig"/>
    <n v="0"/>
    <e v="#N/A"/>
    <n v="0.21"/>
    <e v="#N/A"/>
  </r>
  <r>
    <s v="C. Implementatie"/>
    <s v="Fase 3. Implementatie"/>
    <s v="1. Inrichten"/>
    <s v="[2. stap ….]"/>
    <s v="[omschrijving activiteit]"/>
    <x v="0"/>
    <m/>
    <m/>
    <s v="uur"/>
    <e v="#N/A"/>
    <s v="eenmalig"/>
    <n v="0"/>
    <e v="#N/A"/>
    <n v="0.21"/>
    <e v="#N/A"/>
  </r>
  <r>
    <s v="C. Implementatie"/>
    <s v="Fase 3. Implementatie"/>
    <s v="1. Inrichten"/>
    <s v="[1. stap ….]"/>
    <s v="[omschrijving activiteit]"/>
    <x v="0"/>
    <m/>
    <m/>
    <s v="uur"/>
    <e v="#N/A"/>
    <s v="eenmalig"/>
    <n v="0"/>
    <e v="#N/A"/>
    <n v="0.21"/>
    <e v="#N/A"/>
  </r>
  <r>
    <s v="C. Implementatie"/>
    <s v="Fase 3. Implementatie"/>
    <s v="1. Inrichten"/>
    <s v="[2. stap ….]"/>
    <s v="[omschrijving activiteit]"/>
    <x v="0"/>
    <m/>
    <m/>
    <s v="uur"/>
    <e v="#N/A"/>
    <s v="eenmalig"/>
    <n v="0"/>
    <e v="#N/A"/>
    <n v="0.21"/>
    <e v="#N/A"/>
  </r>
  <r>
    <s v="C. Implementatie"/>
    <s v="Fase 3. Implementatie"/>
    <s v="2. Datamigratie"/>
    <s v="[3. stap ….]"/>
    <s v="[omschrijving activiteit]"/>
    <x v="0"/>
    <m/>
    <m/>
    <s v="uur"/>
    <e v="#N/A"/>
    <s v="eenmalig"/>
    <n v="0"/>
    <e v="#N/A"/>
    <n v="0.21"/>
    <e v="#N/A"/>
  </r>
  <r>
    <s v="C. Implementatie"/>
    <s v="Fase 3. Implementatie"/>
    <s v="2. Datamigratie"/>
    <s v="[1. stap ….]"/>
    <s v="[omschrijving activiteit]"/>
    <x v="0"/>
    <m/>
    <m/>
    <s v="uur"/>
    <e v="#N/A"/>
    <s v="eenmalig"/>
    <n v="0"/>
    <e v="#N/A"/>
    <n v="0.21"/>
    <e v="#N/A"/>
  </r>
  <r>
    <s v="C. Implementatie"/>
    <s v="Fase 3. Implementatie"/>
    <s v="2. Datamigratie"/>
    <s v="[3. stap ….]"/>
    <s v="[omschrijving activiteit]"/>
    <x v="0"/>
    <m/>
    <m/>
    <s v="uur"/>
    <e v="#N/A"/>
    <s v="eenmalig"/>
    <n v="0"/>
    <e v="#N/A"/>
    <n v="0.21"/>
    <e v="#N/A"/>
  </r>
  <r>
    <s v="C. Implementatie"/>
    <s v="Fase 3. Implementatie"/>
    <s v="2. Datamigratie"/>
    <s v="[1. stap ….]"/>
    <s v="[omschrijving activiteit]"/>
    <x v="0"/>
    <m/>
    <m/>
    <s v="uur"/>
    <e v="#N/A"/>
    <s v="eenmalig"/>
    <n v="0"/>
    <e v="#N/A"/>
    <n v="0.21"/>
    <e v="#N/A"/>
  </r>
  <r>
    <s v="C. Implementatie"/>
    <s v="Fase 3. Implementatie"/>
    <s v="3. Testen"/>
    <s v="[2. stap ….]"/>
    <s v="[omschrijving activiteit]"/>
    <x v="0"/>
    <m/>
    <m/>
    <s v="uur"/>
    <e v="#N/A"/>
    <s v="eenmalig"/>
    <n v="0"/>
    <e v="#N/A"/>
    <n v="0.21"/>
    <e v="#N/A"/>
  </r>
  <r>
    <s v="C. Implementatie"/>
    <s v="Fase 3. Implementatie"/>
    <s v="3. Testen"/>
    <s v="[3. stap ….]"/>
    <s v="[omschrijving activiteit]"/>
    <x v="0"/>
    <m/>
    <m/>
    <s v="uur"/>
    <e v="#N/A"/>
    <s v="eenmalig"/>
    <n v="0"/>
    <e v="#N/A"/>
    <n v="0.21"/>
    <e v="#N/A"/>
  </r>
  <r>
    <s v="C. Implementatie"/>
    <s v="Fase 3. Implementatie"/>
    <s v="3. Testen"/>
    <s v="[2. stap ….]"/>
    <s v="[omschrijving activiteit]"/>
    <x v="0"/>
    <m/>
    <m/>
    <s v="uur"/>
    <e v="#N/A"/>
    <s v="eenmalig"/>
    <n v="0"/>
    <e v="#N/A"/>
    <n v="0.21"/>
    <e v="#N/A"/>
  </r>
  <r>
    <s v="C. Implementatie"/>
    <s v="Fase 3. Implementatie"/>
    <s v="3. Testen"/>
    <s v="[3. stap ….]"/>
    <s v="[omschrijving activiteit]"/>
    <x v="0"/>
    <m/>
    <m/>
    <s v="uur"/>
    <e v="#N/A"/>
    <s v="eenmalig"/>
    <n v="0"/>
    <e v="#N/A"/>
    <n v="0.21"/>
    <e v="#N/A"/>
  </r>
  <r>
    <s v="C. Implementatie"/>
    <s v="Fase 3. Implementatie"/>
    <s v="4. Acceptatie"/>
    <s v="[1. stap ….]"/>
    <s v="[omschrijving activiteit]"/>
    <x v="0"/>
    <m/>
    <m/>
    <s v="uur"/>
    <e v="#N/A"/>
    <s v="eenmalig"/>
    <n v="0"/>
    <e v="#N/A"/>
    <n v="0.21"/>
    <e v="#N/A"/>
  </r>
  <r>
    <s v="C. Implementatie"/>
    <s v="Fase 3. Implementatie"/>
    <s v="4. Acceptatie"/>
    <s v="[2. stap ….]"/>
    <s v="[omschrijving activiteit]"/>
    <x v="0"/>
    <m/>
    <m/>
    <s v="uur"/>
    <e v="#N/A"/>
    <s v="eenmalig"/>
    <n v="0"/>
    <e v="#N/A"/>
    <n v="0.21"/>
    <e v="#N/A"/>
  </r>
  <r>
    <s v="C. Implementatie"/>
    <s v="Fase 3. Implementatie"/>
    <s v="4. Acceptatie"/>
    <s v="[1. stap ….]"/>
    <s v="[omschrijving activiteit]"/>
    <x v="0"/>
    <m/>
    <m/>
    <s v="uur"/>
    <e v="#N/A"/>
    <s v="eenmalig"/>
    <n v="0"/>
    <e v="#N/A"/>
    <n v="0.21"/>
    <e v="#N/A"/>
  </r>
  <r>
    <s v="C. Implementatie"/>
    <s v="Fase 3. Implementatie"/>
    <s v="4. Acceptatie"/>
    <s v="[2. stap ….]"/>
    <s v="[omschrijving activiteit]"/>
    <x v="0"/>
    <m/>
    <m/>
    <s v="uur"/>
    <e v="#N/A"/>
    <s v="eenmalig"/>
    <n v="0"/>
    <e v="#N/A"/>
    <n v="0.21"/>
    <e v="#N/A"/>
  </r>
  <r>
    <s v="C. Implementatie"/>
    <s v="Fase 3. Implementatie"/>
    <s v="5. Nazorg"/>
    <s v="[1. stap ….]"/>
    <s v="[omschrijving activiteit]"/>
    <x v="0"/>
    <m/>
    <m/>
    <s v="uur"/>
    <e v="#N/A"/>
    <s v="eenmalig"/>
    <n v="0"/>
    <e v="#N/A"/>
    <n v="0.21"/>
    <e v="#N/A"/>
  </r>
  <r>
    <s v="C. Implementatie"/>
    <s v="Fase 3. Implementatie"/>
    <s v="5. Nazorg"/>
    <s v="[2. stap ….]"/>
    <s v="[omschrijving activiteit]"/>
    <x v="0"/>
    <m/>
    <m/>
    <s v="uur"/>
    <e v="#N/A"/>
    <s v="eenmalig"/>
    <n v="0"/>
    <e v="#N/A"/>
    <n v="0.21"/>
    <e v="#N/A"/>
  </r>
  <r>
    <s v="C. Implementatie"/>
    <s v="Fase 3. Implementatie"/>
    <s v="5. Nazorg"/>
    <s v="[1. stap ….]"/>
    <s v="[omschrijving activiteit]"/>
    <x v="0"/>
    <m/>
    <m/>
    <s v="uur"/>
    <e v="#N/A"/>
    <s v="eenmalig"/>
    <n v="0"/>
    <e v="#N/A"/>
    <n v="0.21"/>
    <e v="#N/A"/>
  </r>
  <r>
    <s v="C. Implementatie"/>
    <s v="Fase 3. Implementatie"/>
    <s v="5. Nazorg"/>
    <s v="[2. stap ….]"/>
    <s v="[omschrijving activiteit]"/>
    <x v="0"/>
    <m/>
    <m/>
    <s v="uur"/>
    <e v="#N/A"/>
    <s v="eenmalig"/>
    <n v="0"/>
    <e v="#N/A"/>
    <n v="0.21"/>
    <e v="#N/A"/>
  </r>
  <r>
    <s v="C. Implementatie"/>
    <s v="Fase 4. Implementatie"/>
    <s v="1. Inrichten"/>
    <s v="[3. stap ….]"/>
    <s v="[omschrijving activiteit]"/>
    <x v="0"/>
    <m/>
    <m/>
    <s v="uur"/>
    <e v="#N/A"/>
    <s v="eenmalig"/>
    <n v="0"/>
    <e v="#N/A"/>
    <n v="0.21"/>
    <e v="#N/A"/>
  </r>
  <r>
    <s v="C. Implementatie"/>
    <s v="Fase 4. Implementatie"/>
    <s v="1. Inrichten"/>
    <s v="[1. stap ….]"/>
    <s v="[omschrijving activiteit]"/>
    <x v="0"/>
    <m/>
    <m/>
    <s v="uur"/>
    <e v="#N/A"/>
    <s v="eenmalig"/>
    <n v="0"/>
    <e v="#N/A"/>
    <n v="0.21"/>
    <e v="#N/A"/>
  </r>
  <r>
    <s v="C. Implementatie"/>
    <s v="Fase 4. Implementatie"/>
    <s v="1. Inrichten"/>
    <s v="[3. stap ….]"/>
    <s v="[omschrijving activiteit]"/>
    <x v="0"/>
    <m/>
    <m/>
    <s v="uur"/>
    <e v="#N/A"/>
    <s v="eenmalig"/>
    <n v="0"/>
    <e v="#N/A"/>
    <n v="0.21"/>
    <e v="#N/A"/>
  </r>
  <r>
    <s v="C. Implementatie"/>
    <s v="Fase 4. Implementatie"/>
    <s v="1. Inrichten"/>
    <s v="[1. stap ….]"/>
    <s v="[omschrijving activiteit]"/>
    <x v="0"/>
    <m/>
    <m/>
    <s v="uur"/>
    <e v="#N/A"/>
    <s v="eenmalig"/>
    <n v="0"/>
    <e v="#N/A"/>
    <n v="0.21"/>
    <e v="#N/A"/>
  </r>
  <r>
    <s v="C. Implementatie"/>
    <s v="Fase 4. Implementatie"/>
    <s v="2. Datamigratie"/>
    <s v="[2. stap ….]"/>
    <s v="[omschrijving activiteit]"/>
    <x v="0"/>
    <m/>
    <m/>
    <s v="uur"/>
    <e v="#N/A"/>
    <s v="eenmalig"/>
    <n v="0"/>
    <e v="#N/A"/>
    <n v="0.21"/>
    <e v="#N/A"/>
  </r>
  <r>
    <s v="C. Implementatie"/>
    <s v="Fase 4. Implementatie"/>
    <s v="2. Datamigratie"/>
    <s v="[3. stap ….]"/>
    <s v="[omschrijving activiteit]"/>
    <x v="0"/>
    <m/>
    <m/>
    <s v="uur"/>
    <e v="#N/A"/>
    <s v="eenmalig"/>
    <n v="0"/>
    <e v="#N/A"/>
    <n v="0.21"/>
    <e v="#N/A"/>
  </r>
  <r>
    <s v="C. Implementatie"/>
    <s v="Fase 4. Implementatie"/>
    <s v="2. Datamigratie"/>
    <s v="[2. stap ….]"/>
    <s v="[omschrijving activiteit]"/>
    <x v="0"/>
    <m/>
    <m/>
    <s v="uur"/>
    <e v="#N/A"/>
    <s v="eenmalig"/>
    <n v="0"/>
    <e v="#N/A"/>
    <n v="0.21"/>
    <e v="#N/A"/>
  </r>
  <r>
    <s v="C. Implementatie"/>
    <s v="Fase 4. Implementatie"/>
    <s v="2. Datamigratie"/>
    <s v="[3. stap ….]"/>
    <s v="[omschrijving activiteit]"/>
    <x v="0"/>
    <m/>
    <m/>
    <s v="uur"/>
    <e v="#N/A"/>
    <s v="eenmalig"/>
    <n v="0"/>
    <e v="#N/A"/>
    <n v="0.21"/>
    <e v="#N/A"/>
  </r>
  <r>
    <s v="C. Implementatie"/>
    <s v="Fase 4. Implementatie"/>
    <s v="3. Testen"/>
    <s v="[1. stap ….]"/>
    <s v="[omschrijving activiteit]"/>
    <x v="0"/>
    <m/>
    <m/>
    <s v="uur"/>
    <e v="#N/A"/>
    <s v="eenmalig"/>
    <n v="0"/>
    <e v="#N/A"/>
    <n v="0.21"/>
    <e v="#N/A"/>
  </r>
  <r>
    <s v="C. Implementatie"/>
    <s v="Fase 4. Implementatie"/>
    <s v="3. Testen"/>
    <s v="[1. stap ….]"/>
    <s v="[omschrijving activiteit]"/>
    <x v="0"/>
    <m/>
    <m/>
    <s v="uur"/>
    <e v="#N/A"/>
    <s v="eenmalig"/>
    <n v="0"/>
    <e v="#N/A"/>
    <n v="0.21"/>
    <e v="#N/A"/>
  </r>
  <r>
    <s v="C. Implementatie"/>
    <s v="Fase 4. Implementatie"/>
    <s v="3. Testen"/>
    <s v="[1. stap ….]"/>
    <s v="[omschrijving activiteit]"/>
    <x v="0"/>
    <m/>
    <m/>
    <s v="uur"/>
    <e v="#N/A"/>
    <s v="eenmalig"/>
    <n v="0"/>
    <e v="#N/A"/>
    <n v="0.21"/>
    <e v="#N/A"/>
  </r>
  <r>
    <s v="C. Implementatie"/>
    <s v="Fase 4. Implementatie"/>
    <s v="3. Testen"/>
    <s v="[1. stap ….]"/>
    <s v="[omschrijving activiteit]"/>
    <x v="0"/>
    <m/>
    <m/>
    <s v="uur"/>
    <e v="#N/A"/>
    <s v="eenmalig"/>
    <n v="0"/>
    <e v="#N/A"/>
    <n v="0.21"/>
    <e v="#N/A"/>
  </r>
  <r>
    <s v="C. Implementatie"/>
    <s v="Fase 4. Implementatie"/>
    <s v="4. Acceptatie"/>
    <s v="[2. stap ….]"/>
    <s v="[omschrijving activiteit]"/>
    <x v="0"/>
    <m/>
    <m/>
    <s v="uur"/>
    <e v="#N/A"/>
    <s v="eenmalig"/>
    <n v="0"/>
    <e v="#N/A"/>
    <n v="0.21"/>
    <e v="#N/A"/>
  </r>
  <r>
    <s v="C. Implementatie"/>
    <s v="Fase 4. Implementatie"/>
    <s v="4. Acceptatie"/>
    <s v="[3. stap ….]"/>
    <s v="[omschrijving activiteit]"/>
    <x v="0"/>
    <m/>
    <m/>
    <s v="uur"/>
    <e v="#N/A"/>
    <s v="eenmalig"/>
    <n v="0"/>
    <e v="#N/A"/>
    <n v="0.21"/>
    <e v="#N/A"/>
  </r>
  <r>
    <s v="C. Implementatie"/>
    <s v="Fase 4. Implementatie"/>
    <s v="4. Acceptatie"/>
    <s v="[2. stap ….]"/>
    <s v="[omschrijving activiteit]"/>
    <x v="0"/>
    <m/>
    <m/>
    <s v="uur"/>
    <e v="#N/A"/>
    <s v="eenmalig"/>
    <n v="0"/>
    <e v="#N/A"/>
    <n v="0.21"/>
    <e v="#N/A"/>
  </r>
  <r>
    <s v="C. Implementatie"/>
    <s v="Fase 4. Implementatie"/>
    <s v="4. Acceptatie"/>
    <s v="[3. stap ….]"/>
    <s v="[omschrijving activiteit]"/>
    <x v="0"/>
    <m/>
    <m/>
    <s v="uur"/>
    <e v="#N/A"/>
    <s v="eenmalig"/>
    <n v="0"/>
    <e v="#N/A"/>
    <n v="0.21"/>
    <e v="#N/A"/>
  </r>
  <r>
    <s v="C. Implementatie"/>
    <s v="Fase 4. Implementatie"/>
    <s v="5. Nazorg"/>
    <s v="[1. stap ….]"/>
    <s v="[omschrijving activiteit]"/>
    <x v="0"/>
    <m/>
    <m/>
    <s v="uur"/>
    <e v="#N/A"/>
    <s v="eenmalig"/>
    <n v="0"/>
    <e v="#N/A"/>
    <n v="0.21"/>
    <e v="#N/A"/>
  </r>
  <r>
    <s v="C. Implementatie"/>
    <s v="Fase 4. Implementatie"/>
    <s v="5. Nazorg"/>
    <s v="[2. stap ….]"/>
    <s v="[omschrijving activiteit]"/>
    <x v="0"/>
    <m/>
    <m/>
    <s v="uur"/>
    <e v="#N/A"/>
    <s v="eenmalig"/>
    <n v="0"/>
    <e v="#N/A"/>
    <n v="0.21"/>
    <e v="#N/A"/>
  </r>
  <r>
    <s v="C. Implementatie"/>
    <s v="Fase 4. Implementatie"/>
    <s v="5. Nazorg"/>
    <s v="[1. stap ….]"/>
    <s v="[omschrijving activiteit]"/>
    <x v="0"/>
    <m/>
    <m/>
    <s v="uur"/>
    <e v="#N/A"/>
    <s v="eenmalig"/>
    <n v="0"/>
    <e v="#N/A"/>
    <n v="0.21"/>
    <e v="#N/A"/>
  </r>
  <r>
    <s v="C. Implementatie"/>
    <s v="Fase 4. Implementatie"/>
    <s v="5. Nazorg"/>
    <s v="[2. stap ….]"/>
    <s v="[omschrijving activiteit]"/>
    <x v="0"/>
    <m/>
    <m/>
    <s v="uur"/>
    <e v="#N/A"/>
    <s v="eenmalig"/>
    <n v="0"/>
    <e v="#N/A"/>
    <n v="0.21"/>
    <e v="#N/A"/>
  </r>
  <r>
    <s v="C. Implementatie"/>
    <s v="Fase 5. Implementatie"/>
    <s v="1. Inrichten"/>
    <s v="[3. stap ….]"/>
    <s v="[omschrijving activiteit]"/>
    <x v="0"/>
    <m/>
    <m/>
    <s v="uur"/>
    <e v="#N/A"/>
    <s v="eenmalig"/>
    <n v="0"/>
    <e v="#N/A"/>
    <n v="0.21"/>
    <e v="#N/A"/>
  </r>
  <r>
    <s v="C. Implementatie"/>
    <s v="Fase 5. Implementatie"/>
    <s v="1. Inrichten"/>
    <s v="[1. stap ….]"/>
    <s v="[omschrijving activiteit]"/>
    <x v="0"/>
    <m/>
    <m/>
    <s v="uur"/>
    <e v="#N/A"/>
    <s v="eenmalig"/>
    <n v="0"/>
    <e v="#N/A"/>
    <n v="0.21"/>
    <e v="#N/A"/>
  </r>
  <r>
    <s v="C. Implementatie"/>
    <s v="Fase 5. Implementatie"/>
    <s v="1. Inrichten"/>
    <s v="[3. stap ….]"/>
    <s v="[omschrijving activiteit]"/>
    <x v="0"/>
    <m/>
    <m/>
    <s v="uur"/>
    <e v="#N/A"/>
    <s v="eenmalig"/>
    <n v="0"/>
    <e v="#N/A"/>
    <n v="0.21"/>
    <e v="#N/A"/>
  </r>
  <r>
    <s v="C. Implementatie"/>
    <s v="Fase 5. Implementatie"/>
    <s v="1. Inrichten"/>
    <s v="[1. stap ….]"/>
    <s v="[omschrijving activiteit]"/>
    <x v="0"/>
    <m/>
    <m/>
    <s v="uur"/>
    <e v="#N/A"/>
    <s v="eenmalig"/>
    <n v="0"/>
    <e v="#N/A"/>
    <n v="0.21"/>
    <e v="#N/A"/>
  </r>
  <r>
    <s v="C. Implementatie"/>
    <s v="Fase 5. Implementatie"/>
    <s v="2. Datamigratie"/>
    <s v="[2. stap ….]"/>
    <s v="[omschrijving activiteit]"/>
    <x v="0"/>
    <m/>
    <m/>
    <s v="uur"/>
    <e v="#N/A"/>
    <s v="eenmalig"/>
    <n v="0"/>
    <e v="#N/A"/>
    <n v="0.21"/>
    <e v="#N/A"/>
  </r>
  <r>
    <s v="C. Implementatie"/>
    <s v="Fase 5. Implementatie"/>
    <s v="2. Datamigratie"/>
    <s v="[3. stap ….]"/>
    <s v="[omschrijving activiteit]"/>
    <x v="0"/>
    <m/>
    <m/>
    <s v="uur"/>
    <e v="#N/A"/>
    <s v="eenmalig"/>
    <n v="0"/>
    <e v="#N/A"/>
    <n v="0.21"/>
    <e v="#N/A"/>
  </r>
  <r>
    <s v="C. Implementatie"/>
    <s v="Fase 5. Implementatie"/>
    <s v="2. Datamigratie"/>
    <s v="[2. stap ….]"/>
    <s v="[omschrijving activiteit]"/>
    <x v="0"/>
    <m/>
    <m/>
    <s v="uur"/>
    <e v="#N/A"/>
    <s v="eenmalig"/>
    <n v="0"/>
    <e v="#N/A"/>
    <n v="0.21"/>
    <e v="#N/A"/>
  </r>
  <r>
    <s v="C. Implementatie"/>
    <s v="Fase 5. Implementatie"/>
    <s v="2. Datamigratie"/>
    <s v="[3. stap ….]"/>
    <s v="[omschrijving activiteit]"/>
    <x v="0"/>
    <m/>
    <m/>
    <s v="uur"/>
    <e v="#N/A"/>
    <s v="eenmalig"/>
    <n v="0"/>
    <e v="#N/A"/>
    <n v="0.21"/>
    <e v="#N/A"/>
  </r>
  <r>
    <s v="C. Implementatie"/>
    <s v="Fase 5. Implementatie"/>
    <s v="3. Testen"/>
    <s v="[1. stap ….]"/>
    <s v="[omschrijving activiteit]"/>
    <x v="0"/>
    <m/>
    <m/>
    <s v="uur"/>
    <e v="#N/A"/>
    <s v="eenmalig"/>
    <n v="0"/>
    <e v="#N/A"/>
    <n v="0.21"/>
    <e v="#N/A"/>
  </r>
  <r>
    <s v="C. Implementatie"/>
    <s v="Fase 5. Implementatie"/>
    <s v="3. Testen"/>
    <s v="[1. stap ….]"/>
    <s v="[omschrijving activiteit]"/>
    <x v="0"/>
    <m/>
    <m/>
    <s v="uur"/>
    <e v="#N/A"/>
    <s v="eenmalig"/>
    <n v="0"/>
    <e v="#N/A"/>
    <n v="0.21"/>
    <e v="#N/A"/>
  </r>
  <r>
    <s v="C. Implementatie"/>
    <s v="Fase 5. Implementatie"/>
    <s v="3. Testen"/>
    <s v="[1. stap ….]"/>
    <s v="[omschrijving activiteit]"/>
    <x v="0"/>
    <m/>
    <m/>
    <s v="uur"/>
    <e v="#N/A"/>
    <s v="eenmalig"/>
    <n v="0"/>
    <e v="#N/A"/>
    <n v="0.21"/>
    <e v="#N/A"/>
  </r>
  <r>
    <s v="C. Implementatie"/>
    <s v="Fase 5. Implementatie"/>
    <s v="3. Testen"/>
    <s v="[1. stap ….]"/>
    <s v="[omschrijving activiteit]"/>
    <x v="0"/>
    <m/>
    <m/>
    <s v="uur"/>
    <e v="#N/A"/>
    <s v="eenmalig"/>
    <n v="0"/>
    <e v="#N/A"/>
    <n v="0.21"/>
    <e v="#N/A"/>
  </r>
  <r>
    <s v="C. Implementatie"/>
    <s v="Fase 5. Implementatie"/>
    <s v="4. Acceptatie"/>
    <s v="[2. stap ….]"/>
    <s v="[omschrijving activiteit]"/>
    <x v="0"/>
    <m/>
    <m/>
    <s v="uur"/>
    <e v="#N/A"/>
    <s v="eenmalig"/>
    <n v="0"/>
    <e v="#N/A"/>
    <n v="0.21"/>
    <e v="#N/A"/>
  </r>
  <r>
    <s v="C. Implementatie"/>
    <s v="Fase 5. Implementatie"/>
    <s v="4. Acceptatie"/>
    <s v="[3. stap ….]"/>
    <s v="[omschrijving activiteit]"/>
    <x v="0"/>
    <m/>
    <m/>
    <s v="uur"/>
    <e v="#N/A"/>
    <s v="eenmalig"/>
    <n v="0"/>
    <e v="#N/A"/>
    <n v="0.21"/>
    <e v="#N/A"/>
  </r>
  <r>
    <s v="C. Implementatie"/>
    <s v="Fase 5. Implementatie"/>
    <s v="4. Acceptatie"/>
    <s v="[2. stap ….]"/>
    <s v="[omschrijving activiteit]"/>
    <x v="0"/>
    <m/>
    <m/>
    <s v="uur"/>
    <e v="#N/A"/>
    <s v="eenmalig"/>
    <n v="0"/>
    <e v="#N/A"/>
    <n v="0.21"/>
    <e v="#N/A"/>
  </r>
  <r>
    <s v="C. Implementatie"/>
    <s v="Fase 5. Implementatie"/>
    <s v="4. Acceptatie"/>
    <s v="[3. stap ….]"/>
    <s v="[omschrijving activiteit]"/>
    <x v="0"/>
    <m/>
    <m/>
    <s v="uur"/>
    <e v="#N/A"/>
    <s v="eenmalig"/>
    <n v="0"/>
    <e v="#N/A"/>
    <n v="0.21"/>
    <e v="#N/A"/>
  </r>
  <r>
    <s v="C. Implementatie"/>
    <s v="Fase 5. Implementatie"/>
    <s v="5. Nazorg"/>
    <s v="[1. stap ….]"/>
    <s v="[omschrijving activiteit]"/>
    <x v="0"/>
    <m/>
    <m/>
    <s v="uur"/>
    <e v="#N/A"/>
    <s v="eenmalig"/>
    <n v="0"/>
    <e v="#N/A"/>
    <n v="0.21"/>
    <e v="#N/A"/>
  </r>
  <r>
    <s v="C. Implementatie"/>
    <s v="Fase 5. Implementatie"/>
    <s v="5. Nazorg"/>
    <s v="[2. stap ….]"/>
    <s v="[omschrijving activiteit]"/>
    <x v="0"/>
    <m/>
    <m/>
    <s v="uur"/>
    <e v="#N/A"/>
    <s v="eenmalig"/>
    <n v="0"/>
    <e v="#N/A"/>
    <n v="0.21"/>
    <e v="#N/A"/>
  </r>
  <r>
    <s v="C. Implementatie"/>
    <s v="Fase 5. Implementatie"/>
    <s v="5. Nazorg"/>
    <s v="[1. stap ….]"/>
    <s v="[omschrijving activiteit]"/>
    <x v="0"/>
    <m/>
    <m/>
    <s v="uur"/>
    <e v="#N/A"/>
    <s v="eenmalig"/>
    <n v="0"/>
    <e v="#N/A"/>
    <n v="0.21"/>
    <e v="#N/A"/>
  </r>
  <r>
    <s v="C. Implementatie"/>
    <s v="Fase 5. Implementatie"/>
    <s v="5. Nazorg"/>
    <s v="[2. stap ….]"/>
    <s v="[omschrijving activiteit]"/>
    <x v="0"/>
    <m/>
    <m/>
    <s v="uur"/>
    <e v="#N/A"/>
    <s v="eenmalig"/>
    <n v="0"/>
    <e v="#N/A"/>
    <n v="0.21"/>
    <e v="#N/A"/>
  </r>
  <r>
    <s v="C. Implementatie"/>
    <s v="Overige. Opleiding"/>
    <s v="Specialisten"/>
    <s v="Opleiding applicatiespecialisten"/>
    <s v="[omschrijving opleiding: geef hier aan welke cursussen er nodig zijn om de taken in de scope van de OG naar behoren uit te voeren zoals aangegeven in de uitvraag, 1 regel per cursus, cursus wordt per UMC gegeven op locatie UMC]"/>
    <x v="0"/>
    <m/>
    <n v="5"/>
    <s v="users"/>
    <m/>
    <s v="per persoon"/>
    <n v="0"/>
    <n v="0"/>
    <n v="0.21"/>
    <n v="0"/>
  </r>
  <r>
    <s v="C. Implementatie"/>
    <s v="Overige. Opleiding"/>
    <s v="Specialisten"/>
    <s v="Opleiding integratiespecialisten"/>
    <s v="[omschrijving opleiding: geef hier aan welke cursussen er nodig zijn om de taken in de scope van de OG naar behoren uit te voeren zoals aangegeven in de uitvraag, 1 regel per cursus, cursus wordt per UMC gegeven op locatie UMC]"/>
    <x v="0"/>
    <m/>
    <n v="5"/>
    <s v="users"/>
    <m/>
    <s v="per persoon"/>
    <n v="0"/>
    <n v="0"/>
    <n v="0.21"/>
    <n v="0"/>
  </r>
  <r>
    <s v="C. Implementatie"/>
    <s v="Overige. Opleiding"/>
    <s v="Beheerders"/>
    <s v="Opleiding beheerder 1e en 2e lijns"/>
    <s v="[omschrijving opleiding: geef hier aan welke cursussen er nodig zijn om de taken in de scope van de OG naar behoren uit te voeren zoals aangegeven in de uitvraag, 1 regel per cursus, cursus wordt per UMC gegeven op locatie UMC]"/>
    <x v="0"/>
    <m/>
    <n v="5"/>
    <s v="users"/>
    <m/>
    <s v="per persoon"/>
    <n v="0"/>
    <n v="0"/>
    <n v="0.21"/>
    <n v="0"/>
  </r>
  <r>
    <s v="C. Implementatie"/>
    <s v="Overige. Documentatie"/>
    <m/>
    <s v="Documentatie (inbegrepen)"/>
    <s v="Systeembeheerhandleiding"/>
    <x v="0"/>
    <m/>
    <n v="1"/>
    <s v="stuk"/>
    <n v="0"/>
    <s v="eenmalig"/>
    <n v="0"/>
    <n v="0"/>
    <n v="0.21"/>
    <n v="0"/>
  </r>
  <r>
    <s v="C. Implementatie"/>
    <s v="Overige. Documentatie"/>
    <m/>
    <s v="Documentatie (inbegrepen)"/>
    <s v="Technische documentatie"/>
    <x v="0"/>
    <m/>
    <n v="1"/>
    <s v="stuk"/>
    <n v="0"/>
    <s v="eenmalig"/>
    <n v="0"/>
    <n v="0"/>
    <n v="0.21"/>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09AC5F1-1DE4-45DD-A3BC-479BFD649C10}" name="Draaitabel2" cacheId="63" applyNumberFormats="0" applyBorderFormats="0" applyFontFormats="0" applyPatternFormats="0" applyAlignmentFormats="0" applyWidthHeightFormats="1" dataCaption="Waarden" updatedVersion="8" minRefreshableVersion="3" useAutoFormatting="1" itemPrintTitles="1" createdVersion="8" indent="0" compact="0" compactData="0" multipleFieldFilters="0">
  <location ref="A26:B32" firstHeaderRow="1" firstDataRow="1" firstDataCol="1"/>
  <pivotFields count="15">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axis="axisRow" compact="0" outline="0" showAll="0" defaultSubtotal="0">
      <items count="6">
        <item x="0"/>
        <item m="1" x="5"/>
        <item x="1"/>
        <item x="2"/>
        <item x="3"/>
        <item x="4"/>
      </items>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numFmtId="9" outline="0" showAll="0">
      <extLst>
        <ext xmlns:x14="http://schemas.microsoft.com/office/spreadsheetml/2009/9/main" uri="{2946ED86-A175-432a-8AC1-64E0C546D7DE}">
          <x14:pivotField fillDownLabels="1"/>
        </ext>
      </extLst>
    </pivotField>
    <pivotField dataField="1" compact="0" outline="0" showAll="0">
      <extLst>
        <ext xmlns:x14="http://schemas.microsoft.com/office/spreadsheetml/2009/9/main" uri="{2946ED86-A175-432a-8AC1-64E0C546D7DE}">
          <x14:pivotField fillDownLabels="1"/>
        </ext>
      </extLst>
    </pivotField>
  </pivotFields>
  <rowFields count="1">
    <field x="5"/>
  </rowFields>
  <rowItems count="6">
    <i>
      <x/>
    </i>
    <i>
      <x v="2"/>
    </i>
    <i>
      <x v="3"/>
    </i>
    <i>
      <x v="4"/>
    </i>
    <i>
      <x v="5"/>
    </i>
    <i t="grand">
      <x/>
    </i>
  </rowItems>
  <colItems count="1">
    <i/>
  </colItems>
  <dataFields count="1">
    <dataField name="Som van Bedrag eenmalig" fld="14" baseField="5" baseItem="0" numFmtId="44"/>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6"/>
  <sheetViews>
    <sheetView tabSelected="1" zoomScale="130" zoomScaleNormal="130" workbookViewId="0">
      <selection activeCell="B6" sqref="B6:G6"/>
    </sheetView>
  </sheetViews>
  <sheetFormatPr defaultRowHeight="15" x14ac:dyDescent="0.25"/>
  <cols>
    <col min="1" max="1" width="18.140625" bestFit="1" customWidth="1"/>
    <col min="2" max="2" width="24.140625" bestFit="1" customWidth="1"/>
    <col min="3" max="3" width="2.5703125" customWidth="1"/>
    <col min="4" max="4" width="28.140625" customWidth="1"/>
    <col min="5" max="5" width="21.5703125" customWidth="1"/>
    <col min="6" max="6" width="27.85546875" customWidth="1"/>
    <col min="7" max="7" width="19.7109375" bestFit="1" customWidth="1"/>
    <col min="8" max="8" width="15.28515625" bestFit="1" customWidth="1"/>
  </cols>
  <sheetData>
    <row r="1" spans="1:8" ht="18.75" x14ac:dyDescent="0.3">
      <c r="A1" s="11" t="s">
        <v>91</v>
      </c>
      <c r="B1" s="32"/>
    </row>
    <row r="2" spans="1:8" ht="19.5" thickBot="1" x14ac:dyDescent="0.35">
      <c r="A2" s="11"/>
      <c r="B2" s="11"/>
    </row>
    <row r="3" spans="1:8" ht="19.5" thickBot="1" x14ac:dyDescent="0.35">
      <c r="A3" s="14" t="s">
        <v>0</v>
      </c>
      <c r="B3" s="60"/>
      <c r="C3" s="61"/>
      <c r="D3" s="61"/>
      <c r="E3" s="61"/>
      <c r="F3" s="61"/>
      <c r="G3" s="65"/>
    </row>
    <row r="4" spans="1:8" x14ac:dyDescent="0.25">
      <c r="A4" s="33"/>
      <c r="B4" s="33"/>
      <c r="C4" s="33"/>
      <c r="D4" s="33"/>
      <c r="E4" s="34"/>
    </row>
    <row r="5" spans="1:8" x14ac:dyDescent="0.25">
      <c r="A5" s="67" t="s">
        <v>1</v>
      </c>
      <c r="B5" s="35"/>
      <c r="C5" s="36"/>
      <c r="D5" s="36"/>
      <c r="E5" s="37"/>
      <c r="F5" s="17"/>
      <c r="G5" s="17"/>
    </row>
    <row r="6" spans="1:8" ht="49.5" customHeight="1" x14ac:dyDescent="0.25">
      <c r="A6" s="38" t="s">
        <v>2</v>
      </c>
      <c r="B6" s="62" t="s">
        <v>3</v>
      </c>
      <c r="C6" s="62"/>
      <c r="D6" s="62"/>
      <c r="E6" s="62"/>
      <c r="F6" s="62"/>
      <c r="G6" s="62"/>
      <c r="H6" s="43"/>
    </row>
    <row r="7" spans="1:8" x14ac:dyDescent="0.25">
      <c r="A7" s="38" t="s">
        <v>2</v>
      </c>
      <c r="B7" s="62" t="s">
        <v>4</v>
      </c>
      <c r="C7" s="62"/>
      <c r="D7" s="62"/>
      <c r="E7" s="62"/>
      <c r="F7" s="62"/>
      <c r="G7" s="62"/>
      <c r="H7" s="43"/>
    </row>
    <row r="8" spans="1:8" x14ac:dyDescent="0.25">
      <c r="A8" s="38" t="s">
        <v>2</v>
      </c>
      <c r="B8" s="62" t="s">
        <v>5</v>
      </c>
      <c r="C8" s="62"/>
      <c r="D8" s="62"/>
      <c r="E8" s="62"/>
      <c r="F8" s="62"/>
      <c r="G8" s="62"/>
      <c r="H8" s="43"/>
    </row>
    <row r="9" spans="1:8" ht="15" customHeight="1" x14ac:dyDescent="0.25">
      <c r="A9" s="38" t="s">
        <v>2</v>
      </c>
      <c r="B9" s="63" t="s">
        <v>6</v>
      </c>
      <c r="C9" s="63"/>
      <c r="D9" s="63"/>
      <c r="E9" s="63"/>
      <c r="F9" s="63"/>
      <c r="G9" s="63"/>
      <c r="H9" s="43"/>
    </row>
    <row r="10" spans="1:8" x14ac:dyDescent="0.25">
      <c r="A10" s="38" t="s">
        <v>2</v>
      </c>
      <c r="B10" s="62" t="s">
        <v>7</v>
      </c>
      <c r="C10" s="62"/>
      <c r="D10" s="62"/>
      <c r="E10" s="62"/>
      <c r="F10" s="62"/>
      <c r="G10" s="62"/>
      <c r="H10" s="44"/>
    </row>
    <row r="11" spans="1:8" ht="36.75" customHeight="1" x14ac:dyDescent="0.25">
      <c r="A11" s="38" t="s">
        <v>2</v>
      </c>
      <c r="B11" s="62" t="s">
        <v>8</v>
      </c>
      <c r="C11" s="62"/>
      <c r="D11" s="62"/>
      <c r="E11" s="62"/>
      <c r="F11" s="62"/>
      <c r="G11" s="62"/>
      <c r="H11" s="44"/>
    </row>
    <row r="12" spans="1:8" ht="15" customHeight="1" x14ac:dyDescent="0.25">
      <c r="A12" s="38" t="s">
        <v>2</v>
      </c>
      <c r="B12" s="62" t="s">
        <v>9</v>
      </c>
      <c r="C12" s="62"/>
      <c r="D12" s="62"/>
      <c r="E12" s="62"/>
      <c r="F12" s="62"/>
      <c r="G12" s="62"/>
    </row>
    <row r="13" spans="1:8" ht="24" customHeight="1" x14ac:dyDescent="0.25">
      <c r="A13" s="38" t="s">
        <v>2</v>
      </c>
      <c r="B13" s="62" t="s">
        <v>10</v>
      </c>
      <c r="C13" s="62"/>
      <c r="D13" s="62"/>
      <c r="E13" s="62"/>
      <c r="F13" s="62"/>
      <c r="G13" s="62"/>
      <c r="H13" s="43"/>
    </row>
    <row r="14" spans="1:8" x14ac:dyDescent="0.25">
      <c r="A14" s="38" t="s">
        <v>2</v>
      </c>
      <c r="B14" s="64" t="s">
        <v>11</v>
      </c>
      <c r="C14" s="64"/>
      <c r="D14" s="64"/>
      <c r="E14" s="64"/>
      <c r="F14" s="64"/>
      <c r="G14" s="64"/>
      <c r="H14" s="43"/>
    </row>
    <row r="15" spans="1:8" x14ac:dyDescent="0.25">
      <c r="A15" s="38" t="s">
        <v>2</v>
      </c>
      <c r="B15" s="64" t="s">
        <v>12</v>
      </c>
      <c r="C15" s="64"/>
      <c r="D15" s="64"/>
      <c r="E15" s="64"/>
      <c r="F15" s="64"/>
      <c r="G15" s="64"/>
      <c r="H15" s="43"/>
    </row>
    <row r="16" spans="1:8" x14ac:dyDescent="0.25">
      <c r="A16" s="38" t="s">
        <v>2</v>
      </c>
      <c r="B16" s="62" t="s">
        <v>13</v>
      </c>
      <c r="C16" s="62"/>
      <c r="D16" s="62"/>
      <c r="E16" s="62"/>
      <c r="F16" s="62"/>
      <c r="G16" s="62"/>
    </row>
    <row r="17" spans="1:8" ht="14.25" customHeight="1" x14ac:dyDescent="0.25">
      <c r="C17" s="46"/>
      <c r="D17" s="46"/>
      <c r="E17" s="46"/>
      <c r="F17" s="46"/>
      <c r="G17" s="46"/>
    </row>
    <row r="18" spans="1:8" ht="14.25" customHeight="1" x14ac:dyDescent="0.25">
      <c r="A18" s="67" t="s">
        <v>14</v>
      </c>
      <c r="B18" s="35"/>
      <c r="C18" s="36"/>
      <c r="D18" s="36"/>
      <c r="E18" s="37"/>
      <c r="F18" s="17"/>
      <c r="G18" s="17"/>
    </row>
    <row r="19" spans="1:8" ht="15" customHeight="1" x14ac:dyDescent="0.25">
      <c r="A19" s="39" t="s">
        <v>2</v>
      </c>
      <c r="B19" s="62" t="s">
        <v>15</v>
      </c>
      <c r="C19" s="62"/>
      <c r="D19" s="62"/>
      <c r="E19" s="62"/>
      <c r="F19" s="62"/>
      <c r="G19" s="62"/>
      <c r="H19" s="43"/>
    </row>
    <row r="20" spans="1:8" ht="26.25" customHeight="1" x14ac:dyDescent="0.25">
      <c r="A20" s="39" t="s">
        <v>2</v>
      </c>
      <c r="B20" s="62" t="s">
        <v>16</v>
      </c>
      <c r="C20" s="62"/>
      <c r="D20" s="62"/>
      <c r="E20" s="62"/>
      <c r="F20" s="62"/>
      <c r="G20" s="62"/>
      <c r="H20" s="43"/>
    </row>
    <row r="21" spans="1:8" ht="18" customHeight="1" x14ac:dyDescent="0.25">
      <c r="A21" s="39" t="s">
        <v>2</v>
      </c>
      <c r="B21" s="62" t="s">
        <v>17</v>
      </c>
      <c r="C21" s="62"/>
      <c r="D21" s="62"/>
      <c r="E21" s="62"/>
      <c r="F21" s="62"/>
      <c r="G21" s="62"/>
      <c r="H21" s="43"/>
    </row>
    <row r="22" spans="1:8" x14ac:dyDescent="0.25">
      <c r="A22" s="39" t="s">
        <v>2</v>
      </c>
      <c r="B22" s="62" t="s">
        <v>18</v>
      </c>
      <c r="C22" s="62"/>
      <c r="D22" s="62"/>
      <c r="E22" s="62"/>
      <c r="F22" s="62"/>
      <c r="G22" s="62"/>
    </row>
    <row r="23" spans="1:8" ht="15" customHeight="1" x14ac:dyDescent="0.25">
      <c r="A23" s="7"/>
      <c r="B23" s="10"/>
      <c r="C23" s="10"/>
      <c r="D23" s="10"/>
      <c r="E23" s="10"/>
      <c r="F23" s="10"/>
      <c r="G23" s="10"/>
      <c r="H23" s="6"/>
    </row>
    <row r="24" spans="1:8" ht="15" customHeight="1" x14ac:dyDescent="0.25">
      <c r="A24" s="16" t="s">
        <v>19</v>
      </c>
      <c r="B24" s="10"/>
      <c r="C24" s="10"/>
      <c r="D24" s="16" t="s">
        <v>105</v>
      </c>
      <c r="E24" s="16"/>
      <c r="F24" s="10"/>
      <c r="G24" s="10"/>
    </row>
    <row r="25" spans="1:8" x14ac:dyDescent="0.25">
      <c r="E25" s="1"/>
      <c r="F25" s="1"/>
    </row>
    <row r="26" spans="1:8" x14ac:dyDescent="0.25">
      <c r="A26" s="45" t="s">
        <v>80</v>
      </c>
      <c r="B26" t="s">
        <v>104</v>
      </c>
      <c r="D26" s="56" t="s">
        <v>81</v>
      </c>
      <c r="E26" s="57" t="s">
        <v>82</v>
      </c>
      <c r="F26" s="57" t="s">
        <v>83</v>
      </c>
      <c r="G26" s="56" t="s">
        <v>84</v>
      </c>
    </row>
    <row r="27" spans="1:8" x14ac:dyDescent="0.25">
      <c r="A27" t="s">
        <v>85</v>
      </c>
      <c r="B27" s="1" t="e">
        <v>#N/A</v>
      </c>
      <c r="D27" s="58" t="e">
        <f>B27</f>
        <v>#N/A</v>
      </c>
      <c r="E27" s="59" t="e">
        <f>B27</f>
        <v>#N/A</v>
      </c>
      <c r="F27" s="59" t="e">
        <f>B27</f>
        <v>#N/A</v>
      </c>
      <c r="G27" s="58" t="e">
        <f>B27</f>
        <v>#N/A</v>
      </c>
    </row>
    <row r="28" spans="1:8" x14ac:dyDescent="0.25">
      <c r="A28" t="s">
        <v>81</v>
      </c>
      <c r="B28" s="1">
        <v>0</v>
      </c>
      <c r="D28" s="58">
        <f t="shared" ref="D28" si="0">B28</f>
        <v>0</v>
      </c>
      <c r="E28" s="66"/>
      <c r="F28" s="66"/>
      <c r="G28" s="66"/>
    </row>
    <row r="29" spans="1:8" x14ac:dyDescent="0.25">
      <c r="A29" t="s">
        <v>82</v>
      </c>
      <c r="B29" s="1">
        <v>0</v>
      </c>
      <c r="D29" s="66"/>
      <c r="E29" s="59">
        <f t="shared" ref="E29" si="1">B29</f>
        <v>0</v>
      </c>
      <c r="F29" s="66"/>
      <c r="G29" s="66"/>
    </row>
    <row r="30" spans="1:8" x14ac:dyDescent="0.25">
      <c r="A30" t="s">
        <v>83</v>
      </c>
      <c r="B30" s="1">
        <v>0</v>
      </c>
      <c r="D30" s="66"/>
      <c r="E30" s="66"/>
      <c r="F30" s="59">
        <f t="shared" ref="F30" si="2">B30</f>
        <v>0</v>
      </c>
      <c r="G30" s="66"/>
    </row>
    <row r="31" spans="1:8" x14ac:dyDescent="0.25">
      <c r="A31" t="s">
        <v>84</v>
      </c>
      <c r="B31" s="1">
        <v>0</v>
      </c>
      <c r="D31" s="66"/>
      <c r="E31" s="66"/>
      <c r="F31" s="66"/>
      <c r="G31" s="58">
        <f t="shared" ref="G31" si="3">B31</f>
        <v>0</v>
      </c>
    </row>
    <row r="32" spans="1:8" x14ac:dyDescent="0.25">
      <c r="A32" t="s">
        <v>24</v>
      </c>
      <c r="B32" s="1" t="e">
        <v>#N/A</v>
      </c>
      <c r="D32" s="1" t="e">
        <f>SUM(D27:D31)</f>
        <v>#N/A</v>
      </c>
      <c r="E32" s="1" t="e">
        <f t="shared" ref="E32:G32" si="4">SUM(E27:E31)</f>
        <v>#N/A</v>
      </c>
      <c r="F32" s="1" t="e">
        <f t="shared" si="4"/>
        <v>#N/A</v>
      </c>
      <c r="G32" s="1" t="e">
        <f t="shared" si="4"/>
        <v>#N/A</v>
      </c>
    </row>
    <row r="33" spans="3:6" x14ac:dyDescent="0.25">
      <c r="E33" s="55"/>
      <c r="F33" s="55"/>
    </row>
    <row r="34" spans="3:6" x14ac:dyDescent="0.25">
      <c r="E34" s="55"/>
      <c r="F34" s="55"/>
    </row>
    <row r="35" spans="3:6" x14ac:dyDescent="0.25">
      <c r="E35" s="55"/>
      <c r="F35" s="55"/>
    </row>
    <row r="36" spans="3:6" x14ac:dyDescent="0.25">
      <c r="E36" s="55"/>
      <c r="F36" s="55"/>
    </row>
    <row r="37" spans="3:6" x14ac:dyDescent="0.25">
      <c r="E37" s="55"/>
      <c r="F37" s="55"/>
    </row>
    <row r="38" spans="3:6" x14ac:dyDescent="0.25">
      <c r="E38" s="55"/>
      <c r="F38" s="55"/>
    </row>
    <row r="39" spans="3:6" x14ac:dyDescent="0.25">
      <c r="E39" s="55"/>
      <c r="F39" s="55"/>
    </row>
    <row r="40" spans="3:6" x14ac:dyDescent="0.25">
      <c r="E40" s="55"/>
      <c r="F40" s="55"/>
    </row>
    <row r="41" spans="3:6" x14ac:dyDescent="0.25">
      <c r="E41" s="55"/>
      <c r="F41" s="55"/>
    </row>
    <row r="42" spans="3:6" x14ac:dyDescent="0.25">
      <c r="E42" s="55"/>
      <c r="F42" s="55"/>
    </row>
    <row r="43" spans="3:6" x14ac:dyDescent="0.25">
      <c r="E43" s="55"/>
      <c r="F43" s="55"/>
    </row>
    <row r="44" spans="3:6" x14ac:dyDescent="0.25">
      <c r="C44" s="1"/>
      <c r="E44" s="55"/>
      <c r="F44" s="55"/>
    </row>
    <row r="45" spans="3:6" x14ac:dyDescent="0.25">
      <c r="E45" s="55"/>
      <c r="F45" s="55"/>
    </row>
    <row r="46" spans="3:6" x14ac:dyDescent="0.25">
      <c r="C46" s="1"/>
      <c r="E46" s="55"/>
      <c r="F46" s="55"/>
    </row>
  </sheetData>
  <mergeCells count="16">
    <mergeCell ref="B22:G22"/>
    <mergeCell ref="B21:G21"/>
    <mergeCell ref="B20:G20"/>
    <mergeCell ref="B19:G19"/>
    <mergeCell ref="B11:G11"/>
    <mergeCell ref="B10:G10"/>
    <mergeCell ref="B9:G9"/>
    <mergeCell ref="B8:G8"/>
    <mergeCell ref="B7:G7"/>
    <mergeCell ref="B3:G3"/>
    <mergeCell ref="B6:G6"/>
    <mergeCell ref="B16:G16"/>
    <mergeCell ref="B15:G15"/>
    <mergeCell ref="B14:G14"/>
    <mergeCell ref="B13:G13"/>
    <mergeCell ref="B12:G12"/>
  </mergeCells>
  <pageMargins left="0.7" right="0.7" top="0.75" bottom="0.75" header="0.3" footer="0.3"/>
  <pageSetup paperSize="9" scale="67"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92"/>
  <sheetViews>
    <sheetView zoomScaleNormal="100" workbookViewId="0">
      <pane ySplit="4" topLeftCell="A5" activePane="bottomLeft" state="frozen"/>
      <selection pane="bottomLeft" activeCell="G90" sqref="G90"/>
    </sheetView>
  </sheetViews>
  <sheetFormatPr defaultRowHeight="15" x14ac:dyDescent="0.25"/>
  <cols>
    <col min="1" max="1" width="16.42578125" customWidth="1"/>
    <col min="2" max="2" width="23.85546875" bestFit="1" customWidth="1"/>
    <col min="3" max="4" width="37.5703125" customWidth="1"/>
    <col min="5" max="5" width="37.7109375" bestFit="1" customWidth="1"/>
    <col min="6" max="6" width="19.42578125" customWidth="1"/>
    <col min="7" max="7" width="28.140625" customWidth="1"/>
    <col min="8" max="8" width="6.42578125" bestFit="1" customWidth="1"/>
    <col min="9" max="9" width="9.28515625" bestFit="1" customWidth="1"/>
    <col min="10" max="10" width="13.42578125" bestFit="1" customWidth="1"/>
    <col min="11" max="11" width="15.140625" bestFit="1" customWidth="1"/>
    <col min="12" max="12" width="8" bestFit="1" customWidth="1"/>
    <col min="13" max="13" width="11.42578125" bestFit="1" customWidth="1"/>
    <col min="14" max="14" width="4.5703125" bestFit="1" customWidth="1"/>
    <col min="15" max="15" width="11.85546875" style="21" customWidth="1"/>
  </cols>
  <sheetData>
    <row r="1" spans="1:15" ht="18.75" x14ac:dyDescent="0.3">
      <c r="A1" s="24" t="s">
        <v>25</v>
      </c>
    </row>
    <row r="2" spans="1:15" x14ac:dyDescent="0.25">
      <c r="H2" s="47" t="s">
        <v>26</v>
      </c>
      <c r="I2" s="48"/>
      <c r="J2" s="48"/>
      <c r="K2" s="48"/>
      <c r="L2" s="48"/>
      <c r="M2" s="48"/>
      <c r="N2" s="48"/>
      <c r="O2" s="49"/>
    </row>
    <row r="4" spans="1:15" ht="75" x14ac:dyDescent="0.25">
      <c r="A4" s="8" t="s">
        <v>27</v>
      </c>
      <c r="B4" s="8" t="s">
        <v>20</v>
      </c>
      <c r="C4" s="8" t="s">
        <v>21</v>
      </c>
      <c r="D4" s="8" t="s">
        <v>28</v>
      </c>
      <c r="E4" s="8" t="s">
        <v>29</v>
      </c>
      <c r="F4" s="8" t="s">
        <v>80</v>
      </c>
      <c r="G4" s="8" t="s">
        <v>30</v>
      </c>
      <c r="H4" s="8" t="s">
        <v>31</v>
      </c>
      <c r="I4" s="8" t="s">
        <v>32</v>
      </c>
      <c r="J4" s="8" t="s">
        <v>33</v>
      </c>
      <c r="K4" s="8" t="s">
        <v>34</v>
      </c>
      <c r="L4" s="8" t="s">
        <v>35</v>
      </c>
      <c r="M4" s="8" t="s">
        <v>36</v>
      </c>
      <c r="N4" s="8" t="s">
        <v>37</v>
      </c>
      <c r="O4" s="22" t="s">
        <v>38</v>
      </c>
    </row>
    <row r="5" spans="1:15" x14ac:dyDescent="0.25">
      <c r="A5" s="18" t="s">
        <v>87</v>
      </c>
      <c r="B5" s="18" t="s">
        <v>97</v>
      </c>
      <c r="C5" s="53" t="s">
        <v>90</v>
      </c>
      <c r="D5" s="26" t="s">
        <v>39</v>
      </c>
      <c r="E5" s="26" t="s">
        <v>40</v>
      </c>
      <c r="F5" s="26" t="s">
        <v>85</v>
      </c>
      <c r="G5" s="26" t="s">
        <v>41</v>
      </c>
      <c r="H5" s="28">
        <v>16</v>
      </c>
      <c r="I5" s="2" t="s">
        <v>42</v>
      </c>
      <c r="J5" s="4">
        <f>VLOOKUP(G5,tarieven!$A$5:$H$12,6,FALSE)</f>
        <v>0.7</v>
      </c>
      <c r="K5" s="4" t="s">
        <v>43</v>
      </c>
      <c r="L5" s="30">
        <v>0</v>
      </c>
      <c r="M5" s="4">
        <f t="shared" ref="M5:M92" si="0">J5*(1-L5)</f>
        <v>0.7</v>
      </c>
      <c r="N5" s="5">
        <v>0.21</v>
      </c>
      <c r="O5" s="23">
        <f t="shared" ref="O5:O67" si="1">M5*(1+N5)*H5</f>
        <v>13.552</v>
      </c>
    </row>
    <row r="6" spans="1:15" x14ac:dyDescent="0.25">
      <c r="A6" s="18" t="s">
        <v>87</v>
      </c>
      <c r="B6" s="18" t="s">
        <v>97</v>
      </c>
      <c r="C6" s="53" t="s">
        <v>90</v>
      </c>
      <c r="D6" s="26" t="s">
        <v>44</v>
      </c>
      <c r="E6" s="26" t="s">
        <v>40</v>
      </c>
      <c r="F6" s="26" t="s">
        <v>85</v>
      </c>
      <c r="G6" s="26" t="s">
        <v>41</v>
      </c>
      <c r="H6" s="28"/>
      <c r="I6" s="2" t="s">
        <v>42</v>
      </c>
      <c r="J6" s="4">
        <f>VLOOKUP(G6,tarieven!$A$5:$H$12,6,FALSE)</f>
        <v>0.7</v>
      </c>
      <c r="K6" s="4" t="s">
        <v>43</v>
      </c>
      <c r="L6" s="30">
        <v>0</v>
      </c>
      <c r="M6" s="4">
        <f t="shared" si="0"/>
        <v>0.7</v>
      </c>
      <c r="N6" s="5">
        <v>0.21</v>
      </c>
      <c r="O6" s="23">
        <f t="shared" ref="O6:O27" si="2">M6*(1+N6)*H6</f>
        <v>0</v>
      </c>
    </row>
    <row r="7" spans="1:15" x14ac:dyDescent="0.25">
      <c r="A7" s="18" t="s">
        <v>87</v>
      </c>
      <c r="B7" s="18" t="s">
        <v>98</v>
      </c>
      <c r="C7" s="53" t="s">
        <v>45</v>
      </c>
      <c r="D7" s="26" t="s">
        <v>39</v>
      </c>
      <c r="E7" s="26" t="s">
        <v>40</v>
      </c>
      <c r="F7" s="26" t="s">
        <v>85</v>
      </c>
      <c r="G7" s="26" t="s">
        <v>64</v>
      </c>
      <c r="H7" s="28"/>
      <c r="I7" s="2" t="s">
        <v>42</v>
      </c>
      <c r="J7" s="4">
        <f>VLOOKUP(G7,tarieven!$A$5:$H$12,6,FALSE)</f>
        <v>0</v>
      </c>
      <c r="K7" s="4" t="s">
        <v>43</v>
      </c>
      <c r="L7" s="30">
        <v>0</v>
      </c>
      <c r="M7" s="4">
        <f t="shared" ref="M7:M27" si="3">J7*(1-L7)</f>
        <v>0</v>
      </c>
      <c r="N7" s="5">
        <v>0.21</v>
      </c>
      <c r="O7" s="23">
        <f t="shared" si="2"/>
        <v>0</v>
      </c>
    </row>
    <row r="8" spans="1:15" x14ac:dyDescent="0.25">
      <c r="A8" s="18" t="s">
        <v>87</v>
      </c>
      <c r="B8" s="18" t="s">
        <v>98</v>
      </c>
      <c r="C8" s="53" t="s">
        <v>45</v>
      </c>
      <c r="D8" s="26" t="s">
        <v>44</v>
      </c>
      <c r="E8" s="26" t="s">
        <v>40</v>
      </c>
      <c r="F8" s="26" t="s">
        <v>85</v>
      </c>
      <c r="G8" s="26" t="s">
        <v>64</v>
      </c>
      <c r="H8" s="28"/>
      <c r="I8" s="2" t="s">
        <v>42</v>
      </c>
      <c r="J8" s="4">
        <f>VLOOKUP(G8,tarieven!$A$5:$H$12,6,FALSE)</f>
        <v>0</v>
      </c>
      <c r="K8" s="4" t="s">
        <v>43</v>
      </c>
      <c r="L8" s="30">
        <v>0</v>
      </c>
      <c r="M8" s="4">
        <f t="shared" si="3"/>
        <v>0</v>
      </c>
      <c r="N8" s="5">
        <v>0.21</v>
      </c>
      <c r="O8" s="23">
        <f t="shared" si="2"/>
        <v>0</v>
      </c>
    </row>
    <row r="9" spans="1:15" x14ac:dyDescent="0.25">
      <c r="A9" s="18" t="s">
        <v>87</v>
      </c>
      <c r="B9" s="18" t="s">
        <v>98</v>
      </c>
      <c r="C9" s="53" t="s">
        <v>45</v>
      </c>
      <c r="D9" s="26" t="s">
        <v>46</v>
      </c>
      <c r="E9" s="26" t="s">
        <v>40</v>
      </c>
      <c r="F9" s="26" t="s">
        <v>85</v>
      </c>
      <c r="G9" s="26" t="s">
        <v>64</v>
      </c>
      <c r="H9" s="28"/>
      <c r="I9" s="2" t="s">
        <v>42</v>
      </c>
      <c r="J9" s="4">
        <f>VLOOKUP(G9,tarieven!$A$5:$H$12,6,FALSE)</f>
        <v>0</v>
      </c>
      <c r="K9" s="4" t="s">
        <v>43</v>
      </c>
      <c r="L9" s="30">
        <v>0</v>
      </c>
      <c r="M9" s="4">
        <f t="shared" si="3"/>
        <v>0</v>
      </c>
      <c r="N9" s="5">
        <v>0.21</v>
      </c>
      <c r="O9" s="23">
        <f t="shared" si="2"/>
        <v>0</v>
      </c>
    </row>
    <row r="10" spans="1:15" x14ac:dyDescent="0.25">
      <c r="A10" s="18" t="s">
        <v>87</v>
      </c>
      <c r="B10" s="18" t="s">
        <v>98</v>
      </c>
      <c r="C10" s="53" t="s">
        <v>47</v>
      </c>
      <c r="D10" s="26" t="s">
        <v>39</v>
      </c>
      <c r="E10" s="26" t="s">
        <v>40</v>
      </c>
      <c r="F10" s="26" t="s">
        <v>85</v>
      </c>
      <c r="G10" s="26" t="s">
        <v>65</v>
      </c>
      <c r="H10" s="28"/>
      <c r="I10" s="2" t="s">
        <v>42</v>
      </c>
      <c r="J10" s="4">
        <f>VLOOKUP(G10,tarieven!$A$5:$H$12,6,FALSE)</f>
        <v>0</v>
      </c>
      <c r="K10" s="4" t="s">
        <v>43</v>
      </c>
      <c r="L10" s="30">
        <v>0</v>
      </c>
      <c r="M10" s="4">
        <f>J10*(1-L10)</f>
        <v>0</v>
      </c>
      <c r="N10" s="5">
        <v>0.21</v>
      </c>
      <c r="O10" s="23">
        <f>M10*(1+N10)*H10</f>
        <v>0</v>
      </c>
    </row>
    <row r="11" spans="1:15" x14ac:dyDescent="0.25">
      <c r="A11" s="18" t="s">
        <v>87</v>
      </c>
      <c r="B11" s="18" t="s">
        <v>98</v>
      </c>
      <c r="C11" s="53" t="s">
        <v>47</v>
      </c>
      <c r="D11" s="26" t="s">
        <v>44</v>
      </c>
      <c r="E11" s="26" t="s">
        <v>40</v>
      </c>
      <c r="F11" s="26" t="s">
        <v>85</v>
      </c>
      <c r="G11" s="26" t="s">
        <v>65</v>
      </c>
      <c r="H11" s="28"/>
      <c r="I11" s="2" t="s">
        <v>42</v>
      </c>
      <c r="J11" s="4">
        <f>VLOOKUP(G11,tarieven!$A$5:$H$12,6,FALSE)</f>
        <v>0</v>
      </c>
      <c r="K11" s="4" t="s">
        <v>43</v>
      </c>
      <c r="L11" s="30">
        <v>0</v>
      </c>
      <c r="M11" s="4">
        <f>J11*(1-L11)</f>
        <v>0</v>
      </c>
      <c r="N11" s="5">
        <v>0.21</v>
      </c>
      <c r="O11" s="23">
        <f>M11*(1+N11)*H11</f>
        <v>0</v>
      </c>
    </row>
    <row r="12" spans="1:15" x14ac:dyDescent="0.25">
      <c r="A12" s="18" t="s">
        <v>87</v>
      </c>
      <c r="B12" s="18" t="s">
        <v>98</v>
      </c>
      <c r="C12" s="53" t="s">
        <v>47</v>
      </c>
      <c r="D12" s="26" t="s">
        <v>46</v>
      </c>
      <c r="E12" s="26" t="s">
        <v>40</v>
      </c>
      <c r="F12" s="26" t="s">
        <v>85</v>
      </c>
      <c r="G12" s="26" t="s">
        <v>65</v>
      </c>
      <c r="H12" s="28"/>
      <c r="I12" s="2" t="s">
        <v>42</v>
      </c>
      <c r="J12" s="4">
        <f>VLOOKUP(G12,tarieven!$A$5:$H$12,6,FALSE)</f>
        <v>0</v>
      </c>
      <c r="K12" s="4" t="s">
        <v>43</v>
      </c>
      <c r="L12" s="30">
        <v>0</v>
      </c>
      <c r="M12" s="4">
        <f>J12*(1-L12)</f>
        <v>0</v>
      </c>
      <c r="N12" s="5">
        <v>0.21</v>
      </c>
      <c r="O12" s="23">
        <f>M12*(1+N12)*H12</f>
        <v>0</v>
      </c>
    </row>
    <row r="13" spans="1:15" x14ac:dyDescent="0.25">
      <c r="A13" s="18" t="s">
        <v>87</v>
      </c>
      <c r="B13" s="18" t="s">
        <v>98</v>
      </c>
      <c r="C13" s="53" t="s">
        <v>48</v>
      </c>
      <c r="D13" s="26" t="s">
        <v>39</v>
      </c>
      <c r="E13" s="26" t="s">
        <v>40</v>
      </c>
      <c r="F13" s="26" t="s">
        <v>85</v>
      </c>
      <c r="G13" s="26" t="s">
        <v>67</v>
      </c>
      <c r="H13" s="28"/>
      <c r="I13" s="2" t="s">
        <v>42</v>
      </c>
      <c r="J13" s="4">
        <f>VLOOKUP(G13,tarieven!$A$5:$H$12,6,FALSE)</f>
        <v>0</v>
      </c>
      <c r="K13" s="4" t="s">
        <v>43</v>
      </c>
      <c r="L13" s="30">
        <v>0</v>
      </c>
      <c r="M13" s="4">
        <f t="shared" si="3"/>
        <v>0</v>
      </c>
      <c r="N13" s="5">
        <v>0.21</v>
      </c>
      <c r="O13" s="23">
        <f t="shared" si="2"/>
        <v>0</v>
      </c>
    </row>
    <row r="14" spans="1:15" x14ac:dyDescent="0.25">
      <c r="A14" s="18" t="s">
        <v>87</v>
      </c>
      <c r="B14" s="18" t="s">
        <v>98</v>
      </c>
      <c r="C14" s="53" t="s">
        <v>48</v>
      </c>
      <c r="D14" s="26" t="s">
        <v>44</v>
      </c>
      <c r="E14" s="26" t="s">
        <v>40</v>
      </c>
      <c r="F14" s="26" t="s">
        <v>85</v>
      </c>
      <c r="G14" s="26" t="s">
        <v>67</v>
      </c>
      <c r="H14" s="28"/>
      <c r="I14" s="2" t="s">
        <v>42</v>
      </c>
      <c r="J14" s="4">
        <f>VLOOKUP(G14,tarieven!$A$5:$H$12,6,FALSE)</f>
        <v>0</v>
      </c>
      <c r="K14" s="4" t="s">
        <v>43</v>
      </c>
      <c r="L14" s="30">
        <v>0</v>
      </c>
      <c r="M14" s="4">
        <f t="shared" si="3"/>
        <v>0</v>
      </c>
      <c r="N14" s="5">
        <v>0.21</v>
      </c>
      <c r="O14" s="23">
        <f t="shared" si="2"/>
        <v>0</v>
      </c>
    </row>
    <row r="15" spans="1:15" x14ac:dyDescent="0.25">
      <c r="A15" s="18" t="s">
        <v>87</v>
      </c>
      <c r="B15" s="18" t="s">
        <v>98</v>
      </c>
      <c r="C15" s="53" t="s">
        <v>48</v>
      </c>
      <c r="D15" s="26" t="s">
        <v>46</v>
      </c>
      <c r="E15" s="26" t="s">
        <v>40</v>
      </c>
      <c r="F15" s="26" t="s">
        <v>85</v>
      </c>
      <c r="G15" s="26" t="s">
        <v>67</v>
      </c>
      <c r="H15" s="28"/>
      <c r="I15" s="2" t="s">
        <v>42</v>
      </c>
      <c r="J15" s="4">
        <f>VLOOKUP(G15,tarieven!$A$5:$H$12,6,FALSE)</f>
        <v>0</v>
      </c>
      <c r="K15" s="4" t="s">
        <v>43</v>
      </c>
      <c r="L15" s="30">
        <v>0</v>
      </c>
      <c r="M15" s="4">
        <f t="shared" si="3"/>
        <v>0</v>
      </c>
      <c r="N15" s="5">
        <v>0.21</v>
      </c>
      <c r="O15" s="23">
        <f t="shared" si="2"/>
        <v>0</v>
      </c>
    </row>
    <row r="16" spans="1:15" x14ac:dyDescent="0.25">
      <c r="A16" s="18" t="s">
        <v>87</v>
      </c>
      <c r="B16" s="18" t="s">
        <v>98</v>
      </c>
      <c r="C16" s="53" t="s">
        <v>92</v>
      </c>
      <c r="D16" s="26" t="s">
        <v>96</v>
      </c>
      <c r="E16" s="26" t="s">
        <v>40</v>
      </c>
      <c r="F16" s="26" t="s">
        <v>81</v>
      </c>
      <c r="G16" s="26" t="s">
        <v>65</v>
      </c>
      <c r="H16" s="28"/>
      <c r="I16" s="2" t="s">
        <v>42</v>
      </c>
      <c r="J16" s="4">
        <f>VLOOKUP(G16,tarieven!$A$5:$H$12,6,FALSE)</f>
        <v>0</v>
      </c>
      <c r="K16" s="4" t="s">
        <v>43</v>
      </c>
      <c r="L16" s="30">
        <v>0</v>
      </c>
      <c r="M16" s="4">
        <f t="shared" ref="M16:M19" si="4">J16*(1-L16)</f>
        <v>0</v>
      </c>
      <c r="N16" s="5">
        <v>0.21</v>
      </c>
      <c r="O16" s="23">
        <f t="shared" ref="O16:O19" si="5">M16*(1+N16)*H16</f>
        <v>0</v>
      </c>
    </row>
    <row r="17" spans="1:15" x14ac:dyDescent="0.25">
      <c r="A17" s="18" t="s">
        <v>87</v>
      </c>
      <c r="B17" s="18" t="s">
        <v>98</v>
      </c>
      <c r="C17" s="53" t="s">
        <v>92</v>
      </c>
      <c r="D17" s="26" t="s">
        <v>96</v>
      </c>
      <c r="E17" s="26" t="s">
        <v>40</v>
      </c>
      <c r="F17" s="26" t="s">
        <v>82</v>
      </c>
      <c r="G17" s="26" t="s">
        <v>65</v>
      </c>
      <c r="H17" s="28"/>
      <c r="I17" s="2" t="s">
        <v>42</v>
      </c>
      <c r="J17" s="4">
        <f>VLOOKUP(G17,tarieven!$A$5:$H$12,6,FALSE)</f>
        <v>0</v>
      </c>
      <c r="K17" s="4" t="s">
        <v>43</v>
      </c>
      <c r="L17" s="30">
        <v>0</v>
      </c>
      <c r="M17" s="4">
        <f t="shared" si="4"/>
        <v>0</v>
      </c>
      <c r="N17" s="5">
        <v>0.21</v>
      </c>
      <c r="O17" s="23">
        <f t="shared" si="5"/>
        <v>0</v>
      </c>
    </row>
    <row r="18" spans="1:15" x14ac:dyDescent="0.25">
      <c r="A18" s="18" t="s">
        <v>87</v>
      </c>
      <c r="B18" s="18" t="s">
        <v>98</v>
      </c>
      <c r="C18" s="53" t="s">
        <v>92</v>
      </c>
      <c r="D18" s="26" t="s">
        <v>96</v>
      </c>
      <c r="E18" s="26" t="s">
        <v>40</v>
      </c>
      <c r="F18" s="26" t="s">
        <v>83</v>
      </c>
      <c r="G18" s="26" t="s">
        <v>65</v>
      </c>
      <c r="H18" s="28"/>
      <c r="I18" s="2" t="s">
        <v>42</v>
      </c>
      <c r="J18" s="4">
        <f>VLOOKUP(G18,tarieven!$A$5:$H$12,6,FALSE)</f>
        <v>0</v>
      </c>
      <c r="K18" s="4" t="s">
        <v>43</v>
      </c>
      <c r="L18" s="30">
        <v>0</v>
      </c>
      <c r="M18" s="4">
        <f t="shared" si="4"/>
        <v>0</v>
      </c>
      <c r="N18" s="5">
        <v>0.21</v>
      </c>
      <c r="O18" s="23">
        <f t="shared" si="5"/>
        <v>0</v>
      </c>
    </row>
    <row r="19" spans="1:15" x14ac:dyDescent="0.25">
      <c r="A19" s="18" t="s">
        <v>87</v>
      </c>
      <c r="B19" s="18" t="s">
        <v>98</v>
      </c>
      <c r="C19" s="53" t="s">
        <v>92</v>
      </c>
      <c r="D19" s="26" t="s">
        <v>96</v>
      </c>
      <c r="E19" s="26" t="s">
        <v>40</v>
      </c>
      <c r="F19" s="26" t="s">
        <v>84</v>
      </c>
      <c r="G19" s="26" t="s">
        <v>65</v>
      </c>
      <c r="H19" s="28"/>
      <c r="I19" s="2" t="s">
        <v>42</v>
      </c>
      <c r="J19" s="4">
        <f>VLOOKUP(G19,tarieven!$A$5:$H$12,6,FALSE)</f>
        <v>0</v>
      </c>
      <c r="K19" s="4" t="s">
        <v>43</v>
      </c>
      <c r="L19" s="30">
        <v>0</v>
      </c>
      <c r="M19" s="4">
        <f t="shared" si="4"/>
        <v>0</v>
      </c>
      <c r="N19" s="5">
        <v>0.21</v>
      </c>
      <c r="O19" s="23">
        <f t="shared" si="5"/>
        <v>0</v>
      </c>
    </row>
    <row r="20" spans="1:15" x14ac:dyDescent="0.25">
      <c r="A20" s="18" t="s">
        <v>87</v>
      </c>
      <c r="B20" s="18" t="s">
        <v>98</v>
      </c>
      <c r="C20" s="53" t="s">
        <v>93</v>
      </c>
      <c r="D20" s="26" t="s">
        <v>39</v>
      </c>
      <c r="E20" s="26" t="s">
        <v>40</v>
      </c>
      <c r="F20" s="26" t="s">
        <v>85</v>
      </c>
      <c r="G20" s="26"/>
      <c r="H20" s="28"/>
      <c r="I20" s="2" t="s">
        <v>42</v>
      </c>
      <c r="J20" s="4" t="e">
        <f>VLOOKUP(G20,tarieven!$A$5:$H$12,6,FALSE)</f>
        <v>#N/A</v>
      </c>
      <c r="K20" s="4" t="s">
        <v>43</v>
      </c>
      <c r="L20" s="30">
        <v>0</v>
      </c>
      <c r="M20" s="4" t="e">
        <f t="shared" si="3"/>
        <v>#N/A</v>
      </c>
      <c r="N20" s="5">
        <v>0.21</v>
      </c>
      <c r="O20" s="23" t="e">
        <f t="shared" si="2"/>
        <v>#N/A</v>
      </c>
    </row>
    <row r="21" spans="1:15" x14ac:dyDescent="0.25">
      <c r="A21" s="18" t="s">
        <v>87</v>
      </c>
      <c r="B21" s="18" t="s">
        <v>98</v>
      </c>
      <c r="C21" s="53" t="s">
        <v>93</v>
      </c>
      <c r="D21" s="26" t="s">
        <v>44</v>
      </c>
      <c r="E21" s="26" t="s">
        <v>40</v>
      </c>
      <c r="F21" s="26" t="s">
        <v>85</v>
      </c>
      <c r="G21" s="26"/>
      <c r="H21" s="28"/>
      <c r="I21" s="2" t="s">
        <v>42</v>
      </c>
      <c r="J21" s="4" t="e">
        <f>VLOOKUP(G21,tarieven!$A$5:$H$12,6,FALSE)</f>
        <v>#N/A</v>
      </c>
      <c r="K21" s="4" t="s">
        <v>43</v>
      </c>
      <c r="L21" s="30">
        <v>0</v>
      </c>
      <c r="M21" s="4" t="e">
        <f t="shared" si="3"/>
        <v>#N/A</v>
      </c>
      <c r="N21" s="5">
        <v>0.21</v>
      </c>
      <c r="O21" s="23" t="e">
        <f t="shared" si="2"/>
        <v>#N/A</v>
      </c>
    </row>
    <row r="22" spans="1:15" x14ac:dyDescent="0.25">
      <c r="A22" s="18" t="s">
        <v>87</v>
      </c>
      <c r="B22" s="18" t="s">
        <v>98</v>
      </c>
      <c r="C22" s="53" t="s">
        <v>93</v>
      </c>
      <c r="D22" s="26" t="s">
        <v>46</v>
      </c>
      <c r="E22" s="26" t="s">
        <v>40</v>
      </c>
      <c r="F22" s="26" t="s">
        <v>85</v>
      </c>
      <c r="G22" s="26"/>
      <c r="H22" s="28"/>
      <c r="I22" s="2" t="s">
        <v>42</v>
      </c>
      <c r="J22" s="4" t="e">
        <f>VLOOKUP(G22,tarieven!$A$5:$H$12,6,FALSE)</f>
        <v>#N/A</v>
      </c>
      <c r="K22" s="4" t="s">
        <v>43</v>
      </c>
      <c r="L22" s="30">
        <v>0</v>
      </c>
      <c r="M22" s="4" t="e">
        <f t="shared" si="3"/>
        <v>#N/A</v>
      </c>
      <c r="N22" s="5">
        <v>0.21</v>
      </c>
      <c r="O22" s="23" t="e">
        <f t="shared" si="2"/>
        <v>#N/A</v>
      </c>
    </row>
    <row r="23" spans="1:15" x14ac:dyDescent="0.25">
      <c r="A23" s="18" t="s">
        <v>87</v>
      </c>
      <c r="B23" s="18" t="s">
        <v>98</v>
      </c>
      <c r="C23" s="54" t="s">
        <v>94</v>
      </c>
      <c r="D23" s="26" t="s">
        <v>39</v>
      </c>
      <c r="E23" s="26" t="s">
        <v>40</v>
      </c>
      <c r="F23" s="26" t="s">
        <v>85</v>
      </c>
      <c r="G23" s="26"/>
      <c r="H23" s="28"/>
      <c r="I23" s="2" t="s">
        <v>42</v>
      </c>
      <c r="J23" s="4" t="e">
        <f>VLOOKUP(G23,tarieven!$A$5:$H$12,6,FALSE)</f>
        <v>#N/A</v>
      </c>
      <c r="K23" s="4" t="s">
        <v>43</v>
      </c>
      <c r="L23" s="30">
        <v>0</v>
      </c>
      <c r="M23" s="4" t="e">
        <f t="shared" si="3"/>
        <v>#N/A</v>
      </c>
      <c r="N23" s="5">
        <v>0.21</v>
      </c>
      <c r="O23" s="23" t="e">
        <f t="shared" si="2"/>
        <v>#N/A</v>
      </c>
    </row>
    <row r="24" spans="1:15" x14ac:dyDescent="0.25">
      <c r="A24" s="18" t="s">
        <v>87</v>
      </c>
      <c r="B24" s="18" t="s">
        <v>98</v>
      </c>
      <c r="C24" s="54" t="s">
        <v>94</v>
      </c>
      <c r="D24" s="26" t="s">
        <v>44</v>
      </c>
      <c r="E24" s="26" t="s">
        <v>40</v>
      </c>
      <c r="F24" s="26" t="s">
        <v>85</v>
      </c>
      <c r="G24" s="26"/>
      <c r="H24" s="28"/>
      <c r="I24" s="2" t="s">
        <v>42</v>
      </c>
      <c r="J24" s="4" t="e">
        <f>VLOOKUP(G24,tarieven!$A$5:$H$12,6,FALSE)</f>
        <v>#N/A</v>
      </c>
      <c r="K24" s="4" t="s">
        <v>43</v>
      </c>
      <c r="L24" s="30">
        <v>0</v>
      </c>
      <c r="M24" s="4" t="e">
        <f t="shared" si="3"/>
        <v>#N/A</v>
      </c>
      <c r="N24" s="5">
        <v>0.21</v>
      </c>
      <c r="O24" s="23" t="e">
        <f t="shared" si="2"/>
        <v>#N/A</v>
      </c>
    </row>
    <row r="25" spans="1:15" x14ac:dyDescent="0.25">
      <c r="A25" s="18" t="s">
        <v>87</v>
      </c>
      <c r="B25" s="18" t="s">
        <v>98</v>
      </c>
      <c r="C25" s="54" t="s">
        <v>94</v>
      </c>
      <c r="D25" s="26" t="s">
        <v>46</v>
      </c>
      <c r="E25" s="26" t="s">
        <v>40</v>
      </c>
      <c r="F25" s="26" t="s">
        <v>85</v>
      </c>
      <c r="G25" s="26"/>
      <c r="H25" s="28"/>
      <c r="I25" s="2" t="s">
        <v>42</v>
      </c>
      <c r="J25" s="4" t="e">
        <f>VLOOKUP(G25,tarieven!$A$5:$H$12,6,FALSE)</f>
        <v>#N/A</v>
      </c>
      <c r="K25" s="4" t="s">
        <v>43</v>
      </c>
      <c r="L25" s="30">
        <v>0</v>
      </c>
      <c r="M25" s="4" t="e">
        <f t="shared" si="3"/>
        <v>#N/A</v>
      </c>
      <c r="N25" s="5">
        <v>0.21</v>
      </c>
      <c r="O25" s="23" t="e">
        <f t="shared" si="2"/>
        <v>#N/A</v>
      </c>
    </row>
    <row r="26" spans="1:15" x14ac:dyDescent="0.25">
      <c r="A26" s="18" t="s">
        <v>87</v>
      </c>
      <c r="B26" s="18" t="s">
        <v>98</v>
      </c>
      <c r="C26" s="2" t="s">
        <v>95</v>
      </c>
      <c r="D26" s="26" t="s">
        <v>39</v>
      </c>
      <c r="E26" s="26" t="s">
        <v>40</v>
      </c>
      <c r="F26" s="26" t="s">
        <v>85</v>
      </c>
      <c r="G26" s="26"/>
      <c r="H26" s="28"/>
      <c r="I26" s="2" t="s">
        <v>42</v>
      </c>
      <c r="J26" s="4" t="e">
        <f>VLOOKUP(G26,tarieven!$A$5:$H$12,6,FALSE)</f>
        <v>#N/A</v>
      </c>
      <c r="K26" s="4" t="s">
        <v>43</v>
      </c>
      <c r="L26" s="30">
        <v>0</v>
      </c>
      <c r="M26" s="4" t="e">
        <f t="shared" si="3"/>
        <v>#N/A</v>
      </c>
      <c r="N26" s="5">
        <v>0.21</v>
      </c>
      <c r="O26" s="23" t="e">
        <f t="shared" si="2"/>
        <v>#N/A</v>
      </c>
    </row>
    <row r="27" spans="1:15" x14ac:dyDescent="0.25">
      <c r="A27" s="18" t="s">
        <v>87</v>
      </c>
      <c r="B27" s="18" t="s">
        <v>98</v>
      </c>
      <c r="C27" s="2" t="s">
        <v>95</v>
      </c>
      <c r="D27" s="26" t="s">
        <v>44</v>
      </c>
      <c r="E27" s="26" t="s">
        <v>40</v>
      </c>
      <c r="F27" s="26" t="s">
        <v>85</v>
      </c>
      <c r="G27" s="26"/>
      <c r="H27" s="28"/>
      <c r="I27" s="2" t="s">
        <v>42</v>
      </c>
      <c r="J27" s="4" t="e">
        <f>VLOOKUP(G27,tarieven!$A$5:$H$12,6,FALSE)</f>
        <v>#N/A</v>
      </c>
      <c r="K27" s="4" t="s">
        <v>43</v>
      </c>
      <c r="L27" s="30">
        <v>0</v>
      </c>
      <c r="M27" s="4" t="e">
        <f t="shared" si="3"/>
        <v>#N/A</v>
      </c>
      <c r="N27" s="5">
        <v>0.21</v>
      </c>
      <c r="O27" s="23" t="e">
        <f t="shared" si="2"/>
        <v>#N/A</v>
      </c>
    </row>
    <row r="28" spans="1:15" x14ac:dyDescent="0.25">
      <c r="A28" s="18" t="s">
        <v>87</v>
      </c>
      <c r="B28" s="18" t="s">
        <v>99</v>
      </c>
      <c r="C28" s="53" t="s">
        <v>75</v>
      </c>
      <c r="D28" s="26" t="s">
        <v>39</v>
      </c>
      <c r="E28" s="26" t="s">
        <v>40</v>
      </c>
      <c r="F28" s="26" t="s">
        <v>85</v>
      </c>
      <c r="G28" s="26"/>
      <c r="H28" s="28"/>
      <c r="I28" s="2" t="s">
        <v>42</v>
      </c>
      <c r="J28" s="4" t="e">
        <f>VLOOKUP(G28,tarieven!$A$5:$H$12,6,FALSE)</f>
        <v>#N/A</v>
      </c>
      <c r="K28" s="4" t="s">
        <v>43</v>
      </c>
      <c r="L28" s="30">
        <v>0</v>
      </c>
      <c r="M28" s="4" t="e">
        <f t="shared" si="0"/>
        <v>#N/A</v>
      </c>
      <c r="N28" s="5">
        <v>0.21</v>
      </c>
      <c r="O28" s="23" t="e">
        <f t="shared" si="1"/>
        <v>#N/A</v>
      </c>
    </row>
    <row r="29" spans="1:15" x14ac:dyDescent="0.25">
      <c r="A29" s="18" t="s">
        <v>87</v>
      </c>
      <c r="B29" s="18" t="s">
        <v>99</v>
      </c>
      <c r="C29" s="53" t="s">
        <v>75</v>
      </c>
      <c r="D29" s="26" t="s">
        <v>44</v>
      </c>
      <c r="E29" s="26" t="s">
        <v>40</v>
      </c>
      <c r="F29" s="26" t="s">
        <v>85</v>
      </c>
      <c r="G29" s="26"/>
      <c r="H29" s="28"/>
      <c r="I29" s="2" t="s">
        <v>42</v>
      </c>
      <c r="J29" s="4" t="e">
        <f>VLOOKUP(G29,tarieven!$A$5:$H$12,6,FALSE)</f>
        <v>#N/A</v>
      </c>
      <c r="K29" s="4" t="s">
        <v>43</v>
      </c>
      <c r="L29" s="30">
        <v>0</v>
      </c>
      <c r="M29" s="4" t="e">
        <f t="shared" ref="M29:M30" si="6">J29*(1-L29)</f>
        <v>#N/A</v>
      </c>
      <c r="N29" s="5">
        <v>0.21</v>
      </c>
      <c r="O29" s="23" t="e">
        <f t="shared" ref="O29:O30" si="7">M29*(1+N29)*H29</f>
        <v>#N/A</v>
      </c>
    </row>
    <row r="30" spans="1:15" x14ac:dyDescent="0.25">
      <c r="A30" s="18" t="s">
        <v>87</v>
      </c>
      <c r="B30" s="18" t="s">
        <v>99</v>
      </c>
      <c r="C30" s="53" t="s">
        <v>75</v>
      </c>
      <c r="D30" s="26" t="s">
        <v>39</v>
      </c>
      <c r="E30" s="26" t="s">
        <v>40</v>
      </c>
      <c r="F30" s="26" t="s">
        <v>85</v>
      </c>
      <c r="G30" s="26"/>
      <c r="H30" s="28"/>
      <c r="I30" s="2" t="s">
        <v>42</v>
      </c>
      <c r="J30" s="4" t="e">
        <f>VLOOKUP(G30,tarieven!$A$5:$H$12,6,FALSE)</f>
        <v>#N/A</v>
      </c>
      <c r="K30" s="4" t="s">
        <v>43</v>
      </c>
      <c r="L30" s="30">
        <v>0</v>
      </c>
      <c r="M30" s="4" t="e">
        <f t="shared" si="6"/>
        <v>#N/A</v>
      </c>
      <c r="N30" s="5">
        <v>0.21</v>
      </c>
      <c r="O30" s="23" t="e">
        <f t="shared" si="7"/>
        <v>#N/A</v>
      </c>
    </row>
    <row r="31" spans="1:15" x14ac:dyDescent="0.25">
      <c r="A31" s="18" t="s">
        <v>87</v>
      </c>
      <c r="B31" s="18" t="s">
        <v>99</v>
      </c>
      <c r="C31" s="53" t="s">
        <v>75</v>
      </c>
      <c r="D31" s="26" t="s">
        <v>44</v>
      </c>
      <c r="E31" s="26" t="s">
        <v>40</v>
      </c>
      <c r="F31" s="26" t="s">
        <v>85</v>
      </c>
      <c r="G31" s="26"/>
      <c r="H31" s="28"/>
      <c r="I31" s="2" t="s">
        <v>42</v>
      </c>
      <c r="J31" s="4" t="e">
        <f>VLOOKUP(G31,tarieven!$A$5:$H$12,6,FALSE)</f>
        <v>#N/A</v>
      </c>
      <c r="K31" s="4" t="s">
        <v>43</v>
      </c>
      <c r="L31" s="30">
        <v>0</v>
      </c>
      <c r="M31" s="4" t="e">
        <f t="shared" ref="M31" si="8">J31*(1-L31)</f>
        <v>#N/A</v>
      </c>
      <c r="N31" s="5">
        <v>0.21</v>
      </c>
      <c r="O31" s="23" t="e">
        <f t="shared" ref="O31" si="9">M31*(1+N31)*H31</f>
        <v>#N/A</v>
      </c>
    </row>
    <row r="32" spans="1:15" x14ac:dyDescent="0.25">
      <c r="A32" s="18" t="s">
        <v>87</v>
      </c>
      <c r="B32" s="18" t="s">
        <v>99</v>
      </c>
      <c r="C32" s="53" t="s">
        <v>76</v>
      </c>
      <c r="D32" s="26" t="s">
        <v>46</v>
      </c>
      <c r="E32" s="26" t="s">
        <v>40</v>
      </c>
      <c r="F32" s="26" t="s">
        <v>85</v>
      </c>
      <c r="G32" s="26"/>
      <c r="H32" s="28"/>
      <c r="I32" s="2" t="s">
        <v>42</v>
      </c>
      <c r="J32" s="4" t="e">
        <f>VLOOKUP(G32,tarieven!$A$5:$H$12,6,FALSE)</f>
        <v>#N/A</v>
      </c>
      <c r="K32" s="4" t="s">
        <v>43</v>
      </c>
      <c r="L32" s="30">
        <v>0</v>
      </c>
      <c r="M32" s="4" t="e">
        <f t="shared" si="0"/>
        <v>#N/A</v>
      </c>
      <c r="N32" s="5">
        <v>0.21</v>
      </c>
      <c r="O32" s="23" t="e">
        <f t="shared" si="1"/>
        <v>#N/A</v>
      </c>
    </row>
    <row r="33" spans="1:15" x14ac:dyDescent="0.25">
      <c r="A33" s="18" t="s">
        <v>87</v>
      </c>
      <c r="B33" s="18" t="s">
        <v>99</v>
      </c>
      <c r="C33" s="53" t="s">
        <v>76</v>
      </c>
      <c r="D33" s="26" t="s">
        <v>39</v>
      </c>
      <c r="E33" s="26" t="s">
        <v>40</v>
      </c>
      <c r="F33" s="26" t="s">
        <v>85</v>
      </c>
      <c r="G33" s="26"/>
      <c r="H33" s="28"/>
      <c r="I33" s="2" t="s">
        <v>42</v>
      </c>
      <c r="J33" s="4" t="e">
        <f>VLOOKUP(G33,tarieven!$A$5:$H$12,6,FALSE)</f>
        <v>#N/A</v>
      </c>
      <c r="K33" s="4" t="s">
        <v>43</v>
      </c>
      <c r="L33" s="30">
        <v>0</v>
      </c>
      <c r="M33" s="4" t="e">
        <f t="shared" si="0"/>
        <v>#N/A</v>
      </c>
      <c r="N33" s="5">
        <v>0.21</v>
      </c>
      <c r="O33" s="23" t="e">
        <f t="shared" si="1"/>
        <v>#N/A</v>
      </c>
    </row>
    <row r="34" spans="1:15" x14ac:dyDescent="0.25">
      <c r="A34" s="18" t="s">
        <v>87</v>
      </c>
      <c r="B34" s="18" t="s">
        <v>99</v>
      </c>
      <c r="C34" s="53" t="s">
        <v>76</v>
      </c>
      <c r="D34" s="26" t="s">
        <v>46</v>
      </c>
      <c r="E34" s="26" t="s">
        <v>40</v>
      </c>
      <c r="F34" s="26" t="s">
        <v>85</v>
      </c>
      <c r="G34" s="26"/>
      <c r="H34" s="28"/>
      <c r="I34" s="2" t="s">
        <v>42</v>
      </c>
      <c r="J34" s="4" t="e">
        <f>VLOOKUP(G34,tarieven!$A$5:$H$12,6,FALSE)</f>
        <v>#N/A</v>
      </c>
      <c r="K34" s="4" t="s">
        <v>43</v>
      </c>
      <c r="L34" s="30">
        <v>0</v>
      </c>
      <c r="M34" s="4" t="e">
        <f t="shared" ref="M34:M37" si="10">J34*(1-L34)</f>
        <v>#N/A</v>
      </c>
      <c r="N34" s="5">
        <v>0.21</v>
      </c>
      <c r="O34" s="23" t="e">
        <f t="shared" ref="O34:O37" si="11">M34*(1+N34)*H34</f>
        <v>#N/A</v>
      </c>
    </row>
    <row r="35" spans="1:15" x14ac:dyDescent="0.25">
      <c r="A35" s="18" t="s">
        <v>87</v>
      </c>
      <c r="B35" s="18" t="s">
        <v>99</v>
      </c>
      <c r="C35" s="53" t="s">
        <v>76</v>
      </c>
      <c r="D35" s="26" t="s">
        <v>39</v>
      </c>
      <c r="E35" s="26" t="s">
        <v>40</v>
      </c>
      <c r="F35" s="26" t="s">
        <v>85</v>
      </c>
      <c r="G35" s="26"/>
      <c r="H35" s="28"/>
      <c r="I35" s="2" t="s">
        <v>42</v>
      </c>
      <c r="J35" s="4" t="e">
        <f>VLOOKUP(G35,tarieven!$A$5:$H$12,6,FALSE)</f>
        <v>#N/A</v>
      </c>
      <c r="K35" s="4" t="s">
        <v>43</v>
      </c>
      <c r="L35" s="30">
        <v>0</v>
      </c>
      <c r="M35" s="4" t="e">
        <f t="shared" si="10"/>
        <v>#N/A</v>
      </c>
      <c r="N35" s="5">
        <v>0.21</v>
      </c>
      <c r="O35" s="23" t="e">
        <f t="shared" si="11"/>
        <v>#N/A</v>
      </c>
    </row>
    <row r="36" spans="1:15" x14ac:dyDescent="0.25">
      <c r="A36" s="18" t="s">
        <v>87</v>
      </c>
      <c r="B36" s="18" t="s">
        <v>99</v>
      </c>
      <c r="C36" s="53" t="s">
        <v>77</v>
      </c>
      <c r="D36" s="26" t="s">
        <v>44</v>
      </c>
      <c r="E36" s="26" t="s">
        <v>40</v>
      </c>
      <c r="F36" s="26" t="s">
        <v>85</v>
      </c>
      <c r="G36" s="26"/>
      <c r="H36" s="28"/>
      <c r="I36" s="2" t="s">
        <v>42</v>
      </c>
      <c r="J36" s="4" t="e">
        <f>VLOOKUP(G36,tarieven!$A$5:$H$12,6,FALSE)</f>
        <v>#N/A</v>
      </c>
      <c r="K36" s="4" t="s">
        <v>43</v>
      </c>
      <c r="L36" s="30">
        <v>0</v>
      </c>
      <c r="M36" s="4" t="e">
        <f t="shared" si="10"/>
        <v>#N/A</v>
      </c>
      <c r="N36" s="5">
        <v>0.21</v>
      </c>
      <c r="O36" s="23" t="e">
        <f t="shared" si="11"/>
        <v>#N/A</v>
      </c>
    </row>
    <row r="37" spans="1:15" x14ac:dyDescent="0.25">
      <c r="A37" s="18" t="s">
        <v>87</v>
      </c>
      <c r="B37" s="18" t="s">
        <v>99</v>
      </c>
      <c r="C37" s="53" t="s">
        <v>77</v>
      </c>
      <c r="D37" s="26" t="s">
        <v>46</v>
      </c>
      <c r="E37" s="26" t="s">
        <v>40</v>
      </c>
      <c r="F37" s="26" t="s">
        <v>85</v>
      </c>
      <c r="G37" s="26"/>
      <c r="H37" s="28"/>
      <c r="I37" s="2" t="s">
        <v>42</v>
      </c>
      <c r="J37" s="4" t="e">
        <f>VLOOKUP(G37,tarieven!$A$5:$H$12,6,FALSE)</f>
        <v>#N/A</v>
      </c>
      <c r="K37" s="4" t="s">
        <v>43</v>
      </c>
      <c r="L37" s="30">
        <v>0</v>
      </c>
      <c r="M37" s="4" t="e">
        <f t="shared" si="10"/>
        <v>#N/A</v>
      </c>
      <c r="N37" s="5">
        <v>0.21</v>
      </c>
      <c r="O37" s="23" t="e">
        <f t="shared" si="11"/>
        <v>#N/A</v>
      </c>
    </row>
    <row r="38" spans="1:15" x14ac:dyDescent="0.25">
      <c r="A38" s="18" t="s">
        <v>87</v>
      </c>
      <c r="B38" s="18" t="s">
        <v>99</v>
      </c>
      <c r="C38" s="53" t="s">
        <v>77</v>
      </c>
      <c r="D38" s="26" t="s">
        <v>44</v>
      </c>
      <c r="E38" s="26" t="s">
        <v>40</v>
      </c>
      <c r="F38" s="26" t="s">
        <v>85</v>
      </c>
      <c r="G38" s="26"/>
      <c r="H38" s="28"/>
      <c r="I38" s="2" t="s">
        <v>42</v>
      </c>
      <c r="J38" s="4" t="e">
        <f>VLOOKUP(G38,tarieven!$A$5:$H$12,6,FALSE)</f>
        <v>#N/A</v>
      </c>
      <c r="K38" s="4" t="s">
        <v>43</v>
      </c>
      <c r="L38" s="30">
        <v>0</v>
      </c>
      <c r="M38" s="4" t="e">
        <f t="shared" si="0"/>
        <v>#N/A</v>
      </c>
      <c r="N38" s="5">
        <v>0.21</v>
      </c>
      <c r="O38" s="23" t="e">
        <f t="shared" si="1"/>
        <v>#N/A</v>
      </c>
    </row>
    <row r="39" spans="1:15" x14ac:dyDescent="0.25">
      <c r="A39" s="18" t="s">
        <v>87</v>
      </c>
      <c r="B39" s="18" t="s">
        <v>99</v>
      </c>
      <c r="C39" s="53" t="s">
        <v>77</v>
      </c>
      <c r="D39" s="26" t="s">
        <v>46</v>
      </c>
      <c r="E39" s="26" t="s">
        <v>40</v>
      </c>
      <c r="F39" s="26" t="s">
        <v>85</v>
      </c>
      <c r="G39" s="26"/>
      <c r="H39" s="28"/>
      <c r="I39" s="2" t="s">
        <v>42</v>
      </c>
      <c r="J39" s="4" t="e">
        <f>VLOOKUP(G39,tarieven!$A$5:$H$12,6,FALSE)</f>
        <v>#N/A</v>
      </c>
      <c r="K39" s="4" t="s">
        <v>43</v>
      </c>
      <c r="L39" s="30">
        <v>0</v>
      </c>
      <c r="M39" s="4" t="e">
        <f t="shared" si="0"/>
        <v>#N/A</v>
      </c>
      <c r="N39" s="5">
        <v>0.21</v>
      </c>
      <c r="O39" s="23" t="e">
        <f t="shared" si="1"/>
        <v>#N/A</v>
      </c>
    </row>
    <row r="40" spans="1:15" x14ac:dyDescent="0.25">
      <c r="A40" s="18" t="s">
        <v>87</v>
      </c>
      <c r="B40" s="18" t="s">
        <v>99</v>
      </c>
      <c r="C40" s="54" t="s">
        <v>78</v>
      </c>
      <c r="D40" s="26" t="s">
        <v>39</v>
      </c>
      <c r="E40" s="26" t="s">
        <v>40</v>
      </c>
      <c r="F40" s="26" t="s">
        <v>85</v>
      </c>
      <c r="G40" s="26"/>
      <c r="H40" s="28"/>
      <c r="I40" s="2" t="s">
        <v>42</v>
      </c>
      <c r="J40" s="4" t="e">
        <f>VLOOKUP(G40,tarieven!$A$5:$H$12,6,FALSE)</f>
        <v>#N/A</v>
      </c>
      <c r="K40" s="4" t="s">
        <v>43</v>
      </c>
      <c r="L40" s="30">
        <v>0</v>
      </c>
      <c r="M40" s="4" t="e">
        <f t="shared" ref="M40:M41" si="12">J40*(1-L40)</f>
        <v>#N/A</v>
      </c>
      <c r="N40" s="5">
        <v>0.21</v>
      </c>
      <c r="O40" s="23" t="e">
        <f t="shared" ref="O40:O41" si="13">M40*(1+N40)*H40</f>
        <v>#N/A</v>
      </c>
    </row>
    <row r="41" spans="1:15" x14ac:dyDescent="0.25">
      <c r="A41" s="18" t="s">
        <v>87</v>
      </c>
      <c r="B41" s="18" t="s">
        <v>99</v>
      </c>
      <c r="C41" s="54" t="s">
        <v>78</v>
      </c>
      <c r="D41" s="26" t="s">
        <v>44</v>
      </c>
      <c r="E41" s="26" t="s">
        <v>40</v>
      </c>
      <c r="F41" s="26" t="s">
        <v>85</v>
      </c>
      <c r="G41" s="26"/>
      <c r="H41" s="28"/>
      <c r="I41" s="2" t="s">
        <v>42</v>
      </c>
      <c r="J41" s="4" t="e">
        <f>VLOOKUP(G41,tarieven!$A$5:$H$12,6,FALSE)</f>
        <v>#N/A</v>
      </c>
      <c r="K41" s="4" t="s">
        <v>43</v>
      </c>
      <c r="L41" s="30">
        <v>0</v>
      </c>
      <c r="M41" s="4" t="e">
        <f t="shared" si="12"/>
        <v>#N/A</v>
      </c>
      <c r="N41" s="5">
        <v>0.21</v>
      </c>
      <c r="O41" s="23" t="e">
        <f t="shared" si="13"/>
        <v>#N/A</v>
      </c>
    </row>
    <row r="42" spans="1:15" x14ac:dyDescent="0.25">
      <c r="A42" s="18" t="s">
        <v>87</v>
      </c>
      <c r="B42" s="18" t="s">
        <v>99</v>
      </c>
      <c r="C42" s="54" t="s">
        <v>78</v>
      </c>
      <c r="D42" s="26" t="s">
        <v>39</v>
      </c>
      <c r="E42" s="26" t="s">
        <v>40</v>
      </c>
      <c r="F42" s="26" t="s">
        <v>85</v>
      </c>
      <c r="G42" s="26"/>
      <c r="H42" s="28"/>
      <c r="I42" s="2" t="s">
        <v>42</v>
      </c>
      <c r="J42" s="4" t="e">
        <f>VLOOKUP(G42,tarieven!$A$5:$H$12,6,FALSE)</f>
        <v>#N/A</v>
      </c>
      <c r="K42" s="4" t="s">
        <v>43</v>
      </c>
      <c r="L42" s="30">
        <v>0</v>
      </c>
      <c r="M42" s="4" t="e">
        <f t="shared" si="0"/>
        <v>#N/A</v>
      </c>
      <c r="N42" s="5">
        <v>0.21</v>
      </c>
      <c r="O42" s="23" t="e">
        <f t="shared" si="1"/>
        <v>#N/A</v>
      </c>
    </row>
    <row r="43" spans="1:15" x14ac:dyDescent="0.25">
      <c r="A43" s="18" t="s">
        <v>87</v>
      </c>
      <c r="B43" s="18" t="s">
        <v>99</v>
      </c>
      <c r="C43" s="54" t="s">
        <v>78</v>
      </c>
      <c r="D43" s="26" t="s">
        <v>44</v>
      </c>
      <c r="E43" s="26" t="s">
        <v>40</v>
      </c>
      <c r="F43" s="26" t="s">
        <v>85</v>
      </c>
      <c r="G43" s="26"/>
      <c r="H43" s="28"/>
      <c r="I43" s="2" t="s">
        <v>42</v>
      </c>
      <c r="J43" s="4" t="e">
        <f>VLOOKUP(G43,tarieven!$A$5:$H$12,6,FALSE)</f>
        <v>#N/A</v>
      </c>
      <c r="K43" s="4" t="s">
        <v>43</v>
      </c>
      <c r="L43" s="30">
        <v>0</v>
      </c>
      <c r="M43" s="4" t="e">
        <f t="shared" si="0"/>
        <v>#N/A</v>
      </c>
      <c r="N43" s="5">
        <v>0.21</v>
      </c>
      <c r="O43" s="23" t="e">
        <f t="shared" si="1"/>
        <v>#N/A</v>
      </c>
    </row>
    <row r="44" spans="1:15" x14ac:dyDescent="0.25">
      <c r="A44" s="18" t="s">
        <v>87</v>
      </c>
      <c r="B44" s="18" t="s">
        <v>99</v>
      </c>
      <c r="C44" s="54" t="s">
        <v>79</v>
      </c>
      <c r="D44" s="26" t="s">
        <v>39</v>
      </c>
      <c r="E44" s="26" t="s">
        <v>40</v>
      </c>
      <c r="F44" s="26" t="s">
        <v>85</v>
      </c>
      <c r="G44" s="26"/>
      <c r="H44" s="28"/>
      <c r="I44" s="2" t="s">
        <v>42</v>
      </c>
      <c r="J44" s="4" t="e">
        <f>VLOOKUP(G44,tarieven!$A$5:$H$12,6,FALSE)</f>
        <v>#N/A</v>
      </c>
      <c r="K44" s="4" t="s">
        <v>43</v>
      </c>
      <c r="L44" s="30">
        <v>0</v>
      </c>
      <c r="M44" s="4" t="e">
        <f t="shared" si="0"/>
        <v>#N/A</v>
      </c>
      <c r="N44" s="5">
        <v>0.21</v>
      </c>
      <c r="O44" s="23" t="e">
        <f t="shared" si="1"/>
        <v>#N/A</v>
      </c>
    </row>
    <row r="45" spans="1:15" x14ac:dyDescent="0.25">
      <c r="A45" s="18" t="s">
        <v>87</v>
      </c>
      <c r="B45" s="18" t="s">
        <v>99</v>
      </c>
      <c r="C45" s="54" t="s">
        <v>79</v>
      </c>
      <c r="D45" s="26" t="s">
        <v>44</v>
      </c>
      <c r="E45" s="26" t="s">
        <v>40</v>
      </c>
      <c r="F45" s="26" t="s">
        <v>85</v>
      </c>
      <c r="G45" s="26"/>
      <c r="H45" s="28"/>
      <c r="I45" s="2" t="s">
        <v>42</v>
      </c>
      <c r="J45" s="4" t="e">
        <f>VLOOKUP(G45,tarieven!$A$5:$H$12,6,FALSE)</f>
        <v>#N/A</v>
      </c>
      <c r="K45" s="4" t="s">
        <v>43</v>
      </c>
      <c r="L45" s="30">
        <v>0</v>
      </c>
      <c r="M45" s="4" t="e">
        <f t="shared" si="0"/>
        <v>#N/A</v>
      </c>
      <c r="N45" s="5">
        <v>0.21</v>
      </c>
      <c r="O45" s="23" t="e">
        <f t="shared" si="1"/>
        <v>#N/A</v>
      </c>
    </row>
    <row r="46" spans="1:15" x14ac:dyDescent="0.25">
      <c r="A46" s="18" t="s">
        <v>87</v>
      </c>
      <c r="B46" s="18" t="s">
        <v>99</v>
      </c>
      <c r="C46" s="54" t="s">
        <v>79</v>
      </c>
      <c r="D46" s="26" t="s">
        <v>39</v>
      </c>
      <c r="E46" s="26" t="s">
        <v>40</v>
      </c>
      <c r="F46" s="26" t="s">
        <v>85</v>
      </c>
      <c r="G46" s="26"/>
      <c r="H46" s="28"/>
      <c r="I46" s="2" t="s">
        <v>42</v>
      </c>
      <c r="J46" s="4" t="e">
        <f>VLOOKUP(G46,tarieven!$A$5:$H$12,6,FALSE)</f>
        <v>#N/A</v>
      </c>
      <c r="K46" s="4" t="s">
        <v>43</v>
      </c>
      <c r="L46" s="30">
        <v>0</v>
      </c>
      <c r="M46" s="4" t="e">
        <f t="shared" ref="M46:M47" si="14">J46*(1-L46)</f>
        <v>#N/A</v>
      </c>
      <c r="N46" s="5">
        <v>0.21</v>
      </c>
      <c r="O46" s="23" t="e">
        <f t="shared" ref="O46:O47" si="15">M46*(1+N46)*H46</f>
        <v>#N/A</v>
      </c>
    </row>
    <row r="47" spans="1:15" x14ac:dyDescent="0.25">
      <c r="A47" s="18" t="s">
        <v>87</v>
      </c>
      <c r="B47" s="18" t="s">
        <v>99</v>
      </c>
      <c r="C47" s="54" t="s">
        <v>79</v>
      </c>
      <c r="D47" s="26" t="s">
        <v>44</v>
      </c>
      <c r="E47" s="26" t="s">
        <v>40</v>
      </c>
      <c r="F47" s="26" t="s">
        <v>85</v>
      </c>
      <c r="G47" s="26"/>
      <c r="H47" s="28"/>
      <c r="I47" s="2" t="s">
        <v>42</v>
      </c>
      <c r="J47" s="4" t="e">
        <f>VLOOKUP(G47,tarieven!$A$5:$H$12,6,FALSE)</f>
        <v>#N/A</v>
      </c>
      <c r="K47" s="4" t="s">
        <v>43</v>
      </c>
      <c r="L47" s="30">
        <v>0</v>
      </c>
      <c r="M47" s="4" t="e">
        <f t="shared" si="14"/>
        <v>#N/A</v>
      </c>
      <c r="N47" s="5">
        <v>0.21</v>
      </c>
      <c r="O47" s="23" t="e">
        <f t="shared" si="15"/>
        <v>#N/A</v>
      </c>
    </row>
    <row r="48" spans="1:15" x14ac:dyDescent="0.25">
      <c r="A48" s="18" t="s">
        <v>87</v>
      </c>
      <c r="B48" s="18" t="s">
        <v>100</v>
      </c>
      <c r="C48" s="53" t="s">
        <v>75</v>
      </c>
      <c r="D48" s="26" t="s">
        <v>46</v>
      </c>
      <c r="E48" s="26" t="s">
        <v>40</v>
      </c>
      <c r="F48" s="26" t="s">
        <v>85</v>
      </c>
      <c r="G48" s="26"/>
      <c r="H48" s="28"/>
      <c r="I48" s="2" t="s">
        <v>42</v>
      </c>
      <c r="J48" s="4" t="e">
        <f>VLOOKUP(G48,tarieven!$A$5:$H$12,6,FALSE)</f>
        <v>#N/A</v>
      </c>
      <c r="K48" s="4" t="s">
        <v>43</v>
      </c>
      <c r="L48" s="30">
        <v>0</v>
      </c>
      <c r="M48" s="4" t="e">
        <f t="shared" si="0"/>
        <v>#N/A</v>
      </c>
      <c r="N48" s="5">
        <v>0.21</v>
      </c>
      <c r="O48" s="23" t="e">
        <f t="shared" si="1"/>
        <v>#N/A</v>
      </c>
    </row>
    <row r="49" spans="1:15" x14ac:dyDescent="0.25">
      <c r="A49" s="18" t="s">
        <v>87</v>
      </c>
      <c r="B49" s="18" t="s">
        <v>100</v>
      </c>
      <c r="C49" s="53" t="s">
        <v>75</v>
      </c>
      <c r="D49" s="26" t="s">
        <v>39</v>
      </c>
      <c r="E49" s="26" t="s">
        <v>40</v>
      </c>
      <c r="F49" s="26" t="s">
        <v>85</v>
      </c>
      <c r="G49" s="26"/>
      <c r="H49" s="28"/>
      <c r="I49" s="2" t="s">
        <v>42</v>
      </c>
      <c r="J49" s="4" t="e">
        <f>VLOOKUP(G49,tarieven!$A$5:$H$12,6,FALSE)</f>
        <v>#N/A</v>
      </c>
      <c r="K49" s="4" t="s">
        <v>43</v>
      </c>
      <c r="L49" s="30">
        <v>0</v>
      </c>
      <c r="M49" s="4" t="e">
        <f t="shared" si="0"/>
        <v>#N/A</v>
      </c>
      <c r="N49" s="5">
        <v>0.21</v>
      </c>
      <c r="O49" s="23" t="e">
        <f t="shared" si="1"/>
        <v>#N/A</v>
      </c>
    </row>
    <row r="50" spans="1:15" x14ac:dyDescent="0.25">
      <c r="A50" s="18" t="s">
        <v>87</v>
      </c>
      <c r="B50" s="18" t="s">
        <v>100</v>
      </c>
      <c r="C50" s="53" t="s">
        <v>75</v>
      </c>
      <c r="D50" s="26" t="s">
        <v>46</v>
      </c>
      <c r="E50" s="26" t="s">
        <v>40</v>
      </c>
      <c r="F50" s="26" t="s">
        <v>85</v>
      </c>
      <c r="G50" s="26"/>
      <c r="H50" s="28"/>
      <c r="I50" s="2" t="s">
        <v>42</v>
      </c>
      <c r="J50" s="4" t="e">
        <f>VLOOKUP(G50,tarieven!$A$5:$H$12,6,FALSE)</f>
        <v>#N/A</v>
      </c>
      <c r="K50" s="4" t="s">
        <v>43</v>
      </c>
      <c r="L50" s="30">
        <v>0</v>
      </c>
      <c r="M50" s="4" t="e">
        <f t="shared" ref="M50:M53" si="16">J50*(1-L50)</f>
        <v>#N/A</v>
      </c>
      <c r="N50" s="5">
        <v>0.21</v>
      </c>
      <c r="O50" s="23" t="e">
        <f t="shared" ref="O50:O53" si="17">M50*(1+N50)*H50</f>
        <v>#N/A</v>
      </c>
    </row>
    <row r="51" spans="1:15" x14ac:dyDescent="0.25">
      <c r="A51" s="18" t="s">
        <v>87</v>
      </c>
      <c r="B51" s="18" t="s">
        <v>100</v>
      </c>
      <c r="C51" s="53" t="s">
        <v>75</v>
      </c>
      <c r="D51" s="26" t="s">
        <v>39</v>
      </c>
      <c r="E51" s="26" t="s">
        <v>40</v>
      </c>
      <c r="F51" s="26" t="s">
        <v>85</v>
      </c>
      <c r="G51" s="26"/>
      <c r="H51" s="28"/>
      <c r="I51" s="2" t="s">
        <v>42</v>
      </c>
      <c r="J51" s="4" t="e">
        <f>VLOOKUP(G51,tarieven!$A$5:$H$12,6,FALSE)</f>
        <v>#N/A</v>
      </c>
      <c r="K51" s="4" t="s">
        <v>43</v>
      </c>
      <c r="L51" s="30">
        <v>0</v>
      </c>
      <c r="M51" s="4" t="e">
        <f t="shared" si="16"/>
        <v>#N/A</v>
      </c>
      <c r="N51" s="5">
        <v>0.21</v>
      </c>
      <c r="O51" s="23" t="e">
        <f t="shared" si="17"/>
        <v>#N/A</v>
      </c>
    </row>
    <row r="52" spans="1:15" x14ac:dyDescent="0.25">
      <c r="A52" s="18" t="s">
        <v>87</v>
      </c>
      <c r="B52" s="18" t="s">
        <v>100</v>
      </c>
      <c r="C52" s="53" t="s">
        <v>76</v>
      </c>
      <c r="D52" s="26" t="s">
        <v>44</v>
      </c>
      <c r="E52" s="26" t="s">
        <v>40</v>
      </c>
      <c r="F52" s="26" t="s">
        <v>85</v>
      </c>
      <c r="G52" s="26"/>
      <c r="H52" s="28"/>
      <c r="I52" s="2" t="s">
        <v>42</v>
      </c>
      <c r="J52" s="4" t="e">
        <f>VLOOKUP(G52,tarieven!$A$5:$H$12,6,FALSE)</f>
        <v>#N/A</v>
      </c>
      <c r="K52" s="4" t="s">
        <v>43</v>
      </c>
      <c r="L52" s="30">
        <v>0</v>
      </c>
      <c r="M52" s="4" t="e">
        <f t="shared" si="16"/>
        <v>#N/A</v>
      </c>
      <c r="N52" s="5">
        <v>0.21</v>
      </c>
      <c r="O52" s="23" t="e">
        <f t="shared" si="17"/>
        <v>#N/A</v>
      </c>
    </row>
    <row r="53" spans="1:15" x14ac:dyDescent="0.25">
      <c r="A53" s="18" t="s">
        <v>87</v>
      </c>
      <c r="B53" s="18" t="s">
        <v>100</v>
      </c>
      <c r="C53" s="53" t="s">
        <v>76</v>
      </c>
      <c r="D53" s="26" t="s">
        <v>46</v>
      </c>
      <c r="E53" s="26" t="s">
        <v>40</v>
      </c>
      <c r="F53" s="26" t="s">
        <v>85</v>
      </c>
      <c r="G53" s="26"/>
      <c r="H53" s="28"/>
      <c r="I53" s="2" t="s">
        <v>42</v>
      </c>
      <c r="J53" s="4" t="e">
        <f>VLOOKUP(G53,tarieven!$A$5:$H$12,6,FALSE)</f>
        <v>#N/A</v>
      </c>
      <c r="K53" s="4" t="s">
        <v>43</v>
      </c>
      <c r="L53" s="30">
        <v>0</v>
      </c>
      <c r="M53" s="4" t="e">
        <f t="shared" si="16"/>
        <v>#N/A</v>
      </c>
      <c r="N53" s="5">
        <v>0.21</v>
      </c>
      <c r="O53" s="23" t="e">
        <f t="shared" si="17"/>
        <v>#N/A</v>
      </c>
    </row>
    <row r="54" spans="1:15" x14ac:dyDescent="0.25">
      <c r="A54" s="18" t="s">
        <v>87</v>
      </c>
      <c r="B54" s="18" t="s">
        <v>100</v>
      </c>
      <c r="C54" s="53" t="s">
        <v>76</v>
      </c>
      <c r="D54" s="26" t="s">
        <v>44</v>
      </c>
      <c r="E54" s="26" t="s">
        <v>40</v>
      </c>
      <c r="F54" s="26" t="s">
        <v>85</v>
      </c>
      <c r="G54" s="26"/>
      <c r="H54" s="28"/>
      <c r="I54" s="2" t="s">
        <v>42</v>
      </c>
      <c r="J54" s="4" t="e">
        <f>VLOOKUP(G54,tarieven!$A$5:$H$12,6,FALSE)</f>
        <v>#N/A</v>
      </c>
      <c r="K54" s="4" t="s">
        <v>43</v>
      </c>
      <c r="L54" s="30">
        <v>0</v>
      </c>
      <c r="M54" s="4" t="e">
        <f t="shared" si="0"/>
        <v>#N/A</v>
      </c>
      <c r="N54" s="5">
        <v>0.21</v>
      </c>
      <c r="O54" s="23" t="e">
        <f t="shared" si="1"/>
        <v>#N/A</v>
      </c>
    </row>
    <row r="55" spans="1:15" x14ac:dyDescent="0.25">
      <c r="A55" s="18" t="s">
        <v>87</v>
      </c>
      <c r="B55" s="18" t="s">
        <v>100</v>
      </c>
      <c r="C55" s="53" t="s">
        <v>76</v>
      </c>
      <c r="D55" s="26" t="s">
        <v>46</v>
      </c>
      <c r="E55" s="26" t="s">
        <v>40</v>
      </c>
      <c r="F55" s="26" t="s">
        <v>85</v>
      </c>
      <c r="G55" s="26"/>
      <c r="H55" s="28"/>
      <c r="I55" s="2" t="s">
        <v>42</v>
      </c>
      <c r="J55" s="4" t="e">
        <f>VLOOKUP(G55,tarieven!$A$5:$H$12,6,FALSE)</f>
        <v>#N/A</v>
      </c>
      <c r="K55" s="4" t="s">
        <v>43</v>
      </c>
      <c r="L55" s="30">
        <v>0</v>
      </c>
      <c r="M55" s="4" t="e">
        <f t="shared" si="0"/>
        <v>#N/A</v>
      </c>
      <c r="N55" s="5">
        <v>0.21</v>
      </c>
      <c r="O55" s="23" t="e">
        <f t="shared" si="1"/>
        <v>#N/A</v>
      </c>
    </row>
    <row r="56" spans="1:15" x14ac:dyDescent="0.25">
      <c r="A56" s="18" t="s">
        <v>87</v>
      </c>
      <c r="B56" s="18" t="s">
        <v>100</v>
      </c>
      <c r="C56" s="53" t="s">
        <v>77</v>
      </c>
      <c r="D56" s="26" t="s">
        <v>39</v>
      </c>
      <c r="E56" s="26" t="s">
        <v>40</v>
      </c>
      <c r="F56" s="26" t="s">
        <v>85</v>
      </c>
      <c r="G56" s="26"/>
      <c r="H56" s="28"/>
      <c r="I56" s="2" t="s">
        <v>42</v>
      </c>
      <c r="J56" s="4" t="e">
        <f>VLOOKUP(G56,tarieven!$A$5:$H$12,6,FALSE)</f>
        <v>#N/A</v>
      </c>
      <c r="K56" s="4" t="s">
        <v>43</v>
      </c>
      <c r="L56" s="30">
        <v>0</v>
      </c>
      <c r="M56" s="4" t="e">
        <f t="shared" si="0"/>
        <v>#N/A</v>
      </c>
      <c r="N56" s="5">
        <v>0.21</v>
      </c>
      <c r="O56" s="23" t="e">
        <f t="shared" si="1"/>
        <v>#N/A</v>
      </c>
    </row>
    <row r="57" spans="1:15" x14ac:dyDescent="0.25">
      <c r="A57" s="18" t="s">
        <v>87</v>
      </c>
      <c r="B57" s="18" t="s">
        <v>100</v>
      </c>
      <c r="C57" s="53" t="s">
        <v>77</v>
      </c>
      <c r="D57" s="26" t="s">
        <v>39</v>
      </c>
      <c r="E57" s="26" t="s">
        <v>40</v>
      </c>
      <c r="F57" s="26" t="s">
        <v>85</v>
      </c>
      <c r="G57" s="26"/>
      <c r="H57" s="28"/>
      <c r="I57" s="2" t="s">
        <v>42</v>
      </c>
      <c r="J57" s="4" t="e">
        <f>VLOOKUP(G57,tarieven!$A$5:$H$12,6,FALSE)</f>
        <v>#N/A</v>
      </c>
      <c r="K57" s="4" t="s">
        <v>43</v>
      </c>
      <c r="L57" s="30">
        <v>0</v>
      </c>
      <c r="M57" s="4" t="e">
        <f t="shared" ref="M57" si="18">J57*(1-L57)</f>
        <v>#N/A</v>
      </c>
      <c r="N57" s="5">
        <v>0.21</v>
      </c>
      <c r="O57" s="23" t="e">
        <f t="shared" ref="O57" si="19">M57*(1+N57)*H57</f>
        <v>#N/A</v>
      </c>
    </row>
    <row r="58" spans="1:15" x14ac:dyDescent="0.25">
      <c r="A58" s="18" t="s">
        <v>87</v>
      </c>
      <c r="B58" s="18" t="s">
        <v>100</v>
      </c>
      <c r="C58" s="53" t="s">
        <v>77</v>
      </c>
      <c r="D58" s="26" t="s">
        <v>39</v>
      </c>
      <c r="E58" s="26" t="s">
        <v>40</v>
      </c>
      <c r="F58" s="26" t="s">
        <v>85</v>
      </c>
      <c r="G58" s="26"/>
      <c r="H58" s="28"/>
      <c r="I58" s="2" t="s">
        <v>42</v>
      </c>
      <c r="J58" s="4" t="e">
        <f>VLOOKUP(G58,tarieven!$A$5:$H$12,6,FALSE)</f>
        <v>#N/A</v>
      </c>
      <c r="K58" s="4" t="s">
        <v>43</v>
      </c>
      <c r="L58" s="30">
        <v>0</v>
      </c>
      <c r="M58" s="4" t="e">
        <f t="shared" ref="M58" si="20">J58*(1-L58)</f>
        <v>#N/A</v>
      </c>
      <c r="N58" s="5">
        <v>0.21</v>
      </c>
      <c r="O58" s="23" t="e">
        <f t="shared" ref="O58" si="21">M58*(1+N58)*H58</f>
        <v>#N/A</v>
      </c>
    </row>
    <row r="59" spans="1:15" x14ac:dyDescent="0.25">
      <c r="A59" s="18" t="s">
        <v>87</v>
      </c>
      <c r="B59" s="18" t="s">
        <v>100</v>
      </c>
      <c r="C59" s="53" t="s">
        <v>77</v>
      </c>
      <c r="D59" s="26" t="s">
        <v>39</v>
      </c>
      <c r="E59" s="26" t="s">
        <v>40</v>
      </c>
      <c r="F59" s="26" t="s">
        <v>85</v>
      </c>
      <c r="G59" s="26"/>
      <c r="H59" s="28"/>
      <c r="I59" s="2" t="s">
        <v>42</v>
      </c>
      <c r="J59" s="4" t="e">
        <f>VLOOKUP(G59,tarieven!$A$5:$H$12,6,FALSE)</f>
        <v>#N/A</v>
      </c>
      <c r="K59" s="4" t="s">
        <v>43</v>
      </c>
      <c r="L59" s="30">
        <v>0</v>
      </c>
      <c r="M59" s="4" t="e">
        <f t="shared" si="0"/>
        <v>#N/A</v>
      </c>
      <c r="N59" s="5">
        <v>0.21</v>
      </c>
      <c r="O59" s="23" t="e">
        <f t="shared" si="1"/>
        <v>#N/A</v>
      </c>
    </row>
    <row r="60" spans="1:15" x14ac:dyDescent="0.25">
      <c r="A60" s="18" t="s">
        <v>87</v>
      </c>
      <c r="B60" s="18" t="s">
        <v>100</v>
      </c>
      <c r="C60" s="54" t="s">
        <v>78</v>
      </c>
      <c r="D60" s="26" t="s">
        <v>44</v>
      </c>
      <c r="E60" s="26" t="s">
        <v>40</v>
      </c>
      <c r="F60" s="26" t="s">
        <v>85</v>
      </c>
      <c r="G60" s="26"/>
      <c r="H60" s="28"/>
      <c r="I60" s="2" t="s">
        <v>42</v>
      </c>
      <c r="J60" s="4" t="e">
        <f>VLOOKUP(G60,tarieven!$A$5:$H$12,6,FALSE)</f>
        <v>#N/A</v>
      </c>
      <c r="K60" s="4" t="s">
        <v>43</v>
      </c>
      <c r="L60" s="30">
        <v>0</v>
      </c>
      <c r="M60" s="4" t="e">
        <f t="shared" ref="M60:M61" si="22">J60*(1-L60)</f>
        <v>#N/A</v>
      </c>
      <c r="N60" s="5">
        <v>0.21</v>
      </c>
      <c r="O60" s="23" t="e">
        <f t="shared" ref="O60:O61" si="23">M60*(1+N60)*H60</f>
        <v>#N/A</v>
      </c>
    </row>
    <row r="61" spans="1:15" x14ac:dyDescent="0.25">
      <c r="A61" s="18" t="s">
        <v>87</v>
      </c>
      <c r="B61" s="18" t="s">
        <v>100</v>
      </c>
      <c r="C61" s="54" t="s">
        <v>78</v>
      </c>
      <c r="D61" s="26" t="s">
        <v>46</v>
      </c>
      <c r="E61" s="26" t="s">
        <v>40</v>
      </c>
      <c r="F61" s="26" t="s">
        <v>85</v>
      </c>
      <c r="G61" s="26"/>
      <c r="H61" s="28"/>
      <c r="I61" s="2" t="s">
        <v>42</v>
      </c>
      <c r="J61" s="4" t="e">
        <f>VLOOKUP(G61,tarieven!$A$5:$H$12,6,FALSE)</f>
        <v>#N/A</v>
      </c>
      <c r="K61" s="4" t="s">
        <v>43</v>
      </c>
      <c r="L61" s="30">
        <v>0</v>
      </c>
      <c r="M61" s="4" t="e">
        <f t="shared" si="22"/>
        <v>#N/A</v>
      </c>
      <c r="N61" s="5">
        <v>0.21</v>
      </c>
      <c r="O61" s="23" t="e">
        <f t="shared" si="23"/>
        <v>#N/A</v>
      </c>
    </row>
    <row r="62" spans="1:15" x14ac:dyDescent="0.25">
      <c r="A62" s="18" t="s">
        <v>87</v>
      </c>
      <c r="B62" s="18" t="s">
        <v>100</v>
      </c>
      <c r="C62" s="54" t="s">
        <v>78</v>
      </c>
      <c r="D62" s="26" t="s">
        <v>44</v>
      </c>
      <c r="E62" s="26" t="s">
        <v>40</v>
      </c>
      <c r="F62" s="26" t="s">
        <v>85</v>
      </c>
      <c r="G62" s="26"/>
      <c r="H62" s="28"/>
      <c r="I62" s="2" t="s">
        <v>42</v>
      </c>
      <c r="J62" s="4" t="e">
        <f>VLOOKUP(G62,tarieven!$A$5:$H$12,6,FALSE)</f>
        <v>#N/A</v>
      </c>
      <c r="K62" s="4" t="s">
        <v>43</v>
      </c>
      <c r="L62" s="30">
        <v>0</v>
      </c>
      <c r="M62" s="4" t="e">
        <f t="shared" si="0"/>
        <v>#N/A</v>
      </c>
      <c r="N62" s="5">
        <v>0.21</v>
      </c>
      <c r="O62" s="23" t="e">
        <f t="shared" si="1"/>
        <v>#N/A</v>
      </c>
    </row>
    <row r="63" spans="1:15" x14ac:dyDescent="0.25">
      <c r="A63" s="18" t="s">
        <v>87</v>
      </c>
      <c r="B63" s="18" t="s">
        <v>100</v>
      </c>
      <c r="C63" s="54" t="s">
        <v>78</v>
      </c>
      <c r="D63" s="26" t="s">
        <v>46</v>
      </c>
      <c r="E63" s="26" t="s">
        <v>40</v>
      </c>
      <c r="F63" s="26" t="s">
        <v>85</v>
      </c>
      <c r="G63" s="26"/>
      <c r="H63" s="28"/>
      <c r="I63" s="2" t="s">
        <v>42</v>
      </c>
      <c r="J63" s="4" t="e">
        <f>VLOOKUP(G63,tarieven!$A$5:$H$12,6,FALSE)</f>
        <v>#N/A</v>
      </c>
      <c r="K63" s="4" t="s">
        <v>43</v>
      </c>
      <c r="L63" s="30">
        <v>0</v>
      </c>
      <c r="M63" s="4" t="e">
        <f t="shared" si="0"/>
        <v>#N/A</v>
      </c>
      <c r="N63" s="5">
        <v>0.21</v>
      </c>
      <c r="O63" s="23" t="e">
        <f t="shared" si="1"/>
        <v>#N/A</v>
      </c>
    </row>
    <row r="64" spans="1:15" x14ac:dyDescent="0.25">
      <c r="A64" s="18" t="s">
        <v>87</v>
      </c>
      <c r="B64" s="18" t="s">
        <v>100</v>
      </c>
      <c r="C64" s="54" t="s">
        <v>79</v>
      </c>
      <c r="D64" s="26" t="s">
        <v>39</v>
      </c>
      <c r="E64" s="26" t="s">
        <v>40</v>
      </c>
      <c r="F64" s="26" t="s">
        <v>85</v>
      </c>
      <c r="G64" s="26"/>
      <c r="H64" s="28"/>
      <c r="I64" s="2" t="s">
        <v>42</v>
      </c>
      <c r="J64" s="4" t="e">
        <f>VLOOKUP(G64,tarieven!$A$5:$H$12,6,FALSE)</f>
        <v>#N/A</v>
      </c>
      <c r="K64" s="4" t="s">
        <v>43</v>
      </c>
      <c r="L64" s="30">
        <v>0</v>
      </c>
      <c r="M64" s="4" t="e">
        <f t="shared" ref="M64:M65" si="24">J64*(1-L64)</f>
        <v>#N/A</v>
      </c>
      <c r="N64" s="5">
        <v>0.21</v>
      </c>
      <c r="O64" s="23" t="e">
        <f t="shared" ref="O64:O65" si="25">M64*(1+N64)*H64</f>
        <v>#N/A</v>
      </c>
    </row>
    <row r="65" spans="1:15" x14ac:dyDescent="0.25">
      <c r="A65" s="18" t="s">
        <v>87</v>
      </c>
      <c r="B65" s="18" t="s">
        <v>100</v>
      </c>
      <c r="C65" s="54" t="s">
        <v>79</v>
      </c>
      <c r="D65" s="26" t="s">
        <v>44</v>
      </c>
      <c r="E65" s="26" t="s">
        <v>40</v>
      </c>
      <c r="F65" s="26" t="s">
        <v>85</v>
      </c>
      <c r="G65" s="26"/>
      <c r="H65" s="28"/>
      <c r="I65" s="2" t="s">
        <v>42</v>
      </c>
      <c r="J65" s="4" t="e">
        <f>VLOOKUP(G65,tarieven!$A$5:$H$12,6,FALSE)</f>
        <v>#N/A</v>
      </c>
      <c r="K65" s="4" t="s">
        <v>43</v>
      </c>
      <c r="L65" s="30">
        <v>0</v>
      </c>
      <c r="M65" s="4" t="e">
        <f t="shared" si="24"/>
        <v>#N/A</v>
      </c>
      <c r="N65" s="5">
        <v>0.21</v>
      </c>
      <c r="O65" s="23" t="e">
        <f t="shared" si="25"/>
        <v>#N/A</v>
      </c>
    </row>
    <row r="66" spans="1:15" x14ac:dyDescent="0.25">
      <c r="A66" s="18" t="s">
        <v>87</v>
      </c>
      <c r="B66" s="18" t="s">
        <v>100</v>
      </c>
      <c r="C66" s="54" t="s">
        <v>79</v>
      </c>
      <c r="D66" s="26" t="s">
        <v>39</v>
      </c>
      <c r="E66" s="26" t="s">
        <v>40</v>
      </c>
      <c r="F66" s="26" t="s">
        <v>85</v>
      </c>
      <c r="G66" s="26"/>
      <c r="H66" s="28"/>
      <c r="I66" s="2" t="s">
        <v>42</v>
      </c>
      <c r="J66" s="4" t="e">
        <f>VLOOKUP(G66,tarieven!$A$5:$H$12,6,FALSE)</f>
        <v>#N/A</v>
      </c>
      <c r="K66" s="4" t="s">
        <v>43</v>
      </c>
      <c r="L66" s="30">
        <v>0</v>
      </c>
      <c r="M66" s="4" t="e">
        <f t="shared" si="0"/>
        <v>#N/A</v>
      </c>
      <c r="N66" s="5">
        <v>0.21</v>
      </c>
      <c r="O66" s="23" t="e">
        <f t="shared" si="1"/>
        <v>#N/A</v>
      </c>
    </row>
    <row r="67" spans="1:15" x14ac:dyDescent="0.25">
      <c r="A67" s="18" t="s">
        <v>87</v>
      </c>
      <c r="B67" s="18" t="s">
        <v>100</v>
      </c>
      <c r="C67" s="54" t="s">
        <v>79</v>
      </c>
      <c r="D67" s="26" t="s">
        <v>44</v>
      </c>
      <c r="E67" s="26" t="s">
        <v>40</v>
      </c>
      <c r="F67" s="26" t="s">
        <v>85</v>
      </c>
      <c r="G67" s="26"/>
      <c r="H67" s="28"/>
      <c r="I67" s="2" t="s">
        <v>42</v>
      </c>
      <c r="J67" s="4" t="e">
        <f>VLOOKUP(G67,tarieven!$A$5:$H$12,6,FALSE)</f>
        <v>#N/A</v>
      </c>
      <c r="K67" s="4" t="s">
        <v>43</v>
      </c>
      <c r="L67" s="30">
        <v>0</v>
      </c>
      <c r="M67" s="4" t="e">
        <f t="shared" si="0"/>
        <v>#N/A</v>
      </c>
      <c r="N67" s="5">
        <v>0.21</v>
      </c>
      <c r="O67" s="23" t="e">
        <f t="shared" si="1"/>
        <v>#N/A</v>
      </c>
    </row>
    <row r="68" spans="1:15" x14ac:dyDescent="0.25">
      <c r="A68" s="18" t="s">
        <v>87</v>
      </c>
      <c r="B68" s="18" t="s">
        <v>101</v>
      </c>
      <c r="C68" s="53" t="s">
        <v>75</v>
      </c>
      <c r="D68" s="26" t="s">
        <v>46</v>
      </c>
      <c r="E68" s="26" t="s">
        <v>40</v>
      </c>
      <c r="F68" s="26" t="s">
        <v>85</v>
      </c>
      <c r="G68" s="26"/>
      <c r="H68" s="28"/>
      <c r="I68" s="2" t="s">
        <v>42</v>
      </c>
      <c r="J68" s="4" t="e">
        <f>VLOOKUP(G68,tarieven!$A$5:$H$12,6,FALSE)</f>
        <v>#N/A</v>
      </c>
      <c r="K68" s="4" t="s">
        <v>43</v>
      </c>
      <c r="L68" s="30">
        <v>0</v>
      </c>
      <c r="M68" s="4" t="e">
        <f t="shared" ref="M68:M87" si="26">J68*(1-L68)</f>
        <v>#N/A</v>
      </c>
      <c r="N68" s="5">
        <v>0.21</v>
      </c>
      <c r="O68" s="23" t="e">
        <f t="shared" ref="O68:O87" si="27">M68*(1+N68)*H68</f>
        <v>#N/A</v>
      </c>
    </row>
    <row r="69" spans="1:15" x14ac:dyDescent="0.25">
      <c r="A69" s="18" t="s">
        <v>87</v>
      </c>
      <c r="B69" s="18" t="s">
        <v>101</v>
      </c>
      <c r="C69" s="53" t="s">
        <v>75</v>
      </c>
      <c r="D69" s="26" t="s">
        <v>39</v>
      </c>
      <c r="E69" s="26" t="s">
        <v>40</v>
      </c>
      <c r="F69" s="26" t="s">
        <v>85</v>
      </c>
      <c r="G69" s="26"/>
      <c r="H69" s="28"/>
      <c r="I69" s="2" t="s">
        <v>42</v>
      </c>
      <c r="J69" s="4" t="e">
        <f>VLOOKUP(G69,tarieven!$A$5:$H$12,6,FALSE)</f>
        <v>#N/A</v>
      </c>
      <c r="K69" s="4" t="s">
        <v>43</v>
      </c>
      <c r="L69" s="30">
        <v>0</v>
      </c>
      <c r="M69" s="4" t="e">
        <f t="shared" si="26"/>
        <v>#N/A</v>
      </c>
      <c r="N69" s="5">
        <v>0.21</v>
      </c>
      <c r="O69" s="23" t="e">
        <f t="shared" si="27"/>
        <v>#N/A</v>
      </c>
    </row>
    <row r="70" spans="1:15" x14ac:dyDescent="0.25">
      <c r="A70" s="18" t="s">
        <v>87</v>
      </c>
      <c r="B70" s="18" t="s">
        <v>101</v>
      </c>
      <c r="C70" s="53" t="s">
        <v>75</v>
      </c>
      <c r="D70" s="26" t="s">
        <v>46</v>
      </c>
      <c r="E70" s="26" t="s">
        <v>40</v>
      </c>
      <c r="F70" s="26" t="s">
        <v>85</v>
      </c>
      <c r="G70" s="26"/>
      <c r="H70" s="28"/>
      <c r="I70" s="2" t="s">
        <v>42</v>
      </c>
      <c r="J70" s="4" t="e">
        <f>VLOOKUP(G70,tarieven!$A$5:$H$12,6,FALSE)</f>
        <v>#N/A</v>
      </c>
      <c r="K70" s="4" t="s">
        <v>43</v>
      </c>
      <c r="L70" s="30">
        <v>0</v>
      </c>
      <c r="M70" s="4" t="e">
        <f t="shared" si="26"/>
        <v>#N/A</v>
      </c>
      <c r="N70" s="5">
        <v>0.21</v>
      </c>
      <c r="O70" s="23" t="e">
        <f t="shared" si="27"/>
        <v>#N/A</v>
      </c>
    </row>
    <row r="71" spans="1:15" x14ac:dyDescent="0.25">
      <c r="A71" s="18" t="s">
        <v>87</v>
      </c>
      <c r="B71" s="18" t="s">
        <v>101</v>
      </c>
      <c r="C71" s="53" t="s">
        <v>75</v>
      </c>
      <c r="D71" s="26" t="s">
        <v>39</v>
      </c>
      <c r="E71" s="26" t="s">
        <v>40</v>
      </c>
      <c r="F71" s="26" t="s">
        <v>85</v>
      </c>
      <c r="G71" s="26"/>
      <c r="H71" s="28"/>
      <c r="I71" s="2" t="s">
        <v>42</v>
      </c>
      <c r="J71" s="4" t="e">
        <f>VLOOKUP(G71,tarieven!$A$5:$H$12,6,FALSE)</f>
        <v>#N/A</v>
      </c>
      <c r="K71" s="4" t="s">
        <v>43</v>
      </c>
      <c r="L71" s="30">
        <v>0</v>
      </c>
      <c r="M71" s="4" t="e">
        <f t="shared" si="26"/>
        <v>#N/A</v>
      </c>
      <c r="N71" s="5">
        <v>0.21</v>
      </c>
      <c r="O71" s="23" t="e">
        <f t="shared" si="27"/>
        <v>#N/A</v>
      </c>
    </row>
    <row r="72" spans="1:15" x14ac:dyDescent="0.25">
      <c r="A72" s="18" t="s">
        <v>87</v>
      </c>
      <c r="B72" s="18" t="s">
        <v>101</v>
      </c>
      <c r="C72" s="53" t="s">
        <v>76</v>
      </c>
      <c r="D72" s="26" t="s">
        <v>44</v>
      </c>
      <c r="E72" s="26" t="s">
        <v>40</v>
      </c>
      <c r="F72" s="26" t="s">
        <v>85</v>
      </c>
      <c r="G72" s="26"/>
      <c r="H72" s="28"/>
      <c r="I72" s="2" t="s">
        <v>42</v>
      </c>
      <c r="J72" s="4" t="e">
        <f>VLOOKUP(G72,tarieven!$A$5:$H$12,6,FALSE)</f>
        <v>#N/A</v>
      </c>
      <c r="K72" s="4" t="s">
        <v>43</v>
      </c>
      <c r="L72" s="30">
        <v>0</v>
      </c>
      <c r="M72" s="4" t="e">
        <f t="shared" si="26"/>
        <v>#N/A</v>
      </c>
      <c r="N72" s="5">
        <v>0.21</v>
      </c>
      <c r="O72" s="23" t="e">
        <f t="shared" si="27"/>
        <v>#N/A</v>
      </c>
    </row>
    <row r="73" spans="1:15" x14ac:dyDescent="0.25">
      <c r="A73" s="18" t="s">
        <v>87</v>
      </c>
      <c r="B73" s="18" t="s">
        <v>101</v>
      </c>
      <c r="C73" s="53" t="s">
        <v>76</v>
      </c>
      <c r="D73" s="26" t="s">
        <v>46</v>
      </c>
      <c r="E73" s="26" t="s">
        <v>40</v>
      </c>
      <c r="F73" s="26" t="s">
        <v>85</v>
      </c>
      <c r="G73" s="26"/>
      <c r="H73" s="28"/>
      <c r="I73" s="2" t="s">
        <v>42</v>
      </c>
      <c r="J73" s="4" t="e">
        <f>VLOOKUP(G73,tarieven!$A$5:$H$12,6,FALSE)</f>
        <v>#N/A</v>
      </c>
      <c r="K73" s="4" t="s">
        <v>43</v>
      </c>
      <c r="L73" s="30">
        <v>0</v>
      </c>
      <c r="M73" s="4" t="e">
        <f t="shared" si="26"/>
        <v>#N/A</v>
      </c>
      <c r="N73" s="5">
        <v>0.21</v>
      </c>
      <c r="O73" s="23" t="e">
        <f t="shared" si="27"/>
        <v>#N/A</v>
      </c>
    </row>
    <row r="74" spans="1:15" x14ac:dyDescent="0.25">
      <c r="A74" s="18" t="s">
        <v>87</v>
      </c>
      <c r="B74" s="18" t="s">
        <v>101</v>
      </c>
      <c r="C74" s="53" t="s">
        <v>76</v>
      </c>
      <c r="D74" s="26" t="s">
        <v>44</v>
      </c>
      <c r="E74" s="26" t="s">
        <v>40</v>
      </c>
      <c r="F74" s="26" t="s">
        <v>85</v>
      </c>
      <c r="G74" s="26"/>
      <c r="H74" s="28"/>
      <c r="I74" s="2" t="s">
        <v>42</v>
      </c>
      <c r="J74" s="4" t="e">
        <f>VLOOKUP(G74,tarieven!$A$5:$H$12,6,FALSE)</f>
        <v>#N/A</v>
      </c>
      <c r="K74" s="4" t="s">
        <v>43</v>
      </c>
      <c r="L74" s="30">
        <v>0</v>
      </c>
      <c r="M74" s="4" t="e">
        <f t="shared" si="26"/>
        <v>#N/A</v>
      </c>
      <c r="N74" s="5">
        <v>0.21</v>
      </c>
      <c r="O74" s="23" t="e">
        <f t="shared" si="27"/>
        <v>#N/A</v>
      </c>
    </row>
    <row r="75" spans="1:15" x14ac:dyDescent="0.25">
      <c r="A75" s="18" t="s">
        <v>87</v>
      </c>
      <c r="B75" s="18" t="s">
        <v>101</v>
      </c>
      <c r="C75" s="53" t="s">
        <v>76</v>
      </c>
      <c r="D75" s="26" t="s">
        <v>46</v>
      </c>
      <c r="E75" s="26" t="s">
        <v>40</v>
      </c>
      <c r="F75" s="26" t="s">
        <v>85</v>
      </c>
      <c r="G75" s="26"/>
      <c r="H75" s="28"/>
      <c r="I75" s="2" t="s">
        <v>42</v>
      </c>
      <c r="J75" s="4" t="e">
        <f>VLOOKUP(G75,tarieven!$A$5:$H$12,6,FALSE)</f>
        <v>#N/A</v>
      </c>
      <c r="K75" s="4" t="s">
        <v>43</v>
      </c>
      <c r="L75" s="30">
        <v>0</v>
      </c>
      <c r="M75" s="4" t="e">
        <f t="shared" si="26"/>
        <v>#N/A</v>
      </c>
      <c r="N75" s="5">
        <v>0.21</v>
      </c>
      <c r="O75" s="23" t="e">
        <f t="shared" si="27"/>
        <v>#N/A</v>
      </c>
    </row>
    <row r="76" spans="1:15" x14ac:dyDescent="0.25">
      <c r="A76" s="18" t="s">
        <v>87</v>
      </c>
      <c r="B76" s="18" t="s">
        <v>101</v>
      </c>
      <c r="C76" s="53" t="s">
        <v>77</v>
      </c>
      <c r="D76" s="26" t="s">
        <v>39</v>
      </c>
      <c r="E76" s="26" t="s">
        <v>40</v>
      </c>
      <c r="F76" s="26" t="s">
        <v>85</v>
      </c>
      <c r="G76" s="26"/>
      <c r="H76" s="28"/>
      <c r="I76" s="2" t="s">
        <v>42</v>
      </c>
      <c r="J76" s="4" t="e">
        <f>VLOOKUP(G76,tarieven!$A$5:$H$12,6,FALSE)</f>
        <v>#N/A</v>
      </c>
      <c r="K76" s="4" t="s">
        <v>43</v>
      </c>
      <c r="L76" s="30">
        <v>0</v>
      </c>
      <c r="M76" s="4" t="e">
        <f t="shared" si="26"/>
        <v>#N/A</v>
      </c>
      <c r="N76" s="5">
        <v>0.21</v>
      </c>
      <c r="O76" s="23" t="e">
        <f t="shared" si="27"/>
        <v>#N/A</v>
      </c>
    </row>
    <row r="77" spans="1:15" x14ac:dyDescent="0.25">
      <c r="A77" s="18" t="s">
        <v>87</v>
      </c>
      <c r="B77" s="18" t="s">
        <v>101</v>
      </c>
      <c r="C77" s="53" t="s">
        <v>77</v>
      </c>
      <c r="D77" s="26" t="s">
        <v>39</v>
      </c>
      <c r="E77" s="26" t="s">
        <v>40</v>
      </c>
      <c r="F77" s="26" t="s">
        <v>85</v>
      </c>
      <c r="G77" s="26"/>
      <c r="H77" s="28"/>
      <c r="I77" s="2" t="s">
        <v>42</v>
      </c>
      <c r="J77" s="4" t="e">
        <f>VLOOKUP(G77,tarieven!$A$5:$H$12,6,FALSE)</f>
        <v>#N/A</v>
      </c>
      <c r="K77" s="4" t="s">
        <v>43</v>
      </c>
      <c r="L77" s="30">
        <v>0</v>
      </c>
      <c r="M77" s="4" t="e">
        <f t="shared" si="26"/>
        <v>#N/A</v>
      </c>
      <c r="N77" s="5">
        <v>0.21</v>
      </c>
      <c r="O77" s="23" t="e">
        <f t="shared" si="27"/>
        <v>#N/A</v>
      </c>
    </row>
    <row r="78" spans="1:15" x14ac:dyDescent="0.25">
      <c r="A78" s="18" t="s">
        <v>87</v>
      </c>
      <c r="B78" s="18" t="s">
        <v>101</v>
      </c>
      <c r="C78" s="53" t="s">
        <v>77</v>
      </c>
      <c r="D78" s="26" t="s">
        <v>39</v>
      </c>
      <c r="E78" s="26" t="s">
        <v>40</v>
      </c>
      <c r="F78" s="26" t="s">
        <v>85</v>
      </c>
      <c r="G78" s="26"/>
      <c r="H78" s="28"/>
      <c r="I78" s="2" t="s">
        <v>42</v>
      </c>
      <c r="J78" s="4" t="e">
        <f>VLOOKUP(G78,tarieven!$A$5:$H$12,6,FALSE)</f>
        <v>#N/A</v>
      </c>
      <c r="K78" s="4" t="s">
        <v>43</v>
      </c>
      <c r="L78" s="30">
        <v>0</v>
      </c>
      <c r="M78" s="4" t="e">
        <f t="shared" si="26"/>
        <v>#N/A</v>
      </c>
      <c r="N78" s="5">
        <v>0.21</v>
      </c>
      <c r="O78" s="23" t="e">
        <f t="shared" si="27"/>
        <v>#N/A</v>
      </c>
    </row>
    <row r="79" spans="1:15" x14ac:dyDescent="0.25">
      <c r="A79" s="18" t="s">
        <v>87</v>
      </c>
      <c r="B79" s="18" t="s">
        <v>101</v>
      </c>
      <c r="C79" s="53" t="s">
        <v>77</v>
      </c>
      <c r="D79" s="26" t="s">
        <v>39</v>
      </c>
      <c r="E79" s="26" t="s">
        <v>40</v>
      </c>
      <c r="F79" s="26" t="s">
        <v>85</v>
      </c>
      <c r="G79" s="26"/>
      <c r="H79" s="28"/>
      <c r="I79" s="2" t="s">
        <v>42</v>
      </c>
      <c r="J79" s="4" t="e">
        <f>VLOOKUP(G79,tarieven!$A$5:$H$12,6,FALSE)</f>
        <v>#N/A</v>
      </c>
      <c r="K79" s="4" t="s">
        <v>43</v>
      </c>
      <c r="L79" s="30">
        <v>0</v>
      </c>
      <c r="M79" s="4" t="e">
        <f t="shared" si="26"/>
        <v>#N/A</v>
      </c>
      <c r="N79" s="5">
        <v>0.21</v>
      </c>
      <c r="O79" s="23" t="e">
        <f t="shared" si="27"/>
        <v>#N/A</v>
      </c>
    </row>
    <row r="80" spans="1:15" x14ac:dyDescent="0.25">
      <c r="A80" s="18" t="s">
        <v>87</v>
      </c>
      <c r="B80" s="18" t="s">
        <v>101</v>
      </c>
      <c r="C80" s="54" t="s">
        <v>78</v>
      </c>
      <c r="D80" s="26" t="s">
        <v>44</v>
      </c>
      <c r="E80" s="26" t="s">
        <v>40</v>
      </c>
      <c r="F80" s="26" t="s">
        <v>85</v>
      </c>
      <c r="G80" s="26"/>
      <c r="H80" s="28"/>
      <c r="I80" s="2" t="s">
        <v>42</v>
      </c>
      <c r="J80" s="4" t="e">
        <f>VLOOKUP(G80,tarieven!$A$5:$H$12,6,FALSE)</f>
        <v>#N/A</v>
      </c>
      <c r="K80" s="4" t="s">
        <v>43</v>
      </c>
      <c r="L80" s="30">
        <v>0</v>
      </c>
      <c r="M80" s="4" t="e">
        <f t="shared" si="26"/>
        <v>#N/A</v>
      </c>
      <c r="N80" s="5">
        <v>0.21</v>
      </c>
      <c r="O80" s="23" t="e">
        <f t="shared" si="27"/>
        <v>#N/A</v>
      </c>
    </row>
    <row r="81" spans="1:15" x14ac:dyDescent="0.25">
      <c r="A81" s="18" t="s">
        <v>87</v>
      </c>
      <c r="B81" s="18" t="s">
        <v>101</v>
      </c>
      <c r="C81" s="54" t="s">
        <v>78</v>
      </c>
      <c r="D81" s="26" t="s">
        <v>46</v>
      </c>
      <c r="E81" s="26" t="s">
        <v>40</v>
      </c>
      <c r="F81" s="26" t="s">
        <v>85</v>
      </c>
      <c r="G81" s="26"/>
      <c r="H81" s="28"/>
      <c r="I81" s="2" t="s">
        <v>42</v>
      </c>
      <c r="J81" s="4" t="e">
        <f>VLOOKUP(G81,tarieven!$A$5:$H$12,6,FALSE)</f>
        <v>#N/A</v>
      </c>
      <c r="K81" s="4" t="s">
        <v>43</v>
      </c>
      <c r="L81" s="30">
        <v>0</v>
      </c>
      <c r="M81" s="4" t="e">
        <f t="shared" si="26"/>
        <v>#N/A</v>
      </c>
      <c r="N81" s="5">
        <v>0.21</v>
      </c>
      <c r="O81" s="23" t="e">
        <f t="shared" si="27"/>
        <v>#N/A</v>
      </c>
    </row>
    <row r="82" spans="1:15" x14ac:dyDescent="0.25">
      <c r="A82" s="18" t="s">
        <v>87</v>
      </c>
      <c r="B82" s="18" t="s">
        <v>101</v>
      </c>
      <c r="C82" s="54" t="s">
        <v>78</v>
      </c>
      <c r="D82" s="26" t="s">
        <v>44</v>
      </c>
      <c r="E82" s="26" t="s">
        <v>40</v>
      </c>
      <c r="F82" s="26" t="s">
        <v>85</v>
      </c>
      <c r="G82" s="26"/>
      <c r="H82" s="28"/>
      <c r="I82" s="2" t="s">
        <v>42</v>
      </c>
      <c r="J82" s="4" t="e">
        <f>VLOOKUP(G82,tarieven!$A$5:$H$12,6,FALSE)</f>
        <v>#N/A</v>
      </c>
      <c r="K82" s="4" t="s">
        <v>43</v>
      </c>
      <c r="L82" s="30">
        <v>0</v>
      </c>
      <c r="M82" s="4" t="e">
        <f t="shared" si="26"/>
        <v>#N/A</v>
      </c>
      <c r="N82" s="5">
        <v>0.21</v>
      </c>
      <c r="O82" s="23" t="e">
        <f t="shared" si="27"/>
        <v>#N/A</v>
      </c>
    </row>
    <row r="83" spans="1:15" x14ac:dyDescent="0.25">
      <c r="A83" s="18" t="s">
        <v>87</v>
      </c>
      <c r="B83" s="18" t="s">
        <v>101</v>
      </c>
      <c r="C83" s="54" t="s">
        <v>78</v>
      </c>
      <c r="D83" s="26" t="s">
        <v>46</v>
      </c>
      <c r="E83" s="26" t="s">
        <v>40</v>
      </c>
      <c r="F83" s="26" t="s">
        <v>85</v>
      </c>
      <c r="G83" s="26"/>
      <c r="H83" s="28"/>
      <c r="I83" s="2" t="s">
        <v>42</v>
      </c>
      <c r="J83" s="4" t="e">
        <f>VLOOKUP(G83,tarieven!$A$5:$H$12,6,FALSE)</f>
        <v>#N/A</v>
      </c>
      <c r="K83" s="4" t="s">
        <v>43</v>
      </c>
      <c r="L83" s="30">
        <v>0</v>
      </c>
      <c r="M83" s="4" t="e">
        <f t="shared" si="26"/>
        <v>#N/A</v>
      </c>
      <c r="N83" s="5">
        <v>0.21</v>
      </c>
      <c r="O83" s="23" t="e">
        <f t="shared" si="27"/>
        <v>#N/A</v>
      </c>
    </row>
    <row r="84" spans="1:15" x14ac:dyDescent="0.25">
      <c r="A84" s="18" t="s">
        <v>87</v>
      </c>
      <c r="B84" s="18" t="s">
        <v>101</v>
      </c>
      <c r="C84" s="54" t="s">
        <v>79</v>
      </c>
      <c r="D84" s="26" t="s">
        <v>39</v>
      </c>
      <c r="E84" s="26" t="s">
        <v>40</v>
      </c>
      <c r="F84" s="26" t="s">
        <v>85</v>
      </c>
      <c r="G84" s="26"/>
      <c r="H84" s="28"/>
      <c r="I84" s="2" t="s">
        <v>42</v>
      </c>
      <c r="J84" s="4" t="e">
        <f>VLOOKUP(G84,tarieven!$A$5:$H$12,6,FALSE)</f>
        <v>#N/A</v>
      </c>
      <c r="K84" s="4" t="s">
        <v>43</v>
      </c>
      <c r="L84" s="30">
        <v>0</v>
      </c>
      <c r="M84" s="4" t="e">
        <f t="shared" si="26"/>
        <v>#N/A</v>
      </c>
      <c r="N84" s="5">
        <v>0.21</v>
      </c>
      <c r="O84" s="23" t="e">
        <f t="shared" si="27"/>
        <v>#N/A</v>
      </c>
    </row>
    <row r="85" spans="1:15" x14ac:dyDescent="0.25">
      <c r="A85" s="18" t="s">
        <v>87</v>
      </c>
      <c r="B85" s="18" t="s">
        <v>101</v>
      </c>
      <c r="C85" s="54" t="s">
        <v>79</v>
      </c>
      <c r="D85" s="26" t="s">
        <v>44</v>
      </c>
      <c r="E85" s="26" t="s">
        <v>40</v>
      </c>
      <c r="F85" s="26" t="s">
        <v>85</v>
      </c>
      <c r="G85" s="26"/>
      <c r="H85" s="28"/>
      <c r="I85" s="2" t="s">
        <v>42</v>
      </c>
      <c r="J85" s="4" t="e">
        <f>VLOOKUP(G85,tarieven!$A$5:$H$12,6,FALSE)</f>
        <v>#N/A</v>
      </c>
      <c r="K85" s="4" t="s">
        <v>43</v>
      </c>
      <c r="L85" s="30">
        <v>0</v>
      </c>
      <c r="M85" s="4" t="e">
        <f t="shared" si="26"/>
        <v>#N/A</v>
      </c>
      <c r="N85" s="5">
        <v>0.21</v>
      </c>
      <c r="O85" s="23" t="e">
        <f t="shared" si="27"/>
        <v>#N/A</v>
      </c>
    </row>
    <row r="86" spans="1:15" x14ac:dyDescent="0.25">
      <c r="A86" s="18" t="s">
        <v>87</v>
      </c>
      <c r="B86" s="18" t="s">
        <v>101</v>
      </c>
      <c r="C86" s="54" t="s">
        <v>79</v>
      </c>
      <c r="D86" s="26" t="s">
        <v>39</v>
      </c>
      <c r="E86" s="26" t="s">
        <v>40</v>
      </c>
      <c r="F86" s="26" t="s">
        <v>85</v>
      </c>
      <c r="G86" s="26"/>
      <c r="H86" s="28"/>
      <c r="I86" s="2" t="s">
        <v>42</v>
      </c>
      <c r="J86" s="4" t="e">
        <f>VLOOKUP(G86,tarieven!$A$5:$H$12,6,FALSE)</f>
        <v>#N/A</v>
      </c>
      <c r="K86" s="4" t="s">
        <v>43</v>
      </c>
      <c r="L86" s="30">
        <v>0</v>
      </c>
      <c r="M86" s="4" t="e">
        <f t="shared" si="26"/>
        <v>#N/A</v>
      </c>
      <c r="N86" s="5">
        <v>0.21</v>
      </c>
      <c r="O86" s="23" t="e">
        <f t="shared" si="27"/>
        <v>#N/A</v>
      </c>
    </row>
    <row r="87" spans="1:15" x14ac:dyDescent="0.25">
      <c r="A87" s="18" t="s">
        <v>87</v>
      </c>
      <c r="B87" s="18" t="s">
        <v>101</v>
      </c>
      <c r="C87" s="54" t="s">
        <v>79</v>
      </c>
      <c r="D87" s="26" t="s">
        <v>44</v>
      </c>
      <c r="E87" s="26" t="s">
        <v>40</v>
      </c>
      <c r="F87" s="26" t="s">
        <v>85</v>
      </c>
      <c r="G87" s="26"/>
      <c r="H87" s="28"/>
      <c r="I87" s="2" t="s">
        <v>42</v>
      </c>
      <c r="J87" s="4" t="e">
        <f>VLOOKUP(G87,tarieven!$A$5:$H$12,6,FALSE)</f>
        <v>#N/A</v>
      </c>
      <c r="K87" s="4" t="s">
        <v>43</v>
      </c>
      <c r="L87" s="30">
        <v>0</v>
      </c>
      <c r="M87" s="4" t="e">
        <f t="shared" si="26"/>
        <v>#N/A</v>
      </c>
      <c r="N87" s="5">
        <v>0.21</v>
      </c>
      <c r="O87" s="23" t="e">
        <f t="shared" si="27"/>
        <v>#N/A</v>
      </c>
    </row>
    <row r="88" spans="1:15" ht="90" x14ac:dyDescent="0.25">
      <c r="A88" s="18" t="s">
        <v>87</v>
      </c>
      <c r="B88" s="18" t="s">
        <v>102</v>
      </c>
      <c r="C88" s="19" t="s">
        <v>23</v>
      </c>
      <c r="D88" s="40" t="s">
        <v>49</v>
      </c>
      <c r="E88" s="27" t="s">
        <v>88</v>
      </c>
      <c r="F88" s="26" t="s">
        <v>85</v>
      </c>
      <c r="G88" s="26" t="s">
        <v>69</v>
      </c>
      <c r="H88" s="9">
        <v>5</v>
      </c>
      <c r="I88" s="2" t="s">
        <v>50</v>
      </c>
      <c r="J88" s="29"/>
      <c r="K88" s="3" t="s">
        <v>89</v>
      </c>
      <c r="L88" s="30">
        <v>0</v>
      </c>
      <c r="M88" s="4">
        <f t="shared" si="0"/>
        <v>0</v>
      </c>
      <c r="N88" s="5">
        <v>0.21</v>
      </c>
      <c r="O88" s="23">
        <f>M88*(1+N88)*H88/5</f>
        <v>0</v>
      </c>
    </row>
    <row r="89" spans="1:15" ht="90" x14ac:dyDescent="0.25">
      <c r="A89" s="18" t="s">
        <v>87</v>
      </c>
      <c r="B89" s="18" t="s">
        <v>102</v>
      </c>
      <c r="C89" s="19" t="s">
        <v>23</v>
      </c>
      <c r="D89" s="40" t="s">
        <v>51</v>
      </c>
      <c r="E89" s="27" t="s">
        <v>88</v>
      </c>
      <c r="F89" s="26" t="s">
        <v>85</v>
      </c>
      <c r="G89" s="26" t="s">
        <v>69</v>
      </c>
      <c r="H89" s="25">
        <v>5</v>
      </c>
      <c r="I89" s="2" t="s">
        <v>50</v>
      </c>
      <c r="J89" s="29"/>
      <c r="K89" s="3" t="s">
        <v>89</v>
      </c>
      <c r="L89" s="30">
        <v>0</v>
      </c>
      <c r="M89" s="4">
        <f t="shared" si="0"/>
        <v>0</v>
      </c>
      <c r="N89" s="5">
        <v>0.21</v>
      </c>
      <c r="O89" s="23">
        <f t="shared" ref="O89:O90" si="28">M89*(1+N89)*H89/5</f>
        <v>0</v>
      </c>
    </row>
    <row r="90" spans="1:15" ht="90" x14ac:dyDescent="0.25">
      <c r="A90" s="18" t="s">
        <v>87</v>
      </c>
      <c r="B90" s="18" t="s">
        <v>102</v>
      </c>
      <c r="C90" s="19" t="s">
        <v>22</v>
      </c>
      <c r="D90" s="41" t="s">
        <v>52</v>
      </c>
      <c r="E90" s="27" t="s">
        <v>88</v>
      </c>
      <c r="F90" s="26" t="s">
        <v>85</v>
      </c>
      <c r="G90" s="26" t="s">
        <v>69</v>
      </c>
      <c r="H90" s="25">
        <v>5</v>
      </c>
      <c r="I90" s="2" t="s">
        <v>50</v>
      </c>
      <c r="J90" s="29"/>
      <c r="K90" s="3" t="s">
        <v>89</v>
      </c>
      <c r="L90" s="30">
        <v>0</v>
      </c>
      <c r="M90" s="4">
        <f t="shared" si="0"/>
        <v>0</v>
      </c>
      <c r="N90" s="5">
        <v>0.21</v>
      </c>
      <c r="O90" s="23">
        <f t="shared" si="28"/>
        <v>0</v>
      </c>
    </row>
    <row r="91" spans="1:15" x14ac:dyDescent="0.25">
      <c r="A91" s="18" t="s">
        <v>87</v>
      </c>
      <c r="B91" s="18" t="s">
        <v>103</v>
      </c>
      <c r="C91" s="18"/>
      <c r="D91" s="42" t="s">
        <v>53</v>
      </c>
      <c r="E91" s="42" t="s">
        <v>54</v>
      </c>
      <c r="F91" s="42" t="s">
        <v>85</v>
      </c>
      <c r="G91" s="15"/>
      <c r="H91" s="20">
        <v>1</v>
      </c>
      <c r="I91" s="2" t="s">
        <v>55</v>
      </c>
      <c r="J91" s="51">
        <v>0</v>
      </c>
      <c r="K91" s="4" t="s">
        <v>43</v>
      </c>
      <c r="L91" s="52">
        <v>0</v>
      </c>
      <c r="M91" s="4">
        <f t="shared" si="0"/>
        <v>0</v>
      </c>
      <c r="N91" s="5">
        <v>0.21</v>
      </c>
      <c r="O91" s="23">
        <f>M91*(1+N91)*H91</f>
        <v>0</v>
      </c>
    </row>
    <row r="92" spans="1:15" x14ac:dyDescent="0.25">
      <c r="A92" s="18" t="s">
        <v>87</v>
      </c>
      <c r="B92" s="18" t="s">
        <v>103</v>
      </c>
      <c r="C92" s="18"/>
      <c r="D92" s="42" t="s">
        <v>53</v>
      </c>
      <c r="E92" s="42" t="s">
        <v>56</v>
      </c>
      <c r="F92" s="42" t="s">
        <v>85</v>
      </c>
      <c r="G92" s="15"/>
      <c r="H92" s="20">
        <v>1</v>
      </c>
      <c r="I92" s="2" t="s">
        <v>55</v>
      </c>
      <c r="J92" s="51">
        <v>0</v>
      </c>
      <c r="K92" s="4" t="s">
        <v>43</v>
      </c>
      <c r="L92" s="52">
        <v>0</v>
      </c>
      <c r="M92" s="4">
        <f t="shared" si="0"/>
        <v>0</v>
      </c>
      <c r="N92" s="5">
        <v>0.21</v>
      </c>
      <c r="O92" s="23">
        <f>M92*(1+N92)*H92</f>
        <v>0</v>
      </c>
    </row>
  </sheetData>
  <mergeCells count="1">
    <mergeCell ref="H2:O2"/>
  </mergeCells>
  <phoneticPr fontId="18" type="noConversion"/>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tarieven!$A$5:$A$12</xm:f>
          </x14:formula1>
          <xm:sqref>G5:G90</xm:sqref>
        </x14:dataValidation>
        <x14:dataValidation type="list" allowBlank="1" showInputMessage="1" showErrorMessage="1" xr:uid="{A5A2F5D8-DB37-4769-AD8C-A62A9C8316C7}">
          <x14:formula1>
            <xm:f>lijsten!$C$6:$C$10</xm:f>
          </x14:formula1>
          <xm:sqref>F5:F92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2"/>
  <sheetViews>
    <sheetView workbookViewId="0">
      <selection activeCell="D22" sqref="D22"/>
    </sheetView>
  </sheetViews>
  <sheetFormatPr defaultRowHeight="15" x14ac:dyDescent="0.25"/>
  <cols>
    <col min="1" max="1" width="21.42578125" customWidth="1"/>
    <col min="2" max="2" width="32.140625" customWidth="1"/>
  </cols>
  <sheetData>
    <row r="1" spans="1:8" ht="18.75" x14ac:dyDescent="0.3">
      <c r="A1" s="24" t="s">
        <v>58</v>
      </c>
    </row>
    <row r="4" spans="1:8" ht="75" x14ac:dyDescent="0.25">
      <c r="A4" s="8" t="s">
        <v>59</v>
      </c>
      <c r="B4" s="8" t="s">
        <v>21</v>
      </c>
      <c r="C4" s="8" t="s">
        <v>60</v>
      </c>
      <c r="D4" s="8" t="s">
        <v>32</v>
      </c>
      <c r="E4" s="8" t="s">
        <v>35</v>
      </c>
      <c r="F4" s="8" t="s">
        <v>61</v>
      </c>
      <c r="G4" s="8" t="s">
        <v>37</v>
      </c>
      <c r="H4" s="8" t="s">
        <v>62</v>
      </c>
    </row>
    <row r="5" spans="1:8" x14ac:dyDescent="0.25">
      <c r="A5" s="31" t="s">
        <v>41</v>
      </c>
      <c r="B5" s="26"/>
      <c r="C5" s="29">
        <v>1</v>
      </c>
      <c r="D5" s="2" t="s">
        <v>63</v>
      </c>
      <c r="E5" s="30">
        <v>0.3</v>
      </c>
      <c r="F5" s="4">
        <f t="shared" ref="F5:F12" si="0">C5*(1-E5)</f>
        <v>0.7</v>
      </c>
      <c r="G5" s="12">
        <v>0.21</v>
      </c>
      <c r="H5" s="13">
        <f t="shared" ref="H5:H12" si="1">F5*(1+G5)</f>
        <v>0.84699999999999998</v>
      </c>
    </row>
    <row r="6" spans="1:8" x14ac:dyDescent="0.25">
      <c r="A6" s="31" t="s">
        <v>64</v>
      </c>
      <c r="B6" s="26"/>
      <c r="C6" s="29"/>
      <c r="D6" s="2" t="s">
        <v>63</v>
      </c>
      <c r="E6" s="30"/>
      <c r="F6" s="4">
        <f t="shared" si="0"/>
        <v>0</v>
      </c>
      <c r="G6" s="12">
        <v>0.21</v>
      </c>
      <c r="H6" s="13">
        <f t="shared" si="1"/>
        <v>0</v>
      </c>
    </row>
    <row r="7" spans="1:8" x14ac:dyDescent="0.25">
      <c r="A7" s="31" t="s">
        <v>65</v>
      </c>
      <c r="B7" s="26"/>
      <c r="C7" s="29"/>
      <c r="D7" s="2" t="s">
        <v>63</v>
      </c>
      <c r="E7" s="30"/>
      <c r="F7" s="4">
        <f t="shared" si="0"/>
        <v>0</v>
      </c>
      <c r="G7" s="12">
        <v>0.21</v>
      </c>
      <c r="H7" s="13">
        <f t="shared" si="1"/>
        <v>0</v>
      </c>
    </row>
    <row r="8" spans="1:8" x14ac:dyDescent="0.25">
      <c r="A8" s="31" t="s">
        <v>66</v>
      </c>
      <c r="B8" s="26"/>
      <c r="C8" s="29"/>
      <c r="D8" s="2" t="s">
        <v>63</v>
      </c>
      <c r="E8" s="30"/>
      <c r="F8" s="4">
        <f t="shared" si="0"/>
        <v>0</v>
      </c>
      <c r="G8" s="12">
        <v>0.21</v>
      </c>
      <c r="H8" s="13">
        <f t="shared" si="1"/>
        <v>0</v>
      </c>
    </row>
    <row r="9" spans="1:8" x14ac:dyDescent="0.25">
      <c r="A9" s="31" t="s">
        <v>67</v>
      </c>
      <c r="B9" s="26"/>
      <c r="C9" s="29"/>
      <c r="D9" s="2" t="s">
        <v>63</v>
      </c>
      <c r="E9" s="30"/>
      <c r="F9" s="4">
        <f t="shared" si="0"/>
        <v>0</v>
      </c>
      <c r="G9" s="12">
        <v>0.21</v>
      </c>
      <c r="H9" s="13">
        <f t="shared" si="1"/>
        <v>0</v>
      </c>
    </row>
    <row r="10" spans="1:8" x14ac:dyDescent="0.25">
      <c r="A10" s="31" t="s">
        <v>68</v>
      </c>
      <c r="B10" s="26"/>
      <c r="C10" s="29"/>
      <c r="D10" s="2" t="s">
        <v>63</v>
      </c>
      <c r="E10" s="30"/>
      <c r="F10" s="4">
        <f t="shared" si="0"/>
        <v>0</v>
      </c>
      <c r="G10" s="12">
        <v>0.21</v>
      </c>
      <c r="H10" s="13">
        <f t="shared" si="1"/>
        <v>0</v>
      </c>
    </row>
    <row r="11" spans="1:8" x14ac:dyDescent="0.25">
      <c r="A11" s="31" t="s">
        <v>69</v>
      </c>
      <c r="B11" s="26"/>
      <c r="C11" s="29"/>
      <c r="D11" s="2" t="s">
        <v>63</v>
      </c>
      <c r="E11" s="30"/>
      <c r="F11" s="4">
        <f t="shared" si="0"/>
        <v>0</v>
      </c>
      <c r="G11" s="12">
        <v>0.21</v>
      </c>
      <c r="H11" s="13">
        <f t="shared" si="1"/>
        <v>0</v>
      </c>
    </row>
    <row r="12" spans="1:8" x14ac:dyDescent="0.25">
      <c r="A12" s="31" t="s">
        <v>57</v>
      </c>
      <c r="B12" s="26"/>
      <c r="C12" s="29"/>
      <c r="D12" s="2" t="s">
        <v>63</v>
      </c>
      <c r="E12" s="30"/>
      <c r="F12" s="4">
        <f t="shared" si="0"/>
        <v>0</v>
      </c>
      <c r="G12" s="12">
        <v>0.21</v>
      </c>
      <c r="H12" s="13">
        <f t="shared" si="1"/>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C10"/>
  <sheetViews>
    <sheetView workbookViewId="0">
      <selection activeCell="C6" sqref="C6"/>
    </sheetView>
  </sheetViews>
  <sheetFormatPr defaultRowHeight="15" x14ac:dyDescent="0.25"/>
  <cols>
    <col min="3" max="3" width="36.5703125" customWidth="1"/>
  </cols>
  <sheetData>
    <row r="2" spans="1:3" x14ac:dyDescent="0.25">
      <c r="A2" t="s">
        <v>70</v>
      </c>
      <c r="C2" t="s">
        <v>71</v>
      </c>
    </row>
    <row r="3" spans="1:3" x14ac:dyDescent="0.25">
      <c r="A3" t="s">
        <v>72</v>
      </c>
      <c r="C3" t="s">
        <v>73</v>
      </c>
    </row>
    <row r="4" spans="1:3" x14ac:dyDescent="0.25">
      <c r="A4" t="s">
        <v>74</v>
      </c>
    </row>
    <row r="5" spans="1:3" x14ac:dyDescent="0.25">
      <c r="C5" s="50" t="s">
        <v>86</v>
      </c>
    </row>
    <row r="6" spans="1:3" x14ac:dyDescent="0.25">
      <c r="C6" t="s">
        <v>85</v>
      </c>
    </row>
    <row r="7" spans="1:3" x14ac:dyDescent="0.25">
      <c r="C7" t="s">
        <v>81</v>
      </c>
    </row>
    <row r="8" spans="1:3" x14ac:dyDescent="0.25">
      <c r="C8" t="s">
        <v>82</v>
      </c>
    </row>
    <row r="9" spans="1:3" x14ac:dyDescent="0.25">
      <c r="C9" t="s">
        <v>83</v>
      </c>
    </row>
    <row r="10" spans="1:3" x14ac:dyDescent="0.25">
      <c r="C10" t="s">
        <v>84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7035571B3BED7418250F6E9C051DB1A" ma:contentTypeVersion="3" ma:contentTypeDescription="Een nieuw document maken." ma:contentTypeScope="" ma:versionID="21e9f011c6620e3e6e10c69e1da85dd2">
  <xsd:schema xmlns:xsd="http://www.w3.org/2001/XMLSchema" xmlns:xs="http://www.w3.org/2001/XMLSchema" xmlns:p="http://schemas.microsoft.com/office/2006/metadata/properties" xmlns:ns2="feed4a19-e2c8-47ca-8584-1c363acc99e0" targetNamespace="http://schemas.microsoft.com/office/2006/metadata/properties" ma:root="true" ma:fieldsID="dc9e16a7b423bb67e929185b71292d17" ns2:_="">
    <xsd:import namespace="feed4a19-e2c8-47ca-8584-1c363acc99e0"/>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ed4a19-e2c8-47ca-8584-1c363acc99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05A4BB9-DBAD-4DF6-9F1B-384535F0B03F}">
  <ds:schemaRef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http://purl.org/dc/terms/"/>
    <ds:schemaRef ds:uri="feed4a19-e2c8-47ca-8584-1c363acc99e0"/>
    <ds:schemaRef ds:uri="http://www.w3.org/XML/1998/namespace"/>
    <ds:schemaRef ds:uri="http://purl.org/dc/elements/1.1/"/>
  </ds:schemaRefs>
</ds:datastoreItem>
</file>

<file path=customXml/itemProps2.xml><?xml version="1.0" encoding="utf-8"?>
<ds:datastoreItem xmlns:ds="http://schemas.openxmlformats.org/officeDocument/2006/customXml" ds:itemID="{DF8D71A7-63F9-441B-9D7B-F43DE79E94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ed4a19-e2c8-47ca-8584-1c363acc99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A05CB5D-4D4B-4B98-8B15-6F42480DA73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Overzicht offerte</vt:lpstr>
      <vt:lpstr>offerte</vt:lpstr>
      <vt:lpstr>tarieven</vt:lpstr>
      <vt:lpstr>lijsten</vt:lpstr>
    </vt:vector>
  </TitlesOfParts>
  <Manager/>
  <Company>AMC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 Moustapha</dc:creator>
  <cp:keywords/>
  <dc:description/>
  <cp:lastModifiedBy>Moustapha, A. (Ahmed)</cp:lastModifiedBy>
  <cp:revision/>
  <dcterms:created xsi:type="dcterms:W3CDTF">2021-04-12T14:55:14Z</dcterms:created>
  <dcterms:modified xsi:type="dcterms:W3CDTF">2026-03-17T08:38:18Z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0x01010087035571B3BED7418250F6E9C051DB1A</vt:lpwstr>
  </property>
  <property fmtid="{D5CDD505-2E9C-101B-9397-08002B2CF9AE}" pid="3" name="MediaServiceImageTags">
    <vt:lpwstr/>
  </property>
</Properties>
</file>