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2"/>
  <workbookPr/>
  <mc:AlternateContent xmlns:mc="http://schemas.openxmlformats.org/markup-compatibility/2006">
    <mc:Choice Requires="x15">
      <x15ac:absPath xmlns:x15ac="http://schemas.microsoft.com/office/spreadsheetml/2010/11/ac" url="https://radboudumc.sharepoint.com/sites/teamstoekomstbestendigplannenenroosterenshr/Gedeelde documenten/General/Aanbestedingsdocumenten/03_Leidraad/"/>
    </mc:Choice>
  </mc:AlternateContent>
  <xr:revisionPtr revIDLastSave="44" documentId="13_ncr:1_{3D8E5981-53FB-4293-A5AC-90FA780EF2FC}" xr6:coauthVersionLast="47" xr6:coauthVersionMax="47" xr10:uidLastSave="{1A4340C5-A0BE-4FAD-8C9A-CF72FAE4D2F8}"/>
  <bookViews>
    <workbookView xWindow="-120" yWindow="-120" windowWidth="29040" windowHeight="17520" xr2:uid="{00000000-000D-0000-FFFF-FFFF00000000}"/>
  </bookViews>
  <sheets>
    <sheet name="Overzicht Prijzenblad" sheetId="10" r:id="rId1"/>
    <sheet name="Offerte" sheetId="13" r:id="rId2"/>
    <sheet name="Blad1" sheetId="3" state="hidden" r:id="rId3"/>
  </sheets>
  <calcPr calcId="191028"/>
  <pivotCaches>
    <pivotCache cacheId="1913"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2" i="10" l="1"/>
  <c r="T26" i="13"/>
  <c r="L26" i="13"/>
  <c r="N26" i="13" s="1"/>
  <c r="G30" i="10"/>
  <c r="H30" i="10" s="1"/>
  <c r="G31" i="10"/>
  <c r="H31" i="10" s="1"/>
  <c r="G29" i="10"/>
  <c r="H29" i="10" s="1"/>
  <c r="T27" i="13"/>
  <c r="U27" i="13" s="1"/>
  <c r="L30" i="13"/>
  <c r="N30" i="13" s="1"/>
  <c r="L28" i="13"/>
  <c r="N28" i="13" s="1"/>
  <c r="L27" i="13"/>
  <c r="N27" i="13" s="1"/>
  <c r="L18" i="13"/>
  <c r="N18" i="13" s="1"/>
  <c r="L19" i="13"/>
  <c r="N19" i="13" s="1"/>
  <c r="L20" i="13"/>
  <c r="N20" i="13" s="1"/>
  <c r="L21" i="13"/>
  <c r="N21" i="13" s="1"/>
  <c r="L22" i="13"/>
  <c r="N22" i="13" s="1"/>
  <c r="L23" i="13"/>
  <c r="N23" i="13" s="1"/>
  <c r="L24" i="13"/>
  <c r="N24" i="13" s="1"/>
  <c r="L9" i="13"/>
  <c r="N9" i="13" s="1"/>
  <c r="L8" i="13"/>
  <c r="N8" i="13" s="1"/>
  <c r="L10" i="13"/>
  <c r="N10" i="13" s="1"/>
  <c r="L11" i="13"/>
  <c r="N11" i="13" s="1"/>
  <c r="L12" i="13"/>
  <c r="N12" i="13" s="1"/>
  <c r="L13" i="13"/>
  <c r="N13" i="13" s="1"/>
  <c r="L14" i="13"/>
  <c r="N14" i="13" s="1"/>
  <c r="L15" i="13"/>
  <c r="N15" i="13" s="1"/>
  <c r="L16" i="13"/>
  <c r="N16" i="13" s="1"/>
  <c r="W26" i="13" l="1"/>
  <c r="U26" i="13"/>
  <c r="W27" i="13"/>
  <c r="H34" i="10"/>
  <c r="T9" i="13"/>
  <c r="T28" i="13"/>
  <c r="T30" i="13"/>
  <c r="T18" i="13"/>
  <c r="T20" i="13"/>
  <c r="T19" i="13"/>
  <c r="T15" i="13"/>
  <c r="T12" i="13"/>
  <c r="T11" i="13"/>
  <c r="T10" i="13"/>
  <c r="T14" i="13"/>
  <c r="T13" i="13"/>
  <c r="L17" i="13"/>
  <c r="N17" i="13" s="1"/>
  <c r="T17" i="13"/>
  <c r="L25" i="13"/>
  <c r="N25" i="13" s="1"/>
  <c r="W30" i="13" l="1"/>
  <c r="U30" i="13"/>
  <c r="W28" i="13"/>
  <c r="U28" i="13"/>
  <c r="W17" i="13"/>
  <c r="U17" i="13"/>
  <c r="W20" i="13"/>
  <c r="U20" i="13"/>
  <c r="U18" i="13"/>
  <c r="W18" i="13"/>
  <c r="U19" i="13"/>
  <c r="W19" i="13"/>
  <c r="W15" i="13"/>
  <c r="U15" i="13"/>
  <c r="U14" i="13"/>
  <c r="W14" i="13"/>
  <c r="W13" i="13"/>
  <c r="U13" i="13"/>
  <c r="U12" i="13"/>
  <c r="W12" i="13"/>
  <c r="U11" i="13"/>
  <c r="W11" i="13"/>
  <c r="W10" i="13"/>
  <c r="U10" i="13"/>
  <c r="W9" i="13"/>
  <c r="U9" i="13"/>
  <c r="T21" i="13"/>
  <c r="T8" i="13"/>
  <c r="L29" i="13"/>
  <c r="N29" i="13" s="1"/>
  <c r="T29" i="13"/>
  <c r="T16" i="13"/>
  <c r="W29" i="13" l="1"/>
  <c r="U29" i="13"/>
  <c r="W8" i="13"/>
  <c r="U8" i="13"/>
  <c r="W21" i="13"/>
  <c r="U21" i="13"/>
  <c r="W16" i="13"/>
  <c r="U16" i="13"/>
  <c r="T22" i="13"/>
  <c r="U22" i="13" l="1"/>
  <c r="W22" i="13"/>
  <c r="T23" i="13"/>
  <c r="U23" i="13" l="1"/>
  <c r="W23" i="13"/>
  <c r="T24" i="13"/>
  <c r="T25" i="13"/>
  <c r="W25" i="13" l="1"/>
  <c r="U25" i="13"/>
  <c r="W24" i="13"/>
  <c r="U24" i="13"/>
  <c r="U3" i="13" s="1"/>
</calcChain>
</file>

<file path=xl/sharedStrings.xml><?xml version="1.0" encoding="utf-8"?>
<sst xmlns="http://schemas.openxmlformats.org/spreadsheetml/2006/main" count="319" uniqueCount="92">
  <si>
    <t>Overzicht Prijzenblad: software</t>
  </si>
  <si>
    <t>Bedrijfsnaam:</t>
  </si>
  <si>
    <t>Voorwaarden:</t>
  </si>
  <si>
    <t>-</t>
  </si>
  <si>
    <t>Alle prijzen omvatten alle kosten in verband met nakoming van de Prestatie en Verplichtingen en zijn inclusief o.a. alle bijkomende kosten. Hieronder vallen o.a. (deze lijst is niet uitputtend):  reis- en verblijfskosten, belastingen, de bestelkosten, nazorg of andere kosten, rework kosten, migratie / datamigratie, integratie, installatie, gebruiksklaar opleveren, het beschikbaar maken en het doorontwikkelen (development), benodigde database en VMware licenties, opleiding en training van functioneel beheerders en key users indien van toepassing, project- en contractmanagement, periodieke rapportages van de Prestatie, kosten voor opschaling in bijvoorbeeld 16.000 gebruikers, etc. (al dan niet via derde onderaannemers).</t>
  </si>
  <si>
    <t>Prijzen afgegeven in het prijzenblad zijn fixed: Indien u informatie mist om een fixed price af te geven kunt u vragen stellen in de nota van inlichtingen. Neem geen stelposten op. Indien nodig stel een vraag in de nota van inlichtingen.</t>
  </si>
  <si>
    <t>De prijzen en kortingen zijn gelijk voor alle deelnemende UMC's. Deze dienen marktconform, aannemelijk en reëel te zijn. Het is niet toegestaan “met prijzen te schuiven”, zodanig dat voor het ene prijsonderdeel onrealistisch hoge prijzen worden geboden en voor het andere prijsonderdeel onrealistisch lage prijzen.</t>
  </si>
  <si>
    <t>U dient bij de bepaling van het aantal benodigde licenties uit te gaan van de kengetallen zoals genoemd in de Aanbestedingsleidraad. Aantallen zijn onder voorbehoud. Hier zijn geen rechten aan te ontlenen.</t>
  </si>
  <si>
    <t>Betalingstermijn is 30 dagen. Betaalschema: zie Raamovereenkomst.</t>
  </si>
  <si>
    <t>Licentiekosten voor de software worden pas in rekening gebracht vanaf in productiename van de software door UMC. Licenties zijn inclusief onderhoud, m.a.w. Updates en Upgrades (=minor en major releases) tijdens de gehele contractperiode inclusief optiejaren. NB: zie programma van eisen ICT voor verdere licentievoorwaarden.</t>
  </si>
  <si>
    <t>Koppelingen:  U dient in de offerte een listprijs af te geven van de koppeling, de type koppeling en een korting (bijv. een algemene korting of per type koppeling). Nieuwe koppelingen die niet op de lijst staan dienen gedurende de overeenkomst aangeboden te worden o.b.v. listprijs minus de korting aangegeven in deze offerte. Kortingspercentages blijven gelijk voor de gehele contractperiode. Listprijzen kunnen geindexeerd worden (zie overeenkomst bepalingen m.b.t. indexatie).
Licenties voor koppelingen worden in rekening gebracht vanaf in gebruik name van de desbetreffende koppeling. Licenties voor koppelingen kunnen op- en afgeschaald worden afhankelijk van gebruik (ma.w. vanaf in gebruikname tot uit gebruikname) en worden betaald voor de periode waarin deze in gebruik zijn geweest. Licenties zijn inclusief onderhoud, m.a.w. Updates en Upgrades (minor en major releases) tijdens de contractperiode inclusief optiejaren. NB: zie programma van eisen ICT voor verdere licentievoorwaarden.</t>
  </si>
  <si>
    <t>Indexatie: zie Raamovereenkomst voor de voorwaarden.</t>
  </si>
  <si>
    <t>U dient bij het invullen van de prijzen uit te gaan van producten / diensten die aan de eisen voldoen én door u aangeboden bij de wensen, voor alle zaken die binnen de scope van de Opdracht vallen.</t>
  </si>
  <si>
    <t>Het is niet toegestaan voorwaarden te stellen aan uw Inschrijving / Prijzen.</t>
  </si>
  <si>
    <t>Als er (optioneel) in de naam van de koppeling staat dan wordt daarmee bedoeld dat er wel een prijs voor afgegeven moet worden, maar dat deze optioneel afgenomen wordt.</t>
  </si>
  <si>
    <t>Voor de staffel 7.001 tot 8.000 geldt een prijsplafond. Vanaf deze staffel mag de prijs per 1.000 niet stijgen, deze moet gelijk blijven of afnemen.</t>
  </si>
  <si>
    <t>Invul instructie:</t>
  </si>
  <si>
    <t>Alleen de geel gemarkeerde kolommen/cellen dienen door u volledig ingevuld te worden. Formules mogen niet aangepast worden.</t>
  </si>
  <si>
    <t>Vul de sheets tarieven en offerte volledig in. Indien een prijs niet van toepassing is (bijv. geen aanschafbedrag bij licenties of inbegrepen in een ander bedrag) vul dan bij prijs en korting 0 (nul) in en geef duidelijk aan waar dit bedrag inbegrepen is. Indien u extra regels nodig heeft voegt u een regel toe en kopieert u de juiste formules naar beneden.</t>
  </si>
  <si>
    <t>Als u alles ingevuld heeft dient u onderstaande draaitabel te "vernieuwen" (rechter muisknop + klik op vernieuwen)</t>
  </si>
  <si>
    <t>Prijzen zijn in Euro's.</t>
  </si>
  <si>
    <t>Let op: dat u niet boven het plafondbedrag inschrijft (Zie Sheet "Offerte" kolom "U" bovenaan)</t>
  </si>
  <si>
    <t>Bedragen per jaar / eenmalig incl btw.:</t>
  </si>
  <si>
    <t>TCO 6 jaar (incl. btw):</t>
  </si>
  <si>
    <t>UMC</t>
  </si>
  <si>
    <t>Onderdeel</t>
  </si>
  <si>
    <t>Categorie</t>
  </si>
  <si>
    <t>Bedrag eenmalig</t>
  </si>
  <si>
    <t>Bedrag per jaar</t>
  </si>
  <si>
    <t>Bedrag</t>
  </si>
  <si>
    <t>bedrag 4 UMC's</t>
  </si>
  <si>
    <t>_Alle</t>
  </si>
  <si>
    <t>A. Software</t>
  </si>
  <si>
    <t>1. Licenties en onderhoud</t>
  </si>
  <si>
    <t>2. Koppelingen</t>
  </si>
  <si>
    <t>B. Support</t>
  </si>
  <si>
    <t>3. Support</t>
  </si>
  <si>
    <t>Eindtotaal</t>
  </si>
  <si>
    <t>Totaal:</t>
  </si>
  <si>
    <r>
      <t xml:space="preserve">Inschrijfsom: </t>
    </r>
    <r>
      <rPr>
        <sz val="8"/>
        <rFont val="Calibri"/>
        <family val="2"/>
        <scheme val="minor"/>
      </rPr>
      <t>gem. per jaar per UMC</t>
    </r>
  </si>
  <si>
    <r>
      <rPr>
        <b/>
        <sz val="14"/>
        <color rgb="FF000000"/>
        <rFont val="Calibri"/>
        <family val="2"/>
      </rPr>
      <t>Offerte</t>
    </r>
    <r>
      <rPr>
        <sz val="14"/>
        <color rgb="FF000000"/>
        <rFont val="Calibri"/>
        <family val="2"/>
      </rPr>
      <t>: prijzen, kortingen en bedragen voor producten en diensten</t>
    </r>
  </si>
  <si>
    <t>Plafondbedrag:</t>
  </si>
  <si>
    <t>bedrag</t>
  </si>
  <si>
    <t>Eenmalige kosten (aanschaf)</t>
  </si>
  <si>
    <t>Kosten per jaar</t>
  </si>
  <si>
    <t>Omschrijving</t>
  </si>
  <si>
    <t>Product/dienst/fase</t>
  </si>
  <si>
    <t>omschrijving</t>
  </si>
  <si>
    <t>aantal</t>
  </si>
  <si>
    <t>eenheid</t>
  </si>
  <si>
    <r>
      <t xml:space="preserve">Prijs eenmalig </t>
    </r>
    <r>
      <rPr>
        <sz val="9"/>
        <color theme="1"/>
        <rFont val="Calibri"/>
        <family val="2"/>
        <scheme val="minor"/>
      </rPr>
      <t>(excl. korting en btw)</t>
    </r>
  </si>
  <si>
    <t>Eenheid</t>
  </si>
  <si>
    <t>korting</t>
  </si>
  <si>
    <r>
      <t xml:space="preserve">Prijs eenmalig </t>
    </r>
    <r>
      <rPr>
        <sz val="9"/>
        <color theme="1"/>
        <rFont val="Calibri"/>
        <family val="2"/>
        <scheme val="minor"/>
      </rPr>
      <t>(incl. korting en excl. btw)</t>
    </r>
  </si>
  <si>
    <t>btw</t>
  </si>
  <si>
    <r>
      <t xml:space="preserve">Bedrag eenmalig
</t>
    </r>
    <r>
      <rPr>
        <sz val="9"/>
        <color rgb="FF000000"/>
        <rFont val="Calibri"/>
        <family val="2"/>
        <scheme val="minor"/>
      </rPr>
      <t>(incl. korting en incl. btw)</t>
    </r>
  </si>
  <si>
    <r>
      <t xml:space="preserve">Prijs per jaar </t>
    </r>
    <r>
      <rPr>
        <sz val="9"/>
        <color rgb="FF000000"/>
        <rFont val="Calibri"/>
        <family val="2"/>
      </rPr>
      <t>(excl. korting en btw)</t>
    </r>
  </si>
  <si>
    <r>
      <t xml:space="preserve">Prijs per jaar 
</t>
    </r>
    <r>
      <rPr>
        <sz val="9"/>
        <color theme="1"/>
        <rFont val="Calibri"/>
        <family val="2"/>
        <scheme val="minor"/>
      </rPr>
      <t>(incl. korting en excl. btw)</t>
    </r>
  </si>
  <si>
    <r>
      <t xml:space="preserve">Bedrag per jaar
</t>
    </r>
    <r>
      <rPr>
        <sz val="9"/>
        <color rgb="FF000000"/>
        <rFont val="Calibri"/>
        <family val="2"/>
        <scheme val="minor"/>
      </rPr>
      <t>(incl. korting en excl. btw)</t>
    </r>
  </si>
  <si>
    <r>
      <t xml:space="preserve">Bedrag per jaar
</t>
    </r>
    <r>
      <rPr>
        <sz val="9"/>
        <color rgb="FF000000"/>
        <rFont val="Calibri"/>
        <family val="2"/>
        <scheme val="minor"/>
      </rPr>
      <t>(incl. korting en incl. btw)</t>
    </r>
  </si>
  <si>
    <t>Aangeboden software staffel 7001-8000</t>
  </si>
  <si>
    <t>[naam module]</t>
  </si>
  <si>
    <t>[omschrijving module]</t>
  </si>
  <si>
    <t>stuk</t>
  </si>
  <si>
    <t>eenmalig</t>
  </si>
  <si>
    <t>per jaar</t>
  </si>
  <si>
    <t>Aangeboden software staffel 8001-9000</t>
  </si>
  <si>
    <t>Aangeboden software staffel 9001-10000</t>
  </si>
  <si>
    <t>Aangeboden software staffel 10001-11000</t>
  </si>
  <si>
    <t>Aangeboden software staffel 11001-12000</t>
  </si>
  <si>
    <t>Aangeboden software staffel 12001-13000</t>
  </si>
  <si>
    <t>Aangeboden software staffel 13001-14000</t>
  </si>
  <si>
    <t>Aangeboden software staffel 14001-15000</t>
  </si>
  <si>
    <t>Aangeboden software staffel 15001-16000</t>
  </si>
  <si>
    <t>modules</t>
  </si>
  <si>
    <t>[naam]</t>
  </si>
  <si>
    <t>[omschrijving]</t>
  </si>
  <si>
    <t>Extra OTAP omgeving: Zandbank (optioneel)</t>
  </si>
  <si>
    <t xml:space="preserve">1. Single-Sign on </t>
  </si>
  <si>
    <t>OpenID Connect (OIDC) of SAML 2.0 (Op voorkeurs volgorde)</t>
  </si>
  <si>
    <t>[omschrijving koppeling]</t>
  </si>
  <si>
    <t>2. Identity and Access Management (IAM) (optionel)</t>
  </si>
  <si>
    <t>[Type koppeling]</t>
  </si>
  <si>
    <t>helpdesk, 5x9 support, calls inschieten</t>
  </si>
  <si>
    <t>[naam SLA niveau]</t>
  </si>
  <si>
    <t>CAO jaarlijks</t>
  </si>
  <si>
    <t>[naam dienst]</t>
  </si>
  <si>
    <t>ja</t>
  </si>
  <si>
    <t>ja (alternatievenn leverbaar)</t>
  </si>
  <si>
    <t>nee</t>
  </si>
  <si>
    <t>nee (geen alternatieven)</t>
  </si>
  <si>
    <t>n.v.t.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</si>
</sst>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0.0%"/>
    <numFmt numFmtId="165" formatCode="_ &quot;€&quot;\ * #,##0.0000_ ;_ &quot;€&quot;\ * \-#,##0.0000_ ;_ &quot;€&quot;\ * &quot;-&quot;????_ ;_ @_ "/>
  </numFmts>
  <fonts count="25">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0"/>
      <color theme="0" tint="-0.499984740745262"/>
      <name val="Trebuchet MS"/>
      <family val="2"/>
    </font>
    <font>
      <sz val="11"/>
      <name val="Calibri"/>
      <family val="2"/>
      <scheme val="minor"/>
    </font>
    <font>
      <b/>
      <sz val="14"/>
      <color theme="1"/>
      <name val="Calibri"/>
      <family val="2"/>
      <scheme val="minor"/>
    </font>
    <font>
      <sz val="11"/>
      <color rgb="FF000000"/>
      <name val="Calibri"/>
      <family val="2"/>
      <scheme val="minor"/>
    </font>
    <font>
      <b/>
      <sz val="11"/>
      <color rgb="FF000000"/>
      <name val="Calibri"/>
      <family val="2"/>
      <scheme val="minor"/>
    </font>
    <font>
      <b/>
      <sz val="14"/>
      <color rgb="FF000000"/>
      <name val="Calibri"/>
      <family val="2"/>
    </font>
    <font>
      <sz val="14"/>
      <color rgb="FF000000"/>
      <name val="Calibri"/>
      <family val="2"/>
    </font>
    <font>
      <sz val="14"/>
      <color theme="1"/>
      <name val="Calibri"/>
      <family val="2"/>
      <scheme val="minor"/>
    </font>
    <font>
      <b/>
      <i/>
      <sz val="14"/>
      <name val="Calibri"/>
      <family val="2"/>
      <scheme val="minor"/>
    </font>
    <font>
      <b/>
      <sz val="10"/>
      <name val="Calibri"/>
      <family val="2"/>
      <scheme val="minor"/>
    </font>
    <font>
      <sz val="12"/>
      <color theme="1"/>
      <name val="Calibri"/>
      <family val="2"/>
      <scheme val="minor"/>
    </font>
    <font>
      <b/>
      <sz val="14"/>
      <name val="Calibri"/>
      <family val="2"/>
      <scheme val="minor"/>
    </font>
    <font>
      <b/>
      <sz val="8"/>
      <name val="Calibri"/>
      <family val="2"/>
      <scheme val="minor"/>
    </font>
    <font>
      <sz val="8"/>
      <name val="Calibri"/>
      <family val="2"/>
      <scheme val="minor"/>
    </font>
    <font>
      <sz val="9"/>
      <color theme="1"/>
      <name val="Calibri"/>
      <family val="2"/>
      <scheme val="minor"/>
    </font>
    <font>
      <sz val="9"/>
      <color rgb="FF000000"/>
      <name val="Calibri"/>
      <family val="2"/>
      <scheme val="minor"/>
    </font>
    <font>
      <sz val="9"/>
      <color rgb="FF000000"/>
      <name val="Calibri"/>
      <family val="2"/>
    </font>
    <font>
      <b/>
      <sz val="11"/>
      <color rgb="FF000000"/>
      <name val="Calibri"/>
      <family val="2"/>
    </font>
    <font>
      <sz val="8"/>
      <color rgb="FF000000"/>
      <name val="Calibri"/>
      <family val="2"/>
      <scheme val="minor"/>
    </font>
    <font>
      <sz val="8"/>
      <color theme="1"/>
      <name val="Calibri"/>
      <family val="2"/>
      <scheme val="minor"/>
    </font>
    <font>
      <sz val="8"/>
      <color theme="0" tint="-0.499984740745262"/>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2F2F2"/>
        <bgColor indexed="64"/>
      </patternFill>
    </fill>
    <fill>
      <patternFill patternType="solid">
        <fgColor rgb="FFE2EFDA"/>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2" fillId="0" borderId="0" applyFont="0" applyFill="0" applyBorder="0" applyAlignment="0" applyProtection="0"/>
  </cellStyleXfs>
  <cellXfs count="67">
    <xf numFmtId="0" fontId="0" fillId="0" borderId="0" xfId="0"/>
    <xf numFmtId="44" fontId="0" fillId="0" borderId="0" xfId="0" applyNumberFormat="1"/>
    <xf numFmtId="0" fontId="0" fillId="2" borderId="1" xfId="0" applyFill="1" applyBorder="1" applyAlignment="1">
      <alignment vertical="top"/>
    </xf>
    <xf numFmtId="44" fontId="0" fillId="3" borderId="1" xfId="0" applyNumberFormat="1" applyFill="1" applyBorder="1" applyAlignment="1">
      <alignment vertical="top"/>
    </xf>
    <xf numFmtId="44" fontId="0" fillId="2" borderId="1" xfId="0" applyNumberFormat="1" applyFill="1" applyBorder="1" applyAlignment="1">
      <alignment vertical="top"/>
    </xf>
    <xf numFmtId="9" fontId="0" fillId="2" borderId="1" xfId="0" applyNumberFormat="1" applyFill="1" applyBorder="1" applyAlignment="1">
      <alignment vertical="top"/>
    </xf>
    <xf numFmtId="0" fontId="3" fillId="4" borderId="1" xfId="0" applyFont="1" applyFill="1" applyBorder="1" applyAlignment="1">
      <alignment vertical="top" wrapText="1"/>
    </xf>
    <xf numFmtId="0" fontId="0" fillId="2" borderId="1" xfId="0" applyFill="1" applyBorder="1" applyAlignment="1">
      <alignment vertical="top" wrapText="1"/>
    </xf>
    <xf numFmtId="3" fontId="0" fillId="2" borderId="1" xfId="0" applyNumberFormat="1" applyFill="1" applyBorder="1" applyAlignment="1">
      <alignment vertical="top"/>
    </xf>
    <xf numFmtId="0" fontId="6" fillId="0" borderId="0" xfId="0" applyFont="1"/>
    <xf numFmtId="164" fontId="0" fillId="3" borderId="1" xfId="0" applyNumberFormat="1" applyFill="1" applyBorder="1" applyAlignment="1">
      <alignment vertical="top"/>
    </xf>
    <xf numFmtId="0" fontId="4" fillId="0" borderId="0" xfId="0" applyFont="1" applyAlignment="1">
      <alignment horizontal="left" vertical="top"/>
    </xf>
    <xf numFmtId="44" fontId="0" fillId="0" borderId="1" xfId="0" applyNumberFormat="1" applyBorder="1"/>
    <xf numFmtId="0" fontId="0" fillId="6" borderId="1" xfId="0" applyFill="1" applyBorder="1" applyAlignment="1">
      <alignment horizontal="left" vertical="top"/>
    </xf>
    <xf numFmtId="0" fontId="0" fillId="6" borderId="1" xfId="0" applyFill="1" applyBorder="1" applyAlignment="1">
      <alignment vertical="top" wrapText="1"/>
    </xf>
    <xf numFmtId="0" fontId="7" fillId="0" borderId="0" xfId="0" applyFont="1"/>
    <xf numFmtId="0" fontId="8" fillId="7" borderId="1" xfId="0" applyFont="1" applyFill="1" applyBorder="1" applyAlignment="1">
      <alignment vertical="top" wrapText="1"/>
    </xf>
    <xf numFmtId="44" fontId="7" fillId="7" borderId="1" xfId="0" applyNumberFormat="1" applyFont="1" applyFill="1" applyBorder="1" applyAlignment="1">
      <alignment vertical="top"/>
    </xf>
    <xf numFmtId="0" fontId="7" fillId="0" borderId="0" xfId="0" applyFont="1" applyAlignment="1">
      <alignment horizontal="right"/>
    </xf>
    <xf numFmtId="0" fontId="9" fillId="0" borderId="0" xfId="0" applyFont="1"/>
    <xf numFmtId="0" fontId="0" fillId="3" borderId="1" xfId="0" applyFill="1" applyBorder="1" applyAlignment="1" applyProtection="1">
      <alignment vertical="top" wrapText="1"/>
      <protection locked="0"/>
    </xf>
    <xf numFmtId="0" fontId="0" fillId="3" borderId="5" xfId="0" applyFill="1" applyBorder="1" applyAlignment="1" applyProtection="1">
      <alignment vertical="top" wrapText="1"/>
      <protection locked="0"/>
    </xf>
    <xf numFmtId="0" fontId="5" fillId="3" borderId="1" xfId="0" applyFont="1" applyFill="1" applyBorder="1" applyAlignment="1" applyProtection="1">
      <alignment vertical="top" wrapText="1"/>
      <protection locked="0"/>
    </xf>
    <xf numFmtId="3" fontId="0" fillId="3" borderId="1" xfId="0" applyNumberFormat="1" applyFill="1" applyBorder="1" applyAlignment="1">
      <alignment vertical="top"/>
    </xf>
    <xf numFmtId="44" fontId="0" fillId="2" borderId="1" xfId="0" applyNumberFormat="1" applyFill="1" applyBorder="1" applyAlignment="1" applyProtection="1">
      <alignment vertical="top"/>
      <protection locked="0"/>
    </xf>
    <xf numFmtId="164" fontId="0" fillId="2" borderId="1" xfId="0" applyNumberFormat="1" applyFill="1" applyBorder="1" applyAlignment="1" applyProtection="1">
      <alignment vertical="top"/>
      <protection locked="0"/>
    </xf>
    <xf numFmtId="0" fontId="11" fillId="0" borderId="0" xfId="0" applyFont="1"/>
    <xf numFmtId="0" fontId="12" fillId="0" borderId="0" xfId="0" applyFont="1" applyAlignment="1">
      <alignment horizontal="right"/>
    </xf>
    <xf numFmtId="0" fontId="13" fillId="0" borderId="0" xfId="0" applyFont="1" applyAlignment="1">
      <alignment horizontal="right"/>
    </xf>
    <xf numFmtId="0" fontId="13" fillId="0" borderId="0" xfId="0" applyFont="1"/>
    <xf numFmtId="0" fontId="13" fillId="0" borderId="0" xfId="0" applyFont="1" applyAlignment="1">
      <alignment horizontal="left"/>
    </xf>
    <xf numFmtId="0" fontId="0" fillId="6" borderId="1" xfId="0" applyFill="1" applyBorder="1" applyAlignment="1">
      <alignment horizontal="left" vertical="top" wrapText="1"/>
    </xf>
    <xf numFmtId="0" fontId="0" fillId="0" borderId="0" xfId="0" pivotButton="1"/>
    <xf numFmtId="0" fontId="14" fillId="0" borderId="0" xfId="0" applyFont="1"/>
    <xf numFmtId="0" fontId="1" fillId="0" borderId="0" xfId="0" applyFont="1"/>
    <xf numFmtId="0" fontId="0" fillId="0" borderId="0" xfId="0" applyAlignment="1">
      <alignment horizontal="left"/>
    </xf>
    <xf numFmtId="0" fontId="3" fillId="0" borderId="0" xfId="0" applyFont="1"/>
    <xf numFmtId="0" fontId="3" fillId="2" borderId="0" xfId="0" applyFont="1" applyFill="1"/>
    <xf numFmtId="44" fontId="0" fillId="0" borderId="0" xfId="0" applyNumberFormat="1" applyAlignment="1">
      <alignment horizontal="right"/>
    </xf>
    <xf numFmtId="0" fontId="15" fillId="0" borderId="0" xfId="0" applyFont="1" applyAlignment="1">
      <alignment horizontal="left" vertical="top" wrapText="1"/>
    </xf>
    <xf numFmtId="44" fontId="6" fillId="5" borderId="8" xfId="0" applyNumberFormat="1" applyFont="1" applyFill="1" applyBorder="1" applyAlignment="1">
      <alignment horizontal="right" vertical="center"/>
    </xf>
    <xf numFmtId="0" fontId="15" fillId="0" borderId="0" xfId="0" applyFont="1" applyAlignment="1">
      <alignment horizontal="left" vertical="center" wrapText="1"/>
    </xf>
    <xf numFmtId="0" fontId="21" fillId="4" borderId="1" xfId="0" applyFont="1" applyFill="1" applyBorder="1" applyAlignment="1">
      <alignment vertical="top" wrapText="1"/>
    </xf>
    <xf numFmtId="44" fontId="3" fillId="0" borderId="8" xfId="0" applyNumberFormat="1" applyFont="1" applyBorder="1"/>
    <xf numFmtId="0" fontId="22" fillId="0" borderId="0" xfId="0" applyFont="1" applyAlignment="1">
      <alignment horizontal="right" vertical="top" wrapText="1"/>
    </xf>
    <xf numFmtId="0" fontId="23" fillId="0" borderId="0" xfId="0" applyFont="1"/>
    <xf numFmtId="0" fontId="17" fillId="0" borderId="0" xfId="0" applyFont="1" applyAlignment="1">
      <alignment horizontal="left" vertical="top" wrapText="1"/>
    </xf>
    <xf numFmtId="0" fontId="16" fillId="0" borderId="0" xfId="0" applyFont="1" applyAlignment="1">
      <alignment horizontal="right"/>
    </xf>
    <xf numFmtId="0" fontId="16" fillId="0" borderId="0" xfId="0" applyFont="1"/>
    <xf numFmtId="0" fontId="16" fillId="0" borderId="0" xfId="0" applyFont="1" applyAlignment="1">
      <alignment horizontal="left"/>
    </xf>
    <xf numFmtId="0" fontId="17" fillId="0" borderId="0" xfId="0" applyFont="1"/>
    <xf numFmtId="0" fontId="17" fillId="0" borderId="0" xfId="0" applyFont="1" applyAlignment="1">
      <alignment horizontal="right" vertical="top" wrapText="1"/>
    </xf>
    <xf numFmtId="0" fontId="24" fillId="0" borderId="0" xfId="0" applyFont="1" applyAlignment="1">
      <alignment horizontal="right" vertical="top" wrapText="1"/>
    </xf>
    <xf numFmtId="0" fontId="24" fillId="0" borderId="0" xfId="0" applyFont="1" applyAlignment="1">
      <alignment horizontal="left" vertical="top" wrapText="1"/>
    </xf>
    <xf numFmtId="165" fontId="0" fillId="3" borderId="1" xfId="0" applyNumberFormat="1" applyFill="1" applyBorder="1" applyAlignment="1">
      <alignment vertical="top"/>
    </xf>
    <xf numFmtId="0" fontId="5" fillId="0" borderId="0" xfId="0" applyFont="1" applyAlignment="1">
      <alignment horizontal="left"/>
    </xf>
    <xf numFmtId="0" fontId="5" fillId="0" borderId="0" xfId="0" applyFont="1" applyAlignment="1">
      <alignment horizontal="center"/>
    </xf>
    <xf numFmtId="0" fontId="5" fillId="0" borderId="0" xfId="0" applyFont="1"/>
    <xf numFmtId="0" fontId="17" fillId="0" borderId="0" xfId="0" applyFont="1" applyAlignment="1">
      <alignment horizontal="left" vertical="top" wrapText="1"/>
    </xf>
    <xf numFmtId="0" fontId="12" fillId="3" borderId="2" xfId="0" applyFont="1" applyFill="1" applyBorder="1" applyAlignment="1" applyProtection="1">
      <alignment horizontal="left"/>
      <protection locked="0"/>
    </xf>
    <xf numFmtId="0" fontId="12" fillId="3" borderId="3" xfId="0" applyFont="1" applyFill="1" applyBorder="1" applyAlignment="1" applyProtection="1">
      <alignment horizontal="left"/>
      <protection locked="0"/>
    </xf>
    <xf numFmtId="0" fontId="12" fillId="3" borderId="4" xfId="0" applyFont="1" applyFill="1" applyBorder="1" applyAlignment="1" applyProtection="1">
      <alignment horizontal="left"/>
      <protection locked="0"/>
    </xf>
    <xf numFmtId="0" fontId="17" fillId="0" borderId="0" xfId="0" applyFont="1" applyAlignment="1">
      <alignment horizontal="left" vertical="top"/>
    </xf>
    <xf numFmtId="0" fontId="22" fillId="0" borderId="0" xfId="0" applyFont="1" applyAlignment="1">
      <alignment horizontal="left" vertical="top" wrapText="1"/>
    </xf>
    <xf numFmtId="0" fontId="3" fillId="2" borderId="7" xfId="0" applyFont="1" applyFill="1" applyBorder="1" applyAlignment="1">
      <alignment horizontal="center"/>
    </xf>
    <xf numFmtId="0" fontId="3" fillId="2" borderId="0" xfId="0" applyFont="1" applyFill="1" applyAlignment="1">
      <alignment horizontal="center"/>
    </xf>
    <xf numFmtId="0" fontId="3" fillId="2" borderId="6" xfId="0" applyFont="1" applyFill="1" applyBorder="1" applyAlignment="1">
      <alignment horizontal="center"/>
    </xf>
  </cellXfs>
  <cellStyles count="2">
    <cellStyle name="Standaard" xfId="0" builtinId="0"/>
    <cellStyle name="Valuta 2" xfId="1" xr:uid="{00000000-0005-0000-0000-000001000000}"/>
  </cellStyles>
  <dxfs count="4">
    <dxf>
      <fill>
        <patternFill>
          <bgColor theme="9" tint="0.79998168889431442"/>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pivotCacheDefinition" Target="pivotCache/pivotCacheDefinition1.xml"/><Relationship Id="rId9" Type="http://schemas.openxmlformats.org/officeDocument/2006/relationships/customXml" Target="../customXml/item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00.64700902778" createdVersion="8" refreshedVersion="8" minRefreshableVersion="3" recordCount="23" xr:uid="{44CD5645-40B5-431F-A95A-5E96F26E0ED9}">
  <cacheSource type="worksheet">
    <worksheetSource ref="A7:W30" sheet="Offerte"/>
  </cacheSource>
  <cacheFields count="23">
    <cacheField name="Onderdeel" numFmtId="0">
      <sharedItems count="2">
        <s v="A. Software"/>
        <s v="B. Support"/>
      </sharedItems>
    </cacheField>
    <cacheField name="Categorie" numFmtId="0">
      <sharedItems count="3">
        <s v="1. Licenties en onderhoud"/>
        <s v="2. Koppelingen"/>
        <s v="3. Support"/>
      </sharedItems>
    </cacheField>
    <cacheField name="Omschrijving" numFmtId="0">
      <sharedItems/>
    </cacheField>
    <cacheField name="Product/dienst/fase" numFmtId="0">
      <sharedItems/>
    </cacheField>
    <cacheField name="omschrijving2" numFmtId="0">
      <sharedItems/>
    </cacheField>
    <cacheField name="UMC" numFmtId="0">
      <sharedItems count="6">
        <s v="_Alle"/>
        <s v="1. Amsterdam UMC" u="1"/>
        <s v="2. Radboud UMC" u="1"/>
        <s v="3. Maastricht UMC" u="1"/>
        <s v="4. UMC Groningen" u="1"/>
        <s v="Alle" u="1"/>
      </sharedItems>
    </cacheField>
    <cacheField name="aantal" numFmtId="3">
      <sharedItems containsSemiMixedTypes="0" containsString="0" containsNumber="1" containsInteger="1" minValue="1" maxValue="1"/>
    </cacheField>
    <cacheField name="eenheid" numFmtId="0">
      <sharedItems/>
    </cacheField>
    <cacheField name="Prijs eenmalig (excl. korting en btw)" numFmtId="44">
      <sharedItems containsNonDate="0" containsString="0" containsBlank="1"/>
    </cacheField>
    <cacheField name="Eenheid2" numFmtId="44">
      <sharedItems/>
    </cacheField>
    <cacheField name="korting" numFmtId="0">
      <sharedItems containsNonDate="0" containsString="0" containsBlank="1"/>
    </cacheField>
    <cacheField name="Prijs eenmalig (incl. korting en excl. btw)" numFmtId="44">
      <sharedItems containsSemiMixedTypes="0" containsString="0" containsNumber="1" containsInteger="1" minValue="0" maxValue="0"/>
    </cacheField>
    <cacheField name="btw" numFmtId="9">
      <sharedItems containsSemiMixedTypes="0" containsString="0" containsNumber="1" minValue="0.21" maxValue="0.21"/>
    </cacheField>
    <cacheField name="Bedrag eenmalig_x000a_(incl. korting en incl. btw)" numFmtId="44">
      <sharedItems containsSemiMixedTypes="0" containsString="0" containsNumber="1" containsInteger="1" minValue="0" maxValue="0"/>
    </cacheField>
    <cacheField name="aantal2" numFmtId="3">
      <sharedItems containsSemiMixedTypes="0" containsString="0" containsNumber="1" containsInteger="1" minValue="1" maxValue="8000"/>
    </cacheField>
    <cacheField name="eenheid3" numFmtId="0">
      <sharedItems/>
    </cacheField>
    <cacheField name="Prijs per jaar (excl. korting en btw)" numFmtId="0">
      <sharedItems containsSemiMixedTypes="0" containsString="0" containsNumber="1" containsInteger="1" minValue="0" maxValue="0"/>
    </cacheField>
    <cacheField name="eenheid4" numFmtId="0">
      <sharedItems/>
    </cacheField>
    <cacheField name="korting2" numFmtId="164">
      <sharedItems containsSemiMixedTypes="0" containsString="0" containsNumber="1" containsInteger="1" minValue="0" maxValue="0"/>
    </cacheField>
    <cacheField name="Prijs per jaar _x000a_(incl. korting en excl. btw)" numFmtId="44">
      <sharedItems containsSemiMixedTypes="0" containsString="0" containsNumber="1" containsInteger="1" minValue="0" maxValue="0"/>
    </cacheField>
    <cacheField name="Bedrag per jaar_x000a_(incl. korting en excl. btw)" numFmtId="44">
      <sharedItems containsSemiMixedTypes="0" containsString="0" containsNumber="1" containsInteger="1" minValue="0" maxValue="0"/>
    </cacheField>
    <cacheField name="btw2" numFmtId="9">
      <sharedItems containsSemiMixedTypes="0" containsString="0" containsNumber="1" minValue="0.21" maxValue="0.21"/>
    </cacheField>
    <cacheField name="Bedrag per jaar_x000a_(incl. korting en incl. btw)" numFmtId="44">
      <sharedItems containsSemiMixedTypes="0" containsString="0"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3">
  <r>
    <x v="0"/>
    <x v="0"/>
    <s v="Aangeboden software staffel 7001-8000"/>
    <s v="[naam module]"/>
    <s v="[omschrijving module]"/>
    <x v="0"/>
    <n v="1"/>
    <s v="stuk"/>
    <m/>
    <s v="eenmalig"/>
    <m/>
    <n v="0"/>
    <n v="0.21"/>
    <n v="0"/>
    <n v="8000"/>
    <s v="stuk"/>
    <n v="0"/>
    <s v="per jaar"/>
    <n v="0"/>
    <n v="0"/>
    <n v="0"/>
    <n v="0.21"/>
    <n v="0"/>
  </r>
  <r>
    <x v="0"/>
    <x v="0"/>
    <s v="Aangeboden software staffel 8001-9000"/>
    <s v="[naam module]"/>
    <s v="[omschrijving module]"/>
    <x v="0"/>
    <n v="1"/>
    <s v="stuk"/>
    <m/>
    <s v="eenmalig"/>
    <m/>
    <n v="0"/>
    <n v="0.21"/>
    <n v="0"/>
    <n v="1000"/>
    <s v="stuk"/>
    <n v="0"/>
    <s v="per jaar"/>
    <n v="0"/>
    <n v="0"/>
    <n v="0"/>
    <n v="0.21"/>
    <n v="0"/>
  </r>
  <r>
    <x v="0"/>
    <x v="0"/>
    <s v="Aangeboden software staffel 9001-10000"/>
    <s v="[naam module]"/>
    <s v="[omschrijving module]"/>
    <x v="0"/>
    <n v="1"/>
    <s v="stuk"/>
    <m/>
    <s v="eenmalig"/>
    <m/>
    <n v="0"/>
    <n v="0.21"/>
    <n v="0"/>
    <n v="1000"/>
    <s v="stuk"/>
    <n v="0"/>
    <s v="per jaar"/>
    <n v="0"/>
    <n v="0"/>
    <n v="0"/>
    <n v="0.21"/>
    <n v="0"/>
  </r>
  <r>
    <x v="0"/>
    <x v="0"/>
    <s v="Aangeboden software staffel 10001-11000"/>
    <s v="[naam module]"/>
    <s v="[omschrijving module]"/>
    <x v="0"/>
    <n v="1"/>
    <s v="stuk"/>
    <m/>
    <s v="eenmalig"/>
    <m/>
    <n v="0"/>
    <n v="0.21"/>
    <n v="0"/>
    <n v="1000"/>
    <s v="stuk"/>
    <n v="0"/>
    <s v="per jaar"/>
    <n v="0"/>
    <n v="0"/>
    <n v="0"/>
    <n v="0.21"/>
    <n v="0"/>
  </r>
  <r>
    <x v="0"/>
    <x v="0"/>
    <s v="Aangeboden software staffel 11001-12000"/>
    <s v="[naam module]"/>
    <s v="[omschrijving module]"/>
    <x v="0"/>
    <n v="1"/>
    <s v="stuk"/>
    <m/>
    <s v="eenmalig"/>
    <m/>
    <n v="0"/>
    <n v="0.21"/>
    <n v="0"/>
    <n v="1000"/>
    <s v="stuk"/>
    <n v="0"/>
    <s v="per jaar"/>
    <n v="0"/>
    <n v="0"/>
    <n v="0"/>
    <n v="0.21"/>
    <n v="0"/>
  </r>
  <r>
    <x v="0"/>
    <x v="0"/>
    <s v="Aangeboden software staffel 12001-13000"/>
    <s v="[naam module]"/>
    <s v="[omschrijving module]"/>
    <x v="0"/>
    <n v="1"/>
    <s v="stuk"/>
    <m/>
    <s v="eenmalig"/>
    <m/>
    <n v="0"/>
    <n v="0.21"/>
    <n v="0"/>
    <n v="1000"/>
    <s v="stuk"/>
    <n v="0"/>
    <s v="per jaar"/>
    <n v="0"/>
    <n v="0"/>
    <n v="0"/>
    <n v="0.21"/>
    <n v="0"/>
  </r>
  <r>
    <x v="0"/>
    <x v="0"/>
    <s v="Aangeboden software staffel 13001-14000"/>
    <s v="[naam module]"/>
    <s v="[omschrijving module]"/>
    <x v="0"/>
    <n v="1"/>
    <s v="stuk"/>
    <m/>
    <s v="eenmalig"/>
    <m/>
    <n v="0"/>
    <n v="0.21"/>
    <n v="0"/>
    <n v="1000"/>
    <s v="stuk"/>
    <n v="0"/>
    <s v="per jaar"/>
    <n v="0"/>
    <n v="0"/>
    <n v="0"/>
    <n v="0.21"/>
    <n v="0"/>
  </r>
  <r>
    <x v="0"/>
    <x v="0"/>
    <s v="Aangeboden software staffel 14001-15000"/>
    <s v="[naam module]"/>
    <s v="[omschrijving module]"/>
    <x v="0"/>
    <n v="1"/>
    <s v="stuk"/>
    <m/>
    <s v="eenmalig"/>
    <m/>
    <n v="0"/>
    <n v="0.21"/>
    <n v="0"/>
    <n v="1000"/>
    <s v="stuk"/>
    <n v="0"/>
    <s v="per jaar"/>
    <n v="0"/>
    <n v="0"/>
    <n v="0"/>
    <n v="0.21"/>
    <n v="0"/>
  </r>
  <r>
    <x v="0"/>
    <x v="0"/>
    <s v="Aangeboden software staffel 15001-16000"/>
    <s v="[naam module]"/>
    <s v="[omschrijving module]"/>
    <x v="0"/>
    <n v="1"/>
    <s v="stuk"/>
    <m/>
    <s v="eenmalig"/>
    <m/>
    <n v="0"/>
    <n v="0.21"/>
    <n v="0"/>
    <n v="1000"/>
    <s v="stuk"/>
    <n v="0"/>
    <s v="per jaar"/>
    <n v="0"/>
    <n v="0"/>
    <n v="0"/>
    <n v="0.21"/>
    <n v="0"/>
  </r>
  <r>
    <x v="0"/>
    <x v="0"/>
    <s v="modules"/>
    <s v="[naam]"/>
    <s v="[omschrijving]"/>
    <x v="0"/>
    <n v="1"/>
    <s v="stuk"/>
    <m/>
    <s v="eenmalig"/>
    <m/>
    <n v="0"/>
    <n v="0.21"/>
    <n v="0"/>
    <n v="1"/>
    <s v="stuk"/>
    <n v="0"/>
    <s v="per jaar"/>
    <n v="0"/>
    <n v="0"/>
    <n v="0"/>
    <n v="0.21"/>
    <n v="0"/>
  </r>
  <r>
    <x v="0"/>
    <x v="0"/>
    <s v="modules"/>
    <s v="[naam]"/>
    <s v="[omschrijving]"/>
    <x v="0"/>
    <n v="1"/>
    <s v="stuk"/>
    <m/>
    <s v="eenmalig"/>
    <m/>
    <n v="0"/>
    <n v="0.21"/>
    <n v="0"/>
    <n v="1"/>
    <s v="stuk"/>
    <n v="0"/>
    <s v="per jaar"/>
    <n v="0"/>
    <n v="0"/>
    <n v="0"/>
    <n v="0.21"/>
    <n v="0"/>
  </r>
  <r>
    <x v="0"/>
    <x v="0"/>
    <s v="modules"/>
    <s v="[naam]"/>
    <s v="[omschrijving]"/>
    <x v="0"/>
    <n v="1"/>
    <s v="stuk"/>
    <m/>
    <s v="eenmalig"/>
    <m/>
    <n v="0"/>
    <n v="0.21"/>
    <n v="0"/>
    <n v="1"/>
    <s v="stuk"/>
    <n v="0"/>
    <s v="per jaar"/>
    <n v="0"/>
    <n v="0"/>
    <n v="0"/>
    <n v="0.21"/>
    <n v="0"/>
  </r>
  <r>
    <x v="0"/>
    <x v="0"/>
    <s v="modules"/>
    <s v="[naam]"/>
    <s v="[omschrijving]"/>
    <x v="0"/>
    <n v="1"/>
    <s v="stuk"/>
    <m/>
    <s v="eenmalig"/>
    <m/>
    <n v="0"/>
    <n v="0.21"/>
    <n v="0"/>
    <n v="1"/>
    <s v="stuk"/>
    <n v="0"/>
    <s v="per jaar"/>
    <n v="0"/>
    <n v="0"/>
    <n v="0"/>
    <n v="0.21"/>
    <n v="0"/>
  </r>
  <r>
    <x v="0"/>
    <x v="0"/>
    <s v="modules"/>
    <s v="[naam]"/>
    <s v="[omschrijving]"/>
    <x v="0"/>
    <n v="1"/>
    <s v="stuk"/>
    <m/>
    <s v="eenmalig"/>
    <m/>
    <n v="0"/>
    <n v="0.21"/>
    <n v="0"/>
    <n v="1"/>
    <s v="stuk"/>
    <n v="0"/>
    <s v="per jaar"/>
    <n v="0"/>
    <n v="0"/>
    <n v="0"/>
    <n v="0.21"/>
    <n v="0"/>
  </r>
  <r>
    <x v="0"/>
    <x v="0"/>
    <s v="modules"/>
    <s v="[naam]"/>
    <s v="[omschrijving]"/>
    <x v="0"/>
    <n v="1"/>
    <s v="stuk"/>
    <m/>
    <s v="eenmalig"/>
    <m/>
    <n v="0"/>
    <n v="0.21"/>
    <n v="0"/>
    <n v="1"/>
    <s v="stuk"/>
    <n v="0"/>
    <s v="per jaar"/>
    <n v="0"/>
    <n v="0"/>
    <n v="0"/>
    <n v="0.21"/>
    <n v="0"/>
  </r>
  <r>
    <x v="0"/>
    <x v="0"/>
    <s v="modules"/>
    <s v="[naam]"/>
    <s v="[omschrijving]"/>
    <x v="0"/>
    <n v="1"/>
    <s v="stuk"/>
    <m/>
    <s v="eenmalig"/>
    <m/>
    <n v="0"/>
    <n v="0.21"/>
    <n v="0"/>
    <n v="1"/>
    <s v="stuk"/>
    <n v="0"/>
    <s v="per jaar"/>
    <n v="0"/>
    <n v="0"/>
    <n v="0"/>
    <n v="0.21"/>
    <n v="0"/>
  </r>
  <r>
    <x v="0"/>
    <x v="0"/>
    <s v="modules"/>
    <s v="[naam]"/>
    <s v="[omschrijving]"/>
    <x v="0"/>
    <n v="1"/>
    <s v="stuk"/>
    <m/>
    <s v="eenmalig"/>
    <m/>
    <n v="0"/>
    <n v="0.21"/>
    <n v="0"/>
    <n v="1"/>
    <s v="stuk"/>
    <n v="0"/>
    <s v="per jaar"/>
    <n v="0"/>
    <n v="0"/>
    <n v="0"/>
    <n v="0.21"/>
    <n v="0"/>
  </r>
  <r>
    <x v="0"/>
    <x v="0"/>
    <s v="modules"/>
    <s v="[naam]"/>
    <s v="[omschrijving]"/>
    <x v="0"/>
    <n v="1"/>
    <s v="stuk"/>
    <m/>
    <s v="eenmalig"/>
    <m/>
    <n v="0"/>
    <n v="0.21"/>
    <n v="0"/>
    <n v="1"/>
    <s v="stuk"/>
    <n v="0"/>
    <s v="per jaar"/>
    <n v="0"/>
    <n v="0"/>
    <n v="0"/>
    <n v="0.21"/>
    <n v="0"/>
  </r>
  <r>
    <x v="0"/>
    <x v="0"/>
    <s v="Extra OTAP omgeving: Zandbank (optioneel)"/>
    <s v="[naam]"/>
    <s v="[omschrijving]"/>
    <x v="0"/>
    <n v="1"/>
    <s v="stuk"/>
    <m/>
    <s v="eenmalig"/>
    <m/>
    <n v="0"/>
    <n v="0.21"/>
    <n v="0"/>
    <n v="1"/>
    <s v="stuk"/>
    <n v="0"/>
    <s v="per jaar"/>
    <n v="0"/>
    <n v="0"/>
    <n v="0"/>
    <n v="0.21"/>
    <n v="0"/>
  </r>
  <r>
    <x v="0"/>
    <x v="1"/>
    <s v="1. Single-Sign on "/>
    <s v="OpenID Connect (OIDC) of SAML 2.0 (Op voorkeurs volgorde)"/>
    <s v="[omschrijving koppeling]"/>
    <x v="0"/>
    <n v="1"/>
    <s v="stuk"/>
    <m/>
    <s v="eenmalig"/>
    <m/>
    <n v="0"/>
    <n v="0.21"/>
    <n v="0"/>
    <n v="1"/>
    <s v="stuk"/>
    <n v="0"/>
    <s v="per jaar"/>
    <n v="0"/>
    <n v="0"/>
    <n v="0"/>
    <n v="0.21"/>
    <n v="0"/>
  </r>
  <r>
    <x v="0"/>
    <x v="1"/>
    <s v="2. Identity and Access Management (IAM) (optionel)"/>
    <s v="[Type koppeling]"/>
    <s v="[omschrijving koppeling]"/>
    <x v="0"/>
    <n v="1"/>
    <s v="stuk"/>
    <m/>
    <s v="eenmalig"/>
    <m/>
    <n v="0"/>
    <n v="0.21"/>
    <n v="0"/>
    <n v="1"/>
    <s v="stuk"/>
    <n v="0"/>
    <s v="per jaar"/>
    <n v="0"/>
    <n v="0"/>
    <n v="0"/>
    <n v="0.21"/>
    <n v="0"/>
  </r>
  <r>
    <x v="1"/>
    <x v="2"/>
    <s v="helpdesk, 5x9 support, calls inschieten"/>
    <s v="[naam SLA niveau]"/>
    <s v="-"/>
    <x v="0"/>
    <n v="1"/>
    <s v="per jaar"/>
    <m/>
    <s v="eenmalig"/>
    <m/>
    <n v="0"/>
    <n v="0.21"/>
    <n v="0"/>
    <n v="1"/>
    <s v="per jaar"/>
    <n v="0"/>
    <s v="per jaar"/>
    <n v="0"/>
    <n v="0"/>
    <n v="0"/>
    <n v="0.21"/>
    <n v="0"/>
  </r>
  <r>
    <x v="1"/>
    <x v="2"/>
    <s v="CAO jaarlijks"/>
    <s v="[naam dienst]"/>
    <s v="-"/>
    <x v="0"/>
    <n v="1"/>
    <s v="per jaar"/>
    <m/>
    <s v="eenmalig"/>
    <m/>
    <n v="0"/>
    <n v="0.21"/>
    <n v="0"/>
    <n v="1"/>
    <s v="per jaar"/>
    <n v="0"/>
    <s v="per jaar"/>
    <n v="0"/>
    <n v="0"/>
    <n v="0"/>
    <n v="0.21"/>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DB649A5-FB1D-4325-85E9-82C85D4B4AFA}" name="Draaitabel1" cacheId="1913" applyNumberFormats="0" applyBorderFormats="0" applyFontFormats="0" applyPatternFormats="0" applyAlignmentFormats="0" applyWidthHeightFormats="1" dataCaption="Waarden" updatedVersion="8" minRefreshableVersion="3" useAutoFormatting="1" itemPrintTitles="1" createdVersion="8" indent="0" compact="0" compactData="0" multipleFieldFilters="0">
  <location ref="A28:E32" firstHeaderRow="0" firstDataRow="1" firstDataCol="3"/>
  <pivotFields count="23">
    <pivotField axis="axisRow" compact="0" outline="0" showAll="0" defaultSubtotal="0">
      <items count="2">
        <item x="0"/>
        <item x="1"/>
      </items>
    </pivotField>
    <pivotField axis="axisRow" compact="0" outline="0" showAll="0" defaultSubtotal="0">
      <items count="3">
        <item x="0"/>
        <item x="1"/>
        <item x="2"/>
      </items>
    </pivotField>
    <pivotField compact="0" outline="0" showAll="0"/>
    <pivotField compact="0" outline="0" showAll="0"/>
    <pivotField compact="0" outline="0" showAll="0"/>
    <pivotField axis="axisRow" compact="0" outline="0" showAll="0" sortType="ascending" defaultSubtotal="0">
      <items count="6">
        <item x="0"/>
        <item m="1" x="1"/>
        <item m="1" x="2"/>
        <item m="1" x="3"/>
        <item m="1" x="4"/>
        <item m="1" x="5"/>
      </items>
    </pivotField>
    <pivotField compact="0" numFmtId="3" outline="0" showAll="0"/>
    <pivotField compact="0" outline="0" showAll="0"/>
    <pivotField compact="0" outline="0" showAll="0"/>
    <pivotField compact="0" outline="0" showAll="0"/>
    <pivotField compact="0" outline="0" showAll="0"/>
    <pivotField compact="0" numFmtId="44" outline="0" showAll="0"/>
    <pivotField compact="0" numFmtId="9" outline="0" showAll="0"/>
    <pivotField dataField="1" compact="0" numFmtId="44" outline="0" showAll="0"/>
    <pivotField compact="0" numFmtId="3" outline="0" showAll="0"/>
    <pivotField compact="0" outline="0" showAll="0"/>
    <pivotField compact="0" numFmtId="44" outline="0" showAll="0"/>
    <pivotField compact="0" outline="0" showAll="0"/>
    <pivotField compact="0" numFmtId="164" outline="0" showAll="0"/>
    <pivotField compact="0" numFmtId="44" outline="0" showAll="0"/>
    <pivotField compact="0" numFmtId="44" outline="0" showAll="0"/>
    <pivotField compact="0" numFmtId="9" outline="0" showAll="0"/>
    <pivotField dataField="1" compact="0" numFmtId="44" outline="0" showAll="0"/>
  </pivotFields>
  <rowFields count="3">
    <field x="5"/>
    <field x="0"/>
    <field x="1"/>
  </rowFields>
  <rowItems count="4">
    <i>
      <x/>
      <x/>
      <x/>
    </i>
    <i r="2">
      <x v="1"/>
    </i>
    <i r="1">
      <x v="1"/>
      <x v="2"/>
    </i>
    <i t="grand">
      <x/>
    </i>
  </rowItems>
  <colFields count="1">
    <field x="-2"/>
  </colFields>
  <colItems count="2">
    <i>
      <x/>
    </i>
    <i i="1">
      <x v="1"/>
    </i>
  </colItems>
  <dataFields count="2">
    <dataField name="Bedrag eenmalig" fld="13" baseField="5" baseItem="4" numFmtId="44"/>
    <dataField name="Bedrag per jaar" fld="22" baseField="5" baseItem="4" numFmtId="4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75"/>
  <sheetViews>
    <sheetView tabSelected="1" topLeftCell="A15" zoomScale="130" zoomScaleNormal="130" workbookViewId="0">
      <selection activeCell="H33" sqref="H33"/>
    </sheetView>
  </sheetViews>
  <sheetFormatPr defaultRowHeight="15"/>
  <cols>
    <col min="1" max="1" width="20.85546875" customWidth="1"/>
    <col min="2" max="3" width="24.140625" bestFit="1" customWidth="1"/>
    <col min="4" max="4" width="16.140625" bestFit="1" customWidth="1"/>
    <col min="5" max="5" width="15" bestFit="1" customWidth="1"/>
    <col min="6" max="6" width="2.5703125" customWidth="1"/>
    <col min="7" max="8" width="17.85546875" customWidth="1"/>
    <col min="9" max="9" width="16.85546875" bestFit="1" customWidth="1"/>
    <col min="10" max="10" width="46.7109375" bestFit="1" customWidth="1"/>
    <col min="11" max="11" width="14.5703125" bestFit="1" customWidth="1"/>
    <col min="12" max="12" width="10.42578125" bestFit="1" customWidth="1"/>
    <col min="13" max="13" width="16.85546875" bestFit="1" customWidth="1"/>
    <col min="14" max="14" width="71.5703125" bestFit="1" customWidth="1"/>
    <col min="15" max="15" width="70.140625" bestFit="1" customWidth="1"/>
    <col min="16" max="16" width="48" bestFit="1" customWidth="1"/>
    <col min="17" max="17" width="14.5703125" bestFit="1" customWidth="1"/>
    <col min="18" max="18" width="10.42578125" bestFit="1" customWidth="1"/>
    <col min="19" max="19" width="16.85546875" bestFit="1" customWidth="1"/>
    <col min="20" max="20" width="46.7109375" bestFit="1" customWidth="1"/>
    <col min="21" max="21" width="14.5703125" bestFit="1" customWidth="1"/>
    <col min="22" max="22" width="10.42578125" bestFit="1" customWidth="1"/>
    <col min="23" max="23" width="16.85546875" bestFit="1" customWidth="1"/>
    <col min="24" max="24" width="76.85546875" bestFit="1" customWidth="1"/>
    <col min="25" max="25" width="75.5703125" bestFit="1" customWidth="1"/>
    <col min="26" max="26" width="48" bestFit="1" customWidth="1"/>
    <col min="27" max="27" width="14.5703125" bestFit="1" customWidth="1"/>
    <col min="28" max="28" width="10.42578125" bestFit="1" customWidth="1"/>
    <col min="29" max="29" width="16.85546875" bestFit="1" customWidth="1"/>
    <col min="30" max="30" width="46.7109375" bestFit="1" customWidth="1"/>
    <col min="31" max="31" width="14.5703125" bestFit="1" customWidth="1"/>
    <col min="32" max="32" width="10.42578125" bestFit="1" customWidth="1"/>
    <col min="33" max="33" width="16.85546875" bestFit="1" customWidth="1"/>
    <col min="34" max="34" width="64.28515625" bestFit="1" customWidth="1"/>
    <col min="35" max="35" width="63" bestFit="1" customWidth="1"/>
    <col min="36" max="36" width="48" bestFit="1" customWidth="1"/>
    <col min="37" max="37" width="14.5703125" bestFit="1" customWidth="1"/>
    <col min="38" max="38" width="10.42578125" bestFit="1" customWidth="1"/>
    <col min="39" max="39" width="16.85546875" bestFit="1" customWidth="1"/>
    <col min="40" max="40" width="46.7109375" bestFit="1" customWidth="1"/>
    <col min="41" max="41" width="14.5703125" bestFit="1" customWidth="1"/>
    <col min="42" max="42" width="10.42578125" bestFit="1" customWidth="1"/>
    <col min="43" max="43" width="16.85546875" bestFit="1" customWidth="1"/>
    <col min="44" max="44" width="70.5703125" bestFit="1" customWidth="1"/>
    <col min="45" max="45" width="69.28515625" bestFit="1" customWidth="1"/>
    <col min="46" max="46" width="48" bestFit="1" customWidth="1"/>
    <col min="47" max="47" width="14.5703125" bestFit="1" customWidth="1"/>
    <col min="48" max="48" width="10.42578125" bestFit="1" customWidth="1"/>
    <col min="49" max="49" width="16.85546875" bestFit="1" customWidth="1"/>
    <col min="50" max="50" width="46.7109375" bestFit="1" customWidth="1"/>
    <col min="51" max="51" width="14.5703125" bestFit="1" customWidth="1"/>
    <col min="52" max="52" width="10.42578125" bestFit="1" customWidth="1"/>
    <col min="53" max="53" width="16.85546875" bestFit="1" customWidth="1"/>
    <col min="54" max="54" width="66" bestFit="1" customWidth="1"/>
    <col min="55" max="55" width="64.7109375" bestFit="1" customWidth="1"/>
    <col min="56" max="56" width="48" bestFit="1" customWidth="1"/>
    <col min="57" max="57" width="14.5703125" bestFit="1" customWidth="1"/>
    <col min="58" max="58" width="10.42578125" bestFit="1" customWidth="1"/>
    <col min="59" max="59" width="16.85546875" bestFit="1" customWidth="1"/>
    <col min="60" max="60" width="46.7109375" bestFit="1" customWidth="1"/>
    <col min="61" max="61" width="14.5703125" bestFit="1" customWidth="1"/>
    <col min="62" max="62" width="10.42578125" bestFit="1" customWidth="1"/>
    <col min="63" max="63" width="16.85546875" bestFit="1" customWidth="1"/>
    <col min="64" max="64" width="68.5703125" bestFit="1" customWidth="1"/>
    <col min="65" max="65" width="67.28515625" bestFit="1" customWidth="1"/>
    <col min="66" max="66" width="48" bestFit="1" customWidth="1"/>
    <col min="67" max="67" width="14.5703125" bestFit="1" customWidth="1"/>
    <col min="68" max="68" width="10.42578125" bestFit="1" customWidth="1"/>
    <col min="69" max="69" width="16.85546875" bestFit="1" customWidth="1"/>
    <col min="70" max="70" width="46.7109375" bestFit="1" customWidth="1"/>
    <col min="71" max="71" width="14.5703125" bestFit="1" customWidth="1"/>
    <col min="72" max="72" width="10.42578125" bestFit="1" customWidth="1"/>
    <col min="73" max="73" width="16.85546875" bestFit="1" customWidth="1"/>
    <col min="74" max="74" width="70.140625" bestFit="1" customWidth="1"/>
    <col min="75" max="75" width="68.85546875" bestFit="1" customWidth="1"/>
    <col min="76" max="76" width="48" bestFit="1" customWidth="1"/>
    <col min="77" max="77" width="14.5703125" bestFit="1" customWidth="1"/>
    <col min="78" max="78" width="10.42578125" bestFit="1" customWidth="1"/>
    <col min="79" max="79" width="16.85546875" bestFit="1" customWidth="1"/>
    <col min="80" max="80" width="46.7109375" bestFit="1" customWidth="1"/>
    <col min="81" max="81" width="14.5703125" bestFit="1" customWidth="1"/>
    <col min="82" max="82" width="10.42578125" bestFit="1" customWidth="1"/>
    <col min="83" max="83" width="16.85546875" bestFit="1" customWidth="1"/>
    <col min="84" max="84" width="68.7109375" bestFit="1" customWidth="1"/>
    <col min="85" max="85" width="67.42578125" bestFit="1" customWidth="1"/>
    <col min="86" max="86" width="54" bestFit="1" customWidth="1"/>
    <col min="87" max="87" width="52.7109375" bestFit="1" customWidth="1"/>
  </cols>
  <sheetData>
    <row r="1" spans="1:8" ht="18.75">
      <c r="A1" s="9" t="s">
        <v>0</v>
      </c>
      <c r="B1" s="26"/>
      <c r="C1" s="34"/>
      <c r="D1" s="34"/>
      <c r="E1" s="34"/>
      <c r="F1" s="34"/>
      <c r="G1" s="34"/>
      <c r="H1" s="34"/>
    </row>
    <row r="2" spans="1:8" ht="19.5" thickBot="1">
      <c r="A2" s="9"/>
      <c r="B2" s="9"/>
      <c r="C2" s="34"/>
      <c r="D2" s="34"/>
      <c r="E2" s="34"/>
      <c r="F2" s="34"/>
      <c r="G2" s="34"/>
      <c r="H2" s="34"/>
    </row>
    <row r="3" spans="1:8" ht="19.5" thickBot="1">
      <c r="A3" s="27" t="s">
        <v>1</v>
      </c>
      <c r="B3" s="59"/>
      <c r="C3" s="60"/>
      <c r="D3" s="60"/>
      <c r="E3" s="60"/>
      <c r="F3" s="60"/>
      <c r="G3" s="60"/>
      <c r="H3" s="61"/>
    </row>
    <row r="4" spans="1:8">
      <c r="A4" s="55"/>
      <c r="B4" s="55"/>
      <c r="C4" s="55"/>
      <c r="D4" s="55"/>
      <c r="E4" s="55"/>
      <c r="F4" s="56"/>
      <c r="G4" s="34"/>
      <c r="H4" s="34"/>
    </row>
    <row r="5" spans="1:8">
      <c r="A5" s="47" t="s">
        <v>2</v>
      </c>
      <c r="B5" s="28"/>
      <c r="C5" s="29"/>
      <c r="D5" s="29"/>
      <c r="E5" s="29"/>
      <c r="F5" s="30"/>
      <c r="G5" s="57"/>
      <c r="H5" s="57"/>
    </row>
    <row r="6" spans="1:8" ht="47.25" customHeight="1">
      <c r="A6" s="44" t="s">
        <v>3</v>
      </c>
      <c r="B6" s="58" t="s">
        <v>4</v>
      </c>
      <c r="C6" s="58"/>
      <c r="D6" s="58"/>
      <c r="E6" s="58"/>
      <c r="F6" s="58"/>
      <c r="G6" s="58"/>
      <c r="H6" s="58"/>
    </row>
    <row r="7" spans="1:8" ht="23.25" customHeight="1">
      <c r="A7" s="44" t="s">
        <v>3</v>
      </c>
      <c r="B7" s="58" t="s">
        <v>5</v>
      </c>
      <c r="C7" s="58"/>
      <c r="D7" s="58"/>
      <c r="E7" s="58"/>
      <c r="F7" s="58"/>
      <c r="G7" s="58"/>
      <c r="H7" s="58"/>
    </row>
    <row r="8" spans="1:8" ht="25.5" customHeight="1">
      <c r="A8" s="44" t="s">
        <v>3</v>
      </c>
      <c r="B8" s="58" t="s">
        <v>6</v>
      </c>
      <c r="C8" s="58"/>
      <c r="D8" s="58"/>
      <c r="E8" s="58"/>
      <c r="F8" s="58"/>
      <c r="G8" s="58"/>
      <c r="H8" s="58"/>
    </row>
    <row r="9" spans="1:8" ht="24" customHeight="1">
      <c r="A9" s="44" t="s">
        <v>3</v>
      </c>
      <c r="B9" s="58" t="s">
        <v>7</v>
      </c>
      <c r="C9" s="58"/>
      <c r="D9" s="58"/>
      <c r="E9" s="58"/>
      <c r="F9" s="58"/>
      <c r="G9" s="58"/>
      <c r="H9" s="58"/>
    </row>
    <row r="10" spans="1:8">
      <c r="A10" s="44" t="s">
        <v>3</v>
      </c>
      <c r="B10" s="63" t="s">
        <v>8</v>
      </c>
      <c r="C10" s="63"/>
      <c r="D10" s="63"/>
      <c r="E10" s="63"/>
      <c r="F10" s="63"/>
      <c r="G10" s="63"/>
      <c r="H10" s="63"/>
    </row>
    <row r="11" spans="1:8" ht="24.75" customHeight="1">
      <c r="A11" s="44" t="s">
        <v>3</v>
      </c>
      <c r="B11" s="58" t="s">
        <v>9</v>
      </c>
      <c r="C11" s="58"/>
      <c r="D11" s="58"/>
      <c r="E11" s="58"/>
      <c r="F11" s="58"/>
      <c r="G11" s="58"/>
      <c r="H11" s="58"/>
    </row>
    <row r="12" spans="1:8" ht="66.75" customHeight="1">
      <c r="A12" s="44" t="s">
        <v>3</v>
      </c>
      <c r="B12" s="58" t="s">
        <v>10</v>
      </c>
      <c r="C12" s="58"/>
      <c r="D12" s="58"/>
      <c r="E12" s="58"/>
      <c r="F12" s="58"/>
      <c r="G12" s="58"/>
      <c r="H12" s="58"/>
    </row>
    <row r="13" spans="1:8" ht="15" customHeight="1">
      <c r="A13" s="44" t="s">
        <v>3</v>
      </c>
      <c r="B13" s="58" t="s">
        <v>11</v>
      </c>
      <c r="C13" s="58"/>
      <c r="D13" s="58"/>
      <c r="E13" s="58"/>
      <c r="F13" s="58"/>
      <c r="G13" s="58"/>
      <c r="H13" s="58"/>
    </row>
    <row r="14" spans="1:8" ht="25.5" customHeight="1">
      <c r="A14" s="44" t="s">
        <v>3</v>
      </c>
      <c r="B14" s="58" t="s">
        <v>12</v>
      </c>
      <c r="C14" s="58"/>
      <c r="D14" s="58"/>
      <c r="E14" s="58"/>
      <c r="F14" s="58"/>
      <c r="G14" s="58"/>
      <c r="H14" s="58"/>
    </row>
    <row r="15" spans="1:8" ht="14.25" customHeight="1">
      <c r="A15" s="44" t="s">
        <v>3</v>
      </c>
      <c r="B15" s="58" t="s">
        <v>13</v>
      </c>
      <c r="C15" s="58"/>
      <c r="D15" s="58"/>
      <c r="E15" s="58"/>
      <c r="F15" s="58"/>
      <c r="G15" s="58"/>
      <c r="H15" s="58"/>
    </row>
    <row r="16" spans="1:8" ht="14.25" customHeight="1">
      <c r="A16" s="44" t="s">
        <v>3</v>
      </c>
      <c r="B16" s="62" t="s">
        <v>14</v>
      </c>
      <c r="C16" s="62"/>
      <c r="D16" s="62"/>
      <c r="E16" s="62"/>
      <c r="F16" s="62"/>
      <c r="G16" s="62"/>
      <c r="H16" s="62"/>
    </row>
    <row r="17" spans="1:8" ht="14.25" customHeight="1">
      <c r="A17" s="44" t="s">
        <v>3</v>
      </c>
      <c r="B17" s="62" t="s">
        <v>15</v>
      </c>
      <c r="C17" s="62"/>
      <c r="D17" s="62"/>
      <c r="E17" s="62"/>
      <c r="F17" s="62"/>
      <c r="G17" s="62"/>
      <c r="H17" s="62"/>
    </row>
    <row r="18" spans="1:8" ht="14.25" customHeight="1">
      <c r="A18" s="45"/>
      <c r="B18" s="45"/>
      <c r="C18" s="46"/>
      <c r="D18" s="46"/>
      <c r="E18" s="46"/>
      <c r="F18" s="46"/>
      <c r="G18" s="46"/>
      <c r="H18" s="46"/>
    </row>
    <row r="19" spans="1:8" ht="15" customHeight="1">
      <c r="A19" s="47" t="s">
        <v>16</v>
      </c>
      <c r="B19" s="47"/>
      <c r="C19" s="48"/>
      <c r="D19" s="48"/>
      <c r="E19" s="48"/>
      <c r="F19" s="49"/>
      <c r="G19" s="50"/>
      <c r="H19" s="50"/>
    </row>
    <row r="20" spans="1:8" ht="15" customHeight="1">
      <c r="A20" s="51" t="s">
        <v>3</v>
      </c>
      <c r="B20" s="58" t="s">
        <v>17</v>
      </c>
      <c r="C20" s="58"/>
      <c r="D20" s="58"/>
      <c r="E20" s="58"/>
      <c r="F20" s="58"/>
      <c r="G20" s="58"/>
      <c r="H20" s="58"/>
    </row>
    <row r="21" spans="1:8" ht="15" customHeight="1">
      <c r="A21" s="51" t="s">
        <v>3</v>
      </c>
      <c r="B21" s="58" t="s">
        <v>18</v>
      </c>
      <c r="C21" s="58"/>
      <c r="D21" s="58"/>
      <c r="E21" s="58"/>
      <c r="F21" s="58"/>
      <c r="G21" s="58"/>
      <c r="H21" s="58"/>
    </row>
    <row r="22" spans="1:8" ht="15" customHeight="1">
      <c r="A22" s="51" t="s">
        <v>3</v>
      </c>
      <c r="B22" s="58" t="s">
        <v>19</v>
      </c>
      <c r="C22" s="58"/>
      <c r="D22" s="58"/>
      <c r="E22" s="58"/>
      <c r="F22" s="58"/>
      <c r="G22" s="58"/>
      <c r="H22" s="58"/>
    </row>
    <row r="23" spans="1:8">
      <c r="A23" s="51" t="s">
        <v>3</v>
      </c>
      <c r="B23" s="58" t="s">
        <v>20</v>
      </c>
      <c r="C23" s="58"/>
      <c r="D23" s="58"/>
      <c r="E23" s="58"/>
      <c r="F23" s="58"/>
      <c r="G23" s="58"/>
      <c r="H23" s="58"/>
    </row>
    <row r="24" spans="1:8">
      <c r="A24" s="51" t="s">
        <v>3</v>
      </c>
      <c r="B24" s="58" t="s">
        <v>21</v>
      </c>
      <c r="C24" s="58"/>
      <c r="D24" s="58"/>
      <c r="E24" s="58"/>
      <c r="F24" s="58"/>
      <c r="G24" s="58"/>
      <c r="H24" s="58"/>
    </row>
    <row r="25" spans="1:8" ht="15" customHeight="1">
      <c r="A25" s="52"/>
      <c r="B25" s="53"/>
      <c r="C25" s="53"/>
      <c r="D25" s="53"/>
      <c r="E25" s="53"/>
      <c r="F25" s="53"/>
      <c r="G25" s="53"/>
      <c r="H25" s="53"/>
    </row>
    <row r="26" spans="1:8">
      <c r="A26" s="11" t="s">
        <v>22</v>
      </c>
      <c r="G26" s="11" t="s">
        <v>23</v>
      </c>
    </row>
    <row r="27" spans="1:8" ht="6" customHeight="1">
      <c r="A27" s="11"/>
      <c r="G27" s="11"/>
    </row>
    <row r="28" spans="1:8">
      <c r="A28" s="32" t="s">
        <v>24</v>
      </c>
      <c r="B28" s="32" t="s">
        <v>25</v>
      </c>
      <c r="C28" s="32" t="s">
        <v>26</v>
      </c>
      <c r="D28" t="s">
        <v>27</v>
      </c>
      <c r="E28" t="s">
        <v>28</v>
      </c>
      <c r="G28" s="37" t="s">
        <v>29</v>
      </c>
      <c r="H28" s="37" t="s">
        <v>30</v>
      </c>
    </row>
    <row r="29" spans="1:8">
      <c r="A29" t="s">
        <v>31</v>
      </c>
      <c r="B29" t="s">
        <v>32</v>
      </c>
      <c r="C29" t="s">
        <v>33</v>
      </c>
      <c r="D29" s="1">
        <v>0</v>
      </c>
      <c r="E29" s="1">
        <v>0</v>
      </c>
      <c r="G29" s="12">
        <f>D29+6*E29</f>
        <v>0</v>
      </c>
      <c r="H29" s="12">
        <f>G29*4</f>
        <v>0</v>
      </c>
    </row>
    <row r="30" spans="1:8">
      <c r="C30" t="s">
        <v>34</v>
      </c>
      <c r="D30" s="1">
        <v>0</v>
      </c>
      <c r="E30" s="1">
        <v>0</v>
      </c>
      <c r="G30" s="12">
        <f t="shared" ref="G30:G35" si="0">D30+6*E30</f>
        <v>0</v>
      </c>
      <c r="H30" s="12">
        <f t="shared" ref="H30:H31" si="1">G30*4</f>
        <v>0</v>
      </c>
    </row>
    <row r="31" spans="1:8">
      <c r="B31" t="s">
        <v>35</v>
      </c>
      <c r="C31" t="s">
        <v>36</v>
      </c>
      <c r="D31" s="1">
        <v>0</v>
      </c>
      <c r="E31" s="1">
        <v>0</v>
      </c>
      <c r="G31" s="12">
        <f t="shared" si="0"/>
        <v>0</v>
      </c>
      <c r="H31" s="12">
        <f t="shared" si="1"/>
        <v>0</v>
      </c>
    </row>
    <row r="32" spans="1:8">
      <c r="A32" t="s">
        <v>37</v>
      </c>
      <c r="D32" s="1">
        <v>0</v>
      </c>
      <c r="E32" s="1">
        <v>0</v>
      </c>
      <c r="G32" s="38" t="s">
        <v>38</v>
      </c>
      <c r="H32" s="1">
        <f>SUM(H29:H31)</f>
        <v>0</v>
      </c>
    </row>
    <row r="34" spans="3:8" ht="57">
      <c r="G34" s="41" t="s">
        <v>39</v>
      </c>
      <c r="H34" s="40">
        <f>H32/4/6</f>
        <v>0</v>
      </c>
    </row>
    <row r="37" spans="3:8" ht="6" customHeight="1" thickBot="1"/>
    <row r="38" spans="3:8" ht="29.25" customHeight="1" thickBot="1">
      <c r="D38" s="39"/>
    </row>
    <row r="41" spans="3:8">
      <c r="D41" s="1"/>
      <c r="E41" s="1"/>
    </row>
    <row r="42" spans="3:8">
      <c r="D42" s="1"/>
      <c r="E42" s="1"/>
    </row>
    <row r="43" spans="3:8">
      <c r="D43" s="1"/>
      <c r="E43" s="1"/>
    </row>
    <row r="44" spans="3:8">
      <c r="D44" s="1"/>
      <c r="E44" s="1"/>
    </row>
    <row r="45" spans="3:8">
      <c r="C45" s="1"/>
      <c r="D45" s="1"/>
      <c r="E45" s="1"/>
    </row>
    <row r="46" spans="3:8">
      <c r="C46" s="1"/>
      <c r="D46" s="1"/>
      <c r="E46" s="1"/>
    </row>
    <row r="47" spans="3:8">
      <c r="C47" s="1"/>
      <c r="D47" s="1"/>
      <c r="E47" s="1"/>
    </row>
    <row r="48" spans="3:8">
      <c r="C48" s="1"/>
      <c r="D48" s="1"/>
      <c r="E48" s="1"/>
    </row>
    <row r="49" spans="3:5">
      <c r="C49" s="1"/>
      <c r="D49" s="1"/>
      <c r="E49" s="1"/>
    </row>
    <row r="50" spans="3:5">
      <c r="C50" s="1"/>
      <c r="D50" s="1"/>
      <c r="E50" s="1"/>
    </row>
    <row r="51" spans="3:5">
      <c r="C51" s="1"/>
      <c r="D51" s="1"/>
      <c r="E51" s="1"/>
    </row>
    <row r="52" spans="3:5">
      <c r="C52" s="1"/>
      <c r="D52" s="1"/>
      <c r="E52" s="1"/>
    </row>
    <row r="53" spans="3:5">
      <c r="C53" s="1"/>
      <c r="D53" s="1"/>
      <c r="E53" s="1"/>
    </row>
    <row r="54" spans="3:5">
      <c r="C54" s="1"/>
      <c r="D54" s="1"/>
      <c r="E54" s="1"/>
    </row>
    <row r="55" spans="3:5">
      <c r="C55" s="1"/>
      <c r="D55" s="1"/>
      <c r="E55" s="1"/>
    </row>
    <row r="56" spans="3:5">
      <c r="C56" s="1"/>
      <c r="D56" s="1"/>
      <c r="E56" s="1"/>
    </row>
    <row r="57" spans="3:5">
      <c r="C57" s="1"/>
      <c r="D57" s="1"/>
      <c r="E57" s="1"/>
    </row>
    <row r="58" spans="3:5">
      <c r="C58" s="1"/>
      <c r="D58" s="1"/>
      <c r="E58" s="1"/>
    </row>
    <row r="59" spans="3:5">
      <c r="C59" s="1"/>
      <c r="D59" s="1"/>
      <c r="E59" s="1"/>
    </row>
    <row r="60" spans="3:5">
      <c r="C60" s="1"/>
      <c r="D60" s="1"/>
      <c r="E60" s="1"/>
    </row>
    <row r="61" spans="3:5">
      <c r="C61" s="1"/>
      <c r="D61" s="1"/>
      <c r="E61" s="1"/>
    </row>
    <row r="62" spans="3:5">
      <c r="C62" s="1"/>
      <c r="D62" s="1"/>
      <c r="E62" s="1"/>
    </row>
    <row r="63" spans="3:5">
      <c r="C63" s="1"/>
      <c r="D63" s="1"/>
      <c r="E63" s="1"/>
    </row>
    <row r="64" spans="3:5">
      <c r="C64" s="1"/>
      <c r="D64" s="1"/>
      <c r="E64" s="1"/>
    </row>
    <row r="65" spans="3:8">
      <c r="C65" s="1"/>
      <c r="D65" s="1"/>
      <c r="E65" s="1"/>
    </row>
    <row r="66" spans="3:8">
      <c r="C66" s="1"/>
      <c r="D66" s="1"/>
      <c r="E66" s="1"/>
    </row>
    <row r="67" spans="3:8">
      <c r="C67" s="1"/>
      <c r="D67" s="1"/>
      <c r="E67" s="1"/>
    </row>
    <row r="68" spans="3:8">
      <c r="C68" s="1"/>
      <c r="D68" s="1"/>
      <c r="E68" s="1"/>
    </row>
    <row r="69" spans="3:8">
      <c r="C69" s="1"/>
      <c r="D69" s="1"/>
      <c r="E69" s="1"/>
    </row>
    <row r="70" spans="3:8" ht="15.75">
      <c r="C70" s="1"/>
      <c r="D70" s="1"/>
      <c r="E70" s="1"/>
      <c r="H70" s="33"/>
    </row>
    <row r="71" spans="3:8" ht="15.75">
      <c r="C71" s="1"/>
      <c r="D71" s="1"/>
      <c r="E71" s="1"/>
      <c r="H71" s="33"/>
    </row>
    <row r="72" spans="3:8">
      <c r="C72" s="1"/>
      <c r="D72" s="1"/>
      <c r="E72" s="1"/>
    </row>
    <row r="73" spans="3:8">
      <c r="C73" s="1"/>
      <c r="D73" s="1"/>
      <c r="E73" s="1"/>
    </row>
    <row r="74" spans="3:8">
      <c r="C74" s="1"/>
      <c r="D74" s="1"/>
      <c r="E74" s="1"/>
    </row>
    <row r="75" spans="3:8">
      <c r="C75" s="1"/>
      <c r="D75" s="1"/>
      <c r="E75" s="1"/>
    </row>
  </sheetData>
  <mergeCells count="18">
    <mergeCell ref="B24:H24"/>
    <mergeCell ref="B11:H11"/>
    <mergeCell ref="B10:H10"/>
    <mergeCell ref="B9:H9"/>
    <mergeCell ref="B8:H8"/>
    <mergeCell ref="B23:H23"/>
    <mergeCell ref="B22:H22"/>
    <mergeCell ref="B21:H21"/>
    <mergeCell ref="B17:H17"/>
    <mergeCell ref="B6:H6"/>
    <mergeCell ref="B3:H3"/>
    <mergeCell ref="B7:H7"/>
    <mergeCell ref="B20:H20"/>
    <mergeCell ref="B15:H15"/>
    <mergeCell ref="B14:H14"/>
    <mergeCell ref="B13:H13"/>
    <mergeCell ref="B12:H12"/>
    <mergeCell ref="B16:H16"/>
  </mergeCells>
  <conditionalFormatting sqref="H34">
    <cfRule type="cellIs" dxfId="3" priority="1" operator="lessThan">
      <formula>#REF!</formula>
    </cfRule>
    <cfRule type="cellIs" dxfId="2" priority="2" operator="greaterThan">
      <formula>#REF!</formula>
    </cfRule>
  </conditionalFormatting>
  <pageMargins left="0.7" right="0.7" top="0.75" bottom="0.75" header="0.3" footer="0.3"/>
  <pageSetup paperSize="9" scale="95"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30"/>
  <sheetViews>
    <sheetView topLeftCell="C1" workbookViewId="0">
      <pane ySplit="7" topLeftCell="A8" activePane="bottomLeft" state="frozen"/>
      <selection pane="bottomLeft" activeCell="F16" sqref="F16"/>
    </sheetView>
  </sheetViews>
  <sheetFormatPr defaultRowHeight="15"/>
  <cols>
    <col min="1" max="1" width="17" customWidth="1"/>
    <col min="2" max="2" width="24.28515625" bestFit="1" customWidth="1"/>
    <col min="3" max="3" width="40.7109375" customWidth="1"/>
    <col min="4" max="4" width="26.85546875" customWidth="1"/>
    <col min="5" max="5" width="37.28515625" bestFit="1" customWidth="1"/>
    <col min="6" max="6" width="18.140625" bestFit="1" customWidth="1"/>
    <col min="7" max="7" width="6.42578125" bestFit="1" customWidth="1"/>
    <col min="8" max="8" width="8.42578125" bestFit="1" customWidth="1"/>
    <col min="9" max="9" width="12.5703125" bestFit="1" customWidth="1"/>
    <col min="10" max="10" width="10.5703125" customWidth="1"/>
    <col min="11" max="11" width="7.28515625" bestFit="1" customWidth="1"/>
    <col min="12" max="12" width="13.85546875" customWidth="1"/>
    <col min="13" max="13" width="4.5703125" bestFit="1" customWidth="1"/>
    <col min="14" max="14" width="13.85546875" style="15" customWidth="1"/>
    <col min="15" max="15" width="6.42578125" bestFit="1" customWidth="1"/>
    <col min="16" max="16" width="8.42578125" bestFit="1" customWidth="1"/>
    <col min="17" max="17" width="13.5703125" bestFit="1" customWidth="1"/>
    <col min="18" max="18" width="8.42578125" bestFit="1" customWidth="1"/>
    <col min="19" max="19" width="7.28515625" bestFit="1" customWidth="1"/>
    <col min="20" max="20" width="15" bestFit="1" customWidth="1"/>
    <col min="21" max="21" width="15" customWidth="1"/>
    <col min="22" max="22" width="4.5703125" bestFit="1" customWidth="1"/>
    <col min="23" max="23" width="15" style="15" bestFit="1" customWidth="1"/>
  </cols>
  <sheetData>
    <row r="1" spans="1:23" ht="19.5" thickBot="1">
      <c r="A1" s="19" t="s">
        <v>40</v>
      </c>
    </row>
    <row r="2" spans="1:23" ht="17.25" customHeight="1" thickBot="1">
      <c r="A2" s="19"/>
      <c r="T2" s="36" t="s">
        <v>41</v>
      </c>
      <c r="U2" s="43">
        <v>280000</v>
      </c>
    </row>
    <row r="3" spans="1:23" ht="17.25" customHeight="1">
      <c r="A3" s="19"/>
      <c r="T3" s="35" t="s">
        <v>42</v>
      </c>
      <c r="U3" s="1">
        <f>U8+SUM(U17:U25)+U29</f>
        <v>0</v>
      </c>
    </row>
    <row r="4" spans="1:23" ht="17.25" customHeight="1">
      <c r="A4" s="19"/>
    </row>
    <row r="5" spans="1:23" ht="17.25" customHeight="1">
      <c r="G5" s="64" t="s">
        <v>43</v>
      </c>
      <c r="H5" s="65"/>
      <c r="I5" s="65"/>
      <c r="J5" s="65"/>
      <c r="K5" s="65"/>
      <c r="L5" s="65"/>
      <c r="M5" s="65"/>
      <c r="N5" s="66"/>
      <c r="O5" s="64" t="s">
        <v>44</v>
      </c>
      <c r="P5" s="65"/>
      <c r="Q5" s="65"/>
      <c r="R5" s="65"/>
      <c r="S5" s="65"/>
      <c r="T5" s="65"/>
      <c r="U5" s="65"/>
      <c r="V5" s="65"/>
      <c r="W5" s="66"/>
    </row>
    <row r="6" spans="1:23">
      <c r="W6" s="18"/>
    </row>
    <row r="7" spans="1:23" ht="54">
      <c r="A7" s="6" t="s">
        <v>25</v>
      </c>
      <c r="B7" s="6" t="s">
        <v>26</v>
      </c>
      <c r="C7" s="6" t="s">
        <v>45</v>
      </c>
      <c r="D7" s="6" t="s">
        <v>46</v>
      </c>
      <c r="E7" s="6" t="s">
        <v>47</v>
      </c>
      <c r="F7" s="6" t="s">
        <v>24</v>
      </c>
      <c r="G7" s="6" t="s">
        <v>48</v>
      </c>
      <c r="H7" s="6" t="s">
        <v>49</v>
      </c>
      <c r="I7" s="6" t="s">
        <v>50</v>
      </c>
      <c r="J7" s="6" t="s">
        <v>51</v>
      </c>
      <c r="K7" s="6" t="s">
        <v>52</v>
      </c>
      <c r="L7" s="6" t="s">
        <v>53</v>
      </c>
      <c r="M7" s="6" t="s">
        <v>54</v>
      </c>
      <c r="N7" s="16" t="s">
        <v>55</v>
      </c>
      <c r="O7" s="6" t="s">
        <v>48</v>
      </c>
      <c r="P7" s="6" t="s">
        <v>49</v>
      </c>
      <c r="Q7" s="42" t="s">
        <v>56</v>
      </c>
      <c r="R7" s="6" t="s">
        <v>49</v>
      </c>
      <c r="S7" s="6" t="s">
        <v>52</v>
      </c>
      <c r="T7" s="6" t="s">
        <v>57</v>
      </c>
      <c r="U7" s="6" t="s">
        <v>58</v>
      </c>
      <c r="V7" s="6" t="s">
        <v>54</v>
      </c>
      <c r="W7" s="16" t="s">
        <v>59</v>
      </c>
    </row>
    <row r="8" spans="1:23">
      <c r="A8" s="13" t="s">
        <v>32</v>
      </c>
      <c r="B8" s="13" t="s">
        <v>33</v>
      </c>
      <c r="C8" s="31" t="s">
        <v>60</v>
      </c>
      <c r="D8" s="20" t="s">
        <v>61</v>
      </c>
      <c r="E8" s="20" t="s">
        <v>62</v>
      </c>
      <c r="F8" s="7" t="s">
        <v>31</v>
      </c>
      <c r="G8" s="8">
        <v>1</v>
      </c>
      <c r="H8" s="2" t="s">
        <v>63</v>
      </c>
      <c r="I8" s="24"/>
      <c r="J8" s="4" t="s">
        <v>64</v>
      </c>
      <c r="K8" s="25"/>
      <c r="L8" s="4">
        <f t="shared" ref="L8:L16" si="0">I8*(1-K8)</f>
        <v>0</v>
      </c>
      <c r="M8" s="5">
        <v>0.21</v>
      </c>
      <c r="N8" s="17">
        <f t="shared" ref="N8:N16" si="1">L8*(1+M8)*G8</f>
        <v>0</v>
      </c>
      <c r="O8" s="8">
        <v>8000</v>
      </c>
      <c r="P8" s="2" t="s">
        <v>63</v>
      </c>
      <c r="Q8" s="54">
        <v>0</v>
      </c>
      <c r="R8" s="2" t="s">
        <v>65</v>
      </c>
      <c r="S8" s="10">
        <v>0</v>
      </c>
      <c r="T8" s="4">
        <f t="shared" ref="T8:T16" si="2">Q8*(1-S8)</f>
        <v>0</v>
      </c>
      <c r="U8" s="4">
        <f>T8*O8</f>
        <v>0</v>
      </c>
      <c r="V8" s="5">
        <v>0.21</v>
      </c>
      <c r="W8" s="17">
        <f>T8*(1+V8)*O8</f>
        <v>0</v>
      </c>
    </row>
    <row r="9" spans="1:23">
      <c r="A9" s="13" t="s">
        <v>32</v>
      </c>
      <c r="B9" s="13" t="s">
        <v>33</v>
      </c>
      <c r="C9" s="31" t="s">
        <v>66</v>
      </c>
      <c r="D9" s="20" t="s">
        <v>61</v>
      </c>
      <c r="E9" s="20" t="s">
        <v>62</v>
      </c>
      <c r="F9" s="7" t="s">
        <v>31</v>
      </c>
      <c r="G9" s="8">
        <v>1</v>
      </c>
      <c r="H9" s="2" t="s">
        <v>63</v>
      </c>
      <c r="I9" s="24"/>
      <c r="J9" s="4" t="s">
        <v>64</v>
      </c>
      <c r="K9" s="25"/>
      <c r="L9" s="4">
        <f>I9*(1-K9)</f>
        <v>0</v>
      </c>
      <c r="M9" s="5">
        <v>0.21</v>
      </c>
      <c r="N9" s="17">
        <f>L9*(1+M9)*G9</f>
        <v>0</v>
      </c>
      <c r="O9" s="8">
        <v>1000</v>
      </c>
      <c r="P9" s="2" t="s">
        <v>63</v>
      </c>
      <c r="Q9" s="54">
        <v>0</v>
      </c>
      <c r="R9" s="2" t="s">
        <v>65</v>
      </c>
      <c r="S9" s="10">
        <v>0</v>
      </c>
      <c r="T9" s="4">
        <f>Q9*(1-S9)</f>
        <v>0</v>
      </c>
      <c r="U9" s="4">
        <f t="shared" ref="U9:U28" si="3">T9*O9</f>
        <v>0</v>
      </c>
      <c r="V9" s="5">
        <v>0.21</v>
      </c>
      <c r="W9" s="17">
        <f t="shared" ref="W9:W28" si="4">T9*(1+V9)*O9</f>
        <v>0</v>
      </c>
    </row>
    <row r="10" spans="1:23">
      <c r="A10" s="13" t="s">
        <v>32</v>
      </c>
      <c r="B10" s="13" t="s">
        <v>33</v>
      </c>
      <c r="C10" s="31" t="s">
        <v>67</v>
      </c>
      <c r="D10" s="20" t="s">
        <v>61</v>
      </c>
      <c r="E10" s="20" t="s">
        <v>62</v>
      </c>
      <c r="F10" s="7" t="s">
        <v>31</v>
      </c>
      <c r="G10" s="8">
        <v>1</v>
      </c>
      <c r="H10" s="2" t="s">
        <v>63</v>
      </c>
      <c r="I10" s="24"/>
      <c r="J10" s="4" t="s">
        <v>64</v>
      </c>
      <c r="K10" s="25"/>
      <c r="L10" s="4">
        <f t="shared" si="0"/>
        <v>0</v>
      </c>
      <c r="M10" s="5">
        <v>0.21</v>
      </c>
      <c r="N10" s="17">
        <f>L10*(1+M10)*G10</f>
        <v>0</v>
      </c>
      <c r="O10" s="8">
        <v>1000</v>
      </c>
      <c r="P10" s="2" t="s">
        <v>63</v>
      </c>
      <c r="Q10" s="54">
        <v>0</v>
      </c>
      <c r="R10" s="2" t="s">
        <v>65</v>
      </c>
      <c r="S10" s="10">
        <v>0</v>
      </c>
      <c r="T10" s="4">
        <f t="shared" si="2"/>
        <v>0</v>
      </c>
      <c r="U10" s="4">
        <f t="shared" si="3"/>
        <v>0</v>
      </c>
      <c r="V10" s="5">
        <v>0.21</v>
      </c>
      <c r="W10" s="17">
        <f t="shared" si="4"/>
        <v>0</v>
      </c>
    </row>
    <row r="11" spans="1:23">
      <c r="A11" s="13" t="s">
        <v>32</v>
      </c>
      <c r="B11" s="13" t="s">
        <v>33</v>
      </c>
      <c r="C11" s="31" t="s">
        <v>68</v>
      </c>
      <c r="D11" s="20" t="s">
        <v>61</v>
      </c>
      <c r="E11" s="20" t="s">
        <v>62</v>
      </c>
      <c r="F11" s="7" t="s">
        <v>31</v>
      </c>
      <c r="G11" s="8">
        <v>1</v>
      </c>
      <c r="H11" s="2" t="s">
        <v>63</v>
      </c>
      <c r="I11" s="24"/>
      <c r="J11" s="4" t="s">
        <v>64</v>
      </c>
      <c r="K11" s="25"/>
      <c r="L11" s="4">
        <f t="shared" si="0"/>
        <v>0</v>
      </c>
      <c r="M11" s="5">
        <v>0.21</v>
      </c>
      <c r="N11" s="17">
        <f t="shared" ref="N11" si="5">L11*(1+M11)*G11</f>
        <v>0</v>
      </c>
      <c r="O11" s="8">
        <v>1000</v>
      </c>
      <c r="P11" s="2" t="s">
        <v>63</v>
      </c>
      <c r="Q11" s="54">
        <v>0</v>
      </c>
      <c r="R11" s="2" t="s">
        <v>65</v>
      </c>
      <c r="S11" s="10">
        <v>0</v>
      </c>
      <c r="T11" s="4">
        <f t="shared" si="2"/>
        <v>0</v>
      </c>
      <c r="U11" s="4">
        <f t="shared" si="3"/>
        <v>0</v>
      </c>
      <c r="V11" s="5">
        <v>0.21</v>
      </c>
      <c r="W11" s="17">
        <f t="shared" si="4"/>
        <v>0</v>
      </c>
    </row>
    <row r="12" spans="1:23">
      <c r="A12" s="13" t="s">
        <v>32</v>
      </c>
      <c r="B12" s="13" t="s">
        <v>33</v>
      </c>
      <c r="C12" s="31" t="s">
        <v>69</v>
      </c>
      <c r="D12" s="20" t="s">
        <v>61</v>
      </c>
      <c r="E12" s="20" t="s">
        <v>62</v>
      </c>
      <c r="F12" s="7" t="s">
        <v>31</v>
      </c>
      <c r="G12" s="8">
        <v>1</v>
      </c>
      <c r="H12" s="2" t="s">
        <v>63</v>
      </c>
      <c r="I12" s="24"/>
      <c r="J12" s="4" t="s">
        <v>64</v>
      </c>
      <c r="K12" s="25"/>
      <c r="L12" s="4">
        <f t="shared" ref="L12" si="6">I12*(1-K12)</f>
        <v>0</v>
      </c>
      <c r="M12" s="5">
        <v>0.21</v>
      </c>
      <c r="N12" s="17">
        <f>L12*(1+M12)*G12</f>
        <v>0</v>
      </c>
      <c r="O12" s="8">
        <v>1000</v>
      </c>
      <c r="P12" s="2" t="s">
        <v>63</v>
      </c>
      <c r="Q12" s="54">
        <v>0</v>
      </c>
      <c r="R12" s="2" t="s">
        <v>65</v>
      </c>
      <c r="S12" s="10">
        <v>0</v>
      </c>
      <c r="T12" s="4">
        <f t="shared" ref="T12" si="7">Q12*(1-S12)</f>
        <v>0</v>
      </c>
      <c r="U12" s="4">
        <f t="shared" si="3"/>
        <v>0</v>
      </c>
      <c r="V12" s="5">
        <v>0.21</v>
      </c>
      <c r="W12" s="17">
        <f t="shared" si="4"/>
        <v>0</v>
      </c>
    </row>
    <row r="13" spans="1:23">
      <c r="A13" s="13" t="s">
        <v>32</v>
      </c>
      <c r="B13" s="13" t="s">
        <v>33</v>
      </c>
      <c r="C13" s="31" t="s">
        <v>70</v>
      </c>
      <c r="D13" s="20" t="s">
        <v>61</v>
      </c>
      <c r="E13" s="20" t="s">
        <v>62</v>
      </c>
      <c r="F13" s="7" t="s">
        <v>31</v>
      </c>
      <c r="G13" s="8">
        <v>1</v>
      </c>
      <c r="H13" s="2" t="s">
        <v>63</v>
      </c>
      <c r="I13" s="24"/>
      <c r="J13" s="4" t="s">
        <v>64</v>
      </c>
      <c r="K13" s="25"/>
      <c r="L13" s="4">
        <f t="shared" ref="L13:L15" si="8">I13*(1-K13)</f>
        <v>0</v>
      </c>
      <c r="M13" s="5">
        <v>0.21</v>
      </c>
      <c r="N13" s="17">
        <f>L13*(1+M13)*G13</f>
        <v>0</v>
      </c>
      <c r="O13" s="8">
        <v>1000</v>
      </c>
      <c r="P13" s="2" t="s">
        <v>63</v>
      </c>
      <c r="Q13" s="54">
        <v>0</v>
      </c>
      <c r="R13" s="2" t="s">
        <v>65</v>
      </c>
      <c r="S13" s="10">
        <v>0</v>
      </c>
      <c r="T13" s="4">
        <f t="shared" ref="T13:T15" si="9">Q13*(1-S13)</f>
        <v>0</v>
      </c>
      <c r="U13" s="4">
        <f t="shared" si="3"/>
        <v>0</v>
      </c>
      <c r="V13" s="5">
        <v>0.21</v>
      </c>
      <c r="W13" s="17">
        <f t="shared" si="4"/>
        <v>0</v>
      </c>
    </row>
    <row r="14" spans="1:23">
      <c r="A14" s="13" t="s">
        <v>32</v>
      </c>
      <c r="B14" s="13" t="s">
        <v>33</v>
      </c>
      <c r="C14" s="31" t="s">
        <v>71</v>
      </c>
      <c r="D14" s="20" t="s">
        <v>61</v>
      </c>
      <c r="E14" s="20" t="s">
        <v>62</v>
      </c>
      <c r="F14" s="7" t="s">
        <v>31</v>
      </c>
      <c r="G14" s="8">
        <v>1</v>
      </c>
      <c r="H14" s="2" t="s">
        <v>63</v>
      </c>
      <c r="I14" s="24"/>
      <c r="J14" s="4" t="s">
        <v>64</v>
      </c>
      <c r="K14" s="25"/>
      <c r="L14" s="4">
        <f t="shared" si="8"/>
        <v>0</v>
      </c>
      <c r="M14" s="5">
        <v>0.21</v>
      </c>
      <c r="N14" s="17">
        <f t="shared" ref="N14" si="10">L14*(1+M14)*G14</f>
        <v>0</v>
      </c>
      <c r="O14" s="8">
        <v>1000</v>
      </c>
      <c r="P14" s="2" t="s">
        <v>63</v>
      </c>
      <c r="Q14" s="54">
        <v>0</v>
      </c>
      <c r="R14" s="2" t="s">
        <v>65</v>
      </c>
      <c r="S14" s="10">
        <v>0</v>
      </c>
      <c r="T14" s="4">
        <f t="shared" si="9"/>
        <v>0</v>
      </c>
      <c r="U14" s="4">
        <f t="shared" si="3"/>
        <v>0</v>
      </c>
      <c r="V14" s="5">
        <v>0.21</v>
      </c>
      <c r="W14" s="17">
        <f t="shared" si="4"/>
        <v>0</v>
      </c>
    </row>
    <row r="15" spans="1:23">
      <c r="A15" s="13" t="s">
        <v>32</v>
      </c>
      <c r="B15" s="13" t="s">
        <v>33</v>
      </c>
      <c r="C15" s="31" t="s">
        <v>72</v>
      </c>
      <c r="D15" s="20" t="s">
        <v>61</v>
      </c>
      <c r="E15" s="20" t="s">
        <v>62</v>
      </c>
      <c r="F15" s="7" t="s">
        <v>31</v>
      </c>
      <c r="G15" s="8">
        <v>1</v>
      </c>
      <c r="H15" s="2" t="s">
        <v>63</v>
      </c>
      <c r="I15" s="24"/>
      <c r="J15" s="4" t="s">
        <v>64</v>
      </c>
      <c r="K15" s="25"/>
      <c r="L15" s="4">
        <f t="shared" si="8"/>
        <v>0</v>
      </c>
      <c r="M15" s="5">
        <v>0.21</v>
      </c>
      <c r="N15" s="17">
        <f>L15*(1+M15)*G15</f>
        <v>0</v>
      </c>
      <c r="O15" s="8">
        <v>1000</v>
      </c>
      <c r="P15" s="2" t="s">
        <v>63</v>
      </c>
      <c r="Q15" s="54">
        <v>0</v>
      </c>
      <c r="R15" s="2" t="s">
        <v>65</v>
      </c>
      <c r="S15" s="10">
        <v>0</v>
      </c>
      <c r="T15" s="4">
        <f t="shared" si="9"/>
        <v>0</v>
      </c>
      <c r="U15" s="4">
        <f t="shared" si="3"/>
        <v>0</v>
      </c>
      <c r="V15" s="5">
        <v>0.21</v>
      </c>
      <c r="W15" s="17">
        <f t="shared" si="4"/>
        <v>0</v>
      </c>
    </row>
    <row r="16" spans="1:23">
      <c r="A16" s="13" t="s">
        <v>32</v>
      </c>
      <c r="B16" s="13" t="s">
        <v>33</v>
      </c>
      <c r="C16" s="31" t="s">
        <v>73</v>
      </c>
      <c r="D16" s="20" t="s">
        <v>61</v>
      </c>
      <c r="E16" s="20" t="s">
        <v>62</v>
      </c>
      <c r="F16" s="7" t="s">
        <v>31</v>
      </c>
      <c r="G16" s="8">
        <v>1</v>
      </c>
      <c r="H16" s="2" t="s">
        <v>63</v>
      </c>
      <c r="I16" s="24"/>
      <c r="J16" s="4" t="s">
        <v>64</v>
      </c>
      <c r="K16" s="25"/>
      <c r="L16" s="4">
        <f t="shared" si="0"/>
        <v>0</v>
      </c>
      <c r="M16" s="5">
        <v>0.21</v>
      </c>
      <c r="N16" s="17">
        <f t="shared" si="1"/>
        <v>0</v>
      </c>
      <c r="O16" s="8">
        <v>1000</v>
      </c>
      <c r="P16" s="2" t="s">
        <v>63</v>
      </c>
      <c r="Q16" s="54">
        <v>0</v>
      </c>
      <c r="R16" s="2" t="s">
        <v>65</v>
      </c>
      <c r="S16" s="10">
        <v>0</v>
      </c>
      <c r="T16" s="4">
        <f t="shared" si="2"/>
        <v>0</v>
      </c>
      <c r="U16" s="4">
        <f t="shared" si="3"/>
        <v>0</v>
      </c>
      <c r="V16" s="5">
        <v>0.21</v>
      </c>
      <c r="W16" s="17">
        <f t="shared" si="4"/>
        <v>0</v>
      </c>
    </row>
    <row r="17" spans="1:23">
      <c r="A17" s="13" t="s">
        <v>32</v>
      </c>
      <c r="B17" s="13" t="s">
        <v>33</v>
      </c>
      <c r="C17" s="13" t="s">
        <v>74</v>
      </c>
      <c r="D17" s="20" t="s">
        <v>75</v>
      </c>
      <c r="E17" s="20" t="s">
        <v>76</v>
      </c>
      <c r="F17" s="7" t="s">
        <v>31</v>
      </c>
      <c r="G17" s="8">
        <v>1</v>
      </c>
      <c r="H17" s="2" t="s">
        <v>63</v>
      </c>
      <c r="I17" s="24"/>
      <c r="J17" s="4" t="s">
        <v>64</v>
      </c>
      <c r="K17" s="25"/>
      <c r="L17" s="4">
        <f t="shared" ref="L17:L27" si="11">I17*(1-K17)</f>
        <v>0</v>
      </c>
      <c r="M17" s="5">
        <v>0.21</v>
      </c>
      <c r="N17" s="17">
        <f t="shared" ref="N17:N27" si="12">L17*(1+M17)*G17</f>
        <v>0</v>
      </c>
      <c r="O17" s="23">
        <v>1</v>
      </c>
      <c r="P17" s="2" t="s">
        <v>63</v>
      </c>
      <c r="Q17" s="3">
        <v>0</v>
      </c>
      <c r="R17" s="2" t="s">
        <v>65</v>
      </c>
      <c r="S17" s="10">
        <v>0</v>
      </c>
      <c r="T17" s="4">
        <f t="shared" ref="T17:T28" si="13">Q17*(1-S17)</f>
        <v>0</v>
      </c>
      <c r="U17" s="4">
        <f t="shared" si="3"/>
        <v>0</v>
      </c>
      <c r="V17" s="5">
        <v>0.21</v>
      </c>
      <c r="W17" s="17">
        <f t="shared" si="4"/>
        <v>0</v>
      </c>
    </row>
    <row r="18" spans="1:23">
      <c r="A18" s="13" t="s">
        <v>32</v>
      </c>
      <c r="B18" s="13" t="s">
        <v>33</v>
      </c>
      <c r="C18" s="13" t="s">
        <v>74</v>
      </c>
      <c r="D18" s="20" t="s">
        <v>75</v>
      </c>
      <c r="E18" s="20" t="s">
        <v>76</v>
      </c>
      <c r="F18" s="7" t="s">
        <v>31</v>
      </c>
      <c r="G18" s="8">
        <v>1</v>
      </c>
      <c r="H18" s="2" t="s">
        <v>63</v>
      </c>
      <c r="I18" s="24"/>
      <c r="J18" s="4" t="s">
        <v>64</v>
      </c>
      <c r="K18" s="25"/>
      <c r="L18" s="4">
        <f t="shared" ref="L18:L24" si="14">I18*(1-K18)</f>
        <v>0</v>
      </c>
      <c r="M18" s="5">
        <v>0.21</v>
      </c>
      <c r="N18" s="17">
        <f t="shared" ref="N18:N24" si="15">L18*(1+M18)*G18</f>
        <v>0</v>
      </c>
      <c r="O18" s="23">
        <v>1</v>
      </c>
      <c r="P18" s="2" t="s">
        <v>63</v>
      </c>
      <c r="Q18" s="3">
        <v>0</v>
      </c>
      <c r="R18" s="2" t="s">
        <v>65</v>
      </c>
      <c r="S18" s="10">
        <v>0</v>
      </c>
      <c r="T18" s="4">
        <f t="shared" ref="T18:T24" si="16">Q18*(1-S18)</f>
        <v>0</v>
      </c>
      <c r="U18" s="4">
        <f t="shared" si="3"/>
        <v>0</v>
      </c>
      <c r="V18" s="5">
        <v>0.21</v>
      </c>
      <c r="W18" s="17">
        <f t="shared" si="4"/>
        <v>0</v>
      </c>
    </row>
    <row r="19" spans="1:23">
      <c r="A19" s="13" t="s">
        <v>32</v>
      </c>
      <c r="B19" s="13" t="s">
        <v>33</v>
      </c>
      <c r="C19" s="13" t="s">
        <v>74</v>
      </c>
      <c r="D19" s="20" t="s">
        <v>75</v>
      </c>
      <c r="E19" s="20" t="s">
        <v>76</v>
      </c>
      <c r="F19" s="7" t="s">
        <v>31</v>
      </c>
      <c r="G19" s="8">
        <v>1</v>
      </c>
      <c r="H19" s="2" t="s">
        <v>63</v>
      </c>
      <c r="I19" s="24"/>
      <c r="J19" s="4" t="s">
        <v>64</v>
      </c>
      <c r="K19" s="25"/>
      <c r="L19" s="4">
        <f t="shared" si="14"/>
        <v>0</v>
      </c>
      <c r="M19" s="5">
        <v>0.21</v>
      </c>
      <c r="N19" s="17">
        <f t="shared" si="15"/>
        <v>0</v>
      </c>
      <c r="O19" s="23">
        <v>1</v>
      </c>
      <c r="P19" s="2" t="s">
        <v>63</v>
      </c>
      <c r="Q19" s="3">
        <v>0</v>
      </c>
      <c r="R19" s="2" t="s">
        <v>65</v>
      </c>
      <c r="S19" s="10">
        <v>0</v>
      </c>
      <c r="T19" s="4">
        <f t="shared" si="16"/>
        <v>0</v>
      </c>
      <c r="U19" s="4">
        <f t="shared" si="3"/>
        <v>0</v>
      </c>
      <c r="V19" s="5">
        <v>0.21</v>
      </c>
      <c r="W19" s="17">
        <f t="shared" si="4"/>
        <v>0</v>
      </c>
    </row>
    <row r="20" spans="1:23">
      <c r="A20" s="13" t="s">
        <v>32</v>
      </c>
      <c r="B20" s="13" t="s">
        <v>33</v>
      </c>
      <c r="C20" s="13" t="s">
        <v>74</v>
      </c>
      <c r="D20" s="20" t="s">
        <v>75</v>
      </c>
      <c r="E20" s="20" t="s">
        <v>76</v>
      </c>
      <c r="F20" s="7" t="s">
        <v>31</v>
      </c>
      <c r="G20" s="8">
        <v>1</v>
      </c>
      <c r="H20" s="2" t="s">
        <v>63</v>
      </c>
      <c r="I20" s="24"/>
      <c r="J20" s="4" t="s">
        <v>64</v>
      </c>
      <c r="K20" s="25"/>
      <c r="L20" s="4">
        <f t="shared" si="14"/>
        <v>0</v>
      </c>
      <c r="M20" s="5">
        <v>0.21</v>
      </c>
      <c r="N20" s="17">
        <f t="shared" si="15"/>
        <v>0</v>
      </c>
      <c r="O20" s="23">
        <v>1</v>
      </c>
      <c r="P20" s="2" t="s">
        <v>63</v>
      </c>
      <c r="Q20" s="3">
        <v>0</v>
      </c>
      <c r="R20" s="2" t="s">
        <v>65</v>
      </c>
      <c r="S20" s="10">
        <v>0</v>
      </c>
      <c r="T20" s="4">
        <f t="shared" si="16"/>
        <v>0</v>
      </c>
      <c r="U20" s="4">
        <f t="shared" si="3"/>
        <v>0</v>
      </c>
      <c r="V20" s="5">
        <v>0.21</v>
      </c>
      <c r="W20" s="17">
        <f t="shared" si="4"/>
        <v>0</v>
      </c>
    </row>
    <row r="21" spans="1:23">
      <c r="A21" s="13" t="s">
        <v>32</v>
      </c>
      <c r="B21" s="13" t="s">
        <v>33</v>
      </c>
      <c r="C21" s="13" t="s">
        <v>74</v>
      </c>
      <c r="D21" s="20" t="s">
        <v>75</v>
      </c>
      <c r="E21" s="20" t="s">
        <v>76</v>
      </c>
      <c r="F21" s="7" t="s">
        <v>31</v>
      </c>
      <c r="G21" s="8">
        <v>1</v>
      </c>
      <c r="H21" s="2" t="s">
        <v>63</v>
      </c>
      <c r="I21" s="24"/>
      <c r="J21" s="4" t="s">
        <v>64</v>
      </c>
      <c r="K21" s="25"/>
      <c r="L21" s="4">
        <f t="shared" si="14"/>
        <v>0</v>
      </c>
      <c r="M21" s="5">
        <v>0.21</v>
      </c>
      <c r="N21" s="17">
        <f t="shared" si="15"/>
        <v>0</v>
      </c>
      <c r="O21" s="23">
        <v>1</v>
      </c>
      <c r="P21" s="2" t="s">
        <v>63</v>
      </c>
      <c r="Q21" s="3">
        <v>0</v>
      </c>
      <c r="R21" s="2" t="s">
        <v>65</v>
      </c>
      <c r="S21" s="10">
        <v>0</v>
      </c>
      <c r="T21" s="4">
        <f t="shared" si="16"/>
        <v>0</v>
      </c>
      <c r="U21" s="4">
        <f t="shared" si="3"/>
        <v>0</v>
      </c>
      <c r="V21" s="5">
        <v>0.21</v>
      </c>
      <c r="W21" s="17">
        <f t="shared" si="4"/>
        <v>0</v>
      </c>
    </row>
    <row r="22" spans="1:23">
      <c r="A22" s="13" t="s">
        <v>32</v>
      </c>
      <c r="B22" s="13" t="s">
        <v>33</v>
      </c>
      <c r="C22" s="13" t="s">
        <v>74</v>
      </c>
      <c r="D22" s="20" t="s">
        <v>75</v>
      </c>
      <c r="E22" s="20" t="s">
        <v>76</v>
      </c>
      <c r="F22" s="7" t="s">
        <v>31</v>
      </c>
      <c r="G22" s="8">
        <v>1</v>
      </c>
      <c r="H22" s="2" t="s">
        <v>63</v>
      </c>
      <c r="I22" s="24"/>
      <c r="J22" s="4" t="s">
        <v>64</v>
      </c>
      <c r="K22" s="25"/>
      <c r="L22" s="4">
        <f t="shared" si="14"/>
        <v>0</v>
      </c>
      <c r="M22" s="5">
        <v>0.21</v>
      </c>
      <c r="N22" s="17">
        <f t="shared" si="15"/>
        <v>0</v>
      </c>
      <c r="O22" s="23">
        <v>1</v>
      </c>
      <c r="P22" s="2" t="s">
        <v>63</v>
      </c>
      <c r="Q22" s="3">
        <v>0</v>
      </c>
      <c r="R22" s="2" t="s">
        <v>65</v>
      </c>
      <c r="S22" s="10">
        <v>0</v>
      </c>
      <c r="T22" s="4">
        <f t="shared" si="16"/>
        <v>0</v>
      </c>
      <c r="U22" s="4">
        <f t="shared" si="3"/>
        <v>0</v>
      </c>
      <c r="V22" s="5">
        <v>0.21</v>
      </c>
      <c r="W22" s="17">
        <f t="shared" si="4"/>
        <v>0</v>
      </c>
    </row>
    <row r="23" spans="1:23">
      <c r="A23" s="13" t="s">
        <v>32</v>
      </c>
      <c r="B23" s="13" t="s">
        <v>33</v>
      </c>
      <c r="C23" s="13" t="s">
        <v>74</v>
      </c>
      <c r="D23" s="20" t="s">
        <v>75</v>
      </c>
      <c r="E23" s="20" t="s">
        <v>76</v>
      </c>
      <c r="F23" s="7" t="s">
        <v>31</v>
      </c>
      <c r="G23" s="8">
        <v>1</v>
      </c>
      <c r="H23" s="2" t="s">
        <v>63</v>
      </c>
      <c r="I23" s="24"/>
      <c r="J23" s="4" t="s">
        <v>64</v>
      </c>
      <c r="K23" s="25"/>
      <c r="L23" s="4">
        <f t="shared" si="14"/>
        <v>0</v>
      </c>
      <c r="M23" s="5">
        <v>0.21</v>
      </c>
      <c r="N23" s="17">
        <f t="shared" si="15"/>
        <v>0</v>
      </c>
      <c r="O23" s="23">
        <v>1</v>
      </c>
      <c r="P23" s="2" t="s">
        <v>63</v>
      </c>
      <c r="Q23" s="3">
        <v>0</v>
      </c>
      <c r="R23" s="2" t="s">
        <v>65</v>
      </c>
      <c r="S23" s="10">
        <v>0</v>
      </c>
      <c r="T23" s="4">
        <f t="shared" si="16"/>
        <v>0</v>
      </c>
      <c r="U23" s="4">
        <f t="shared" si="3"/>
        <v>0</v>
      </c>
      <c r="V23" s="5">
        <v>0.21</v>
      </c>
      <c r="W23" s="17">
        <f t="shared" si="4"/>
        <v>0</v>
      </c>
    </row>
    <row r="24" spans="1:23">
      <c r="A24" s="13" t="s">
        <v>32</v>
      </c>
      <c r="B24" s="13" t="s">
        <v>33</v>
      </c>
      <c r="C24" s="13" t="s">
        <v>74</v>
      </c>
      <c r="D24" s="20" t="s">
        <v>75</v>
      </c>
      <c r="E24" s="20" t="s">
        <v>76</v>
      </c>
      <c r="F24" s="7" t="s">
        <v>31</v>
      </c>
      <c r="G24" s="8">
        <v>1</v>
      </c>
      <c r="H24" s="2" t="s">
        <v>63</v>
      </c>
      <c r="I24" s="24"/>
      <c r="J24" s="4" t="s">
        <v>64</v>
      </c>
      <c r="K24" s="25"/>
      <c r="L24" s="4">
        <f t="shared" si="14"/>
        <v>0</v>
      </c>
      <c r="M24" s="5">
        <v>0.21</v>
      </c>
      <c r="N24" s="17">
        <f t="shared" si="15"/>
        <v>0</v>
      </c>
      <c r="O24" s="23">
        <v>1</v>
      </c>
      <c r="P24" s="2" t="s">
        <v>63</v>
      </c>
      <c r="Q24" s="3">
        <v>0</v>
      </c>
      <c r="R24" s="2" t="s">
        <v>65</v>
      </c>
      <c r="S24" s="10">
        <v>0</v>
      </c>
      <c r="T24" s="4">
        <f t="shared" si="16"/>
        <v>0</v>
      </c>
      <c r="U24" s="4">
        <f t="shared" si="3"/>
        <v>0</v>
      </c>
      <c r="V24" s="5">
        <v>0.21</v>
      </c>
      <c r="W24" s="17">
        <f t="shared" si="4"/>
        <v>0</v>
      </c>
    </row>
    <row r="25" spans="1:23">
      <c r="A25" s="13" t="s">
        <v>32</v>
      </c>
      <c r="B25" s="13" t="s">
        <v>33</v>
      </c>
      <c r="C25" s="13" t="s">
        <v>74</v>
      </c>
      <c r="D25" s="20" t="s">
        <v>75</v>
      </c>
      <c r="E25" s="20" t="s">
        <v>76</v>
      </c>
      <c r="F25" s="7" t="s">
        <v>31</v>
      </c>
      <c r="G25" s="8">
        <v>1</v>
      </c>
      <c r="H25" s="2" t="s">
        <v>63</v>
      </c>
      <c r="I25" s="24"/>
      <c r="J25" s="4" t="s">
        <v>64</v>
      </c>
      <c r="K25" s="25"/>
      <c r="L25" s="4">
        <f t="shared" si="11"/>
        <v>0</v>
      </c>
      <c r="M25" s="5">
        <v>0.21</v>
      </c>
      <c r="N25" s="17">
        <f t="shared" si="12"/>
        <v>0</v>
      </c>
      <c r="O25" s="23">
        <v>1</v>
      </c>
      <c r="P25" s="2" t="s">
        <v>63</v>
      </c>
      <c r="Q25" s="3">
        <v>0</v>
      </c>
      <c r="R25" s="2" t="s">
        <v>65</v>
      </c>
      <c r="S25" s="10">
        <v>0</v>
      </c>
      <c r="T25" s="4">
        <f t="shared" si="13"/>
        <v>0</v>
      </c>
      <c r="U25" s="4">
        <f t="shared" si="3"/>
        <v>0</v>
      </c>
      <c r="V25" s="5">
        <v>0.21</v>
      </c>
      <c r="W25" s="17">
        <f t="shared" si="4"/>
        <v>0</v>
      </c>
    </row>
    <row r="26" spans="1:23">
      <c r="A26" s="13" t="s">
        <v>32</v>
      </c>
      <c r="B26" s="13" t="s">
        <v>33</v>
      </c>
      <c r="C26" s="13" t="s">
        <v>77</v>
      </c>
      <c r="D26" s="20" t="s">
        <v>75</v>
      </c>
      <c r="E26" s="20" t="s">
        <v>76</v>
      </c>
      <c r="F26" s="7" t="s">
        <v>31</v>
      </c>
      <c r="G26" s="8">
        <v>1</v>
      </c>
      <c r="H26" s="2" t="s">
        <v>63</v>
      </c>
      <c r="I26" s="24"/>
      <c r="J26" s="4" t="s">
        <v>64</v>
      </c>
      <c r="K26" s="25"/>
      <c r="L26" s="4">
        <f t="shared" ref="L26" si="17">I26*(1-K26)</f>
        <v>0</v>
      </c>
      <c r="M26" s="5">
        <v>0.21</v>
      </c>
      <c r="N26" s="17">
        <f t="shared" ref="N26" si="18">L26*(1+M26)*G26</f>
        <v>0</v>
      </c>
      <c r="O26" s="23">
        <v>1</v>
      </c>
      <c r="P26" s="2" t="s">
        <v>63</v>
      </c>
      <c r="Q26" s="3">
        <v>0</v>
      </c>
      <c r="R26" s="2" t="s">
        <v>65</v>
      </c>
      <c r="S26" s="10">
        <v>0</v>
      </c>
      <c r="T26" s="4">
        <f t="shared" ref="T26" si="19">Q26*(1-S26)</f>
        <v>0</v>
      </c>
      <c r="U26" s="4">
        <f t="shared" ref="U26" si="20">T26*O26</f>
        <v>0</v>
      </c>
      <c r="V26" s="5">
        <v>0.21</v>
      </c>
      <c r="W26" s="17">
        <f t="shared" ref="W26" si="21">T26*(1+V26)*O26</f>
        <v>0</v>
      </c>
    </row>
    <row r="27" spans="1:23" ht="45">
      <c r="A27" s="13" t="s">
        <v>32</v>
      </c>
      <c r="B27" s="13" t="s">
        <v>34</v>
      </c>
      <c r="C27" s="14" t="s">
        <v>78</v>
      </c>
      <c r="D27" s="21" t="s">
        <v>79</v>
      </c>
      <c r="E27" s="20" t="s">
        <v>80</v>
      </c>
      <c r="F27" s="7" t="s">
        <v>31</v>
      </c>
      <c r="G27" s="8">
        <v>1</v>
      </c>
      <c r="H27" s="2" t="s">
        <v>63</v>
      </c>
      <c r="I27" s="24"/>
      <c r="J27" s="4" t="s">
        <v>64</v>
      </c>
      <c r="K27" s="25"/>
      <c r="L27" s="4">
        <f t="shared" si="11"/>
        <v>0</v>
      </c>
      <c r="M27" s="5">
        <v>0.21</v>
      </c>
      <c r="N27" s="17">
        <f t="shared" si="12"/>
        <v>0</v>
      </c>
      <c r="O27" s="8">
        <v>1</v>
      </c>
      <c r="P27" s="2" t="s">
        <v>63</v>
      </c>
      <c r="Q27" s="3">
        <v>0</v>
      </c>
      <c r="R27" s="2" t="s">
        <v>65</v>
      </c>
      <c r="S27" s="10">
        <v>0</v>
      </c>
      <c r="T27" s="4">
        <f t="shared" si="13"/>
        <v>0</v>
      </c>
      <c r="U27" s="4">
        <f t="shared" si="3"/>
        <v>0</v>
      </c>
      <c r="V27" s="5">
        <v>0.21</v>
      </c>
      <c r="W27" s="17">
        <f t="shared" si="4"/>
        <v>0</v>
      </c>
    </row>
    <row r="28" spans="1:23" ht="30.75">
      <c r="A28" s="13" t="s">
        <v>32</v>
      </c>
      <c r="B28" s="13" t="s">
        <v>34</v>
      </c>
      <c r="C28" s="14" t="s">
        <v>81</v>
      </c>
      <c r="D28" s="21" t="s">
        <v>82</v>
      </c>
      <c r="E28" s="20" t="s">
        <v>80</v>
      </c>
      <c r="F28" s="7" t="s">
        <v>31</v>
      </c>
      <c r="G28" s="8">
        <v>1</v>
      </c>
      <c r="H28" s="2" t="s">
        <v>63</v>
      </c>
      <c r="I28" s="24"/>
      <c r="J28" s="4" t="s">
        <v>64</v>
      </c>
      <c r="K28" s="25"/>
      <c r="L28" s="4">
        <f t="shared" ref="L28" si="22">I28*(1-K28)</f>
        <v>0</v>
      </c>
      <c r="M28" s="5">
        <v>0.21</v>
      </c>
      <c r="N28" s="17">
        <f t="shared" ref="N28" si="23">L28*(1+M28)*G28</f>
        <v>0</v>
      </c>
      <c r="O28" s="8">
        <v>1</v>
      </c>
      <c r="P28" s="2" t="s">
        <v>63</v>
      </c>
      <c r="Q28" s="3">
        <v>0</v>
      </c>
      <c r="R28" s="2" t="s">
        <v>65</v>
      </c>
      <c r="S28" s="10">
        <v>0</v>
      </c>
      <c r="T28" s="4">
        <f t="shared" si="13"/>
        <v>0</v>
      </c>
      <c r="U28" s="4">
        <f t="shared" si="3"/>
        <v>0</v>
      </c>
      <c r="V28" s="5">
        <v>0.21</v>
      </c>
      <c r="W28" s="17">
        <f t="shared" si="4"/>
        <v>0</v>
      </c>
    </row>
    <row r="29" spans="1:23">
      <c r="A29" s="13" t="s">
        <v>35</v>
      </c>
      <c r="B29" s="13" t="s">
        <v>36</v>
      </c>
      <c r="C29" s="14" t="s">
        <v>83</v>
      </c>
      <c r="D29" s="20" t="s">
        <v>84</v>
      </c>
      <c r="E29" s="22" t="s">
        <v>3</v>
      </c>
      <c r="F29" s="7" t="s">
        <v>31</v>
      </c>
      <c r="G29" s="8">
        <v>1</v>
      </c>
      <c r="H29" s="7" t="s">
        <v>65</v>
      </c>
      <c r="I29" s="4"/>
      <c r="J29" s="4" t="s">
        <v>64</v>
      </c>
      <c r="K29" s="5"/>
      <c r="L29" s="4">
        <f t="shared" ref="L29:L30" si="24">I29*(1-K29)</f>
        <v>0</v>
      </c>
      <c r="M29" s="5">
        <v>0.21</v>
      </c>
      <c r="N29" s="17">
        <f t="shared" ref="N29:N30" si="25">L29*(1+M29)*G29</f>
        <v>0</v>
      </c>
      <c r="O29" s="8">
        <v>1</v>
      </c>
      <c r="P29" s="7" t="s">
        <v>65</v>
      </c>
      <c r="Q29" s="3">
        <v>0</v>
      </c>
      <c r="R29" s="2" t="s">
        <v>65</v>
      </c>
      <c r="S29" s="10">
        <v>0</v>
      </c>
      <c r="T29" s="4">
        <f t="shared" ref="T29:T30" si="26">Q29*(1-S29)</f>
        <v>0</v>
      </c>
      <c r="U29" s="4">
        <f t="shared" ref="U29:U30" si="27">T29*O29</f>
        <v>0</v>
      </c>
      <c r="V29" s="5">
        <v>0.21</v>
      </c>
      <c r="W29" s="17">
        <f t="shared" ref="W29:W30" si="28">T29*(1+V29)*O29</f>
        <v>0</v>
      </c>
    </row>
    <row r="30" spans="1:23">
      <c r="A30" s="13" t="s">
        <v>35</v>
      </c>
      <c r="B30" s="13" t="s">
        <v>36</v>
      </c>
      <c r="C30" s="14" t="s">
        <v>85</v>
      </c>
      <c r="D30" s="20" t="s">
        <v>86</v>
      </c>
      <c r="E30" s="22" t="s">
        <v>3</v>
      </c>
      <c r="F30" s="7" t="s">
        <v>31</v>
      </c>
      <c r="G30" s="8">
        <v>1</v>
      </c>
      <c r="H30" s="7" t="s">
        <v>65</v>
      </c>
      <c r="I30" s="4"/>
      <c r="J30" s="4" t="s">
        <v>64</v>
      </c>
      <c r="K30" s="5"/>
      <c r="L30" s="4">
        <f t="shared" si="24"/>
        <v>0</v>
      </c>
      <c r="M30" s="5">
        <v>0.21</v>
      </c>
      <c r="N30" s="17">
        <f t="shared" si="25"/>
        <v>0</v>
      </c>
      <c r="O30" s="8">
        <v>1</v>
      </c>
      <c r="P30" s="7" t="s">
        <v>65</v>
      </c>
      <c r="Q30" s="3">
        <v>0</v>
      </c>
      <c r="R30" s="2" t="s">
        <v>65</v>
      </c>
      <c r="S30" s="10">
        <v>0</v>
      </c>
      <c r="T30" s="4">
        <f t="shared" si="26"/>
        <v>0</v>
      </c>
      <c r="U30" s="4">
        <f t="shared" si="27"/>
        <v>0</v>
      </c>
      <c r="V30" s="5">
        <v>0.21</v>
      </c>
      <c r="W30" s="17">
        <f t="shared" si="28"/>
        <v>0</v>
      </c>
    </row>
  </sheetData>
  <mergeCells count="2">
    <mergeCell ref="G5:N5"/>
    <mergeCell ref="O5:W5"/>
  </mergeCells>
  <conditionalFormatting sqref="U3">
    <cfRule type="cellIs" dxfId="1" priority="1" operator="greaterThan">
      <formula>$U$2</formula>
    </cfRule>
    <cfRule type="cellIs" dxfId="0" priority="2" operator="lessThanOrEqual">
      <formula>$U$2</formula>
    </cfRule>
  </conditionalFormatting>
  <pageMargins left="0.7" right="0.7" top="0.75" bottom="0.75" header="0.3" footer="0.3"/>
  <pageSetup paperSize="8" scale="5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C4"/>
  <sheetViews>
    <sheetView workbookViewId="0">
      <selection activeCell="C2" sqref="C2:C3"/>
    </sheetView>
  </sheetViews>
  <sheetFormatPr defaultRowHeight="15"/>
  <cols>
    <col min="3" max="3" width="36.5703125" customWidth="1"/>
  </cols>
  <sheetData>
    <row r="2" spans="1:3">
      <c r="A2" t="s">
        <v>87</v>
      </c>
      <c r="C2" t="s">
        <v>88</v>
      </c>
    </row>
    <row r="3" spans="1:3">
      <c r="A3" t="s">
        <v>89</v>
      </c>
      <c r="C3" t="s">
        <v>90</v>
      </c>
    </row>
    <row r="4" spans="1:3">
      <c r="A4" t="s">
        <v>91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7035571B3BED7418250F6E9C051DB1A" ma:contentTypeVersion="3" ma:contentTypeDescription="Een nieuw document maken." ma:contentTypeScope="" ma:versionID="21e9f011c6620e3e6e10c69e1da85dd2">
  <xsd:schema xmlns:xsd="http://www.w3.org/2001/XMLSchema" xmlns:xs="http://www.w3.org/2001/XMLSchema" xmlns:p="http://schemas.microsoft.com/office/2006/metadata/properties" xmlns:ns2="feed4a19-e2c8-47ca-8584-1c363acc99e0" targetNamespace="http://schemas.microsoft.com/office/2006/metadata/properties" ma:root="true" ma:fieldsID="dc9e16a7b423bb67e929185b71292d17" ns2:_="">
    <xsd:import namespace="feed4a19-e2c8-47ca-8584-1c363acc99e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ed4a19-e2c8-47ca-8584-1c363acc99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9A2E18-CC8B-43FB-A6C0-E0F5C98028DF}"/>
</file>

<file path=customXml/itemProps2.xml><?xml version="1.0" encoding="utf-8"?>
<ds:datastoreItem xmlns:ds="http://schemas.openxmlformats.org/officeDocument/2006/customXml" ds:itemID="{005A4BB9-DBAD-4DF6-9F1B-384535F0B03F}"/>
</file>

<file path=customXml/itemProps3.xml><?xml version="1.0" encoding="utf-8"?>
<ds:datastoreItem xmlns:ds="http://schemas.openxmlformats.org/officeDocument/2006/customXml" ds:itemID="{2A05CB5D-4D4B-4B98-8B15-6F42480DA73A}"/>
</file>

<file path=docProps/app.xml><?xml version="1.0" encoding="utf-8"?>
<Properties xmlns="http://schemas.openxmlformats.org/officeDocument/2006/extended-properties" xmlns:vt="http://schemas.openxmlformats.org/officeDocument/2006/docPropsVTypes">
  <Application>Microsoft Excel Online</Application>
  <Manager/>
  <Company>AMC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 Moustapha</dc:creator>
  <cp:keywords/>
  <dc:description/>
  <cp:lastModifiedBy>Moustapha, A. (Ahmed)</cp:lastModifiedBy>
  <cp:revision/>
  <dcterms:created xsi:type="dcterms:W3CDTF">2021-04-12T14:55:14Z</dcterms:created>
  <dcterms:modified xsi:type="dcterms:W3CDTF">2026-03-19T15:41:20Z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0x01010087035571B3BED7418250F6E9C051DB1A</vt:lpwstr>
  </property>
  <property fmtid="{D5CDD505-2E9C-101B-9397-08002B2CF9AE}" pid="3" name="MediaServiceImageTags">
    <vt:lpwstr/>
  </property>
</Properties>
</file>