
<file path=[Content_Types].xml><?xml version="1.0" encoding="utf-8"?>
<Types xmlns="http://schemas.openxmlformats.org/package/2006/content-types"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30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icbv.sharepoint.com/sites/WiisEAMFPs/Gedeelde documenten/Wiis EA MFPs/Aanbestedingsdocumenten/Concept/"/>
    </mc:Choice>
  </mc:AlternateContent>
  <xr:revisionPtr revIDLastSave="1209" documentId="13_ncr:1_{69BACD79-E563-E546-BBA4-9773AE18477D}" xr6:coauthVersionLast="47" xr6:coauthVersionMax="47" xr10:uidLastSave="{3B5E9575-8C82-204B-94B7-1560FEDA622B}"/>
  <bookViews>
    <workbookView xWindow="34200" yWindow="600" windowWidth="38400" windowHeight="19220" xr2:uid="{00000000-000D-0000-FFFF-FFFF00000000}"/>
  </bookViews>
  <sheets>
    <sheet name="Werkblad A" sheetId="4" r:id="rId1"/>
    <sheet name="Prijzenblad" sheetId="1" r:id="rId2"/>
    <sheet name="Retourneerrecht" sheetId="2" r:id="rId3"/>
  </sheets>
  <definedNames>
    <definedName name="Invullen">Prijzenblad!#REF!</definedName>
  </definedNames>
  <calcPr calcId="191028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5" i="2" l="1"/>
  <c r="C4" i="2"/>
  <c r="C3" i="2"/>
  <c r="D65" i="1"/>
  <c r="D97" i="1"/>
  <c r="C94" i="1"/>
  <c r="A94" i="1"/>
  <c r="C62" i="1"/>
  <c r="A62" i="1"/>
  <c r="E14" i="1"/>
  <c r="D14" i="1"/>
  <c r="E65" i="1"/>
  <c r="E97" i="1"/>
  <c r="C93" i="1"/>
  <c r="C95" i="1"/>
  <c r="C96" i="1"/>
  <c r="A93" i="1"/>
  <c r="A95" i="1"/>
  <c r="A96" i="1"/>
  <c r="C61" i="1"/>
  <c r="C63" i="1"/>
  <c r="C64" i="1"/>
  <c r="A61" i="1"/>
  <c r="A63" i="1"/>
  <c r="A64" i="1"/>
  <c r="C33" i="1"/>
  <c r="E33" i="1" s="1"/>
  <c r="C32" i="1"/>
  <c r="C81" i="1" s="1"/>
  <c r="D29" i="1"/>
  <c r="D75" i="1"/>
  <c r="D76" i="1"/>
  <c r="D77" i="1"/>
  <c r="D16" i="1"/>
  <c r="D67" i="1" s="1"/>
  <c r="E16" i="1"/>
  <c r="E67" i="1" s="1"/>
  <c r="A75" i="1"/>
  <c r="A107" i="1" s="1"/>
  <c r="D24" i="1"/>
  <c r="D25" i="1"/>
  <c r="D26" i="1"/>
  <c r="E87" i="1"/>
  <c r="D87" i="1"/>
  <c r="E55" i="1"/>
  <c r="E3" i="1"/>
  <c r="E54" i="1" s="1"/>
  <c r="B7" i="4"/>
  <c r="D109" i="1"/>
  <c r="A77" i="1"/>
  <c r="A109" i="1" s="1"/>
  <c r="D55" i="1"/>
  <c r="C14" i="2"/>
  <c r="C15" i="2" s="1"/>
  <c r="E118" i="1"/>
  <c r="E119" i="1"/>
  <c r="D107" i="1"/>
  <c r="D108" i="1"/>
  <c r="D3" i="1"/>
  <c r="D54" i="1" s="1"/>
  <c r="A76" i="1"/>
  <c r="A108" i="1" s="1"/>
  <c r="A90" i="1"/>
  <c r="A58" i="1"/>
  <c r="A74" i="1"/>
  <c r="A106" i="1" s="1"/>
  <c r="A88" i="1"/>
  <c r="A89" i="1"/>
  <c r="A87" i="1"/>
  <c r="A56" i="1"/>
  <c r="A57" i="1"/>
  <c r="A55" i="1"/>
  <c r="B15" i="2"/>
  <c r="E19" i="1" l="1"/>
  <c r="E20" i="1" s="1"/>
  <c r="D19" i="1"/>
  <c r="D20" i="1" s="1"/>
  <c r="D21" i="1" s="1"/>
  <c r="E99" i="1"/>
  <c r="B120" i="1"/>
  <c r="D99" i="1"/>
  <c r="D102" i="1" s="1"/>
  <c r="D103" i="1" s="1"/>
  <c r="D110" i="1"/>
  <c r="D78" i="1"/>
  <c r="D27" i="1"/>
  <c r="D101" i="1"/>
  <c r="D69" i="1"/>
  <c r="D86" i="1"/>
  <c r="D70" i="1"/>
  <c r="D71" i="1" s="1"/>
  <c r="D36" i="1"/>
  <c r="D40" i="1" s="1"/>
  <c r="D44" i="1" s="1"/>
  <c r="D48" i="1" s="1"/>
  <c r="D81" i="1" s="1"/>
  <c r="D37" i="1"/>
  <c r="D41" i="1" s="1"/>
  <c r="D45" i="1" s="1"/>
  <c r="D49" i="1" s="1"/>
  <c r="D82" i="1" s="1"/>
  <c r="D114" i="1" s="1"/>
  <c r="E102" i="1"/>
  <c r="E103" i="1" s="1"/>
  <c r="E70" i="1"/>
  <c r="E71" i="1" s="1"/>
  <c r="C40" i="1"/>
  <c r="C36" i="1"/>
  <c r="E32" i="1"/>
  <c r="C113" i="1"/>
  <c r="C41" i="1"/>
  <c r="C82" i="1"/>
  <c r="C37" i="1"/>
  <c r="E101" i="1"/>
  <c r="D18" i="1"/>
  <c r="E86" i="1"/>
  <c r="C7" i="2"/>
  <c r="C10" i="2" s="1"/>
  <c r="E69" i="1"/>
  <c r="E18" i="1"/>
  <c r="D104" i="1" l="1"/>
  <c r="D72" i="1"/>
  <c r="E81" i="1"/>
  <c r="D113" i="1"/>
  <c r="E113" i="1" s="1"/>
  <c r="C44" i="1"/>
  <c r="E44" i="1" s="1"/>
  <c r="E36" i="1"/>
  <c r="C48" i="1"/>
  <c r="E48" i="1" s="1"/>
  <c r="E40" i="1"/>
  <c r="C49" i="1"/>
  <c r="E49" i="1" s="1"/>
  <c r="E41" i="1"/>
  <c r="E37" i="1"/>
  <c r="C45" i="1"/>
  <c r="E45" i="1" s="1"/>
  <c r="E82" i="1"/>
  <c r="C114" i="1"/>
  <c r="E114" i="1" s="1"/>
  <c r="C13" i="2"/>
  <c r="C16" i="2"/>
  <c r="B83" i="1" l="1"/>
  <c r="B115" i="1"/>
  <c r="B51" i="1"/>
  <c r="C122" i="1" l="1"/>
</calcChain>
</file>

<file path=xl/sharedStrings.xml><?xml version="1.0" encoding="utf-8"?>
<sst xmlns="http://schemas.openxmlformats.org/spreadsheetml/2006/main" count="178" uniqueCount="79">
  <si>
    <t>Totaal:</t>
  </si>
  <si>
    <t>Eerste 60 maanden</t>
  </si>
  <si>
    <t>Omschrijving</t>
  </si>
  <si>
    <t>Aangeboden type/ model:</t>
  </si>
  <si>
    <t xml:space="preserve">Aangeboden type: </t>
  </si>
  <si>
    <t>&lt;&lt;&gt;&gt;</t>
  </si>
  <si>
    <t>HUURPRIJS per type per maand</t>
  </si>
  <si>
    <t xml:space="preserve">SOFTWARE per type per maand </t>
  </si>
  <si>
    <t>OPTIES</t>
  </si>
  <si>
    <t>Prijs per machine</t>
  </si>
  <si>
    <t>Totaal per type machine</t>
  </si>
  <si>
    <t>Totaal aantal machines</t>
  </si>
  <si>
    <t>Totaalkosten huur/ software/opties</t>
  </si>
  <si>
    <t>TOTAALKOSTEN PER TYPE MACHINE</t>
  </si>
  <si>
    <t>TOTAALKOSTEN PER TYPE MACHINE PER JAAR</t>
  </si>
  <si>
    <t>TOTAALKOSTEN PER TYPE MACHINE 60 maanden</t>
  </si>
  <si>
    <t xml:space="preserve">Totaalkosten </t>
  </si>
  <si>
    <t>Opgave prijs per maand</t>
  </si>
  <si>
    <t>Totaal 60 maanden</t>
  </si>
  <si>
    <t>aantal eenheden</t>
  </si>
  <si>
    <t>opgave prijs per eenheid/tik</t>
  </si>
  <si>
    <t>totaal per jaar</t>
  </si>
  <si>
    <t xml:space="preserve">zwart afdrukken </t>
  </si>
  <si>
    <t>prijs per tik</t>
  </si>
  <si>
    <t xml:space="preserve">full color afdrukken </t>
  </si>
  <si>
    <t>TOTAALKOSTEN AFDRUKKEN eerste 60 maanden</t>
  </si>
  <si>
    <t xml:space="preserve">Eerste optiejaar </t>
  </si>
  <si>
    <t>TOTAALKOSTEN PER TYPE MACHINE EERSTE OPTIEJAAR</t>
  </si>
  <si>
    <t>TOTAAL (alle machines) eerste optiejaar</t>
  </si>
  <si>
    <t>Totaal eerste optiejaar</t>
  </si>
  <si>
    <t>TOTAALKOSTEN AFDRUKKEN eerste optiejaar</t>
  </si>
  <si>
    <t xml:space="preserve">Tweede optiejaar </t>
  </si>
  <si>
    <t>TOTAALKOSTEN PER TYPE MACHINE TWEEDE OPTIEJAAR</t>
  </si>
  <si>
    <t>TOTAAL (alle machines) tweede optiejaar</t>
  </si>
  <si>
    <t>opgave prijs per maand</t>
  </si>
  <si>
    <t>totaal tweede optiejaar</t>
  </si>
  <si>
    <t>TOTAALKOSTEN AFDRUKKEN tweede optiejaar</t>
  </si>
  <si>
    <t>opgave totaalprijs  per maand</t>
  </si>
  <si>
    <t>Kosten interne verhuizingen MFP's</t>
  </si>
  <si>
    <t>prijs per verhuizing</t>
  </si>
  <si>
    <t>Kosten externe verhuizingen MFP's</t>
  </si>
  <si>
    <t xml:space="preserve">TOTAALKOSTEN VERHUIZINGEN </t>
  </si>
  <si>
    <t>Totaal som ten behoeve van prijsbeoordeling</t>
  </si>
  <si>
    <t>De totaalsom is opgebouwd uit de som van de HUUR/OPTIES/ SOFTWARE/ AFDRUKKEN EN VERHUIZINGEN voor de eerste 60 maanden + het eerste optiejaar + het tweede optiejaar.</t>
  </si>
  <si>
    <t>Naam Inschrijver</t>
  </si>
  <si>
    <t>FICTIEVE INITIELE BESTELLING</t>
  </si>
  <si>
    <t>Type 1</t>
  </si>
  <si>
    <t>aantal machines</t>
  </si>
  <si>
    <t>per machine</t>
  </si>
  <si>
    <t>machine gerelateerde opties en software</t>
  </si>
  <si>
    <t>looptijd in maanden</t>
  </si>
  <si>
    <r>
      <t xml:space="preserve">TOTAAL HUURBEDRAG </t>
    </r>
    <r>
      <rPr>
        <i/>
        <sz val="8"/>
        <color theme="1"/>
        <rFont val="Verdana"/>
        <family val="2"/>
      </rPr>
      <t>(incl. opties en machine gerelateerde software)</t>
    </r>
  </si>
  <si>
    <t>retourneerrecht in percentage</t>
  </si>
  <si>
    <t>TOTAAL RETOURNEERRECHT</t>
  </si>
  <si>
    <t>Voorbeeldberekening</t>
  </si>
  <si>
    <t>aantal</t>
  </si>
  <si>
    <t>mnd resterend</t>
  </si>
  <si>
    <t>RETOURNEERRECHT</t>
  </si>
  <si>
    <t xml:space="preserve">1 x type 1 na 3 jaar </t>
  </si>
  <si>
    <t>TOTAAL</t>
  </si>
  <si>
    <t>NOG OVER AAN RETOURNEERRECHT</t>
  </si>
  <si>
    <t>Eis 43: Cloud-server</t>
  </si>
  <si>
    <t>NVT</t>
  </si>
  <si>
    <r>
      <rPr>
        <b/>
        <sz val="10"/>
        <color theme="1"/>
        <rFont val="Raleway"/>
      </rPr>
      <t>Invullen te hanteren prijsindex AFDRUKKEN</t>
    </r>
    <r>
      <rPr>
        <sz val="10"/>
        <color theme="1"/>
        <rFont val="Raleway"/>
      </rPr>
      <t xml:space="preserve"> (INDIEN INSCHRIJVER EEN PRIJSINDEX HANTEERT), maximaal 10% conform prijsvoorwaarden aanbestedingsdocument</t>
    </r>
  </si>
  <si>
    <t>Volume Zwart-wit</t>
  </si>
  <si>
    <t>Volume full color</t>
  </si>
  <si>
    <t>Gemiddeld per jaar:</t>
  </si>
  <si>
    <t>VOORBEELDBEREKENING 10% retourneerrecht</t>
  </si>
  <si>
    <t>OMVANG VAN LEVERING WIIS26MFP</t>
  </si>
  <si>
    <t xml:space="preserve">Prijzenblad - alle lichtgroene cellen dient inschrijver in te vullen!
</t>
  </si>
  <si>
    <t>Type 1: Full color MFP 
minimaal 30 PPM</t>
  </si>
  <si>
    <t>Type 2: Full color MFP 
minimaal 45 PPM</t>
  </si>
  <si>
    <t>Eis 95: nietoptie</t>
  </si>
  <si>
    <t>Eis 97: Inline boekjesmaker</t>
  </si>
  <si>
    <t>Eis 104: nietoptie</t>
  </si>
  <si>
    <t>Eis 106: Inline boekjesmaker</t>
  </si>
  <si>
    <t>PRINTMANAGEMENT machinegerelateerde kosten (conform eis 115)</t>
  </si>
  <si>
    <t>Eis 115: Kosten koppeling printmanagement (totaal ongeacht aantal machines)</t>
  </si>
  <si>
    <t>Eis 116: Printen vanaf mobile devices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</si>
</sst>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(&quot;€&quot;\ * #,##0.00_);_(&quot;€&quot;\ * \(#,##0.00\);_(&quot;€&quot;\ * &quot;-&quot;??_);_(@_)"/>
    <numFmt numFmtId="43" formatCode="_(* #,##0.00_);_(* \(#,##0.00\);_(* &quot;-&quot;??_);_(@_)"/>
    <numFmt numFmtId="164" formatCode="_-&quot;€&quot;\ * #,##0.00_-;_-&quot;€&quot;\ * #,##0.00\-;_-&quot;€&quot;\ * &quot;-&quot;??_-;_-@_-"/>
    <numFmt numFmtId="165" formatCode="&quot;€&quot;\ #,##0.00"/>
    <numFmt numFmtId="166" formatCode="_-&quot;€&quot;\ * #,##0.00000_-;_-&quot;€&quot;\ * #,##0.00000\-;_-&quot;€&quot;\ * &quot;-&quot;??_-;_-@_-"/>
    <numFmt numFmtId="167" formatCode="&quot;€&quot;\ #,##0.0000"/>
    <numFmt numFmtId="168" formatCode="&quot;€&quot;\ #,##0.00000"/>
    <numFmt numFmtId="169" formatCode="_(* #,##0_);_(* \(#,##0\);_(* &quot;-&quot;??_);_(@_)"/>
  </numFmts>
  <fonts count="35" x14ac:knownFonts="1">
    <font>
      <sz val="11"/>
      <color theme="1"/>
      <name val="Calibri"/>
      <family val="2"/>
      <scheme val="minor"/>
    </font>
    <font>
      <sz val="10"/>
      <color theme="1"/>
      <name val="Verdana"/>
      <family val="2"/>
    </font>
    <font>
      <sz val="10"/>
      <color theme="1"/>
      <name val="Verdana"/>
      <family val="2"/>
    </font>
    <font>
      <sz val="12"/>
      <color theme="1"/>
      <name val="Calibri"/>
      <family val="2"/>
      <scheme val="minor"/>
    </font>
    <font>
      <sz val="10"/>
      <name val="Arial"/>
      <family val="2"/>
    </font>
    <font>
      <b/>
      <sz val="10"/>
      <color theme="0"/>
      <name val="Verdana"/>
      <family val="2"/>
    </font>
    <font>
      <i/>
      <sz val="8"/>
      <color theme="1"/>
      <name val="Verdana"/>
      <family val="2"/>
    </font>
    <font>
      <b/>
      <sz val="10"/>
      <color theme="1"/>
      <name val="Verdana"/>
      <family val="2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Verdana"/>
      <family val="2"/>
    </font>
    <font>
      <b/>
      <sz val="12"/>
      <color theme="0"/>
      <name val="Raleway"/>
      <family val="2"/>
    </font>
    <font>
      <sz val="8"/>
      <color theme="1"/>
      <name val="Verdana"/>
      <family val="2"/>
    </font>
    <font>
      <b/>
      <sz val="18"/>
      <color indexed="9"/>
      <name val="Raleway"/>
    </font>
    <font>
      <b/>
      <sz val="10"/>
      <color indexed="9"/>
      <name val="Raleway"/>
    </font>
    <font>
      <sz val="11"/>
      <color theme="1"/>
      <name val="Raleway"/>
    </font>
    <font>
      <b/>
      <sz val="12"/>
      <color theme="0"/>
      <name val="Raleway"/>
    </font>
    <font>
      <i/>
      <sz val="10"/>
      <color indexed="9"/>
      <name val="Raleway"/>
    </font>
    <font>
      <b/>
      <sz val="10"/>
      <color theme="0"/>
      <name val="Raleway"/>
    </font>
    <font>
      <sz val="10"/>
      <name val="Raleway"/>
    </font>
    <font>
      <i/>
      <sz val="10"/>
      <name val="Raleway"/>
    </font>
    <font>
      <i/>
      <sz val="10"/>
      <color theme="0"/>
      <name val="Raleway"/>
    </font>
    <font>
      <b/>
      <sz val="10"/>
      <name val="Raleway"/>
    </font>
    <font>
      <sz val="10"/>
      <color theme="1"/>
      <name val="Raleway"/>
    </font>
    <font>
      <i/>
      <sz val="10"/>
      <color theme="1"/>
      <name val="Raleway"/>
    </font>
    <font>
      <sz val="10"/>
      <color theme="0"/>
      <name val="Raleway"/>
    </font>
    <font>
      <sz val="10"/>
      <color indexed="9"/>
      <name val="Raleway"/>
    </font>
    <font>
      <b/>
      <sz val="10"/>
      <color theme="1"/>
      <name val="Raleway"/>
    </font>
    <font>
      <sz val="10"/>
      <color indexed="8"/>
      <name val="Raleway"/>
    </font>
    <font>
      <sz val="10"/>
      <color rgb="FFFF0000"/>
      <name val="Raleway"/>
    </font>
    <font>
      <b/>
      <sz val="14"/>
      <color theme="0"/>
      <name val="Raleway"/>
    </font>
    <font>
      <b/>
      <sz val="22"/>
      <color theme="0"/>
      <name val="Raleway"/>
    </font>
    <font>
      <b/>
      <sz val="12"/>
      <color theme="0"/>
      <name val="Verdana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366E3B"/>
        <bgColor indexed="64"/>
      </patternFill>
    </fill>
    <fill>
      <patternFill patternType="solid">
        <fgColor rgb="FF356E3A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auto="1"/>
      </left>
      <right/>
      <top style="thin">
        <color rgb="FF000000"/>
      </top>
      <bottom/>
      <diagonal/>
    </border>
    <border>
      <left style="thin">
        <color auto="1"/>
      </left>
      <right style="thin">
        <color rgb="FF000000"/>
      </right>
      <top style="thin">
        <color auto="1"/>
      </top>
      <bottom/>
      <diagonal/>
    </border>
    <border>
      <left style="thin">
        <color auto="1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6">
    <xf numFmtId="0" fontId="0" fillId="0" borderId="0"/>
    <xf numFmtId="164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3" fillId="0" borderId="0"/>
    <xf numFmtId="43" fontId="34" fillId="0" borderId="0" applyFont="0" applyFill="0" applyBorder="0" applyAlignment="0" applyProtection="0"/>
  </cellStyleXfs>
  <cellXfs count="161">
    <xf numFmtId="0" fontId="0" fillId="0" borderId="0" xfId="0"/>
    <xf numFmtId="0" fontId="5" fillId="4" borderId="0" xfId="0" applyFont="1" applyFill="1"/>
    <xf numFmtId="0" fontId="5" fillId="4" borderId="0" xfId="0" applyFont="1" applyFill="1" applyAlignment="1">
      <alignment horizontal="center"/>
    </xf>
    <xf numFmtId="44" fontId="5" fillId="4" borderId="0" xfId="0" applyNumberFormat="1" applyFont="1" applyFill="1"/>
    <xf numFmtId="0" fontId="7" fillId="4" borderId="0" xfId="0" applyFont="1" applyFill="1"/>
    <xf numFmtId="44" fontId="5" fillId="4" borderId="0" xfId="0" applyNumberFormat="1" applyFont="1" applyFill="1" applyAlignment="1">
      <alignment vertical="center"/>
    </xf>
    <xf numFmtId="0" fontId="5" fillId="4" borderId="0" xfId="0" applyFont="1" applyFill="1" applyAlignment="1">
      <alignment horizontal="right"/>
    </xf>
    <xf numFmtId="0" fontId="3" fillId="0" borderId="0" xfId="2"/>
    <xf numFmtId="0" fontId="8" fillId="0" borderId="0" xfId="2" applyFont="1"/>
    <xf numFmtId="0" fontId="0" fillId="4" borderId="0" xfId="0" applyFill="1"/>
    <xf numFmtId="0" fontId="10" fillId="0" borderId="0" xfId="2" applyFont="1"/>
    <xf numFmtId="169" fontId="3" fillId="0" borderId="0" xfId="2" applyNumberFormat="1"/>
    <xf numFmtId="0" fontId="2" fillId="5" borderId="0" xfId="0" applyFont="1" applyFill="1"/>
    <xf numFmtId="0" fontId="0" fillId="5" borderId="0" xfId="0" applyFill="1"/>
    <xf numFmtId="0" fontId="2" fillId="0" borderId="0" xfId="2" applyFont="1"/>
    <xf numFmtId="0" fontId="2" fillId="0" borderId="0" xfId="0" applyFont="1"/>
    <xf numFmtId="0" fontId="2" fillId="5" borderId="0" xfId="0" applyFont="1" applyFill="1" applyAlignment="1">
      <alignment horizontal="center"/>
    </xf>
    <xf numFmtId="165" fontId="2" fillId="5" borderId="0" xfId="0" applyNumberFormat="1" applyFont="1" applyFill="1"/>
    <xf numFmtId="0" fontId="2" fillId="5" borderId="13" xfId="0" applyFont="1" applyFill="1" applyBorder="1"/>
    <xf numFmtId="0" fontId="2" fillId="5" borderId="13" xfId="0" applyFont="1" applyFill="1" applyBorder="1" applyAlignment="1">
      <alignment horizontal="center"/>
    </xf>
    <xf numFmtId="0" fontId="2" fillId="5" borderId="0" xfId="0" applyFont="1" applyFill="1" applyAlignment="1">
      <alignment wrapText="1"/>
    </xf>
    <xf numFmtId="10" fontId="2" fillId="5" borderId="0" xfId="0" applyNumberFormat="1" applyFont="1" applyFill="1"/>
    <xf numFmtId="0" fontId="2" fillId="0" borderId="0" xfId="0" applyFont="1" applyAlignment="1">
      <alignment horizontal="center"/>
    </xf>
    <xf numFmtId="0" fontId="2" fillId="6" borderId="0" xfId="0" applyFont="1" applyFill="1"/>
    <xf numFmtId="0" fontId="2" fillId="6" borderId="0" xfId="0" applyFont="1" applyFill="1" applyAlignment="1">
      <alignment horizontal="center"/>
    </xf>
    <xf numFmtId="44" fontId="2" fillId="6" borderId="0" xfId="0" applyNumberFormat="1" applyFont="1" applyFill="1"/>
    <xf numFmtId="44" fontId="2" fillId="5" borderId="0" xfId="0" applyNumberFormat="1" applyFont="1" applyFill="1"/>
    <xf numFmtId="0" fontId="15" fillId="0" borderId="0" xfId="0" applyFont="1"/>
    <xf numFmtId="0" fontId="14" fillId="4" borderId="0" xfId="0" applyFont="1" applyFill="1" applyAlignment="1">
      <alignment vertical="center"/>
    </xf>
    <xf numFmtId="0" fontId="17" fillId="4" borderId="0" xfId="0" applyFont="1" applyFill="1" applyAlignment="1">
      <alignment vertical="center"/>
    </xf>
    <xf numFmtId="0" fontId="18" fillId="4" borderId="6" xfId="0" applyFont="1" applyFill="1" applyBorder="1" applyAlignment="1">
      <alignment horizontal="center" vertical="center" wrapText="1"/>
    </xf>
    <xf numFmtId="0" fontId="18" fillId="4" borderId="16" xfId="0" applyFont="1" applyFill="1" applyBorder="1" applyAlignment="1">
      <alignment horizontal="center" vertical="center" wrapText="1"/>
    </xf>
    <xf numFmtId="0" fontId="19" fillId="5" borderId="7" xfId="0" applyFont="1" applyFill="1" applyBorder="1" applyAlignment="1">
      <alignment vertical="center"/>
    </xf>
    <xf numFmtId="0" fontId="20" fillId="5" borderId="3" xfId="0" applyFont="1" applyFill="1" applyBorder="1" applyAlignment="1">
      <alignment vertical="center"/>
    </xf>
    <xf numFmtId="165" fontId="19" fillId="6" borderId="8" xfId="1" applyNumberFormat="1" applyFont="1" applyFill="1" applyBorder="1" applyAlignment="1" applyProtection="1">
      <alignment horizontal="center" vertical="center"/>
    </xf>
    <xf numFmtId="0" fontId="19" fillId="7" borderId="8" xfId="1" applyNumberFormat="1" applyFont="1" applyFill="1" applyBorder="1" applyAlignment="1" applyProtection="1">
      <alignment horizontal="center" vertical="center"/>
      <protection locked="0"/>
    </xf>
    <xf numFmtId="0" fontId="19" fillId="7" borderId="10" xfId="1" applyNumberFormat="1" applyFont="1" applyFill="1" applyBorder="1" applyAlignment="1" applyProtection="1">
      <alignment horizontal="center" vertical="center"/>
      <protection locked="0"/>
    </xf>
    <xf numFmtId="165" fontId="19" fillId="7" borderId="8" xfId="1" applyNumberFormat="1" applyFont="1" applyFill="1" applyBorder="1" applyAlignment="1" applyProtection="1">
      <alignment horizontal="center" vertical="center"/>
      <protection locked="0"/>
    </xf>
    <xf numFmtId="165" fontId="19" fillId="7" borderId="10" xfId="1" applyNumberFormat="1" applyFont="1" applyFill="1" applyBorder="1" applyAlignment="1" applyProtection="1">
      <alignment horizontal="center" vertical="center"/>
      <protection locked="0"/>
    </xf>
    <xf numFmtId="165" fontId="19" fillId="8" borderId="4" xfId="1" applyNumberFormat="1" applyFont="1" applyFill="1" applyBorder="1" applyAlignment="1" applyProtection="1">
      <alignment vertical="center"/>
    </xf>
    <xf numFmtId="165" fontId="19" fillId="8" borderId="5" xfId="1" applyNumberFormat="1" applyFont="1" applyFill="1" applyBorder="1" applyAlignment="1" applyProtection="1">
      <alignment vertical="center"/>
    </xf>
    <xf numFmtId="0" fontId="18" fillId="4" borderId="9" xfId="0" applyFont="1" applyFill="1" applyBorder="1" applyAlignment="1">
      <alignment vertical="center"/>
    </xf>
    <xf numFmtId="0" fontId="21" fillId="4" borderId="3" xfId="0" applyFont="1" applyFill="1" applyBorder="1" applyAlignment="1">
      <alignment vertical="center"/>
    </xf>
    <xf numFmtId="0" fontId="19" fillId="4" borderId="8" xfId="1" applyNumberFormat="1" applyFont="1" applyFill="1" applyBorder="1" applyAlignment="1" applyProtection="1">
      <alignment horizontal="center" vertical="center"/>
    </xf>
    <xf numFmtId="165" fontId="19" fillId="4" borderId="10" xfId="1" applyNumberFormat="1" applyFont="1" applyFill="1" applyBorder="1" applyAlignment="1" applyProtection="1">
      <alignment horizontal="center" vertical="center"/>
    </xf>
    <xf numFmtId="0" fontId="19" fillId="5" borderId="11" xfId="0" applyFont="1" applyFill="1" applyBorder="1" applyAlignment="1">
      <alignment vertical="center"/>
    </xf>
    <xf numFmtId="0" fontId="20" fillId="5" borderId="10" xfId="0" applyFont="1" applyFill="1" applyBorder="1" applyAlignment="1">
      <alignment vertical="center"/>
    </xf>
    <xf numFmtId="0" fontId="18" fillId="3" borderId="10" xfId="0" applyFont="1" applyFill="1" applyBorder="1" applyAlignment="1">
      <alignment vertical="center"/>
    </xf>
    <xf numFmtId="0" fontId="21" fillId="3" borderId="10" xfId="0" applyFont="1" applyFill="1" applyBorder="1" applyAlignment="1">
      <alignment vertical="center"/>
    </xf>
    <xf numFmtId="165" fontId="18" fillId="3" borderId="10" xfId="0" applyNumberFormat="1" applyFont="1" applyFill="1" applyBorder="1" applyAlignment="1">
      <alignment horizontal="center" vertical="center"/>
    </xf>
    <xf numFmtId="0" fontId="19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22" fillId="5" borderId="10" xfId="0" applyFont="1" applyFill="1" applyBorder="1" applyAlignment="1">
      <alignment vertical="center"/>
    </xf>
    <xf numFmtId="0" fontId="22" fillId="5" borderId="10" xfId="0" applyFont="1" applyFill="1" applyBorder="1" applyAlignment="1">
      <alignment horizontal="center" vertical="center"/>
    </xf>
    <xf numFmtId="0" fontId="18" fillId="4" borderId="12" xfId="0" applyFont="1" applyFill="1" applyBorder="1" applyAlignment="1">
      <alignment vertical="center" wrapText="1"/>
    </xf>
    <xf numFmtId="0" fontId="23" fillId="9" borderId="10" xfId="0" applyFont="1" applyFill="1" applyBorder="1" applyAlignment="1">
      <alignment vertical="center"/>
    </xf>
    <xf numFmtId="0" fontId="24" fillId="9" borderId="10" xfId="0" applyFont="1" applyFill="1" applyBorder="1" applyAlignment="1">
      <alignment vertical="center"/>
    </xf>
    <xf numFmtId="165" fontId="23" fillId="9" borderId="10" xfId="0" applyNumberFormat="1" applyFont="1" applyFill="1" applyBorder="1" applyAlignment="1">
      <alignment vertical="center"/>
    </xf>
    <xf numFmtId="0" fontId="18" fillId="3" borderId="10" xfId="0" applyFont="1" applyFill="1" applyBorder="1" applyAlignment="1">
      <alignment vertical="center" wrapText="1"/>
    </xf>
    <xf numFmtId="0" fontId="21" fillId="3" borderId="4" xfId="0" applyFont="1" applyFill="1" applyBorder="1" applyAlignment="1">
      <alignment vertical="center" wrapText="1"/>
    </xf>
    <xf numFmtId="0" fontId="18" fillId="3" borderId="4" xfId="0" applyFont="1" applyFill="1" applyBorder="1" applyAlignment="1">
      <alignment vertical="center" wrapText="1"/>
    </xf>
    <xf numFmtId="0" fontId="18" fillId="4" borderId="21" xfId="0" applyFont="1" applyFill="1" applyBorder="1" applyAlignment="1">
      <alignment horizontal="center" vertical="center" wrapText="1"/>
    </xf>
    <xf numFmtId="166" fontId="25" fillId="0" borderId="0" xfId="1" applyNumberFormat="1" applyFont="1" applyFill="1" applyBorder="1" applyAlignment="1" applyProtection="1">
      <alignment vertical="center"/>
    </xf>
    <xf numFmtId="0" fontId="23" fillId="9" borderId="10" xfId="0" applyFont="1" applyFill="1" applyBorder="1" applyAlignment="1">
      <alignment vertical="center" wrapText="1"/>
    </xf>
    <xf numFmtId="165" fontId="23" fillId="9" borderId="10" xfId="0" applyNumberFormat="1" applyFont="1" applyFill="1" applyBorder="1" applyAlignment="1">
      <alignment horizontal="center" vertical="center"/>
    </xf>
    <xf numFmtId="165" fontId="18" fillId="3" borderId="4" xfId="0" applyNumberFormat="1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166" fontId="26" fillId="0" borderId="0" xfId="1" applyNumberFormat="1" applyFont="1" applyFill="1" applyBorder="1" applyAlignment="1" applyProtection="1">
      <alignment vertical="center"/>
    </xf>
    <xf numFmtId="0" fontId="23" fillId="5" borderId="10" xfId="0" applyFont="1" applyFill="1" applyBorder="1" applyAlignment="1">
      <alignment vertical="center" wrapText="1"/>
    </xf>
    <xf numFmtId="0" fontId="20" fillId="5" borderId="10" xfId="0" applyFont="1" applyFill="1" applyBorder="1" applyAlignment="1">
      <alignment vertical="center" wrapText="1"/>
    </xf>
    <xf numFmtId="2" fontId="19" fillId="7" borderId="10" xfId="1" applyNumberFormat="1" applyFont="1" applyFill="1" applyBorder="1" applyAlignment="1" applyProtection="1">
      <alignment horizontal="center" vertical="center"/>
      <protection locked="0"/>
    </xf>
    <xf numFmtId="0" fontId="25" fillId="0" borderId="0" xfId="0" applyFont="1" applyAlignment="1">
      <alignment horizontal="center" vertical="center"/>
    </xf>
    <xf numFmtId="164" fontId="25" fillId="0" borderId="0" xfId="1" applyFont="1" applyBorder="1" applyAlignment="1" applyProtection="1">
      <alignment horizontal="center" vertical="center"/>
    </xf>
    <xf numFmtId="0" fontId="14" fillId="4" borderId="0" xfId="0" applyFont="1" applyFill="1" applyAlignment="1">
      <alignment horizontal="center" vertical="center"/>
    </xf>
    <xf numFmtId="164" fontId="14" fillId="4" borderId="0" xfId="1" applyFont="1" applyFill="1" applyBorder="1" applyAlignment="1" applyProtection="1">
      <alignment horizontal="center" vertical="center" wrapText="1"/>
    </xf>
    <xf numFmtId="164" fontId="14" fillId="4" borderId="8" xfId="1" applyFont="1" applyFill="1" applyBorder="1" applyAlignment="1" applyProtection="1">
      <alignment horizontal="center" vertical="center"/>
    </xf>
    <xf numFmtId="0" fontId="19" fillId="5" borderId="10" xfId="0" applyFont="1" applyFill="1" applyBorder="1" applyAlignment="1">
      <alignment vertical="center"/>
    </xf>
    <xf numFmtId="0" fontId="19" fillId="5" borderId="8" xfId="0" applyFont="1" applyFill="1" applyBorder="1" applyAlignment="1">
      <alignment horizontal="left" vertical="center"/>
    </xf>
    <xf numFmtId="3" fontId="28" fillId="5" borderId="10" xfId="0" applyNumberFormat="1" applyFont="1" applyFill="1" applyBorder="1" applyAlignment="1">
      <alignment horizontal="center" vertical="center"/>
    </xf>
    <xf numFmtId="167" fontId="19" fillId="7" borderId="1" xfId="1" applyNumberFormat="1" applyFont="1" applyFill="1" applyBorder="1" applyAlignment="1" applyProtection="1">
      <alignment horizontal="center" vertical="center"/>
      <protection locked="0"/>
    </xf>
    <xf numFmtId="165" fontId="19" fillId="5" borderId="10" xfId="1" applyNumberFormat="1" applyFont="1" applyFill="1" applyBorder="1" applyAlignment="1" applyProtection="1">
      <alignment horizontal="center" vertical="center"/>
    </xf>
    <xf numFmtId="0" fontId="19" fillId="5" borderId="10" xfId="0" applyFont="1" applyFill="1" applyBorder="1" applyAlignment="1">
      <alignment horizontal="left" vertical="center"/>
    </xf>
    <xf numFmtId="167" fontId="19" fillId="7" borderId="4" xfId="1" applyNumberFormat="1" applyFont="1" applyFill="1" applyBorder="1" applyAlignment="1" applyProtection="1">
      <alignment horizontal="center" vertical="center"/>
      <protection locked="0"/>
    </xf>
    <xf numFmtId="164" fontId="19" fillId="0" borderId="0" xfId="1" applyFont="1" applyAlignment="1" applyProtection="1">
      <alignment horizontal="center" vertical="center"/>
    </xf>
    <xf numFmtId="168" fontId="19" fillId="5" borderId="4" xfId="1" applyNumberFormat="1" applyFont="1" applyFill="1" applyBorder="1" applyAlignment="1" applyProtection="1">
      <alignment horizontal="center" vertical="center"/>
    </xf>
    <xf numFmtId="167" fontId="19" fillId="0" borderId="0" xfId="1" applyNumberFormat="1" applyFont="1" applyAlignment="1" applyProtection="1">
      <alignment horizontal="center" vertical="center"/>
    </xf>
    <xf numFmtId="167" fontId="14" fillId="4" borderId="0" xfId="1" applyNumberFormat="1" applyFont="1" applyFill="1" applyBorder="1" applyAlignment="1" applyProtection="1">
      <alignment horizontal="center" vertical="center" wrapText="1"/>
    </xf>
    <xf numFmtId="0" fontId="18" fillId="3" borderId="4" xfId="0" applyFont="1" applyFill="1" applyBorder="1" applyAlignment="1">
      <alignment vertical="center"/>
    </xf>
    <xf numFmtId="164" fontId="19" fillId="0" borderId="0" xfId="1" applyFont="1" applyAlignment="1" applyProtection="1">
      <alignment vertical="center"/>
    </xf>
    <xf numFmtId="165" fontId="20" fillId="8" borderId="5" xfId="1" applyNumberFormat="1" applyFont="1" applyFill="1" applyBorder="1" applyAlignment="1" applyProtection="1">
      <alignment vertical="center"/>
    </xf>
    <xf numFmtId="165" fontId="19" fillId="8" borderId="13" xfId="1" applyNumberFormat="1" applyFont="1" applyFill="1" applyBorder="1" applyAlignment="1" applyProtection="1">
      <alignment vertical="center"/>
    </xf>
    <xf numFmtId="0" fontId="29" fillId="0" borderId="0" xfId="0" applyFont="1" applyAlignment="1">
      <alignment vertical="center"/>
    </xf>
    <xf numFmtId="0" fontId="18" fillId="4" borderId="12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/>
    </xf>
    <xf numFmtId="0" fontId="14" fillId="4" borderId="2" xfId="0" applyFont="1" applyFill="1" applyBorder="1" applyAlignment="1">
      <alignment horizontal="center" vertical="center"/>
    </xf>
    <xf numFmtId="164" fontId="14" fillId="4" borderId="2" xfId="1" applyFont="1" applyFill="1" applyBorder="1" applyAlignment="1" applyProtection="1">
      <alignment horizontal="center" vertical="center" wrapText="1"/>
    </xf>
    <xf numFmtId="164" fontId="14" fillId="4" borderId="15" xfId="1" applyFont="1" applyFill="1" applyBorder="1" applyAlignment="1" applyProtection="1">
      <alignment horizontal="center" vertical="center"/>
    </xf>
    <xf numFmtId="168" fontId="19" fillId="5" borderId="10" xfId="1" applyNumberFormat="1" applyFont="1" applyFill="1" applyBorder="1" applyAlignment="1" applyProtection="1">
      <alignment horizontal="center" vertical="center"/>
    </xf>
    <xf numFmtId="0" fontId="14" fillId="4" borderId="3" xfId="0" applyFont="1" applyFill="1" applyBorder="1" applyAlignment="1">
      <alignment vertical="center"/>
    </xf>
    <xf numFmtId="0" fontId="18" fillId="4" borderId="17" xfId="0" applyFont="1" applyFill="1" applyBorder="1" applyAlignment="1">
      <alignment horizontal="center" vertical="center" wrapText="1"/>
    </xf>
    <xf numFmtId="0" fontId="19" fillId="5" borderId="18" xfId="0" applyFont="1" applyFill="1" applyBorder="1" applyAlignment="1">
      <alignment vertical="center"/>
    </xf>
    <xf numFmtId="0" fontId="20" fillId="5" borderId="19" xfId="0" applyFont="1" applyFill="1" applyBorder="1" applyAlignment="1">
      <alignment vertical="center"/>
    </xf>
    <xf numFmtId="165" fontId="19" fillId="6" borderId="15" xfId="1" applyNumberFormat="1" applyFont="1" applyFill="1" applyBorder="1" applyAlignment="1" applyProtection="1">
      <alignment horizontal="center" vertical="center"/>
    </xf>
    <xf numFmtId="0" fontId="20" fillId="5" borderId="20" xfId="0" applyFont="1" applyFill="1" applyBorder="1" applyAlignment="1">
      <alignment vertical="center"/>
    </xf>
    <xf numFmtId="0" fontId="20" fillId="5" borderId="13" xfId="0" applyFont="1" applyFill="1" applyBorder="1" applyAlignment="1">
      <alignment vertical="center"/>
    </xf>
    <xf numFmtId="165" fontId="19" fillId="6" borderId="10" xfId="1" applyNumberFormat="1" applyFont="1" applyFill="1" applyBorder="1" applyAlignment="1" applyProtection="1">
      <alignment horizontal="center" vertical="center"/>
    </xf>
    <xf numFmtId="0" fontId="19" fillId="5" borderId="4" xfId="0" applyFont="1" applyFill="1" applyBorder="1" applyAlignment="1">
      <alignment horizontal="center" vertical="center"/>
    </xf>
    <xf numFmtId="165" fontId="19" fillId="5" borderId="14" xfId="1" applyNumberFormat="1" applyFont="1" applyFill="1" applyBorder="1" applyAlignment="1" applyProtection="1">
      <alignment horizontal="center" vertical="center"/>
    </xf>
    <xf numFmtId="164" fontId="18" fillId="3" borderId="4" xfId="1" applyFont="1" applyFill="1" applyBorder="1" applyAlignment="1" applyProtection="1">
      <alignment vertical="center"/>
    </xf>
    <xf numFmtId="164" fontId="18" fillId="0" borderId="0" xfId="1" applyFont="1" applyFill="1" applyBorder="1" applyAlignment="1" applyProtection="1">
      <alignment vertical="center"/>
    </xf>
    <xf numFmtId="0" fontId="18" fillId="0" borderId="0" xfId="0" applyFont="1" applyAlignment="1">
      <alignment vertical="center" wrapText="1"/>
    </xf>
    <xf numFmtId="0" fontId="21" fillId="0" borderId="0" xfId="0" applyFont="1" applyAlignment="1">
      <alignment vertical="center" wrapText="1"/>
    </xf>
    <xf numFmtId="164" fontId="18" fillId="0" borderId="0" xfId="1" applyFont="1" applyFill="1" applyBorder="1" applyAlignment="1" applyProtection="1">
      <alignment vertical="center" wrapText="1"/>
    </xf>
    <xf numFmtId="164" fontId="18" fillId="0" borderId="0" xfId="1" applyFont="1" applyFill="1" applyBorder="1" applyAlignment="1" applyProtection="1">
      <alignment horizontal="center" vertical="center" wrapText="1"/>
    </xf>
    <xf numFmtId="164" fontId="22" fillId="0" borderId="0" xfId="1" applyFont="1" applyFill="1" applyBorder="1" applyProtection="1"/>
    <xf numFmtId="164" fontId="22" fillId="0" borderId="0" xfId="1" applyFont="1" applyFill="1" applyBorder="1" applyAlignment="1" applyProtection="1">
      <alignment horizontal="center"/>
    </xf>
    <xf numFmtId="0" fontId="18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2" fillId="0" borderId="0" xfId="2" applyFont="1" applyAlignment="1">
      <alignment vertical="center"/>
    </xf>
    <xf numFmtId="169" fontId="8" fillId="0" borderId="0" xfId="3" applyNumberFormat="1" applyFont="1" applyAlignment="1">
      <alignment vertical="center"/>
    </xf>
    <xf numFmtId="0" fontId="8" fillId="0" borderId="0" xfId="2" applyFont="1" applyAlignment="1">
      <alignment vertical="center"/>
    </xf>
    <xf numFmtId="0" fontId="20" fillId="5" borderId="23" xfId="0" applyFont="1" applyFill="1" applyBorder="1" applyAlignment="1">
      <alignment vertical="center"/>
    </xf>
    <xf numFmtId="0" fontId="20" fillId="5" borderId="16" xfId="0" applyFont="1" applyFill="1" applyBorder="1" applyAlignment="1">
      <alignment vertical="center"/>
    </xf>
    <xf numFmtId="0" fontId="20" fillId="5" borderId="6" xfId="0" applyFont="1" applyFill="1" applyBorder="1" applyAlignment="1">
      <alignment vertical="center"/>
    </xf>
    <xf numFmtId="0" fontId="1" fillId="0" borderId="0" xfId="0" applyFont="1"/>
    <xf numFmtId="0" fontId="1" fillId="0" borderId="0" xfId="2" applyFont="1"/>
    <xf numFmtId="0" fontId="1" fillId="10" borderId="10" xfId="2" applyFont="1" applyFill="1" applyBorder="1" applyAlignment="1">
      <alignment horizontal="center" vertical="center"/>
    </xf>
    <xf numFmtId="0" fontId="5" fillId="4" borderId="10" xfId="2" applyFont="1" applyFill="1" applyBorder="1" applyAlignment="1">
      <alignment horizontal="center" vertical="center"/>
    </xf>
    <xf numFmtId="0" fontId="32" fillId="4" borderId="10" xfId="2" applyFont="1" applyFill="1" applyBorder="1" applyAlignment="1">
      <alignment horizontal="center" vertical="center"/>
    </xf>
    <xf numFmtId="0" fontId="12" fillId="0" borderId="0" xfId="0" applyFont="1" applyAlignment="1">
      <alignment vertical="center" wrapText="1"/>
    </xf>
    <xf numFmtId="49" fontId="5" fillId="3" borderId="2" xfId="0" applyNumberFormat="1" applyFont="1" applyFill="1" applyBorder="1" applyAlignment="1">
      <alignment horizontal="left" vertical="center"/>
    </xf>
    <xf numFmtId="169" fontId="8" fillId="0" borderId="0" xfId="2" applyNumberFormat="1" applyFont="1" applyAlignment="1">
      <alignment vertical="center"/>
    </xf>
    <xf numFmtId="0" fontId="5" fillId="11" borderId="10" xfId="0" applyFont="1" applyFill="1" applyBorder="1" applyAlignment="1">
      <alignment horizontal="left" vertical="center" wrapText="1"/>
    </xf>
    <xf numFmtId="3" fontId="1" fillId="10" borderId="10" xfId="5" applyNumberFormat="1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left" vertical="center" wrapText="1"/>
    </xf>
    <xf numFmtId="0" fontId="13" fillId="2" borderId="2" xfId="0" applyFont="1" applyFill="1" applyBorder="1" applyAlignment="1">
      <alignment horizontal="left" vertical="center" wrapText="1"/>
    </xf>
    <xf numFmtId="0" fontId="16" fillId="11" borderId="0" xfId="0" applyFont="1" applyFill="1" applyAlignment="1">
      <alignment horizontal="left" vertical="center"/>
    </xf>
    <xf numFmtId="0" fontId="30" fillId="11" borderId="0" xfId="0" applyFont="1" applyFill="1" applyAlignment="1">
      <alignment horizontal="center" vertical="center"/>
    </xf>
    <xf numFmtId="0" fontId="30" fillId="11" borderId="22" xfId="0" applyFont="1" applyFill="1" applyBorder="1" applyAlignment="1">
      <alignment horizontal="center" vertical="center"/>
    </xf>
    <xf numFmtId="0" fontId="22" fillId="7" borderId="3" xfId="0" applyFont="1" applyFill="1" applyBorder="1" applyAlignment="1" applyProtection="1">
      <alignment vertical="center"/>
      <protection locked="0"/>
    </xf>
    <xf numFmtId="0" fontId="22" fillId="7" borderId="0" xfId="0" applyFont="1" applyFill="1" applyAlignment="1" applyProtection="1">
      <alignment vertical="center"/>
      <protection locked="0"/>
    </xf>
    <xf numFmtId="165" fontId="18" fillId="3" borderId="4" xfId="0" applyNumberFormat="1" applyFont="1" applyFill="1" applyBorder="1" applyAlignment="1">
      <alignment horizontal="center" vertical="center"/>
    </xf>
    <xf numFmtId="0" fontId="18" fillId="3" borderId="5" xfId="0" applyFont="1" applyFill="1" applyBorder="1" applyAlignment="1">
      <alignment horizontal="center" vertical="center"/>
    </xf>
    <xf numFmtId="0" fontId="18" fillId="3" borderId="14" xfId="0" applyFont="1" applyFill="1" applyBorder="1" applyAlignment="1">
      <alignment horizontal="center" vertical="center"/>
    </xf>
    <xf numFmtId="165" fontId="18" fillId="3" borderId="4" xfId="1" applyNumberFormat="1" applyFont="1" applyFill="1" applyBorder="1" applyAlignment="1" applyProtection="1">
      <alignment horizontal="center" vertical="center"/>
    </xf>
    <xf numFmtId="165" fontId="18" fillId="3" borderId="5" xfId="1" applyNumberFormat="1" applyFont="1" applyFill="1" applyBorder="1" applyAlignment="1" applyProtection="1">
      <alignment horizontal="center" vertical="center"/>
    </xf>
    <xf numFmtId="165" fontId="18" fillId="3" borderId="14" xfId="1" applyNumberFormat="1" applyFont="1" applyFill="1" applyBorder="1" applyAlignment="1" applyProtection="1">
      <alignment horizontal="center" vertical="center"/>
    </xf>
    <xf numFmtId="165" fontId="31" fillId="3" borderId="10" xfId="1" applyNumberFormat="1" applyFont="1" applyFill="1" applyBorder="1" applyAlignment="1" applyProtection="1">
      <alignment horizontal="center" vertical="center" wrapText="1"/>
    </xf>
    <xf numFmtId="164" fontId="22" fillId="0" borderId="3" xfId="1" applyFont="1" applyFill="1" applyBorder="1" applyAlignment="1" applyProtection="1">
      <alignment horizontal="left" vertical="center" wrapText="1"/>
    </xf>
    <xf numFmtId="164" fontId="22" fillId="0" borderId="0" xfId="1" applyFont="1" applyFill="1" applyBorder="1" applyAlignment="1" applyProtection="1">
      <alignment horizontal="left" vertical="center" wrapText="1"/>
    </xf>
    <xf numFmtId="165" fontId="18" fillId="3" borderId="14" xfId="0" applyNumberFormat="1" applyFont="1" applyFill="1" applyBorder="1" applyAlignment="1">
      <alignment horizontal="center" vertical="center"/>
    </xf>
    <xf numFmtId="0" fontId="16" fillId="11" borderId="4" xfId="0" applyFont="1" applyFill="1" applyBorder="1" applyAlignment="1">
      <alignment horizontal="left" vertical="center"/>
    </xf>
    <xf numFmtId="0" fontId="16" fillId="11" borderId="5" xfId="0" applyFont="1" applyFill="1" applyBorder="1" applyAlignment="1">
      <alignment horizontal="left" vertical="center"/>
    </xf>
    <xf numFmtId="0" fontId="16" fillId="11" borderId="14" xfId="0" applyFont="1" applyFill="1" applyBorder="1" applyAlignment="1">
      <alignment horizontal="left" vertical="center"/>
    </xf>
    <xf numFmtId="0" fontId="32" fillId="11" borderId="1" xfId="0" applyFont="1" applyFill="1" applyBorder="1" applyAlignment="1">
      <alignment horizontal="center" vertical="center" wrapText="1"/>
    </xf>
    <xf numFmtId="0" fontId="32" fillId="11" borderId="15" xfId="0" applyFont="1" applyFill="1" applyBorder="1" applyAlignment="1">
      <alignment horizontal="center" vertical="center"/>
    </xf>
    <xf numFmtId="0" fontId="32" fillId="11" borderId="24" xfId="0" applyFont="1" applyFill="1" applyBorder="1" applyAlignment="1">
      <alignment horizontal="center" vertical="center"/>
    </xf>
    <xf numFmtId="0" fontId="32" fillId="11" borderId="25" xfId="0" applyFont="1" applyFill="1" applyBorder="1" applyAlignment="1">
      <alignment horizontal="center" vertical="center"/>
    </xf>
    <xf numFmtId="0" fontId="5" fillId="4" borderId="0" xfId="0" applyFont="1" applyFill="1" applyAlignment="1">
      <alignment horizontal="center" wrapText="1"/>
    </xf>
    <xf numFmtId="0" fontId="11" fillId="12" borderId="0" xfId="0" applyFont="1" applyFill="1" applyAlignment="1">
      <alignment horizontal="center" vertical="center"/>
    </xf>
  </cellXfs>
  <cellStyles count="6">
    <cellStyle name="Euro" xfId="1" xr:uid="{00000000-0005-0000-0000-000000000000}"/>
    <cellStyle name="Komma" xfId="5" builtinId="3"/>
    <cellStyle name="Komma 2" xfId="3" xr:uid="{39926A82-8ED4-F144-B781-1D32FEFC4417}"/>
    <cellStyle name="Normal" xfId="4" xr:uid="{71DE7904-9D7C-E84B-88BB-D08307D79794}"/>
    <cellStyle name="Standaard" xfId="0" builtinId="0"/>
    <cellStyle name="Standaard 2" xfId="2" xr:uid="{A3370DEA-23B9-5A44-B158-4C7467F9D68D}"/>
  </cellStyles>
  <dxfs count="0"/>
  <tableStyles count="0" defaultTableStyle="TableStyleMedium2" defaultPivotStyle="PivotStyleLight16"/>
  <colors>
    <mruColors>
      <color rgb="FF356E3A"/>
      <color rgb="FF4E8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95251</xdr:colOff>
      <xdr:row>0</xdr:row>
      <xdr:rowOff>44451</xdr:rowOff>
    </xdr:from>
    <xdr:to>
      <xdr:col>2</xdr:col>
      <xdr:colOff>927100</xdr:colOff>
      <xdr:row>0</xdr:row>
      <xdr:rowOff>353344</xdr:rowOff>
    </xdr:to>
    <xdr:pic>
      <xdr:nvPicPr>
        <xdr:cNvPr id="4" name="Afbeelding 3" descr="Afbeelding met Lettertype, Graphics, logo, typografie&#10;&#10;Door AI gegenereerde inhoud is mogelijk onjuist.">
          <a:extLst>
            <a:ext uri="{FF2B5EF4-FFF2-40B4-BE49-F238E27FC236}">
              <a16:creationId xmlns:a16="http://schemas.microsoft.com/office/drawing/2014/main" id="{A0B32A30-ED1C-48BB-DF00-7B41E6F6FE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62751" y="44451"/>
          <a:ext cx="831849" cy="308893"/>
        </a:xfrm>
        <a:prstGeom prst="rect">
          <a:avLst/>
        </a:prstGeom>
      </xdr:spPr>
    </xdr:pic>
    <xdr:clientData/>
  </xdr:twoCellAnchor>
  <xdr:twoCellAnchor editAs="oneCell">
    <xdr:from>
      <xdr:col>2</xdr:col>
      <xdr:colOff>990600</xdr:colOff>
      <xdr:row>0</xdr:row>
      <xdr:rowOff>44450</xdr:rowOff>
    </xdr:from>
    <xdr:to>
      <xdr:col>2</xdr:col>
      <xdr:colOff>1800094</xdr:colOff>
      <xdr:row>0</xdr:row>
      <xdr:rowOff>387350</xdr:rowOff>
    </xdr:to>
    <xdr:pic>
      <xdr:nvPicPr>
        <xdr:cNvPr id="5" name="Afbeelding 4">
          <a:extLst>
            <a:ext uri="{FF2B5EF4-FFF2-40B4-BE49-F238E27FC236}">
              <a16:creationId xmlns:a16="http://schemas.microsoft.com/office/drawing/2014/main" id="{6489C516-6A9E-BA1F-8379-191C063CCA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58100" y="44450"/>
          <a:ext cx="809494" cy="3429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1435779</xdr:colOff>
      <xdr:row>0</xdr:row>
      <xdr:rowOff>149203</xdr:rowOff>
    </xdr:from>
    <xdr:to>
      <xdr:col>5</xdr:col>
      <xdr:colOff>192425</xdr:colOff>
      <xdr:row>0</xdr:row>
      <xdr:rowOff>616948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BFBF41D6-6FD6-0222-88C8-63C59ECAF3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933734" y="149203"/>
          <a:ext cx="1104221" cy="467745"/>
        </a:xfrm>
        <a:prstGeom prst="rect">
          <a:avLst/>
        </a:prstGeom>
      </xdr:spPr>
    </xdr:pic>
    <xdr:clientData/>
  </xdr:twoCellAnchor>
  <xdr:twoCellAnchor editAs="oneCell">
    <xdr:from>
      <xdr:col>4</xdr:col>
      <xdr:colOff>173181</xdr:colOff>
      <xdr:row>0</xdr:row>
      <xdr:rowOff>105833</xdr:rowOff>
    </xdr:from>
    <xdr:to>
      <xdr:col>4</xdr:col>
      <xdr:colOff>1365038</xdr:colOff>
      <xdr:row>0</xdr:row>
      <xdr:rowOff>548409</xdr:rowOff>
    </xdr:to>
    <xdr:pic>
      <xdr:nvPicPr>
        <xdr:cNvPr id="4" name="Afbeelding 3" descr="Afbeelding met Lettertype, Graphics, logo, typografie&#10;&#10;Door AI gegenereerde inhoud is mogelijk onjuist.">
          <a:extLst>
            <a:ext uri="{FF2B5EF4-FFF2-40B4-BE49-F238E27FC236}">
              <a16:creationId xmlns:a16="http://schemas.microsoft.com/office/drawing/2014/main" id="{DEF7EBD5-8588-5A4D-B307-DDD2910C43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671136" y="105833"/>
          <a:ext cx="1191857" cy="44257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431801</xdr:colOff>
      <xdr:row>0</xdr:row>
      <xdr:rowOff>67734</xdr:rowOff>
    </xdr:from>
    <xdr:to>
      <xdr:col>8</xdr:col>
      <xdr:colOff>76509</xdr:colOff>
      <xdr:row>0</xdr:row>
      <xdr:rowOff>491067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C9211A2E-D933-7F88-B1EF-5931B1558D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668934" y="67734"/>
          <a:ext cx="999375" cy="423333"/>
        </a:xfrm>
        <a:prstGeom prst="rect">
          <a:avLst/>
        </a:prstGeom>
      </xdr:spPr>
    </xdr:pic>
    <xdr:clientData/>
  </xdr:twoCellAnchor>
  <xdr:twoCellAnchor editAs="oneCell">
    <xdr:from>
      <xdr:col>5</xdr:col>
      <xdr:colOff>110066</xdr:colOff>
      <xdr:row>0</xdr:row>
      <xdr:rowOff>59267</xdr:rowOff>
    </xdr:from>
    <xdr:to>
      <xdr:col>6</xdr:col>
      <xdr:colOff>390364</xdr:colOff>
      <xdr:row>0</xdr:row>
      <xdr:rowOff>414867</xdr:rowOff>
    </xdr:to>
    <xdr:pic>
      <xdr:nvPicPr>
        <xdr:cNvPr id="4" name="Afbeelding 3" descr="Afbeelding met Lettertype, Graphics, logo, typografie&#10;&#10;Door AI gegenereerde inhoud is mogelijk onjuist.">
          <a:extLst>
            <a:ext uri="{FF2B5EF4-FFF2-40B4-BE49-F238E27FC236}">
              <a16:creationId xmlns:a16="http://schemas.microsoft.com/office/drawing/2014/main" id="{A9877CE8-EDB5-FB48-8F78-5C9A1AC12B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669866" y="59267"/>
          <a:ext cx="957631" cy="355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942A82-EB16-F64D-9DBF-36ED817D7EF5}">
  <sheetPr codeName="Blad1"/>
  <dimension ref="A1:D22"/>
  <sheetViews>
    <sheetView showGridLines="0" tabSelected="1" zoomScale="200" zoomScaleNormal="240" workbookViewId="0">
      <selection activeCell="B7" sqref="B7"/>
    </sheetView>
  </sheetViews>
  <sheetFormatPr baseColWidth="10" defaultColWidth="11" defaultRowHeight="16" x14ac:dyDescent="0.2"/>
  <cols>
    <col min="1" max="1" width="63.83203125" style="7" bestFit="1" customWidth="1"/>
    <col min="2" max="3" width="23.6640625" style="7" customWidth="1"/>
    <col min="4" max="16384" width="11" style="7"/>
  </cols>
  <sheetData>
    <row r="1" spans="1:3" ht="50" customHeight="1" x14ac:dyDescent="0.2">
      <c r="A1" s="155" t="s">
        <v>68</v>
      </c>
      <c r="B1" s="156"/>
    </row>
    <row r="2" spans="1:3" ht="20" customHeight="1" x14ac:dyDescent="0.2">
      <c r="A2" s="157"/>
      <c r="B2" s="158"/>
    </row>
    <row r="3" spans="1:3" ht="17" customHeight="1" x14ac:dyDescent="0.2">
      <c r="A3" s="14"/>
      <c r="B3" s="14"/>
      <c r="C3" s="14"/>
    </row>
    <row r="4" spans="1:3" ht="26" customHeight="1" x14ac:dyDescent="0.2">
      <c r="A4" s="14"/>
      <c r="B4" s="129" t="s">
        <v>0</v>
      </c>
    </row>
    <row r="5" spans="1:3" ht="30" customHeight="1" x14ac:dyDescent="0.2">
      <c r="A5" s="133" t="s">
        <v>70</v>
      </c>
      <c r="B5" s="127">
        <v>20</v>
      </c>
    </row>
    <row r="6" spans="1:3" ht="30" customHeight="1" x14ac:dyDescent="0.2">
      <c r="A6" s="133" t="s">
        <v>71</v>
      </c>
      <c r="B6" s="127">
        <v>3</v>
      </c>
    </row>
    <row r="7" spans="1:3" ht="17" customHeight="1" x14ac:dyDescent="0.2">
      <c r="A7" s="125"/>
      <c r="B7" s="128">
        <f>SUM(B5:B6)</f>
        <v>23</v>
      </c>
    </row>
    <row r="8" spans="1:3" ht="17" customHeight="1" x14ac:dyDescent="0.2">
      <c r="A8" s="126"/>
      <c r="B8" s="119"/>
      <c r="C8" s="119"/>
    </row>
    <row r="9" spans="1:3" ht="29" customHeight="1" x14ac:dyDescent="0.2">
      <c r="A9" s="126"/>
      <c r="B9" s="129" t="s">
        <v>64</v>
      </c>
      <c r="C9" s="129" t="s">
        <v>65</v>
      </c>
    </row>
    <row r="10" spans="1:3" ht="30" customHeight="1" x14ac:dyDescent="0.2">
      <c r="A10" s="131" t="s">
        <v>66</v>
      </c>
      <c r="B10" s="134">
        <v>2000000</v>
      </c>
      <c r="C10" s="134">
        <v>1300000</v>
      </c>
    </row>
    <row r="11" spans="1:3" ht="17" customHeight="1" x14ac:dyDescent="0.2">
      <c r="A11" s="130"/>
      <c r="B11" s="120"/>
      <c r="C11" s="120"/>
    </row>
    <row r="12" spans="1:3" ht="17" customHeight="1" x14ac:dyDescent="0.2">
      <c r="A12" s="8"/>
      <c r="B12" s="132"/>
      <c r="C12" s="121"/>
    </row>
    <row r="13" spans="1:3" ht="17" customHeight="1" x14ac:dyDescent="0.2">
      <c r="B13" s="11"/>
    </row>
    <row r="14" spans="1:3" ht="17" customHeight="1" x14ac:dyDescent="0.2">
      <c r="A14"/>
    </row>
    <row r="15" spans="1:3" ht="17" customHeight="1" x14ac:dyDescent="0.2"/>
    <row r="16" spans="1:3" ht="17" customHeight="1" x14ac:dyDescent="0.2"/>
    <row r="17" spans="4:4" ht="17" customHeight="1" x14ac:dyDescent="0.2"/>
    <row r="18" spans="4:4" ht="17" customHeight="1" x14ac:dyDescent="0.2"/>
    <row r="19" spans="4:4" ht="17" customHeight="1" x14ac:dyDescent="0.2"/>
    <row r="20" spans="4:4" ht="17" customHeight="1" x14ac:dyDescent="0.2"/>
    <row r="21" spans="4:4" ht="17" customHeight="1" x14ac:dyDescent="0.2"/>
    <row r="22" spans="4:4" ht="17" customHeight="1" x14ac:dyDescent="0.2">
      <c r="D22" s="10"/>
    </row>
  </sheetData>
  <sheetProtection algorithmName="SHA-512" hashValue="HHSHDqKIZFwEEjzj5sbryvyGutgG3mRuOHHETJjaQrdrXxdog0t1TW/6uanccebvqOB0Z5VCchZ0V4nZHWOSYQ==" saltValue="ciCq3oXDxwNwePetqd4mlQ==" spinCount="100000" sheet="1" objects="1" scenarios="1"/>
  <mergeCells count="1">
    <mergeCell ref="A1:B2"/>
  </mergeCells>
  <phoneticPr fontId="9" type="noConversion"/>
  <conditionalFormatting sqref="A1">
    <cfRule type="colorScale" priority="5">
      <colorScale>
        <cfvo type="num" val="6927"/>
        <cfvo type="percentile" val="50"/>
        <cfvo type="max"/>
        <color rgb="FFF8696B"/>
        <color rgb="FFFFEB84"/>
        <color rgb="FF63BE7B"/>
      </colorScale>
    </cfRule>
    <cfRule type="colorScale" priority="6">
      <colorScale>
        <cfvo type="min"/>
        <cfvo type="max"/>
        <color rgb="FFFCFCFF"/>
        <color rgb="FF63BE7B"/>
      </colorScale>
    </cfRule>
  </conditionalFormatting>
  <conditionalFormatting sqref="A5:A6">
    <cfRule type="colorScale" priority="19">
      <colorScale>
        <cfvo type="num" val="6927"/>
        <cfvo type="percentile" val="50"/>
        <cfvo type="max"/>
        <color rgb="FFF8696B"/>
        <color rgb="FFFFEB84"/>
        <color rgb="FF63BE7B"/>
      </colorScale>
    </cfRule>
    <cfRule type="colorScale" priority="20">
      <colorScale>
        <cfvo type="min"/>
        <cfvo type="max"/>
        <color rgb="FFFCFCFF"/>
        <color rgb="FF63BE7B"/>
      </colorScale>
    </cfRule>
  </conditionalFormatting>
  <conditionalFormatting sqref="A10">
    <cfRule type="colorScale" priority="17">
      <colorScale>
        <cfvo type="num" val="6927"/>
        <cfvo type="percentile" val="50"/>
        <cfvo type="max"/>
        <color rgb="FFF8696B"/>
        <color rgb="FFFFEB84"/>
        <color rgb="FF63BE7B"/>
      </colorScale>
    </cfRule>
    <cfRule type="colorScale" priority="18">
      <colorScale>
        <cfvo type="min"/>
        <cfvo type="max"/>
        <color rgb="FFFCFCFF"/>
        <color rgb="FF63BE7B"/>
      </colorScale>
    </cfRule>
  </conditionalFormatting>
  <pageMargins left="0.7" right="0.7" top="0.75" bottom="0.75" header="0.3" footer="0.3"/>
  <pageSetup paperSize="9" orientation="portrait" horizontalDpi="0" verticalDpi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2"/>
  <dimension ref="A1:J128"/>
  <sheetViews>
    <sheetView showGridLines="0" zoomScale="132" zoomScaleNormal="100" workbookViewId="0">
      <selection activeCell="E90" sqref="E90"/>
    </sheetView>
  </sheetViews>
  <sheetFormatPr baseColWidth="10" defaultColWidth="8.83203125" defaultRowHeight="15" x14ac:dyDescent="0.2"/>
  <cols>
    <col min="1" max="1" width="76.6640625" bestFit="1" customWidth="1"/>
    <col min="2" max="2" width="28.83203125" customWidth="1"/>
    <col min="3" max="3" width="27.83203125" customWidth="1"/>
    <col min="4" max="10" width="30.83203125" customWidth="1"/>
  </cols>
  <sheetData>
    <row r="1" spans="1:10" ht="80" customHeight="1" x14ac:dyDescent="0.2">
      <c r="A1" s="135" t="s">
        <v>69</v>
      </c>
      <c r="B1" s="136"/>
      <c r="C1" s="136"/>
      <c r="D1" s="136"/>
      <c r="E1" s="27"/>
      <c r="F1" s="27"/>
      <c r="G1" s="27"/>
      <c r="H1" s="27"/>
      <c r="I1" s="27"/>
      <c r="J1" s="27"/>
    </row>
    <row r="2" spans="1:10" ht="30" customHeight="1" x14ac:dyDescent="0.2">
      <c r="A2" s="137" t="s">
        <v>1</v>
      </c>
      <c r="B2" s="137"/>
      <c r="C2" s="137"/>
      <c r="D2" s="137"/>
      <c r="E2" s="27"/>
      <c r="F2" s="27"/>
      <c r="G2" s="27"/>
      <c r="H2" s="27"/>
      <c r="I2" s="27"/>
      <c r="J2" s="27"/>
    </row>
    <row r="3" spans="1:10" ht="50" customHeight="1" x14ac:dyDescent="0.2">
      <c r="A3" s="28" t="s">
        <v>2</v>
      </c>
      <c r="B3" s="29"/>
      <c r="C3" s="28" t="s">
        <v>3</v>
      </c>
      <c r="D3" s="30" t="str">
        <f>'Werkblad A'!A5</f>
        <v>Type 1: Full color MFP 
minimaal 30 PPM</v>
      </c>
      <c r="E3" s="31" t="str">
        <f>'Werkblad A'!A6</f>
        <v>Type 2: Full color MFP 
minimaal 45 PPM</v>
      </c>
      <c r="G3" s="27"/>
      <c r="H3" s="27"/>
      <c r="I3" s="27"/>
      <c r="J3" s="27"/>
    </row>
    <row r="4" spans="1:10" x14ac:dyDescent="0.2">
      <c r="A4" s="32" t="s">
        <v>4</v>
      </c>
      <c r="B4" s="122"/>
      <c r="C4" s="102"/>
      <c r="D4" s="35" t="s">
        <v>5</v>
      </c>
      <c r="E4" s="36" t="s">
        <v>5</v>
      </c>
      <c r="G4" s="27"/>
      <c r="H4" s="27"/>
      <c r="I4" s="27"/>
      <c r="J4" s="27"/>
    </row>
    <row r="5" spans="1:10" x14ac:dyDescent="0.2">
      <c r="A5" s="32" t="s">
        <v>6</v>
      </c>
      <c r="B5" s="123"/>
      <c r="C5" s="102"/>
      <c r="D5" s="37">
        <v>0</v>
      </c>
      <c r="E5" s="38">
        <v>0</v>
      </c>
      <c r="G5" s="27"/>
      <c r="H5" s="27"/>
      <c r="I5" s="27"/>
      <c r="J5" s="27"/>
    </row>
    <row r="6" spans="1:10" x14ac:dyDescent="0.2">
      <c r="A6" s="32" t="s">
        <v>7</v>
      </c>
      <c r="B6" s="123"/>
      <c r="C6" s="102"/>
      <c r="D6" s="37">
        <v>0</v>
      </c>
      <c r="E6" s="38">
        <v>0</v>
      </c>
      <c r="G6" s="27"/>
      <c r="H6" s="27"/>
      <c r="I6" s="27"/>
      <c r="J6" s="27"/>
    </row>
    <row r="7" spans="1:10" x14ac:dyDescent="0.2">
      <c r="A7" s="32" t="s">
        <v>76</v>
      </c>
      <c r="B7" s="124"/>
      <c r="C7" s="102"/>
      <c r="D7" s="37">
        <v>0</v>
      </c>
      <c r="E7" s="37">
        <v>0</v>
      </c>
      <c r="G7" s="27"/>
      <c r="H7" s="27"/>
      <c r="I7" s="27"/>
      <c r="J7" s="27"/>
    </row>
    <row r="8" spans="1:10" x14ac:dyDescent="0.2">
      <c r="A8" s="39"/>
      <c r="B8" s="27"/>
      <c r="C8" s="40"/>
      <c r="D8" s="40"/>
      <c r="E8" s="27"/>
      <c r="G8" s="27"/>
      <c r="H8" s="27"/>
      <c r="I8" s="27"/>
      <c r="J8" s="27"/>
    </row>
    <row r="9" spans="1:10" x14ac:dyDescent="0.2">
      <c r="A9" s="41" t="s">
        <v>8</v>
      </c>
      <c r="B9" s="42"/>
      <c r="C9" s="43" t="s">
        <v>5</v>
      </c>
      <c r="D9" s="44">
        <v>0</v>
      </c>
      <c r="E9" s="44">
        <v>0</v>
      </c>
      <c r="G9" s="27"/>
      <c r="H9" s="27"/>
      <c r="I9" s="27"/>
      <c r="J9" s="27"/>
    </row>
    <row r="10" spans="1:10" x14ac:dyDescent="0.2">
      <c r="A10" s="45" t="s">
        <v>72</v>
      </c>
      <c r="B10" s="46" t="s">
        <v>9</v>
      </c>
      <c r="C10" s="35" t="s">
        <v>5</v>
      </c>
      <c r="D10" s="38">
        <v>0</v>
      </c>
      <c r="E10" s="34" t="s">
        <v>62</v>
      </c>
      <c r="G10" s="27"/>
      <c r="H10" s="27"/>
      <c r="I10" s="27"/>
      <c r="J10" s="27"/>
    </row>
    <row r="11" spans="1:10" x14ac:dyDescent="0.2">
      <c r="A11" s="45" t="s">
        <v>73</v>
      </c>
      <c r="B11" s="46" t="s">
        <v>9</v>
      </c>
      <c r="C11" s="35" t="s">
        <v>5</v>
      </c>
      <c r="D11" s="38">
        <v>0</v>
      </c>
      <c r="E11" s="34" t="s">
        <v>62</v>
      </c>
      <c r="G11" s="27"/>
      <c r="H11" s="27"/>
      <c r="I11" s="27"/>
      <c r="J11" s="27"/>
    </row>
    <row r="12" spans="1:10" x14ac:dyDescent="0.2">
      <c r="A12" s="45" t="s">
        <v>74</v>
      </c>
      <c r="B12" s="46" t="s">
        <v>9</v>
      </c>
      <c r="C12" s="35" t="s">
        <v>5</v>
      </c>
      <c r="D12" s="34" t="s">
        <v>62</v>
      </c>
      <c r="E12" s="38">
        <v>0</v>
      </c>
      <c r="G12" s="27"/>
      <c r="H12" s="27"/>
      <c r="I12" s="27"/>
      <c r="J12" s="27"/>
    </row>
    <row r="13" spans="1:10" x14ac:dyDescent="0.2">
      <c r="A13" s="45" t="s">
        <v>75</v>
      </c>
      <c r="B13" s="46" t="s">
        <v>9</v>
      </c>
      <c r="C13" s="35" t="s">
        <v>5</v>
      </c>
      <c r="D13" s="34" t="s">
        <v>62</v>
      </c>
      <c r="E13" s="38">
        <v>0</v>
      </c>
      <c r="G13" s="27"/>
      <c r="H13" s="27"/>
      <c r="I13" s="27"/>
      <c r="J13" s="27"/>
    </row>
    <row r="14" spans="1:10" x14ac:dyDescent="0.2">
      <c r="A14" s="47" t="s">
        <v>10</v>
      </c>
      <c r="B14" s="48"/>
      <c r="C14" s="47"/>
      <c r="D14" s="49">
        <f>SUM(D5:D13)</f>
        <v>0</v>
      </c>
      <c r="E14" s="49">
        <f>SUM(E5:E13)</f>
        <v>0</v>
      </c>
      <c r="G14" s="27"/>
      <c r="H14" s="27"/>
      <c r="I14" s="27"/>
      <c r="J14" s="27"/>
    </row>
    <row r="15" spans="1:10" x14ac:dyDescent="0.2">
      <c r="A15" s="50"/>
      <c r="B15" s="51"/>
      <c r="C15" s="50"/>
      <c r="D15" s="50"/>
      <c r="E15" s="27"/>
      <c r="G15" s="27"/>
      <c r="H15" s="27"/>
      <c r="I15" s="27"/>
      <c r="J15" s="27"/>
    </row>
    <row r="16" spans="1:10" x14ac:dyDescent="0.2">
      <c r="A16" s="52" t="s">
        <v>11</v>
      </c>
      <c r="B16" s="46"/>
      <c r="C16" s="53"/>
      <c r="D16" s="53">
        <f>'Werkblad A'!B5</f>
        <v>20</v>
      </c>
      <c r="E16" s="53">
        <f>'Werkblad A'!B6</f>
        <v>3</v>
      </c>
      <c r="G16" s="27"/>
      <c r="H16" s="27"/>
      <c r="I16" s="27"/>
      <c r="J16" s="27"/>
    </row>
    <row r="17" spans="1:10" x14ac:dyDescent="0.2">
      <c r="A17" s="50"/>
      <c r="B17" s="51"/>
      <c r="C17" s="50"/>
      <c r="D17" s="50"/>
      <c r="E17" s="27"/>
      <c r="G17" s="27"/>
      <c r="H17" s="27"/>
      <c r="I17" s="27"/>
      <c r="J17" s="27"/>
    </row>
    <row r="18" spans="1:10" ht="28" customHeight="1" x14ac:dyDescent="0.2">
      <c r="A18" s="28" t="s">
        <v>12</v>
      </c>
      <c r="B18" s="29"/>
      <c r="C18" s="28"/>
      <c r="D18" s="54" t="str">
        <f>D3</f>
        <v>Type 1: Full color MFP 
minimaal 30 PPM</v>
      </c>
      <c r="E18" s="54" t="str">
        <f>E3</f>
        <v>Type 2: Full color MFP 
minimaal 45 PPM</v>
      </c>
      <c r="G18" s="27"/>
      <c r="H18" s="27"/>
      <c r="I18" s="27"/>
      <c r="J18" s="27"/>
    </row>
    <row r="19" spans="1:10" x14ac:dyDescent="0.2">
      <c r="A19" s="55" t="s">
        <v>13</v>
      </c>
      <c r="B19" s="56"/>
      <c r="C19" s="55"/>
      <c r="D19" s="57">
        <f>D16*D14</f>
        <v>0</v>
      </c>
      <c r="E19" s="57">
        <f>E16*E14</f>
        <v>0</v>
      </c>
      <c r="G19" s="27"/>
      <c r="H19" s="27"/>
      <c r="I19" s="27"/>
      <c r="J19" s="27"/>
    </row>
    <row r="20" spans="1:10" x14ac:dyDescent="0.2">
      <c r="A20" s="55" t="s">
        <v>14</v>
      </c>
      <c r="B20" s="56"/>
      <c r="C20" s="55"/>
      <c r="D20" s="57">
        <f>D19*12</f>
        <v>0</v>
      </c>
      <c r="E20" s="57">
        <f>E19*12</f>
        <v>0</v>
      </c>
      <c r="G20" s="27"/>
      <c r="H20" s="27"/>
      <c r="I20" s="27"/>
      <c r="J20" s="27"/>
    </row>
    <row r="21" spans="1:10" x14ac:dyDescent="0.2">
      <c r="A21" s="58" t="s">
        <v>15</v>
      </c>
      <c r="B21" s="59"/>
      <c r="C21" s="60"/>
      <c r="D21" s="142">
        <f>SUM(D20:E20)*5</f>
        <v>0</v>
      </c>
      <c r="E21" s="151"/>
      <c r="G21" s="27"/>
      <c r="H21" s="27"/>
      <c r="I21" s="27"/>
      <c r="J21" s="27"/>
    </row>
    <row r="22" spans="1:10" x14ac:dyDescent="0.2">
      <c r="A22" s="50"/>
      <c r="B22" s="51"/>
      <c r="C22" s="50"/>
      <c r="D22" s="50"/>
      <c r="E22" s="50"/>
      <c r="F22" s="50"/>
      <c r="G22" s="27"/>
      <c r="H22" s="27"/>
      <c r="I22" s="27"/>
      <c r="J22" s="27"/>
    </row>
    <row r="23" spans="1:10" ht="30" customHeight="1" x14ac:dyDescent="0.2">
      <c r="A23" s="28" t="s">
        <v>16</v>
      </c>
      <c r="B23" s="29"/>
      <c r="C23" s="28" t="s">
        <v>17</v>
      </c>
      <c r="D23" s="61" t="s">
        <v>18</v>
      </c>
      <c r="E23" s="62"/>
      <c r="F23" s="62"/>
      <c r="G23" s="27"/>
      <c r="H23" s="27"/>
      <c r="I23" s="27"/>
      <c r="J23" s="27"/>
    </row>
    <row r="24" spans="1:10" x14ac:dyDescent="0.2">
      <c r="A24" s="63" t="s">
        <v>61</v>
      </c>
      <c r="B24" s="56"/>
      <c r="C24" s="38">
        <v>0</v>
      </c>
      <c r="D24" s="64">
        <f>C24*60</f>
        <v>0</v>
      </c>
      <c r="E24" s="62"/>
      <c r="F24" s="62"/>
      <c r="G24" s="27"/>
      <c r="H24" s="27"/>
      <c r="I24" s="27"/>
      <c r="J24" s="27"/>
    </row>
    <row r="25" spans="1:10" x14ac:dyDescent="0.2">
      <c r="A25" s="63" t="s">
        <v>77</v>
      </c>
      <c r="B25" s="56"/>
      <c r="C25" s="38">
        <v>0</v>
      </c>
      <c r="D25" s="64">
        <f>C25*60</f>
        <v>0</v>
      </c>
      <c r="E25" s="62"/>
      <c r="F25" s="62"/>
      <c r="G25" s="27"/>
      <c r="H25" s="27"/>
      <c r="I25" s="27"/>
      <c r="J25" s="27"/>
    </row>
    <row r="26" spans="1:10" x14ac:dyDescent="0.2">
      <c r="A26" s="63" t="s">
        <v>78</v>
      </c>
      <c r="B26" s="56"/>
      <c r="C26" s="38">
        <v>0</v>
      </c>
      <c r="D26" s="64">
        <f>C26*60</f>
        <v>0</v>
      </c>
      <c r="E26" s="62"/>
      <c r="F26" s="62"/>
      <c r="G26" s="27"/>
      <c r="H26" s="27"/>
      <c r="I26" s="27"/>
      <c r="J26" s="27"/>
    </row>
    <row r="27" spans="1:10" x14ac:dyDescent="0.2">
      <c r="A27" s="58"/>
      <c r="B27" s="59"/>
      <c r="C27" s="59"/>
      <c r="D27" s="65">
        <f>SUM(D24:D26)</f>
        <v>0</v>
      </c>
      <c r="E27" s="62"/>
      <c r="F27" s="62"/>
      <c r="G27" s="27"/>
      <c r="H27" s="27"/>
      <c r="I27" s="27"/>
      <c r="J27" s="27"/>
    </row>
    <row r="28" spans="1:10" x14ac:dyDescent="0.2">
      <c r="A28" s="50"/>
      <c r="B28" s="51"/>
      <c r="C28" s="50"/>
      <c r="D28" s="50"/>
      <c r="E28" s="66"/>
      <c r="F28" s="67"/>
      <c r="G28" s="27"/>
      <c r="H28" s="27"/>
      <c r="I28" s="27"/>
      <c r="J28" s="27"/>
    </row>
    <row r="29" spans="1:10" ht="26" x14ac:dyDescent="0.2">
      <c r="A29" s="68" t="s">
        <v>63</v>
      </c>
      <c r="B29" s="69"/>
      <c r="C29" s="70">
        <v>0</v>
      </c>
      <c r="D29" s="71">
        <f>(C29/100)+1</f>
        <v>1</v>
      </c>
      <c r="E29" s="62"/>
      <c r="F29" s="72"/>
      <c r="G29" s="27"/>
      <c r="H29" s="27"/>
      <c r="I29" s="27"/>
      <c r="J29" s="27"/>
    </row>
    <row r="30" spans="1:10" x14ac:dyDescent="0.2">
      <c r="A30" s="50"/>
      <c r="B30" s="51"/>
      <c r="C30" s="50"/>
      <c r="D30" s="71"/>
      <c r="E30" s="62"/>
      <c r="F30" s="72"/>
      <c r="G30" s="27"/>
      <c r="H30" s="27"/>
      <c r="I30" s="27"/>
      <c r="J30" s="27"/>
    </row>
    <row r="31" spans="1:10" x14ac:dyDescent="0.2">
      <c r="A31" s="28" t="s">
        <v>2</v>
      </c>
      <c r="B31" s="73"/>
      <c r="C31" s="73" t="s">
        <v>19</v>
      </c>
      <c r="D31" s="74" t="s">
        <v>20</v>
      </c>
      <c r="E31" s="75" t="s">
        <v>21</v>
      </c>
      <c r="F31" s="27"/>
      <c r="G31" s="27"/>
      <c r="H31" s="27"/>
      <c r="I31" s="27"/>
      <c r="J31" s="27"/>
    </row>
    <row r="32" spans="1:10" x14ac:dyDescent="0.2">
      <c r="A32" s="76" t="s">
        <v>22</v>
      </c>
      <c r="B32" s="77" t="s">
        <v>23</v>
      </c>
      <c r="C32" s="78">
        <f>'Werkblad A'!B10</f>
        <v>2000000</v>
      </c>
      <c r="D32" s="79">
        <v>0</v>
      </c>
      <c r="E32" s="80">
        <f>C32*D32</f>
        <v>0</v>
      </c>
      <c r="F32" s="27"/>
      <c r="G32" s="27"/>
      <c r="H32" s="27"/>
      <c r="I32" s="27"/>
      <c r="J32" s="27"/>
    </row>
    <row r="33" spans="1:10" x14ac:dyDescent="0.2">
      <c r="A33" s="76" t="s">
        <v>24</v>
      </c>
      <c r="B33" s="81" t="s">
        <v>23</v>
      </c>
      <c r="C33" s="78">
        <f>'Werkblad A'!C10</f>
        <v>1300000</v>
      </c>
      <c r="D33" s="82">
        <v>0</v>
      </c>
      <c r="E33" s="80">
        <f>C33*D33</f>
        <v>0</v>
      </c>
      <c r="F33" s="27"/>
      <c r="G33" s="27"/>
      <c r="H33" s="27"/>
      <c r="I33" s="27"/>
      <c r="J33" s="27"/>
    </row>
    <row r="34" spans="1:10" x14ac:dyDescent="0.2">
      <c r="A34" s="50"/>
      <c r="B34" s="50"/>
      <c r="C34" s="66"/>
      <c r="D34" s="83"/>
      <c r="E34" s="27"/>
      <c r="F34" s="27"/>
      <c r="G34" s="27"/>
      <c r="H34" s="27"/>
      <c r="I34" s="27"/>
      <c r="J34" s="27"/>
    </row>
    <row r="35" spans="1:10" x14ac:dyDescent="0.2">
      <c r="A35" s="28" t="s">
        <v>2</v>
      </c>
      <c r="B35" s="73"/>
      <c r="C35" s="73" t="s">
        <v>19</v>
      </c>
      <c r="D35" s="74" t="s">
        <v>20</v>
      </c>
      <c r="E35" s="75" t="s">
        <v>21</v>
      </c>
      <c r="F35" s="27"/>
      <c r="G35" s="27"/>
      <c r="H35" s="27"/>
      <c r="I35" s="27"/>
      <c r="J35" s="27"/>
    </row>
    <row r="36" spans="1:10" x14ac:dyDescent="0.2">
      <c r="A36" s="76" t="s">
        <v>22</v>
      </c>
      <c r="B36" s="77" t="s">
        <v>23</v>
      </c>
      <c r="C36" s="78">
        <f>C32</f>
        <v>2000000</v>
      </c>
      <c r="D36" s="84">
        <f>D29*D32</f>
        <v>0</v>
      </c>
      <c r="E36" s="80">
        <f>C36*D36</f>
        <v>0</v>
      </c>
      <c r="F36" s="27"/>
      <c r="G36" s="27"/>
      <c r="H36" s="27"/>
      <c r="I36" s="27"/>
      <c r="J36" s="27"/>
    </row>
    <row r="37" spans="1:10" x14ac:dyDescent="0.2">
      <c r="A37" s="76" t="s">
        <v>24</v>
      </c>
      <c r="B37" s="81" t="s">
        <v>23</v>
      </c>
      <c r="C37" s="78">
        <f>C33</f>
        <v>1300000</v>
      </c>
      <c r="D37" s="84">
        <f>D33*D29</f>
        <v>0</v>
      </c>
      <c r="E37" s="80">
        <f>C37*D37</f>
        <v>0</v>
      </c>
      <c r="F37" s="27"/>
      <c r="G37" s="27"/>
      <c r="H37" s="27"/>
      <c r="I37" s="27"/>
      <c r="J37" s="27"/>
    </row>
    <row r="38" spans="1:10" x14ac:dyDescent="0.2">
      <c r="A38" s="50"/>
      <c r="B38" s="50"/>
      <c r="C38" s="66"/>
      <c r="D38" s="85"/>
      <c r="E38" s="27"/>
      <c r="F38" s="27"/>
      <c r="G38" s="27"/>
      <c r="H38" s="27"/>
      <c r="I38" s="27"/>
      <c r="J38" s="27"/>
    </row>
    <row r="39" spans="1:10" x14ac:dyDescent="0.2">
      <c r="A39" s="28" t="s">
        <v>2</v>
      </c>
      <c r="B39" s="73"/>
      <c r="C39" s="73" t="s">
        <v>19</v>
      </c>
      <c r="D39" s="86" t="s">
        <v>20</v>
      </c>
      <c r="E39" s="75" t="s">
        <v>21</v>
      </c>
      <c r="F39" s="27"/>
      <c r="G39" s="27"/>
      <c r="H39" s="27"/>
      <c r="I39" s="27"/>
      <c r="J39" s="27"/>
    </row>
    <row r="40" spans="1:10" x14ac:dyDescent="0.2">
      <c r="A40" s="76" t="s">
        <v>22</v>
      </c>
      <c r="B40" s="77" t="s">
        <v>23</v>
      </c>
      <c r="C40" s="78">
        <f>C32</f>
        <v>2000000</v>
      </c>
      <c r="D40" s="84">
        <f>D36*D29</f>
        <v>0</v>
      </c>
      <c r="E40" s="80">
        <f>C40*D40</f>
        <v>0</v>
      </c>
      <c r="F40" s="27"/>
      <c r="G40" s="27"/>
      <c r="H40" s="27"/>
      <c r="I40" s="27"/>
      <c r="J40" s="27"/>
    </row>
    <row r="41" spans="1:10" x14ac:dyDescent="0.2">
      <c r="A41" s="76" t="s">
        <v>24</v>
      </c>
      <c r="B41" s="81" t="s">
        <v>23</v>
      </c>
      <c r="C41" s="78">
        <f>C33</f>
        <v>1300000</v>
      </c>
      <c r="D41" s="84">
        <f>D29*D37</f>
        <v>0</v>
      </c>
      <c r="E41" s="80">
        <f>C41*D41</f>
        <v>0</v>
      </c>
      <c r="F41" s="27"/>
      <c r="G41" s="27"/>
      <c r="H41" s="27"/>
      <c r="I41" s="27"/>
      <c r="J41" s="27"/>
    </row>
    <row r="42" spans="1:10" x14ac:dyDescent="0.2">
      <c r="A42" s="50"/>
      <c r="B42" s="50"/>
      <c r="C42" s="66"/>
      <c r="D42" s="85"/>
      <c r="E42" s="27"/>
      <c r="F42" s="27"/>
      <c r="G42" s="27"/>
      <c r="H42" s="27"/>
      <c r="I42" s="27"/>
      <c r="J42" s="27"/>
    </row>
    <row r="43" spans="1:10" x14ac:dyDescent="0.2">
      <c r="A43" s="28" t="s">
        <v>2</v>
      </c>
      <c r="B43" s="73"/>
      <c r="C43" s="73" t="s">
        <v>19</v>
      </c>
      <c r="D43" s="86" t="s">
        <v>20</v>
      </c>
      <c r="E43" s="75" t="s">
        <v>21</v>
      </c>
      <c r="F43" s="27"/>
      <c r="G43" s="27"/>
      <c r="H43" s="27"/>
      <c r="I43" s="27"/>
      <c r="J43" s="27"/>
    </row>
    <row r="44" spans="1:10" x14ac:dyDescent="0.2">
      <c r="A44" s="76" t="s">
        <v>22</v>
      </c>
      <c r="B44" s="77" t="s">
        <v>23</v>
      </c>
      <c r="C44" s="78">
        <f>C36</f>
        <v>2000000</v>
      </c>
      <c r="D44" s="84">
        <f>D40*D29</f>
        <v>0</v>
      </c>
      <c r="E44" s="80">
        <f>C44*D44</f>
        <v>0</v>
      </c>
      <c r="F44" s="27"/>
      <c r="G44" s="27"/>
      <c r="H44" s="27"/>
      <c r="I44" s="27"/>
      <c r="J44" s="27"/>
    </row>
    <row r="45" spans="1:10" x14ac:dyDescent="0.2">
      <c r="A45" s="76" t="s">
        <v>24</v>
      </c>
      <c r="B45" s="81" t="s">
        <v>23</v>
      </c>
      <c r="C45" s="78">
        <f>C37</f>
        <v>1300000</v>
      </c>
      <c r="D45" s="84">
        <f>D29*D41</f>
        <v>0</v>
      </c>
      <c r="E45" s="80">
        <f>C45*D45</f>
        <v>0</v>
      </c>
      <c r="F45" s="27"/>
      <c r="G45" s="27"/>
      <c r="H45" s="27"/>
      <c r="I45" s="27"/>
      <c r="J45" s="27"/>
    </row>
    <row r="46" spans="1:10" x14ac:dyDescent="0.2">
      <c r="A46" s="50"/>
      <c r="B46" s="50"/>
      <c r="C46" s="66"/>
      <c r="D46" s="85"/>
      <c r="E46" s="27"/>
      <c r="F46" s="27"/>
      <c r="G46" s="27"/>
      <c r="H46" s="27"/>
      <c r="I46" s="27"/>
      <c r="J46" s="27"/>
    </row>
    <row r="47" spans="1:10" x14ac:dyDescent="0.2">
      <c r="A47" s="28" t="s">
        <v>2</v>
      </c>
      <c r="B47" s="73"/>
      <c r="C47" s="73" t="s">
        <v>19</v>
      </c>
      <c r="D47" s="86" t="s">
        <v>20</v>
      </c>
      <c r="E47" s="75" t="s">
        <v>21</v>
      </c>
      <c r="F47" s="27"/>
      <c r="G47" s="27"/>
      <c r="H47" s="27"/>
      <c r="I47" s="27"/>
      <c r="J47" s="27"/>
    </row>
    <row r="48" spans="1:10" x14ac:dyDescent="0.2">
      <c r="A48" s="76" t="s">
        <v>22</v>
      </c>
      <c r="B48" s="77" t="s">
        <v>23</v>
      </c>
      <c r="C48" s="78">
        <f>C40</f>
        <v>2000000</v>
      </c>
      <c r="D48" s="84">
        <f>D44*D29</f>
        <v>0</v>
      </c>
      <c r="E48" s="80">
        <f>C48*D48</f>
        <v>0</v>
      </c>
      <c r="F48" s="27"/>
      <c r="G48" s="27"/>
      <c r="H48" s="27"/>
      <c r="I48" s="27"/>
      <c r="J48" s="27"/>
    </row>
    <row r="49" spans="1:10" x14ac:dyDescent="0.2">
      <c r="A49" s="76" t="s">
        <v>24</v>
      </c>
      <c r="B49" s="81" t="s">
        <v>23</v>
      </c>
      <c r="C49" s="78">
        <f>C41</f>
        <v>1300000</v>
      </c>
      <c r="D49" s="84">
        <f>D29*D45</f>
        <v>0</v>
      </c>
      <c r="E49" s="80">
        <f>C49*D49</f>
        <v>0</v>
      </c>
      <c r="F49" s="27"/>
      <c r="G49" s="27"/>
      <c r="H49" s="27"/>
      <c r="I49" s="27"/>
      <c r="J49" s="27"/>
    </row>
    <row r="50" spans="1:10" x14ac:dyDescent="0.2">
      <c r="A50" s="50"/>
      <c r="B50" s="51"/>
      <c r="C50" s="50"/>
      <c r="D50" s="66"/>
      <c r="E50" s="85"/>
      <c r="F50" s="27"/>
      <c r="G50" s="27"/>
      <c r="H50" s="27"/>
      <c r="I50" s="27"/>
      <c r="J50" s="27"/>
    </row>
    <row r="51" spans="1:10" x14ac:dyDescent="0.2">
      <c r="A51" s="87" t="s">
        <v>25</v>
      </c>
      <c r="B51" s="142">
        <f>SUM(E32+E33+E36+E37+E40+E41+E44+E45+E48+E49)</f>
        <v>0</v>
      </c>
      <c r="C51" s="143"/>
      <c r="D51" s="143"/>
      <c r="E51" s="144"/>
      <c r="F51" s="27"/>
      <c r="G51" s="27"/>
      <c r="H51" s="27"/>
      <c r="I51" s="27"/>
      <c r="J51" s="27"/>
    </row>
    <row r="52" spans="1:10" ht="20" customHeight="1" x14ac:dyDescent="0.2">
      <c r="A52" s="50"/>
      <c r="B52" s="51"/>
      <c r="C52" s="50"/>
      <c r="D52" s="50"/>
      <c r="E52" s="66"/>
      <c r="F52" s="88"/>
      <c r="G52" s="27"/>
      <c r="H52" s="27"/>
      <c r="I52" s="27"/>
      <c r="J52" s="27"/>
    </row>
    <row r="53" spans="1:10" ht="30" customHeight="1" x14ac:dyDescent="0.2">
      <c r="A53" s="152" t="s">
        <v>26</v>
      </c>
      <c r="B53" s="153"/>
      <c r="C53" s="153"/>
      <c r="D53" s="153"/>
      <c r="E53" s="154"/>
      <c r="F53" s="88"/>
    </row>
    <row r="54" spans="1:10" ht="30" customHeight="1" x14ac:dyDescent="0.2">
      <c r="A54" s="28" t="s">
        <v>2</v>
      </c>
      <c r="B54" s="29"/>
      <c r="C54" s="28" t="s">
        <v>3</v>
      </c>
      <c r="D54" s="31" t="str">
        <f>D3</f>
        <v>Type 1: Full color MFP 
minimaal 30 PPM</v>
      </c>
      <c r="E54" s="31" t="str">
        <f>E3</f>
        <v>Type 2: Full color MFP 
minimaal 45 PPM</v>
      </c>
    </row>
    <row r="55" spans="1:10" x14ac:dyDescent="0.2">
      <c r="A55" s="32" t="str">
        <f>A4</f>
        <v xml:space="preserve">Aangeboden type: </v>
      </c>
      <c r="B55" s="33"/>
      <c r="C55" s="34"/>
      <c r="D55" s="34" t="str">
        <f>D4</f>
        <v>&lt;&lt;&gt;&gt;</v>
      </c>
      <c r="E55" s="34" t="str">
        <f>E4</f>
        <v>&lt;&lt;&gt;&gt;</v>
      </c>
    </row>
    <row r="56" spans="1:10" x14ac:dyDescent="0.2">
      <c r="A56" s="32" t="str">
        <f>A5</f>
        <v>HUURPRIJS per type per maand</v>
      </c>
      <c r="B56" s="33"/>
      <c r="C56" s="34"/>
      <c r="D56" s="38">
        <v>0</v>
      </c>
      <c r="E56" s="38">
        <v>0</v>
      </c>
    </row>
    <row r="57" spans="1:10" x14ac:dyDescent="0.2">
      <c r="A57" s="32" t="str">
        <f>A6</f>
        <v xml:space="preserve">SOFTWARE per type per maand </v>
      </c>
      <c r="B57" s="33"/>
      <c r="C57" s="34"/>
      <c r="D57" s="38">
        <v>0</v>
      </c>
      <c r="E57" s="38">
        <v>0</v>
      </c>
    </row>
    <row r="58" spans="1:10" x14ac:dyDescent="0.2">
      <c r="A58" s="32" t="str">
        <f>A7</f>
        <v>PRINTMANAGEMENT machinegerelateerde kosten (conform eis 115)</v>
      </c>
      <c r="B58" s="33"/>
      <c r="C58" s="34"/>
      <c r="D58" s="38">
        <v>0</v>
      </c>
      <c r="E58" s="38">
        <v>0</v>
      </c>
    </row>
    <row r="59" spans="1:10" x14ac:dyDescent="0.2">
      <c r="A59" s="39"/>
      <c r="B59" s="89"/>
      <c r="C59" s="40"/>
      <c r="D59" s="90"/>
      <c r="E59" s="27"/>
    </row>
    <row r="60" spans="1:10" x14ac:dyDescent="0.2">
      <c r="A60" s="41" t="s">
        <v>8</v>
      </c>
      <c r="B60" s="42"/>
      <c r="C60" s="43" t="s">
        <v>5</v>
      </c>
      <c r="D60" s="44">
        <v>0</v>
      </c>
      <c r="E60" s="44">
        <v>0</v>
      </c>
    </row>
    <row r="61" spans="1:10" x14ac:dyDescent="0.2">
      <c r="A61" s="45" t="str">
        <f>A10</f>
        <v>Eis 95: nietoptie</v>
      </c>
      <c r="B61" s="46" t="s">
        <v>9</v>
      </c>
      <c r="C61" s="34" t="str">
        <f>C10</f>
        <v>&lt;&lt;&gt;&gt;</v>
      </c>
      <c r="D61" s="38">
        <v>0</v>
      </c>
      <c r="E61" s="34" t="s">
        <v>62</v>
      </c>
    </row>
    <row r="62" spans="1:10" x14ac:dyDescent="0.2">
      <c r="A62" s="45" t="str">
        <f>A11</f>
        <v>Eis 97: Inline boekjesmaker</v>
      </c>
      <c r="B62" s="46" t="s">
        <v>9</v>
      </c>
      <c r="C62" s="34" t="str">
        <f>C11</f>
        <v>&lt;&lt;&gt;&gt;</v>
      </c>
      <c r="D62" s="38">
        <v>0</v>
      </c>
      <c r="E62" s="34" t="s">
        <v>62</v>
      </c>
    </row>
    <row r="63" spans="1:10" x14ac:dyDescent="0.2">
      <c r="A63" s="45" t="str">
        <f t="shared" ref="A63:A64" si="0">A12</f>
        <v>Eis 104: nietoptie</v>
      </c>
      <c r="B63" s="46" t="s">
        <v>9</v>
      </c>
      <c r="C63" s="34" t="str">
        <f t="shared" ref="C63:C64" si="1">C12</f>
        <v>&lt;&lt;&gt;&gt;</v>
      </c>
      <c r="D63" s="34" t="s">
        <v>62</v>
      </c>
      <c r="E63" s="38">
        <v>0</v>
      </c>
    </row>
    <row r="64" spans="1:10" x14ac:dyDescent="0.2">
      <c r="A64" s="45" t="str">
        <f t="shared" si="0"/>
        <v>Eis 106: Inline boekjesmaker</v>
      </c>
      <c r="B64" s="46" t="s">
        <v>9</v>
      </c>
      <c r="C64" s="34" t="str">
        <f t="shared" si="1"/>
        <v>&lt;&lt;&gt;&gt;</v>
      </c>
      <c r="D64" s="34" t="s">
        <v>62</v>
      </c>
      <c r="E64" s="38">
        <v>0</v>
      </c>
    </row>
    <row r="65" spans="1:10" x14ac:dyDescent="0.2">
      <c r="A65" s="47" t="s">
        <v>10</v>
      </c>
      <c r="B65" s="48"/>
      <c r="C65" s="47"/>
      <c r="D65" s="49">
        <f>SUM(D56:D64)</f>
        <v>0</v>
      </c>
      <c r="E65" s="49">
        <f>SUM(E56:E64)</f>
        <v>0</v>
      </c>
    </row>
    <row r="66" spans="1:10" x14ac:dyDescent="0.2">
      <c r="A66" s="50"/>
      <c r="B66" s="51"/>
      <c r="C66" s="50"/>
      <c r="D66" s="50"/>
      <c r="E66" s="27"/>
    </row>
    <row r="67" spans="1:10" x14ac:dyDescent="0.2">
      <c r="A67" s="52" t="s">
        <v>11</v>
      </c>
      <c r="B67" s="46"/>
      <c r="C67" s="52"/>
      <c r="D67" s="53">
        <f>D16</f>
        <v>20</v>
      </c>
      <c r="E67" s="53">
        <f>E16</f>
        <v>3</v>
      </c>
    </row>
    <row r="68" spans="1:10" x14ac:dyDescent="0.2">
      <c r="A68" s="50"/>
      <c r="B68" s="51"/>
      <c r="C68" s="50"/>
      <c r="D68" s="91"/>
      <c r="E68" s="27"/>
    </row>
    <row r="69" spans="1:10" ht="28" customHeight="1" x14ac:dyDescent="0.2">
      <c r="A69" s="28" t="s">
        <v>12</v>
      </c>
      <c r="B69" s="29"/>
      <c r="C69" s="28"/>
      <c r="D69" s="54" t="str">
        <f>D3</f>
        <v>Type 1: Full color MFP 
minimaal 30 PPM</v>
      </c>
      <c r="E69" s="54" t="str">
        <f>E3</f>
        <v>Type 2: Full color MFP 
minimaal 45 PPM</v>
      </c>
    </row>
    <row r="70" spans="1:10" x14ac:dyDescent="0.2">
      <c r="A70" s="55" t="s">
        <v>13</v>
      </c>
      <c r="B70" s="56"/>
      <c r="C70" s="55"/>
      <c r="D70" s="57">
        <f>D67*D65</f>
        <v>0</v>
      </c>
      <c r="E70" s="57">
        <f>E67*E65</f>
        <v>0</v>
      </c>
    </row>
    <row r="71" spans="1:10" x14ac:dyDescent="0.2">
      <c r="A71" s="55" t="s">
        <v>27</v>
      </c>
      <c r="B71" s="56"/>
      <c r="C71" s="55"/>
      <c r="D71" s="57">
        <f>D70*12</f>
        <v>0</v>
      </c>
      <c r="E71" s="57">
        <f>E70*12</f>
        <v>0</v>
      </c>
    </row>
    <row r="72" spans="1:10" x14ac:dyDescent="0.2">
      <c r="A72" s="58" t="s">
        <v>28</v>
      </c>
      <c r="B72" s="59"/>
      <c r="C72" s="60"/>
      <c r="D72" s="142">
        <f>SUM(D71:E71)</f>
        <v>0</v>
      </c>
      <c r="E72" s="151"/>
    </row>
    <row r="73" spans="1:10" x14ac:dyDescent="0.2">
      <c r="A73" s="50"/>
      <c r="B73" s="51"/>
      <c r="C73" s="50"/>
      <c r="D73" s="50"/>
      <c r="E73" s="66"/>
      <c r="F73" s="67"/>
      <c r="G73" s="27"/>
      <c r="H73" s="27"/>
      <c r="I73" s="27"/>
      <c r="J73" s="27"/>
    </row>
    <row r="74" spans="1:10" ht="30" customHeight="1" x14ac:dyDescent="0.2">
      <c r="A74" s="28" t="str">
        <f>A23</f>
        <v xml:space="preserve">Totaalkosten </v>
      </c>
      <c r="B74" s="29"/>
      <c r="C74" s="28" t="s">
        <v>17</v>
      </c>
      <c r="D74" s="92" t="s">
        <v>29</v>
      </c>
      <c r="E74" s="27"/>
      <c r="F74" s="27"/>
      <c r="G74" s="27"/>
      <c r="H74" s="27"/>
      <c r="I74" s="27"/>
      <c r="J74" s="27"/>
    </row>
    <row r="75" spans="1:10" x14ac:dyDescent="0.2">
      <c r="A75" s="63" t="str">
        <f>A24</f>
        <v>Eis 43: Cloud-server</v>
      </c>
      <c r="B75" s="56"/>
      <c r="C75" s="38">
        <v>0</v>
      </c>
      <c r="D75" s="64">
        <f>C75*12</f>
        <v>0</v>
      </c>
      <c r="E75" s="27"/>
      <c r="F75" s="27"/>
      <c r="G75" s="27"/>
      <c r="H75" s="27"/>
      <c r="I75" s="27"/>
      <c r="J75" s="27"/>
    </row>
    <row r="76" spans="1:10" x14ac:dyDescent="0.2">
      <c r="A76" s="63" t="str">
        <f>A25</f>
        <v>Eis 115: Kosten koppeling printmanagement (totaal ongeacht aantal machines)</v>
      </c>
      <c r="B76" s="56"/>
      <c r="C76" s="38">
        <v>0</v>
      </c>
      <c r="D76" s="64">
        <f>C76*12</f>
        <v>0</v>
      </c>
      <c r="E76" s="27"/>
      <c r="F76" s="27"/>
      <c r="G76" s="27"/>
      <c r="H76" s="27"/>
      <c r="I76" s="27"/>
      <c r="J76" s="27"/>
    </row>
    <row r="77" spans="1:10" x14ac:dyDescent="0.2">
      <c r="A77" s="63" t="str">
        <f>A26</f>
        <v>Eis 116: Printen vanaf mobile devices</v>
      </c>
      <c r="B77" s="56"/>
      <c r="C77" s="38">
        <v>0</v>
      </c>
      <c r="D77" s="64">
        <f>C77*12</f>
        <v>0</v>
      </c>
      <c r="E77" s="27"/>
      <c r="F77" s="27"/>
      <c r="G77" s="27"/>
      <c r="H77" s="27"/>
      <c r="I77" s="27"/>
      <c r="J77" s="27"/>
    </row>
    <row r="78" spans="1:10" x14ac:dyDescent="0.2">
      <c r="A78" s="58"/>
      <c r="B78" s="59"/>
      <c r="C78" s="59"/>
      <c r="D78" s="65">
        <f>SUM(D75:D77)</f>
        <v>0</v>
      </c>
      <c r="E78" s="27"/>
      <c r="F78" s="27"/>
      <c r="G78" s="27"/>
      <c r="H78" s="27"/>
      <c r="I78" s="27"/>
      <c r="J78" s="27"/>
    </row>
    <row r="79" spans="1:10" x14ac:dyDescent="0.2">
      <c r="A79" s="50"/>
      <c r="B79" s="51"/>
      <c r="C79" s="50"/>
      <c r="D79" s="50"/>
      <c r="E79" s="66"/>
      <c r="F79" s="67"/>
      <c r="G79" s="27"/>
      <c r="H79" s="27"/>
      <c r="I79" s="27"/>
      <c r="J79" s="27"/>
    </row>
    <row r="80" spans="1:10" x14ac:dyDescent="0.2">
      <c r="A80" s="28" t="s">
        <v>2</v>
      </c>
      <c r="B80" s="93"/>
      <c r="C80" s="94" t="s">
        <v>19</v>
      </c>
      <c r="D80" s="95" t="s">
        <v>20</v>
      </c>
      <c r="E80" s="96" t="s">
        <v>21</v>
      </c>
      <c r="F80" s="27"/>
      <c r="G80" s="27"/>
      <c r="H80" s="27"/>
      <c r="I80" s="27"/>
      <c r="J80" s="27"/>
    </row>
    <row r="81" spans="1:10" x14ac:dyDescent="0.2">
      <c r="A81" s="76" t="s">
        <v>22</v>
      </c>
      <c r="B81" s="77" t="s">
        <v>23</v>
      </c>
      <c r="C81" s="78">
        <f>C32</f>
        <v>2000000</v>
      </c>
      <c r="D81" s="97">
        <f>D29*D48</f>
        <v>0</v>
      </c>
      <c r="E81" s="80">
        <f>C81*D81</f>
        <v>0</v>
      </c>
      <c r="F81" s="27"/>
      <c r="G81" s="27"/>
      <c r="H81" s="27"/>
      <c r="I81" s="27"/>
      <c r="J81" s="27"/>
    </row>
    <row r="82" spans="1:10" x14ac:dyDescent="0.2">
      <c r="A82" s="76" t="s">
        <v>24</v>
      </c>
      <c r="B82" s="81" t="s">
        <v>23</v>
      </c>
      <c r="C82" s="78">
        <f>C33</f>
        <v>1300000</v>
      </c>
      <c r="D82" s="97">
        <f>D29*D49</f>
        <v>0</v>
      </c>
      <c r="E82" s="80">
        <f>C82*D82</f>
        <v>0</v>
      </c>
      <c r="F82" s="27"/>
      <c r="G82" s="27"/>
      <c r="H82" s="27"/>
      <c r="I82" s="27"/>
      <c r="J82" s="27"/>
    </row>
    <row r="83" spans="1:10" x14ac:dyDescent="0.2">
      <c r="A83" s="87" t="s">
        <v>30</v>
      </c>
      <c r="B83" s="142">
        <f>SUM(E81:E82)</f>
        <v>0</v>
      </c>
      <c r="C83" s="143"/>
      <c r="D83" s="143"/>
      <c r="E83" s="144"/>
      <c r="F83" s="27"/>
      <c r="G83" s="27"/>
      <c r="H83" s="27"/>
      <c r="I83" s="27"/>
      <c r="J83" s="27"/>
    </row>
    <row r="84" spans="1:10" ht="20" customHeight="1" x14ac:dyDescent="0.2">
      <c r="A84" s="50"/>
      <c r="B84" s="51"/>
      <c r="C84" s="50"/>
      <c r="D84" s="50"/>
      <c r="E84" s="27"/>
      <c r="F84" s="27"/>
      <c r="G84" s="27"/>
      <c r="H84" s="27"/>
      <c r="I84" s="27"/>
      <c r="J84" s="27"/>
    </row>
    <row r="85" spans="1:10" ht="30" customHeight="1" x14ac:dyDescent="0.2">
      <c r="A85" s="152" t="s">
        <v>31</v>
      </c>
      <c r="B85" s="153"/>
      <c r="C85" s="153"/>
      <c r="D85" s="153"/>
      <c r="E85" s="154"/>
      <c r="F85" s="27"/>
    </row>
    <row r="86" spans="1:10" ht="30" customHeight="1" x14ac:dyDescent="0.2">
      <c r="A86" s="98" t="s">
        <v>2</v>
      </c>
      <c r="B86" s="29"/>
      <c r="C86" s="28" t="s">
        <v>3</v>
      </c>
      <c r="D86" s="99" t="str">
        <f>D3</f>
        <v>Type 1: Full color MFP 
minimaal 30 PPM</v>
      </c>
      <c r="E86" s="99" t="str">
        <f>E3</f>
        <v>Type 2: Full color MFP 
minimaal 45 PPM</v>
      </c>
    </row>
    <row r="87" spans="1:10" x14ac:dyDescent="0.2">
      <c r="A87" s="100" t="str">
        <f>A4</f>
        <v xml:space="preserve">Aangeboden type: </v>
      </c>
      <c r="B87" s="101"/>
      <c r="C87" s="102"/>
      <c r="D87" s="102" t="str">
        <f>D4</f>
        <v>&lt;&lt;&gt;&gt;</v>
      </c>
      <c r="E87" s="102" t="str">
        <f>E4</f>
        <v>&lt;&lt;&gt;&gt;</v>
      </c>
    </row>
    <row r="88" spans="1:10" x14ac:dyDescent="0.2">
      <c r="A88" s="100" t="str">
        <f>A5</f>
        <v>HUURPRIJS per type per maand</v>
      </c>
      <c r="B88" s="103"/>
      <c r="C88" s="102"/>
      <c r="D88" s="38">
        <v>0</v>
      </c>
      <c r="E88" s="38">
        <v>0</v>
      </c>
    </row>
    <row r="89" spans="1:10" x14ac:dyDescent="0.2">
      <c r="A89" s="76" t="str">
        <f>A6</f>
        <v xml:space="preserve">SOFTWARE per type per maand </v>
      </c>
      <c r="B89" s="104"/>
      <c r="C89" s="105"/>
      <c r="D89" s="38">
        <v>0</v>
      </c>
      <c r="E89" s="38">
        <v>0</v>
      </c>
    </row>
    <row r="90" spans="1:10" x14ac:dyDescent="0.2">
      <c r="A90" s="76" t="str">
        <f>A7</f>
        <v>PRINTMANAGEMENT machinegerelateerde kosten (conform eis 115)</v>
      </c>
      <c r="B90" s="104"/>
      <c r="C90" s="105"/>
      <c r="D90" s="37">
        <v>0</v>
      </c>
      <c r="E90" s="37">
        <v>0</v>
      </c>
    </row>
    <row r="91" spans="1:10" x14ac:dyDescent="0.2">
      <c r="A91" s="27"/>
      <c r="B91" s="27"/>
      <c r="C91" s="27"/>
      <c r="D91" s="40"/>
      <c r="E91" s="27"/>
    </row>
    <row r="92" spans="1:10" x14ac:dyDescent="0.2">
      <c r="A92" s="41" t="s">
        <v>8</v>
      </c>
      <c r="B92" s="42"/>
      <c r="C92" s="43" t="s">
        <v>5</v>
      </c>
      <c r="D92" s="44">
        <v>0</v>
      </c>
      <c r="E92" s="44">
        <v>0</v>
      </c>
    </row>
    <row r="93" spans="1:10" x14ac:dyDescent="0.2">
      <c r="A93" s="45" t="str">
        <f>A10</f>
        <v>Eis 95: nietoptie</v>
      </c>
      <c r="B93" s="46" t="s">
        <v>9</v>
      </c>
      <c r="C93" s="105" t="str">
        <f>C10</f>
        <v>&lt;&lt;&gt;&gt;</v>
      </c>
      <c r="D93" s="38">
        <v>0</v>
      </c>
      <c r="E93" s="34" t="s">
        <v>62</v>
      </c>
    </row>
    <row r="94" spans="1:10" x14ac:dyDescent="0.2">
      <c r="A94" s="45" t="str">
        <f>A11</f>
        <v>Eis 97: Inline boekjesmaker</v>
      </c>
      <c r="B94" s="46" t="s">
        <v>9</v>
      </c>
      <c r="C94" s="105" t="str">
        <f>C11</f>
        <v>&lt;&lt;&gt;&gt;</v>
      </c>
      <c r="D94" s="38">
        <v>0</v>
      </c>
      <c r="E94" s="34" t="s">
        <v>62</v>
      </c>
    </row>
    <row r="95" spans="1:10" x14ac:dyDescent="0.2">
      <c r="A95" s="45" t="str">
        <f t="shared" ref="A95:A96" si="2">A12</f>
        <v>Eis 104: nietoptie</v>
      </c>
      <c r="B95" s="46" t="s">
        <v>9</v>
      </c>
      <c r="C95" s="105" t="str">
        <f t="shared" ref="C95:C96" si="3">C12</f>
        <v>&lt;&lt;&gt;&gt;</v>
      </c>
      <c r="D95" s="34" t="s">
        <v>62</v>
      </c>
      <c r="E95" s="38">
        <v>0</v>
      </c>
    </row>
    <row r="96" spans="1:10" x14ac:dyDescent="0.2">
      <c r="A96" s="45" t="str">
        <f t="shared" si="2"/>
        <v>Eis 106: Inline boekjesmaker</v>
      </c>
      <c r="B96" s="46" t="s">
        <v>9</v>
      </c>
      <c r="C96" s="105" t="str">
        <f t="shared" si="3"/>
        <v>&lt;&lt;&gt;&gt;</v>
      </c>
      <c r="D96" s="34" t="s">
        <v>62</v>
      </c>
      <c r="E96" s="38">
        <v>0</v>
      </c>
    </row>
    <row r="97" spans="1:10" x14ac:dyDescent="0.2">
      <c r="A97" s="47" t="s">
        <v>10</v>
      </c>
      <c r="B97" s="48"/>
      <c r="C97" s="47"/>
      <c r="D97" s="49">
        <f>SUM(D88:D96)</f>
        <v>0</v>
      </c>
      <c r="E97" s="49">
        <f>SUM(E88:E96)</f>
        <v>0</v>
      </c>
    </row>
    <row r="98" spans="1:10" x14ac:dyDescent="0.2">
      <c r="A98" s="50"/>
      <c r="B98" s="51"/>
      <c r="C98" s="50"/>
      <c r="D98" s="50"/>
      <c r="E98" s="27"/>
    </row>
    <row r="99" spans="1:10" x14ac:dyDescent="0.2">
      <c r="A99" s="52" t="s">
        <v>11</v>
      </c>
      <c r="B99" s="46"/>
      <c r="C99" s="52"/>
      <c r="D99" s="53">
        <f>D16</f>
        <v>20</v>
      </c>
      <c r="E99" s="53">
        <f>E16</f>
        <v>3</v>
      </c>
    </row>
    <row r="100" spans="1:10" x14ac:dyDescent="0.2">
      <c r="A100" s="50"/>
      <c r="B100" s="51"/>
      <c r="C100" s="50"/>
      <c r="D100" s="50"/>
      <c r="E100" s="27"/>
    </row>
    <row r="101" spans="1:10" ht="30" customHeight="1" x14ac:dyDescent="0.2">
      <c r="A101" s="28" t="s">
        <v>12</v>
      </c>
      <c r="B101" s="29"/>
      <c r="C101" s="28"/>
      <c r="D101" s="54" t="str">
        <f>D3</f>
        <v>Type 1: Full color MFP 
minimaal 30 PPM</v>
      </c>
      <c r="E101" s="54" t="str">
        <f>E3</f>
        <v>Type 2: Full color MFP 
minimaal 45 PPM</v>
      </c>
    </row>
    <row r="102" spans="1:10" x14ac:dyDescent="0.2">
      <c r="A102" s="55" t="s">
        <v>13</v>
      </c>
      <c r="B102" s="56"/>
      <c r="C102" s="55"/>
      <c r="D102" s="57">
        <f>D99*D97</f>
        <v>0</v>
      </c>
      <c r="E102" s="57">
        <f>E99*E97</f>
        <v>0</v>
      </c>
    </row>
    <row r="103" spans="1:10" x14ac:dyDescent="0.2">
      <c r="A103" s="55" t="s">
        <v>32</v>
      </c>
      <c r="B103" s="56"/>
      <c r="C103" s="55"/>
      <c r="D103" s="57">
        <f>D102*12</f>
        <v>0</v>
      </c>
      <c r="E103" s="57">
        <f>E102*12</f>
        <v>0</v>
      </c>
    </row>
    <row r="104" spans="1:10" x14ac:dyDescent="0.2">
      <c r="A104" s="58" t="s">
        <v>33</v>
      </c>
      <c r="B104" s="59"/>
      <c r="C104" s="60"/>
      <c r="D104" s="142">
        <f>SUM(D103:E103)</f>
        <v>0</v>
      </c>
      <c r="E104" s="151"/>
    </row>
    <row r="105" spans="1:10" x14ac:dyDescent="0.2">
      <c r="A105" s="50"/>
      <c r="B105" s="51"/>
      <c r="C105" s="50"/>
      <c r="D105" s="50"/>
      <c r="E105" s="66"/>
      <c r="F105" s="67"/>
      <c r="G105" s="27"/>
      <c r="H105" s="27"/>
      <c r="I105" s="27"/>
      <c r="J105" s="27"/>
    </row>
    <row r="106" spans="1:10" ht="30" customHeight="1" x14ac:dyDescent="0.2">
      <c r="A106" s="28" t="str">
        <f>A74</f>
        <v xml:space="preserve">Totaalkosten </v>
      </c>
      <c r="B106" s="29"/>
      <c r="C106" s="28" t="s">
        <v>34</v>
      </c>
      <c r="D106" s="54" t="s">
        <v>35</v>
      </c>
      <c r="E106" s="27"/>
      <c r="F106" s="27"/>
      <c r="G106" s="27"/>
      <c r="H106" s="27"/>
      <c r="I106" s="27"/>
      <c r="J106" s="27"/>
    </row>
    <row r="107" spans="1:10" x14ac:dyDescent="0.2">
      <c r="A107" s="63" t="str">
        <f>A75</f>
        <v>Eis 43: Cloud-server</v>
      </c>
      <c r="B107" s="56"/>
      <c r="C107" s="38">
        <v>0</v>
      </c>
      <c r="D107" s="64">
        <f>C107*12</f>
        <v>0</v>
      </c>
      <c r="E107" s="27"/>
      <c r="F107" s="27"/>
      <c r="G107" s="27"/>
      <c r="H107" s="27"/>
      <c r="I107" s="27"/>
      <c r="J107" s="27"/>
    </row>
    <row r="108" spans="1:10" x14ac:dyDescent="0.2">
      <c r="A108" s="63" t="str">
        <f>A76</f>
        <v>Eis 115: Kosten koppeling printmanagement (totaal ongeacht aantal machines)</v>
      </c>
      <c r="B108" s="56"/>
      <c r="C108" s="38">
        <v>0</v>
      </c>
      <c r="D108" s="64">
        <f>C108*12</f>
        <v>0</v>
      </c>
      <c r="E108" s="27"/>
      <c r="F108" s="27"/>
      <c r="G108" s="27"/>
      <c r="H108" s="27"/>
      <c r="I108" s="27"/>
      <c r="J108" s="27"/>
    </row>
    <row r="109" spans="1:10" x14ac:dyDescent="0.2">
      <c r="A109" s="63" t="str">
        <f>A77</f>
        <v>Eis 116: Printen vanaf mobile devices</v>
      </c>
      <c r="B109" s="56"/>
      <c r="C109" s="38">
        <v>0</v>
      </c>
      <c r="D109" s="64">
        <f>C109*12</f>
        <v>0</v>
      </c>
      <c r="E109" s="27"/>
      <c r="F109" s="27"/>
      <c r="G109" s="27"/>
      <c r="H109" s="27"/>
      <c r="I109" s="27"/>
      <c r="J109" s="27"/>
    </row>
    <row r="110" spans="1:10" x14ac:dyDescent="0.2">
      <c r="A110" s="58"/>
      <c r="B110" s="59"/>
      <c r="C110" s="59"/>
      <c r="D110" s="65">
        <f>SUM(D107:D109)</f>
        <v>0</v>
      </c>
      <c r="E110" s="27"/>
      <c r="F110" s="27"/>
      <c r="G110" s="27"/>
      <c r="H110" s="27"/>
      <c r="I110" s="27"/>
      <c r="J110" s="27"/>
    </row>
    <row r="111" spans="1:10" x14ac:dyDescent="0.2">
      <c r="A111" s="50"/>
      <c r="B111" s="51"/>
      <c r="C111" s="50"/>
      <c r="D111" s="50"/>
      <c r="E111" s="66"/>
      <c r="F111" s="67"/>
      <c r="G111" s="27"/>
      <c r="H111" s="27"/>
      <c r="I111" s="27"/>
      <c r="J111" s="27"/>
    </row>
    <row r="112" spans="1:10" x14ac:dyDescent="0.2">
      <c r="A112" s="28" t="s">
        <v>2</v>
      </c>
      <c r="B112" s="93"/>
      <c r="C112" s="94" t="s">
        <v>19</v>
      </c>
      <c r="D112" s="95" t="s">
        <v>20</v>
      </c>
      <c r="E112" s="96" t="s">
        <v>21</v>
      </c>
      <c r="F112" s="27"/>
      <c r="G112" s="27"/>
      <c r="H112" s="27"/>
      <c r="I112" s="27"/>
      <c r="J112" s="27"/>
    </row>
    <row r="113" spans="1:10" x14ac:dyDescent="0.2">
      <c r="A113" s="76" t="s">
        <v>22</v>
      </c>
      <c r="B113" s="77" t="s">
        <v>23</v>
      </c>
      <c r="C113" s="78">
        <f>C81</f>
        <v>2000000</v>
      </c>
      <c r="D113" s="97">
        <f>D29*D81</f>
        <v>0</v>
      </c>
      <c r="E113" s="80">
        <f>C113*D113</f>
        <v>0</v>
      </c>
      <c r="F113" s="27"/>
      <c r="G113" s="27"/>
      <c r="H113" s="27"/>
      <c r="I113" s="27"/>
      <c r="J113" s="27"/>
    </row>
    <row r="114" spans="1:10" x14ac:dyDescent="0.2">
      <c r="A114" s="76" t="s">
        <v>24</v>
      </c>
      <c r="B114" s="81" t="s">
        <v>23</v>
      </c>
      <c r="C114" s="78">
        <f>C82</f>
        <v>1300000</v>
      </c>
      <c r="D114" s="97">
        <f>D29*D82</f>
        <v>0</v>
      </c>
      <c r="E114" s="80">
        <f>C114*D114</f>
        <v>0</v>
      </c>
      <c r="F114" s="27"/>
      <c r="G114" s="27"/>
      <c r="H114" s="27"/>
      <c r="I114" s="27"/>
      <c r="J114" s="27"/>
    </row>
    <row r="115" spans="1:10" x14ac:dyDescent="0.2">
      <c r="A115" s="87" t="s">
        <v>36</v>
      </c>
      <c r="B115" s="142">
        <f>SUM(E113:E114)</f>
        <v>0</v>
      </c>
      <c r="C115" s="143"/>
      <c r="D115" s="143"/>
      <c r="E115" s="144"/>
      <c r="F115" s="27"/>
      <c r="G115" s="27"/>
      <c r="H115" s="27"/>
      <c r="I115" s="27"/>
      <c r="J115" s="27"/>
    </row>
    <row r="116" spans="1:10" ht="20" customHeight="1" x14ac:dyDescent="0.2">
      <c r="A116" s="50"/>
      <c r="B116" s="50"/>
      <c r="C116" s="50"/>
      <c r="D116" s="66"/>
      <c r="E116" s="88"/>
      <c r="F116" s="27"/>
      <c r="G116" s="27"/>
      <c r="H116" s="27"/>
      <c r="I116" s="27"/>
      <c r="J116" s="27"/>
    </row>
    <row r="117" spans="1:10" x14ac:dyDescent="0.2">
      <c r="A117" s="28" t="s">
        <v>2</v>
      </c>
      <c r="B117" s="93"/>
      <c r="C117" s="94" t="s">
        <v>19</v>
      </c>
      <c r="D117" s="95" t="s">
        <v>37</v>
      </c>
      <c r="E117" s="96" t="s">
        <v>21</v>
      </c>
      <c r="F117" s="27"/>
      <c r="G117" s="27"/>
      <c r="H117" s="27"/>
      <c r="I117" s="27"/>
      <c r="J117" s="27"/>
    </row>
    <row r="118" spans="1:10" x14ac:dyDescent="0.2">
      <c r="A118" s="76" t="s">
        <v>38</v>
      </c>
      <c r="B118" s="76" t="s">
        <v>39</v>
      </c>
      <c r="C118" s="106">
        <v>5</v>
      </c>
      <c r="D118" s="37">
        <v>0</v>
      </c>
      <c r="E118" s="107">
        <f>SUM(C118*D118)</f>
        <v>0</v>
      </c>
      <c r="F118" s="27"/>
      <c r="G118" s="27"/>
      <c r="H118" s="27"/>
      <c r="I118" s="27"/>
      <c r="J118" s="27"/>
    </row>
    <row r="119" spans="1:10" x14ac:dyDescent="0.2">
      <c r="A119" s="76" t="s">
        <v>40</v>
      </c>
      <c r="B119" s="76" t="s">
        <v>39</v>
      </c>
      <c r="C119" s="106">
        <v>5</v>
      </c>
      <c r="D119" s="38">
        <v>0</v>
      </c>
      <c r="E119" s="107">
        <f>SUM(C119*D119)</f>
        <v>0</v>
      </c>
      <c r="F119" s="27"/>
      <c r="G119" s="27"/>
      <c r="H119" s="27"/>
      <c r="I119" s="27"/>
      <c r="J119" s="27"/>
    </row>
    <row r="120" spans="1:10" x14ac:dyDescent="0.2">
      <c r="A120" s="108" t="s">
        <v>41</v>
      </c>
      <c r="B120" s="145">
        <f>SUM(E118:E119)*5</f>
        <v>0</v>
      </c>
      <c r="C120" s="146"/>
      <c r="D120" s="146"/>
      <c r="E120" s="147"/>
      <c r="F120" s="27"/>
      <c r="G120" s="27"/>
      <c r="H120" s="27"/>
      <c r="I120" s="27"/>
      <c r="J120" s="27"/>
    </row>
    <row r="121" spans="1:10" x14ac:dyDescent="0.2">
      <c r="A121" s="50"/>
      <c r="B121" s="51"/>
      <c r="C121" s="50"/>
      <c r="D121" s="50"/>
      <c r="E121" s="66"/>
      <c r="F121" s="109"/>
      <c r="G121" s="27"/>
      <c r="H121" s="27"/>
      <c r="I121" s="27"/>
      <c r="J121" s="27"/>
    </row>
    <row r="122" spans="1:10" ht="75" customHeight="1" x14ac:dyDescent="0.2">
      <c r="A122" s="138" t="s">
        <v>42</v>
      </c>
      <c r="B122" s="139"/>
      <c r="C122" s="148">
        <f>D21+B51+D72+B83+D104+B115+B120+D27+D78+D110</f>
        <v>0</v>
      </c>
      <c r="D122" s="148"/>
      <c r="E122" s="149" t="s">
        <v>43</v>
      </c>
      <c r="F122" s="150"/>
      <c r="G122" s="27"/>
      <c r="H122" s="27"/>
      <c r="I122" s="27"/>
      <c r="J122" s="27"/>
    </row>
    <row r="123" spans="1:10" x14ac:dyDescent="0.2">
      <c r="A123" s="110"/>
      <c r="B123" s="111"/>
      <c r="C123" s="112"/>
      <c r="D123" s="113"/>
      <c r="E123" s="114"/>
      <c r="F123" s="115"/>
      <c r="G123" s="27"/>
      <c r="H123" s="27"/>
      <c r="I123" s="27"/>
      <c r="J123" s="27"/>
    </row>
    <row r="124" spans="1:10" ht="38" customHeight="1" x14ac:dyDescent="0.2">
      <c r="A124" s="138" t="s">
        <v>44</v>
      </c>
      <c r="B124" s="139"/>
      <c r="C124" s="140"/>
      <c r="D124" s="141"/>
      <c r="E124" s="114"/>
      <c r="F124" s="115"/>
      <c r="G124" s="27"/>
      <c r="H124" s="27"/>
      <c r="I124" s="27"/>
      <c r="J124" s="27"/>
    </row>
    <row r="125" spans="1:10" x14ac:dyDescent="0.2">
      <c r="A125" s="116"/>
      <c r="B125" s="117"/>
      <c r="C125" s="118"/>
      <c r="D125" s="118"/>
      <c r="E125" s="27"/>
      <c r="F125" s="27"/>
      <c r="G125" s="27"/>
      <c r="H125" s="27"/>
      <c r="I125" s="27"/>
      <c r="J125" s="27"/>
    </row>
    <row r="126" spans="1:10" x14ac:dyDescent="0.2">
      <c r="A126" s="27"/>
      <c r="B126" s="27"/>
      <c r="C126" s="27"/>
      <c r="D126" s="27"/>
      <c r="E126" s="27"/>
      <c r="F126" s="27"/>
      <c r="G126" s="27"/>
      <c r="H126" s="27"/>
      <c r="I126" s="27"/>
      <c r="J126" s="27"/>
    </row>
    <row r="127" spans="1:10" x14ac:dyDescent="0.2">
      <c r="A127" s="27"/>
      <c r="B127" s="27"/>
      <c r="C127" s="27"/>
      <c r="D127" s="27"/>
      <c r="E127" s="27"/>
      <c r="F127" s="27"/>
      <c r="G127" s="27"/>
      <c r="H127" s="27"/>
      <c r="I127" s="27"/>
      <c r="J127" s="27"/>
    </row>
    <row r="128" spans="1:10" x14ac:dyDescent="0.2">
      <c r="A128" s="27"/>
      <c r="B128" s="27"/>
      <c r="C128" s="27"/>
      <c r="D128" s="27"/>
      <c r="E128" s="27"/>
      <c r="F128" s="27"/>
      <c r="G128" s="27"/>
      <c r="H128" s="27"/>
      <c r="I128" s="27"/>
      <c r="J128" s="27"/>
    </row>
  </sheetData>
  <sheetProtection algorithmName="SHA-512" hashValue="LlFldGWQo12hN+E02yddcsAxY8mKVSEMYzxswzHouI42qxiawD3tve3j4DsMmJuGwQ5xCTjT//kkCOvIZpN7Eg==" saltValue="L92Ea5jI8J/M1UCxsiX4/A==" spinCount="100000" sheet="1" objects="1" scenarios="1"/>
  <mergeCells count="16">
    <mergeCell ref="A1:D1"/>
    <mergeCell ref="A2:D2"/>
    <mergeCell ref="A124:B124"/>
    <mergeCell ref="A122:B122"/>
    <mergeCell ref="C124:D124"/>
    <mergeCell ref="B115:E115"/>
    <mergeCell ref="B51:E51"/>
    <mergeCell ref="B120:E120"/>
    <mergeCell ref="C122:D122"/>
    <mergeCell ref="E122:F122"/>
    <mergeCell ref="B83:E83"/>
    <mergeCell ref="D21:E21"/>
    <mergeCell ref="D72:E72"/>
    <mergeCell ref="A53:E53"/>
    <mergeCell ref="A85:E85"/>
    <mergeCell ref="D104:E104"/>
  </mergeCells>
  <conditionalFormatting sqref="A2">
    <cfRule type="colorScale" priority="15">
      <colorScale>
        <cfvo type="num" val="6927"/>
        <cfvo type="percentile" val="50"/>
        <cfvo type="max"/>
        <color rgb="FFF8696B"/>
        <color rgb="FFFFEB84"/>
        <color rgb="FF63BE7B"/>
      </colorScale>
    </cfRule>
    <cfRule type="colorScale" priority="16">
      <colorScale>
        <cfvo type="min"/>
        <cfvo type="max"/>
        <color rgb="FFFCFCFF"/>
        <color rgb="FF63BE7B"/>
      </colorScale>
    </cfRule>
  </conditionalFormatting>
  <conditionalFormatting sqref="A53">
    <cfRule type="colorScale" priority="13">
      <colorScale>
        <cfvo type="num" val="6927"/>
        <cfvo type="percentile" val="50"/>
        <cfvo type="max"/>
        <color rgb="FFF8696B"/>
        <color rgb="FFFFEB84"/>
        <color rgb="FF63BE7B"/>
      </colorScale>
    </cfRule>
    <cfRule type="colorScale" priority="14">
      <colorScale>
        <cfvo type="min"/>
        <cfvo type="max"/>
        <color rgb="FFFCFCFF"/>
        <color rgb="FF63BE7B"/>
      </colorScale>
    </cfRule>
  </conditionalFormatting>
  <conditionalFormatting sqref="A85">
    <cfRule type="colorScale" priority="1">
      <colorScale>
        <cfvo type="num" val="6927"/>
        <cfvo type="percentile" val="50"/>
        <cfvo type="max"/>
        <color rgb="FFF8696B"/>
        <color rgb="FFFFEB84"/>
        <color rgb="FF63BE7B"/>
      </colorScale>
    </cfRule>
    <cfRule type="colorScale" priority="2">
      <colorScale>
        <cfvo type="min"/>
        <cfvo type="max"/>
        <color rgb="FFFCFCFF"/>
        <color rgb="FF63BE7B"/>
      </colorScale>
    </cfRule>
  </conditionalFormatting>
  <conditionalFormatting sqref="A122">
    <cfRule type="colorScale" priority="9">
      <colorScale>
        <cfvo type="num" val="6927"/>
        <cfvo type="percentile" val="50"/>
        <cfvo type="max"/>
        <color rgb="FFF8696B"/>
        <color rgb="FFFFEB84"/>
        <color rgb="FF63BE7B"/>
      </colorScale>
    </cfRule>
    <cfRule type="colorScale" priority="10">
      <colorScale>
        <cfvo type="min"/>
        <cfvo type="max"/>
        <color rgb="FFFCFCFF"/>
        <color rgb="FF63BE7B"/>
      </colorScale>
    </cfRule>
  </conditionalFormatting>
  <conditionalFormatting sqref="A124">
    <cfRule type="colorScale" priority="7">
      <colorScale>
        <cfvo type="num" val="6927"/>
        <cfvo type="percentile" val="50"/>
        <cfvo type="max"/>
        <color rgb="FFF8696B"/>
        <color rgb="FFFFEB84"/>
        <color rgb="FF63BE7B"/>
      </colorScale>
    </cfRule>
    <cfRule type="colorScale" priority="8">
      <colorScale>
        <cfvo type="min"/>
        <cfvo type="max"/>
        <color rgb="FFFCFCFF"/>
        <color rgb="FF63BE7B"/>
      </colorScale>
    </cfRule>
  </conditionalFormatting>
  <dataValidations count="1">
    <dataValidation type="decimal" allowBlank="1" showInputMessage="1" showErrorMessage="1" sqref="C29" xr:uid="{323FA527-5463-1E4C-B299-8E0CC7E12D47}">
      <formula1>0</formula1>
      <formula2>10</formula2>
    </dataValidation>
  </dataValidations>
  <pageMargins left="0.7" right="0.7" top="0.75" bottom="0.75" header="0.3" footer="0.3"/>
  <pageSetup paperSize="9" orientation="portrait" horizontalDpi="0" verticalDpi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Blad3"/>
  <dimension ref="A1:E16"/>
  <sheetViews>
    <sheetView showGridLines="0" zoomScale="150" workbookViewId="0">
      <selection activeCell="H9" sqref="H9"/>
    </sheetView>
  </sheetViews>
  <sheetFormatPr baseColWidth="10" defaultColWidth="8.83203125" defaultRowHeight="15" x14ac:dyDescent="0.2"/>
  <cols>
    <col min="1" max="1" width="47" customWidth="1"/>
    <col min="2" max="2" width="11.6640625" customWidth="1"/>
    <col min="3" max="5" width="17.83203125" customWidth="1"/>
  </cols>
  <sheetData>
    <row r="1" spans="1:5" ht="53" customHeight="1" x14ac:dyDescent="0.2">
      <c r="A1" s="160" t="s">
        <v>67</v>
      </c>
      <c r="B1" s="160"/>
      <c r="C1" s="160"/>
      <c r="D1" s="160"/>
      <c r="E1" s="160"/>
    </row>
    <row r="2" spans="1:5" x14ac:dyDescent="0.2">
      <c r="A2" s="1" t="s">
        <v>45</v>
      </c>
      <c r="B2" s="2"/>
      <c r="C2" s="6" t="s">
        <v>46</v>
      </c>
      <c r="D2" s="9"/>
      <c r="E2" s="9"/>
    </row>
    <row r="3" spans="1:5" x14ac:dyDescent="0.2">
      <c r="A3" s="12" t="s">
        <v>47</v>
      </c>
      <c r="B3" s="16"/>
      <c r="C3" s="12">
        <f>Prijzenblad!D16</f>
        <v>20</v>
      </c>
      <c r="D3" s="13"/>
      <c r="E3" s="13"/>
    </row>
    <row r="4" spans="1:5" x14ac:dyDescent="0.2">
      <c r="A4" s="12" t="s">
        <v>48</v>
      </c>
      <c r="B4" s="16"/>
      <c r="C4" s="17">
        <f>Prijzenblad!D5</f>
        <v>0</v>
      </c>
      <c r="D4" s="13"/>
      <c r="E4" s="13"/>
    </row>
    <row r="5" spans="1:5" x14ac:dyDescent="0.2">
      <c r="A5" s="12" t="s">
        <v>49</v>
      </c>
      <c r="B5" s="16"/>
      <c r="C5" s="17">
        <f>Prijzenblad!D14-Prijzenblad!D5</f>
        <v>0</v>
      </c>
      <c r="D5" s="13"/>
      <c r="E5" s="13"/>
    </row>
    <row r="6" spans="1:5" x14ac:dyDescent="0.2">
      <c r="A6" s="18" t="s">
        <v>50</v>
      </c>
      <c r="B6" s="19"/>
      <c r="C6" s="18">
        <v>60</v>
      </c>
      <c r="D6" s="13"/>
      <c r="E6" s="13"/>
    </row>
    <row r="7" spans="1:5" ht="27" x14ac:dyDescent="0.2">
      <c r="A7" s="20" t="s">
        <v>51</v>
      </c>
      <c r="B7" s="16"/>
      <c r="C7" s="17">
        <f>(C6*(C4+C5))*C3</f>
        <v>0</v>
      </c>
      <c r="D7" s="13"/>
      <c r="E7" s="13"/>
    </row>
    <row r="8" spans="1:5" x14ac:dyDescent="0.2">
      <c r="A8" s="20"/>
      <c r="B8" s="16"/>
      <c r="C8" s="12"/>
      <c r="D8" s="13"/>
      <c r="E8" s="13"/>
    </row>
    <row r="9" spans="1:5" x14ac:dyDescent="0.2">
      <c r="A9" s="12" t="s">
        <v>52</v>
      </c>
      <c r="B9" s="16"/>
      <c r="C9" s="21">
        <v>0.1</v>
      </c>
      <c r="D9" s="13"/>
      <c r="E9" s="13"/>
    </row>
    <row r="10" spans="1:5" x14ac:dyDescent="0.2">
      <c r="A10" s="1" t="s">
        <v>53</v>
      </c>
      <c r="B10" s="2"/>
      <c r="C10" s="3">
        <f>(C7)*C9</f>
        <v>0</v>
      </c>
      <c r="D10" s="9"/>
      <c r="E10" s="9"/>
    </row>
    <row r="11" spans="1:5" x14ac:dyDescent="0.2">
      <c r="A11" s="15"/>
      <c r="B11" s="22"/>
      <c r="C11" s="15"/>
      <c r="D11" s="15"/>
    </row>
    <row r="12" spans="1:5" x14ac:dyDescent="0.2">
      <c r="A12" s="1" t="s">
        <v>54</v>
      </c>
      <c r="B12" s="2" t="s">
        <v>55</v>
      </c>
      <c r="C12" s="4"/>
      <c r="D12" s="159" t="s">
        <v>56</v>
      </c>
    </row>
    <row r="13" spans="1:5" x14ac:dyDescent="0.2">
      <c r="A13" s="1" t="s">
        <v>57</v>
      </c>
      <c r="B13" s="2"/>
      <c r="C13" s="5">
        <f>C10</f>
        <v>0</v>
      </c>
      <c r="D13" s="159"/>
    </row>
    <row r="14" spans="1:5" x14ac:dyDescent="0.2">
      <c r="A14" s="23" t="s">
        <v>58</v>
      </c>
      <c r="B14" s="24">
        <v>1</v>
      </c>
      <c r="C14" s="25">
        <f>$B14*(C$4)*$D14</f>
        <v>0</v>
      </c>
      <c r="D14" s="23">
        <v>24</v>
      </c>
    </row>
    <row r="15" spans="1:5" x14ac:dyDescent="0.2">
      <c r="A15" s="1" t="s">
        <v>59</v>
      </c>
      <c r="B15" s="2">
        <f>SUM(B14:B14)</f>
        <v>1</v>
      </c>
      <c r="C15" s="3">
        <f>SUM(C14:C14)</f>
        <v>0</v>
      </c>
      <c r="D15" s="1"/>
    </row>
    <row r="16" spans="1:5" x14ac:dyDescent="0.2">
      <c r="A16" s="12" t="s">
        <v>60</v>
      </c>
      <c r="B16" s="16"/>
      <c r="C16" s="26">
        <f>C10-C15</f>
        <v>0</v>
      </c>
      <c r="D16" s="12"/>
    </row>
  </sheetData>
  <sheetProtection algorithmName="SHA-512" hashValue="s27ERAVIe9Z8JTCAj/0ZG9G4Ckv85UfROSih7yujf1n9RYDsKWZsmp2FHnjEKH7ACwG5OXhGr4AVoukFuFRYfQ==" saltValue="i2Dfk7gHNGLwj07mDnjtCw==" spinCount="100000" sheet="1" objects="1" scenarios="1"/>
  <mergeCells count="2">
    <mergeCell ref="D12:D13"/>
    <mergeCell ref="A1:E1"/>
  </mergeCells>
  <phoneticPr fontId="9" type="noConversion"/>
  <conditionalFormatting sqref="A1">
    <cfRule type="colorScale" priority="1">
      <colorScale>
        <cfvo type="num" val="6927"/>
        <cfvo type="percentile" val="50"/>
        <cfvo type="max"/>
        <color rgb="FFF8696B"/>
        <color rgb="FFFFEB84"/>
        <color rgb="FF63BE7B"/>
      </colorScale>
    </cfRule>
    <cfRule type="colorScale" priority="2">
      <colorScale>
        <cfvo type="min"/>
        <cfvo type="max"/>
        <color rgb="FFFCFCFF"/>
        <color rgb="FF63BE7B"/>
      </colorScale>
    </cfRule>
  </conditionalFormatting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E6040D1F6A6494DB15746078819D89F" ma:contentTypeVersion="15" ma:contentTypeDescription="Een nieuw document maken." ma:contentTypeScope="" ma:versionID="06dd729966cf893a1884630120e44643">
  <xsd:schema xmlns:xsd="http://www.w3.org/2001/XMLSchema" xmlns:xs="http://www.w3.org/2001/XMLSchema" xmlns:p="http://schemas.microsoft.com/office/2006/metadata/properties" xmlns:ns2="cdfd6af9-2027-427e-aee7-f2f3dc2ea940" xmlns:ns3="04d4ff2e-cf62-40b0-a5cf-f8c6524922a9" targetNamespace="http://schemas.microsoft.com/office/2006/metadata/properties" ma:root="true" ma:fieldsID="b6649b3363e3a538ce7d85e0d367df0a" ns2:_="" ns3:_="">
    <xsd:import namespace="cdfd6af9-2027-427e-aee7-f2f3dc2ea940"/>
    <xsd:import namespace="04d4ff2e-cf62-40b0-a5cf-f8c6524922a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fd6af9-2027-427e-aee7-f2f3dc2ea94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Afbeeldingtags" ma:readOnly="false" ma:fieldId="{5cf76f15-5ced-4ddc-b409-7134ff3c332f}" ma:taxonomyMulti="true" ma:sspId="87337ac9-5ebe-4b66-b157-16982362144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d4ff2e-cf62-40b0-a5cf-f8c6524922a9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dfcf5dfd-d56a-4298-a617-48fc0b221880}" ma:internalName="TaxCatchAll" ma:showField="CatchAllData" ma:web="04d4ff2e-cf62-40b0-a5cf-f8c6524922a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dfd6af9-2027-427e-aee7-f2f3dc2ea940">
      <Terms xmlns="http://schemas.microsoft.com/office/infopath/2007/PartnerControls"/>
    </lcf76f155ced4ddcb4097134ff3c332f>
    <TaxCatchAll xmlns="04d4ff2e-cf62-40b0-a5cf-f8c6524922a9" xsi:nil="true"/>
  </documentManagement>
</p:properties>
</file>

<file path=customXml/itemProps1.xml><?xml version="1.0" encoding="utf-8"?>
<ds:datastoreItem xmlns:ds="http://schemas.openxmlformats.org/officeDocument/2006/customXml" ds:itemID="{FFE81B62-76F5-4C8C-8D62-79127A540358}"/>
</file>

<file path=customXml/itemProps2.xml><?xml version="1.0" encoding="utf-8"?>
<ds:datastoreItem xmlns:ds="http://schemas.openxmlformats.org/officeDocument/2006/customXml" ds:itemID="{A51D8922-B9FA-4A5A-B359-3C62FBB841B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69AA721-D364-43AD-AD39-BBFDEB610C26}">
  <ds:schemaRefs>
    <ds:schemaRef ds:uri="http://purl.org/dc/dcmitype/"/>
    <ds:schemaRef ds:uri="http://purl.org/dc/terms/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131d4e33-19de-4e46-a130-a104c090506a"/>
    <ds:schemaRef ds:uri="http://schemas.openxmlformats.org/package/2006/metadata/core-properties"/>
    <ds:schemaRef ds:uri="a1e0afd5-031f-4efb-9774-339f742def78"/>
    <ds:schemaRef ds:uri="http://www.w3.org/XML/1998/namespa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Werkblad A</vt:lpstr>
      <vt:lpstr>Prijzenblad</vt:lpstr>
      <vt:lpstr>Retourneerrecht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BiC.Leeuwarden</dc:creator>
  <cp:keywords/>
  <dc:description>Copyright BiC</dc:description>
  <cp:lastModifiedBy>Annique Visser</cp:lastModifiedBy>
  <cp:revision/>
  <dcterms:created xsi:type="dcterms:W3CDTF">2018-03-14T10:16:28Z</dcterms:created>
  <dcterms:modified xsi:type="dcterms:W3CDTF">2026-03-17T09:44:17Z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0x010100BE6040D1F6A6494DB15746078819D89F</vt:lpwstr>
  </property>
  <property fmtid="{D5CDD505-2E9C-101B-9397-08002B2CF9AE}" pid="3" name="MediaServiceImageTags">
    <vt:lpwstr/>
  </property>
</Properties>
</file>