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koop\Projecten\03. GWW\Globale visuele weginspectie I260200008\02 Specificatie\01 Aanvraag\01 Concept\"/>
    </mc:Choice>
  </mc:AlternateContent>
  <xr:revisionPtr revIDLastSave="0" documentId="13_ncr:1_{8B73D3D4-A5DD-4E37-B066-F2AAC1ECF3A1}" xr6:coauthVersionLast="47" xr6:coauthVersionMax="47" xr10:uidLastSave="{00000000-0000-0000-0000-000000000000}"/>
  <bookViews>
    <workbookView xWindow="-28920" yWindow="-120" windowWidth="29040" windowHeight="17520" tabRatio="761" activeTab="1" xr2:uid="{00000000-000D-0000-FFFF-FFFF00000000}"/>
  </bookViews>
  <sheets>
    <sheet name="rekenmodel" sheetId="5" r:id="rId1"/>
    <sheet name="Projectbeoordelingsformulier" sheetId="6" r:id="rId2"/>
  </sheets>
  <definedNames>
    <definedName name="_xlnm.Print_Area" localSheetId="1">Projectbeoordelingsformulier!$A$1:$I$96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5" i="6" l="1"/>
  <c r="C9" i="6"/>
  <c r="D81" i="6"/>
  <c r="E81" i="6"/>
  <c r="G81" i="6"/>
  <c r="D82" i="6"/>
  <c r="E82" i="6"/>
  <c r="G82" i="6"/>
  <c r="D83" i="6"/>
  <c r="E83" i="6"/>
  <c r="G83" i="6"/>
  <c r="D84" i="6"/>
  <c r="E84" i="6"/>
  <c r="G84" i="6"/>
  <c r="D85" i="6"/>
  <c r="E85" i="6"/>
  <c r="G85" i="6"/>
  <c r="D86" i="6"/>
  <c r="E86" i="6"/>
  <c r="G86" i="6"/>
  <c r="D87" i="6"/>
  <c r="E87" i="6"/>
  <c r="G87" i="6"/>
  <c r="D88" i="6"/>
  <c r="E88" i="6"/>
  <c r="G88" i="6"/>
  <c r="D89" i="6"/>
  <c r="E89" i="6"/>
  <c r="G89" i="6"/>
  <c r="D90" i="6"/>
  <c r="E90" i="6"/>
  <c r="G90" i="6"/>
  <c r="D91" i="6"/>
  <c r="E91" i="6"/>
  <c r="G91" i="6"/>
  <c r="D92" i="6"/>
  <c r="E92" i="6"/>
  <c r="G92" i="6"/>
  <c r="D93" i="6"/>
  <c r="E93" i="6"/>
  <c r="G93" i="6"/>
  <c r="G13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96" i="6"/>
  <c r="D80" i="6"/>
  <c r="D79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62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45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28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80" i="6"/>
  <c r="E79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45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28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11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80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46" i="6"/>
  <c r="G47" i="6"/>
  <c r="G48" i="6"/>
  <c r="G49" i="6"/>
  <c r="G50" i="6"/>
  <c r="G51" i="6"/>
  <c r="G52" i="6"/>
  <c r="G53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14" i="6"/>
  <c r="G15" i="6"/>
  <c r="G16" i="6"/>
  <c r="G17" i="6"/>
  <c r="G18" i="6"/>
  <c r="G19" i="6"/>
  <c r="G20" i="6"/>
  <c r="G21" i="6"/>
  <c r="G22" i="6"/>
  <c r="G23" i="6"/>
  <c r="G24" i="6"/>
  <c r="G25" i="6"/>
  <c r="G79" i="6"/>
  <c r="A4" i="6"/>
  <c r="A5" i="6"/>
  <c r="A6" i="6"/>
  <c r="A3" i="6"/>
  <c r="B4" i="6"/>
  <c r="B5" i="6"/>
  <c r="B6" i="6"/>
  <c r="B3" i="6"/>
  <c r="G97" i="6"/>
  <c r="G63" i="6"/>
  <c r="G55" i="6"/>
  <c r="G56" i="6"/>
  <c r="G57" i="6"/>
  <c r="G58" i="6"/>
  <c r="G59" i="6"/>
  <c r="G11" i="6"/>
  <c r="G12" i="6"/>
  <c r="G28" i="6"/>
  <c r="G29" i="6"/>
  <c r="G54" i="6"/>
  <c r="G45" i="6"/>
  <c r="G62" i="6"/>
  <c r="G96" i="6"/>
  <c r="B10" i="5"/>
  <c r="I78" i="6"/>
  <c r="I10" i="6"/>
  <c r="I61" i="6"/>
  <c r="I44" i="6"/>
  <c r="I27" i="6"/>
  <c r="I9" i="6" l="1"/>
  <c r="E95" i="6"/>
  <c r="D61" i="6"/>
  <c r="E61" i="6"/>
  <c r="I64" i="6" s="1"/>
  <c r="D44" i="6"/>
  <c r="D27" i="6"/>
  <c r="D78" i="6"/>
  <c r="D95" i="6"/>
  <c r="E10" i="6"/>
  <c r="I14" i="6" s="1"/>
  <c r="G27" i="6"/>
  <c r="G61" i="6"/>
  <c r="G10" i="6"/>
  <c r="E27" i="6"/>
  <c r="I41" i="6" s="1"/>
  <c r="E44" i="6"/>
  <c r="I56" i="6" s="1"/>
  <c r="E78" i="6"/>
  <c r="I79" i="6" s="1"/>
  <c r="I102" i="6"/>
  <c r="I107" i="6"/>
  <c r="I100" i="6"/>
  <c r="I99" i="6"/>
  <c r="I109" i="6"/>
  <c r="I54" i="6"/>
  <c r="I46" i="6"/>
  <c r="I59" i="6"/>
  <c r="I47" i="6"/>
  <c r="I98" i="6"/>
  <c r="I23" i="6"/>
  <c r="I62" i="6"/>
  <c r="G78" i="6"/>
  <c r="G44" i="6"/>
  <c r="H44" i="6" s="1"/>
  <c r="I104" i="6"/>
  <c r="I101" i="6"/>
  <c r="I108" i="6"/>
  <c r="I48" i="6"/>
  <c r="G95" i="6"/>
  <c r="H95" i="6" s="1"/>
  <c r="D10" i="6"/>
  <c r="I29" i="6"/>
  <c r="I105" i="6"/>
  <c r="I57" i="6"/>
  <c r="I45" i="6"/>
  <c r="I49" i="6"/>
  <c r="I58" i="6"/>
  <c r="I73" i="6"/>
  <c r="I106" i="6"/>
  <c r="I97" i="6"/>
  <c r="I103" i="6"/>
  <c r="I96" i="6"/>
  <c r="I110" i="6"/>
  <c r="H78" i="6" l="1"/>
  <c r="I72" i="6"/>
  <c r="I70" i="6"/>
  <c r="I67" i="6"/>
  <c r="I74" i="6"/>
  <c r="I63" i="6"/>
  <c r="I65" i="6"/>
  <c r="I68" i="6"/>
  <c r="I66" i="6"/>
  <c r="I71" i="6"/>
  <c r="H61" i="6"/>
  <c r="I76" i="6"/>
  <c r="I75" i="6"/>
  <c r="I69" i="6"/>
  <c r="I53" i="6"/>
  <c r="I51" i="6"/>
  <c r="I52" i="6"/>
  <c r="I50" i="6"/>
  <c r="I55" i="6"/>
  <c r="D9" i="6"/>
  <c r="H27" i="6"/>
  <c r="I80" i="6"/>
  <c r="I81" i="6"/>
  <c r="I84" i="6"/>
  <c r="I87" i="6"/>
  <c r="I90" i="6"/>
  <c r="I93" i="6"/>
  <c r="I82" i="6"/>
  <c r="I85" i="6"/>
  <c r="I88" i="6"/>
  <c r="I91" i="6"/>
  <c r="I83" i="6"/>
  <c r="I86" i="6"/>
  <c r="I89" i="6"/>
  <c r="I92" i="6"/>
  <c r="I20" i="6"/>
  <c r="I15" i="6"/>
  <c r="I31" i="6"/>
  <c r="I30" i="6"/>
  <c r="I22" i="6"/>
  <c r="I24" i="6"/>
  <c r="H10" i="6"/>
  <c r="I11" i="6"/>
  <c r="I13" i="6"/>
  <c r="I33" i="6"/>
  <c r="I21" i="6"/>
  <c r="I19" i="6"/>
  <c r="I37" i="6"/>
  <c r="I32" i="6"/>
  <c r="I28" i="6"/>
  <c r="I36" i="6"/>
  <c r="I38" i="6"/>
  <c r="I18" i="6"/>
  <c r="I16" i="6"/>
  <c r="I17" i="6"/>
  <c r="I35" i="6"/>
  <c r="I34" i="6"/>
  <c r="I40" i="6"/>
  <c r="I39" i="6"/>
  <c r="I42" i="6"/>
  <c r="I25" i="6"/>
  <c r="I12" i="6"/>
  <c r="H9" i="6" l="1"/>
  <c r="B11" i="5" s="1"/>
  <c r="B13" i="5" s="1"/>
  <c r="B14" i="5" s="1"/>
</calcChain>
</file>

<file path=xl/sharedStrings.xml><?xml version="1.0" encoding="utf-8"?>
<sst xmlns="http://schemas.openxmlformats.org/spreadsheetml/2006/main" count="145" uniqueCount="145">
  <si>
    <t>PROJECTBEOORDELINGSFORMULIER</t>
  </si>
  <si>
    <t>Datum</t>
  </si>
  <si>
    <t>totaal gescoorde waarde</t>
  </si>
  <si>
    <t>Verschil</t>
  </si>
  <si>
    <t>Te verrekenen bedrag</t>
  </si>
  <si>
    <t>voldaan zonder herstel of tekortkoming</t>
  </si>
  <si>
    <t>Maximaal te behalen punten</t>
  </si>
  <si>
    <t>Behaalde punten</t>
  </si>
  <si>
    <t xml:space="preserve"> Rekenmodel prestatiemeting</t>
  </si>
  <si>
    <t>Factor</t>
  </si>
  <si>
    <t>Toetsingsonderdelen</t>
  </si>
  <si>
    <t>Rekenwaarde prestatiemeting</t>
  </si>
  <si>
    <t>Behaald % prestatiemeting</t>
  </si>
  <si>
    <t>Aangeboden %  prestatiemeting</t>
  </si>
  <si>
    <t>Max. rekenwaarde</t>
  </si>
  <si>
    <t>Factor bij bonus</t>
  </si>
  <si>
    <t>Factor bij malus</t>
  </si>
  <si>
    <t>Projectgegevens</t>
  </si>
  <si>
    <t>Wegings- factor</t>
  </si>
  <si>
    <t>Beoorde-lings waarde</t>
  </si>
  <si>
    <t>Gescoorde waarde in procenten</t>
  </si>
  <si>
    <t>1.1</t>
  </si>
  <si>
    <t>1.2</t>
  </si>
  <si>
    <t>1.3</t>
  </si>
  <si>
    <t>2.1</t>
  </si>
  <si>
    <t>3.1</t>
  </si>
  <si>
    <t>3.2</t>
  </si>
  <si>
    <t>3.3</t>
  </si>
  <si>
    <t>3.4</t>
  </si>
  <si>
    <t>4.1</t>
  </si>
  <si>
    <t>4.2</t>
  </si>
  <si>
    <t>4.3</t>
  </si>
  <si>
    <t>5.1</t>
  </si>
  <si>
    <t>2.</t>
  </si>
  <si>
    <t>3.</t>
  </si>
  <si>
    <t>4.</t>
  </si>
  <si>
    <t>5.</t>
  </si>
  <si>
    <t>Aanneemsom</t>
  </si>
  <si>
    <t>De gele cellen zijn invulbaar</t>
  </si>
  <si>
    <t>2.2</t>
  </si>
  <si>
    <t>1.4</t>
  </si>
  <si>
    <t>1.5</t>
  </si>
  <si>
    <t>1.6</t>
  </si>
  <si>
    <t>1.7</t>
  </si>
  <si>
    <t>3.5</t>
  </si>
  <si>
    <t>3.6</t>
  </si>
  <si>
    <t>3.7</t>
  </si>
  <si>
    <t>4.4</t>
  </si>
  <si>
    <t>4.5</t>
  </si>
  <si>
    <t>2.3</t>
  </si>
  <si>
    <t>2.4</t>
  </si>
  <si>
    <t>2.5</t>
  </si>
  <si>
    <t>2.6</t>
  </si>
  <si>
    <t>Naam</t>
  </si>
  <si>
    <t>1.8</t>
  </si>
  <si>
    <t>6.1</t>
  </si>
  <si>
    <t>6.</t>
  </si>
  <si>
    <t>6.2</t>
  </si>
  <si>
    <t>6.3</t>
  </si>
  <si>
    <t>6.4</t>
  </si>
  <si>
    <t>1.9</t>
  </si>
  <si>
    <t>1.10</t>
  </si>
  <si>
    <t>1.11</t>
  </si>
  <si>
    <t>1.12</t>
  </si>
  <si>
    <t>1.13</t>
  </si>
  <si>
    <t>1.14</t>
  </si>
  <si>
    <t>1.15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</si>
  <si>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</si>
  <si>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</si>
  <si>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</si>
  <si>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</si>
  <si>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</si>
  <si>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</si>
  <si>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</si>
  <si>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</si>
  <si>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</si>
  <si>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3.8</t>
  </si>
  <si>
    <t>3.9</t>
  </si>
  <si>
    <t>3.10</t>
  </si>
  <si>
    <t>3.11</t>
  </si>
  <si>
    <t>3.12</t>
  </si>
  <si>
    <t>3.13</t>
  </si>
  <si>
    <t>3.14</t>
  </si>
  <si>
    <t>3.15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</si>
  <si>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</si>
  <si>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</si>
  <si>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</si>
  <si>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</si>
  <si>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</si>
  <si>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</si>
  <si>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</si>
  <si>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</si>
  <si>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</si>
  <si>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</si>
  <si>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5.2</t>
  </si>
  <si>
    <t>5.3</t>
  </si>
  <si>
    <t>5.4</t>
  </si>
  <si>
    <t>5.5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</si>
  <si>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</si>
  <si>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</si>
  <si>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</si>
  <si>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</si>
  <si>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</si>
  <si>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</si>
  <si>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</si>
  <si>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</si>
  <si>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</si>
  <si>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</si>
  <si>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</si>
  <si>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voldaan na incidentele tekortkoming</t>
  </si>
  <si>
    <t>voldaan na meerder verzoek of meerder herstel of meerdere tekortkomingen of gevolgen voor TGKIO</t>
  </si>
  <si>
    <t>voldaan na herhaaldelijk verzoek of herhaaldelijk herstel of met grote gevolgen voor TGKIO</t>
  </si>
  <si>
    <t>WF ter info en controle in %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</si>
  <si>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</si>
  <si>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</si>
  <si>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</si>
  <si>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</si>
  <si>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</si>
  <si>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</si>
  <si>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</si>
  <si>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</si>
  <si>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</si>
  <si>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</si>
  <si>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 xml:space="preserve"> </t>
  </si>
  <si>
    <t>I260200008</t>
  </si>
  <si>
    <t>Globale Visuele weginspectie</t>
  </si>
  <si>
    <t>Aanleveren documenten</t>
  </si>
  <si>
    <t>Inspectiegegevens tijdig en compleet indienen</t>
  </si>
  <si>
    <t>Na de definitieve gunning dient er binnen 10 werkdagen een planning afgegeven worden, waarbij de volledige oplevering van de inspectie voor eind oktober gereed dient te zijn</t>
  </si>
  <si>
    <t>Indien er vertraging ontstaat dien hier direct melding van gemaakt te worden.</t>
  </si>
  <si>
    <t>Kwaliteitsborging wordt zodanig uitgevoerd dan bij (vermoeden van) onvoldoend werk, de opdrachtnemer dit zelf, proactief, signaleert en meldt, voordat onvoldoende werk door de directie is gesignaleerd.</t>
  </si>
  <si>
    <t xml:space="preserve">Gevaarlijke situaties dienen gelijk gemeld te worden aan de opdrachtgever. </t>
  </si>
  <si>
    <t xml:space="preserve">De SQL light bestanden die terug geleverd worden voldoen aan de gestelde eisen </t>
  </si>
  <si>
    <t>Algemeen tijdschema, werkplan / projectadministratie</t>
  </si>
  <si>
    <t>Projectkwaliteit en uitvoering</t>
  </si>
  <si>
    <t>Opdrachtnemer komt afspraken met, en aanwijzingen van de directie juist en tijdig na.</t>
  </si>
  <si>
    <t>De coördinator van de werkzaamheden is telefonisch goed bereikbaar en reageert dagelijks op vragen en opmerkingen.</t>
  </si>
  <si>
    <t>De opdrachtnemer voorkomt discussie door afspraken met de directie dagelijks per mail te bevestigen.</t>
  </si>
  <si>
    <t>Communicatie</t>
  </si>
  <si>
    <t>Werkterrein / veilig werken</t>
  </si>
  <si>
    <t>Veilig werken en voorkomen gevaarlijke situaties voor medewerkers, omwonenden en weggebruikers.</t>
  </si>
  <si>
    <t>De gebruikte voertuigen zijn goed herkenbaar en voorzien van de juiste kenmerken voor het uitvoeren van de werkzaamheden</t>
  </si>
  <si>
    <t>De opdrachtnemer komt zijn toezeggingen uit de aanbesteding juist en tijdig na.</t>
  </si>
  <si>
    <t>Nakoming toezeggingen subgunningscriteria</t>
  </si>
  <si>
    <t>Zaaknr.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</si>
</sst>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&quot;€&quot;\ #,##0.00"/>
    <numFmt numFmtId="166" formatCode="[$-413]dd\ mmmm\ yyyy;@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b/>
      <sz val="24"/>
      <color indexed="8"/>
      <name val="Arial"/>
      <family val="2"/>
    </font>
    <font>
      <i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8"/>
      <color indexed="8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165" fontId="3" fillId="4" borderId="11" xfId="0" applyNumberFormat="1" applyFont="1" applyFill="1" applyBorder="1" applyAlignment="1" applyProtection="1">
      <alignment horizontal="left" vertical="top" wrapText="1"/>
      <protection locked="0"/>
    </xf>
    <xf numFmtId="9" fontId="3" fillId="4" borderId="11" xfId="0" applyNumberFormat="1" applyFont="1" applyFill="1" applyBorder="1" applyAlignment="1" applyProtection="1">
      <alignment horizontal="left" vertical="top" wrapText="1"/>
      <protection locked="0"/>
    </xf>
    <xf numFmtId="44" fontId="3" fillId="3" borderId="11" xfId="1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44" fontId="3" fillId="0" borderId="12" xfId="1" applyFont="1" applyBorder="1" applyAlignment="1" applyProtection="1">
      <alignment horizontal="center" vertical="center" wrapText="1"/>
    </xf>
    <xf numFmtId="44" fontId="3" fillId="0" borderId="16" xfId="1" applyFont="1" applyBorder="1" applyAlignment="1" applyProtection="1">
      <alignment horizontal="center" vertical="center" wrapText="1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10" fontId="10" fillId="0" borderId="13" xfId="2" applyNumberFormat="1" applyFont="1" applyFill="1" applyBorder="1" applyAlignment="1" applyProtection="1">
      <alignment horizontal="center" vertical="top" wrapText="1"/>
    </xf>
    <xf numFmtId="0" fontId="7" fillId="3" borderId="32" xfId="0" applyFont="1" applyFill="1" applyBorder="1" applyAlignment="1" applyProtection="1">
      <alignment horizontal="center" vertical="center" wrapText="1"/>
    </xf>
    <xf numFmtId="0" fontId="7" fillId="3" borderId="33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5" fillId="3" borderId="36" xfId="0" applyFont="1" applyFill="1" applyBorder="1" applyAlignment="1" applyProtection="1">
      <alignment horizontal="left" vertical="top" wrapText="1"/>
    </xf>
    <xf numFmtId="0" fontId="5" fillId="0" borderId="37" xfId="0" applyFont="1" applyBorder="1" applyAlignment="1" applyProtection="1">
      <alignment horizontal="left" vertical="top" wrapText="1"/>
    </xf>
    <xf numFmtId="0" fontId="3" fillId="0" borderId="10" xfId="0" applyFont="1" applyBorder="1" applyAlignment="1" applyProtection="1">
      <alignment horizontal="left" vertical="top"/>
    </xf>
    <xf numFmtId="0" fontId="4" fillId="0" borderId="11" xfId="0" applyFont="1" applyFill="1" applyBorder="1" applyAlignment="1" applyProtection="1">
      <alignment horizontal="left" vertical="top" wrapText="1"/>
    </xf>
    <xf numFmtId="49" fontId="4" fillId="0" borderId="11" xfId="0" applyNumberFormat="1" applyFont="1" applyFill="1" applyBorder="1" applyAlignment="1" applyProtection="1">
      <alignment horizontal="left" vertical="top" wrapText="1"/>
    </xf>
    <xf numFmtId="166" fontId="4" fillId="0" borderId="11" xfId="0" applyNumberFormat="1" applyFont="1" applyFill="1" applyBorder="1" applyAlignment="1" applyProtection="1">
      <alignment horizontal="left" vertical="top" wrapText="1"/>
    </xf>
    <xf numFmtId="0" fontId="3" fillId="0" borderId="34" xfId="0" applyFont="1" applyBorder="1" applyAlignment="1" applyProtection="1">
      <alignment horizontal="center" vertical="top" wrapText="1"/>
    </xf>
    <xf numFmtId="0" fontId="3" fillId="0" borderId="35" xfId="0" applyFont="1" applyBorder="1" applyAlignment="1" applyProtection="1">
      <alignment vertical="top" wrapText="1"/>
    </xf>
    <xf numFmtId="0" fontId="3" fillId="0" borderId="10" xfId="0" applyFont="1" applyBorder="1" applyAlignment="1" applyProtection="1">
      <alignment vertical="top" wrapText="1"/>
    </xf>
    <xf numFmtId="4" fontId="3" fillId="0" borderId="11" xfId="0" applyNumberFormat="1" applyFont="1" applyBorder="1" applyAlignment="1" applyProtection="1">
      <alignment horizontal="left" vertical="top" wrapText="1"/>
    </xf>
    <xf numFmtId="165" fontId="3" fillId="2" borderId="11" xfId="0" applyNumberFormat="1" applyFont="1" applyFill="1" applyBorder="1" applyAlignment="1" applyProtection="1">
      <alignment horizontal="left" vertical="top" wrapText="1"/>
    </xf>
    <xf numFmtId="9" fontId="3" fillId="2" borderId="11" xfId="0" applyNumberFormat="1" applyFont="1" applyFill="1" applyBorder="1" applyAlignment="1" applyProtection="1">
      <alignment horizontal="left" vertical="top" wrapText="1"/>
    </xf>
    <xf numFmtId="9" fontId="3" fillId="0" borderId="11" xfId="0" applyNumberFormat="1" applyFont="1" applyBorder="1" applyAlignment="1" applyProtection="1">
      <alignment horizontal="left" vertical="top"/>
    </xf>
    <xf numFmtId="4" fontId="9" fillId="0" borderId="11" xfId="0" applyNumberFormat="1" applyFont="1" applyBorder="1" applyAlignment="1" applyProtection="1">
      <alignment horizontal="left" vertical="top" wrapText="1"/>
    </xf>
    <xf numFmtId="0" fontId="3" fillId="0" borderId="30" xfId="0" applyFont="1" applyBorder="1" applyAlignment="1" applyProtection="1">
      <alignment horizontal="center" vertical="top" wrapText="1"/>
    </xf>
    <xf numFmtId="0" fontId="3" fillId="0" borderId="31" xfId="0" applyFont="1" applyBorder="1" applyAlignment="1" applyProtection="1">
      <alignment vertical="top" wrapText="1"/>
    </xf>
    <xf numFmtId="0" fontId="6" fillId="0" borderId="0" xfId="0" applyFont="1" applyProtection="1"/>
    <xf numFmtId="0" fontId="4" fillId="3" borderId="32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 wrapText="1"/>
    </xf>
    <xf numFmtId="0" fontId="4" fillId="3" borderId="33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top" wrapText="1"/>
    </xf>
    <xf numFmtId="0" fontId="3" fillId="0" borderId="2" xfId="0" applyFont="1" applyBorder="1" applyAlignment="1" applyProtection="1">
      <alignment vertical="top" wrapText="1"/>
    </xf>
    <xf numFmtId="0" fontId="3" fillId="0" borderId="2" xfId="0" applyFont="1" applyBorder="1" applyAlignment="1" applyProtection="1">
      <alignment horizontal="center" vertical="top" wrapText="1"/>
    </xf>
    <xf numFmtId="0" fontId="10" fillId="0" borderId="2" xfId="0" applyFont="1" applyBorder="1" applyAlignment="1" applyProtection="1">
      <alignment horizontal="center" vertical="top" wrapText="1"/>
    </xf>
    <xf numFmtId="0" fontId="4" fillId="3" borderId="6" xfId="0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left"/>
    </xf>
    <xf numFmtId="0" fontId="3" fillId="0" borderId="0" xfId="0" applyFont="1" applyAlignment="1" applyProtection="1">
      <alignment vertical="top" wrapText="1"/>
    </xf>
    <xf numFmtId="0" fontId="8" fillId="3" borderId="25" xfId="0" applyFont="1" applyFill="1" applyBorder="1" applyAlignment="1" applyProtection="1">
      <alignment horizontal="left" vertical="top" wrapText="1"/>
    </xf>
    <xf numFmtId="0" fontId="4" fillId="3" borderId="7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4" fillId="3" borderId="39" xfId="0" applyFont="1" applyFill="1" applyBorder="1" applyAlignment="1" applyProtection="1">
      <alignment horizontal="left"/>
    </xf>
    <xf numFmtId="0" fontId="4" fillId="3" borderId="18" xfId="0" applyFont="1" applyFill="1" applyBorder="1" applyAlignment="1" applyProtection="1">
      <alignment horizontal="left"/>
    </xf>
    <xf numFmtId="0" fontId="4" fillId="3" borderId="40" xfId="0" applyFont="1" applyFill="1" applyBorder="1" applyAlignment="1" applyProtection="1">
      <alignment horizontal="left"/>
    </xf>
    <xf numFmtId="0" fontId="8" fillId="3" borderId="0" xfId="0" applyFont="1" applyFill="1" applyAlignment="1" applyProtection="1">
      <alignment horizontal="left" vertical="top" wrapText="1"/>
    </xf>
    <xf numFmtId="0" fontId="4" fillId="3" borderId="8" xfId="0" applyFont="1" applyFill="1" applyBorder="1" applyAlignment="1" applyProtection="1">
      <alignment horizontal="left" vertical="top" wrapText="1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left" wrapText="1"/>
    </xf>
    <xf numFmtId="0" fontId="8" fillId="3" borderId="26" xfId="0" applyFont="1" applyFill="1" applyBorder="1" applyAlignment="1" applyProtection="1">
      <alignment horizontal="left" vertical="top" wrapText="1"/>
    </xf>
    <xf numFmtId="166" fontId="4" fillId="3" borderId="28" xfId="0" applyNumberFormat="1" applyFont="1" applyFill="1" applyBorder="1" applyAlignment="1" applyProtection="1">
      <alignment horizontal="left" vertical="top" wrapText="1"/>
    </xf>
    <xf numFmtId="0" fontId="3" fillId="0" borderId="3" xfId="0" applyFont="1" applyBorder="1" applyProtection="1"/>
    <xf numFmtId="0" fontId="3" fillId="0" borderId="4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center"/>
    </xf>
    <xf numFmtId="0" fontId="10" fillId="0" borderId="4" xfId="0" applyFont="1" applyBorder="1" applyAlignment="1" applyProtection="1">
      <alignment horizontal="center"/>
    </xf>
    <xf numFmtId="0" fontId="3" fillId="0" borderId="1" xfId="0" applyFont="1" applyBorder="1" applyProtection="1"/>
    <xf numFmtId="0" fontId="3" fillId="0" borderId="29" xfId="0" applyFont="1" applyBorder="1" applyAlignment="1" applyProtection="1">
      <alignment vertical="top" wrapText="1"/>
    </xf>
    <xf numFmtId="0" fontId="3" fillId="0" borderId="15" xfId="0" applyFont="1" applyBorder="1" applyAlignment="1" applyProtection="1">
      <alignment horizontal="center" vertical="top" wrapText="1"/>
    </xf>
    <xf numFmtId="0" fontId="10" fillId="0" borderId="29" xfId="0" applyFont="1" applyBorder="1" applyAlignment="1" applyProtection="1">
      <alignment horizontal="center" vertical="top" wrapText="1"/>
    </xf>
    <xf numFmtId="0" fontId="3" fillId="0" borderId="29" xfId="0" applyFont="1" applyBorder="1" applyAlignment="1" applyProtection="1">
      <alignment horizontal="center" vertical="top" wrapText="1"/>
    </xf>
    <xf numFmtId="0" fontId="3" fillId="0" borderId="9" xfId="0" applyFont="1" applyBorder="1" applyAlignment="1" applyProtection="1">
      <alignment vertical="top" wrapText="1"/>
    </xf>
    <xf numFmtId="0" fontId="3" fillId="0" borderId="5" xfId="0" applyFont="1" applyBorder="1" applyProtection="1"/>
    <xf numFmtId="0" fontId="3" fillId="0" borderId="23" xfId="0" applyFont="1" applyBorder="1" applyAlignment="1" applyProtection="1">
      <alignment wrapText="1"/>
    </xf>
    <xf numFmtId="9" fontId="3" fillId="0" borderId="6" xfId="0" applyNumberFormat="1" applyFont="1" applyBorder="1" applyAlignment="1" applyProtection="1">
      <alignment horizontal="center" vertical="center"/>
    </xf>
    <xf numFmtId="9" fontId="10" fillId="0" borderId="6" xfId="0" applyNumberFormat="1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top" wrapText="1"/>
    </xf>
    <xf numFmtId="0" fontId="3" fillId="0" borderId="6" xfId="0" applyFont="1" applyBorder="1" applyAlignment="1" applyProtection="1">
      <alignment horizontal="center" wrapText="1"/>
    </xf>
    <xf numFmtId="9" fontId="4" fillId="2" borderId="6" xfId="0" applyNumberFormat="1" applyFont="1" applyFill="1" applyBorder="1" applyAlignment="1" applyProtection="1">
      <alignment horizontal="center" vertical="center"/>
    </xf>
    <xf numFmtId="164" fontId="3" fillId="0" borderId="11" xfId="0" applyNumberFormat="1" applyFont="1" applyBorder="1" applyAlignment="1" applyProtection="1">
      <alignment horizontal="center" vertical="center"/>
    </xf>
    <xf numFmtId="0" fontId="4" fillId="7" borderId="10" xfId="0" applyFont="1" applyFill="1" applyBorder="1" applyAlignment="1" applyProtection="1">
      <alignment horizontal="left" vertical="center" wrapText="1"/>
    </xf>
    <xf numFmtId="0" fontId="4" fillId="7" borderId="6" xfId="0" applyFont="1" applyFill="1" applyBorder="1" applyAlignment="1" applyProtection="1">
      <alignment vertical="center" wrapText="1"/>
    </xf>
    <xf numFmtId="9" fontId="4" fillId="7" borderId="6" xfId="2" applyFont="1" applyFill="1" applyBorder="1" applyAlignment="1" applyProtection="1">
      <alignment horizontal="center" vertical="center" wrapText="1"/>
    </xf>
    <xf numFmtId="9" fontId="10" fillId="5" borderId="6" xfId="0" applyNumberFormat="1" applyFont="1" applyFill="1" applyBorder="1" applyAlignment="1" applyProtection="1">
      <alignment horizontal="center" vertical="center" wrapText="1"/>
    </xf>
    <xf numFmtId="1" fontId="4" fillId="5" borderId="6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10" fontId="3" fillId="3" borderId="6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0" borderId="27" xfId="0" applyFont="1" applyBorder="1" applyAlignment="1" applyProtection="1">
      <alignment horizontal="left" vertical="center" wrapText="1"/>
    </xf>
    <xf numFmtId="0" fontId="3" fillId="0" borderId="6" xfId="0" applyFont="1" applyBorder="1" applyProtection="1"/>
    <xf numFmtId="0" fontId="3" fillId="0" borderId="13" xfId="0" applyFont="1" applyFill="1" applyBorder="1" applyAlignment="1" applyProtection="1">
      <alignment horizontal="center" vertical="top" wrapText="1"/>
    </xf>
    <xf numFmtId="0" fontId="3" fillId="0" borderId="13" xfId="0" applyFont="1" applyBorder="1" applyAlignment="1" applyProtection="1">
      <alignment horizontal="center" vertical="top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165" fontId="3" fillId="0" borderId="13" xfId="0" applyNumberFormat="1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/>
    </xf>
    <xf numFmtId="0" fontId="3" fillId="6" borderId="13" xfId="0" applyFont="1" applyFill="1" applyBorder="1" applyAlignment="1" applyProtection="1">
      <alignment horizontal="left" vertical="top" wrapText="1"/>
    </xf>
    <xf numFmtId="0" fontId="3" fillId="6" borderId="13" xfId="0" applyFont="1" applyFill="1" applyBorder="1" applyAlignment="1" applyProtection="1">
      <alignment horizontal="center" vertical="top" wrapText="1"/>
    </xf>
    <xf numFmtId="0" fontId="3" fillId="0" borderId="22" xfId="0" applyFont="1" applyBorder="1" applyAlignment="1" applyProtection="1">
      <alignment horizontal="left" vertical="center" wrapText="1"/>
    </xf>
    <xf numFmtId="0" fontId="3" fillId="0" borderId="23" xfId="0" applyFont="1" applyBorder="1" applyAlignment="1" applyProtection="1">
      <alignment vertical="center" wrapText="1"/>
    </xf>
    <xf numFmtId="0" fontId="10" fillId="0" borderId="13" xfId="0" applyFont="1" applyBorder="1" applyAlignment="1" applyProtection="1">
      <alignment horizontal="center" vertical="center" wrapText="1"/>
    </xf>
    <xf numFmtId="2" fontId="3" fillId="0" borderId="12" xfId="0" applyNumberFormat="1" applyFont="1" applyBorder="1" applyAlignment="1" applyProtection="1">
      <alignment horizontal="center" vertical="center" wrapText="1"/>
    </xf>
    <xf numFmtId="0" fontId="4" fillId="5" borderId="10" xfId="0" applyFont="1" applyFill="1" applyBorder="1" applyAlignment="1" applyProtection="1">
      <alignment horizontal="left" vertical="center" wrapText="1"/>
    </xf>
    <xf numFmtId="9" fontId="4" fillId="7" borderId="6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11" fillId="0" borderId="41" xfId="0" applyFont="1" applyBorder="1" applyAlignment="1" applyProtection="1">
      <alignment vertical="center" wrapText="1"/>
    </xf>
    <xf numFmtId="0" fontId="3" fillId="0" borderId="24" xfId="0" applyFont="1" applyBorder="1" applyAlignment="1" applyProtection="1">
      <alignment horizontal="center" vertical="top" wrapText="1"/>
    </xf>
    <xf numFmtId="165" fontId="3" fillId="0" borderId="1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left" vertical="center"/>
    </xf>
    <xf numFmtId="0" fontId="11" fillId="0" borderId="42" xfId="0" applyFont="1" applyBorder="1" applyAlignment="1" applyProtection="1">
      <alignment vertical="center" wrapText="1"/>
    </xf>
    <xf numFmtId="0" fontId="3" fillId="6" borderId="13" xfId="0" applyFont="1" applyFill="1" applyBorder="1" applyAlignment="1" applyProtection="1">
      <alignment vertical="top" wrapText="1"/>
    </xf>
    <xf numFmtId="0" fontId="3" fillId="0" borderId="22" xfId="0" applyFont="1" applyBorder="1" applyAlignment="1" applyProtection="1">
      <alignment horizontal="left" vertical="center"/>
    </xf>
    <xf numFmtId="0" fontId="4" fillId="0" borderId="23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left" vertical="center"/>
    </xf>
    <xf numFmtId="0" fontId="3" fillId="0" borderId="41" xfId="0" applyFont="1" applyBorder="1" applyAlignment="1" applyProtection="1">
      <alignment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14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vertical="center" wrapText="1"/>
    </xf>
    <xf numFmtId="0" fontId="3" fillId="0" borderId="42" xfId="0" applyFont="1" applyBorder="1" applyAlignment="1" applyProtection="1">
      <alignment vertical="center" wrapText="1"/>
    </xf>
    <xf numFmtId="0" fontId="4" fillId="5" borderId="27" xfId="0" applyFont="1" applyFill="1" applyBorder="1" applyAlignment="1" applyProtection="1">
      <alignment horizontal="left" vertical="center" wrapText="1"/>
    </xf>
    <xf numFmtId="0" fontId="3" fillId="4" borderId="18" xfId="0" applyFont="1" applyFill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vertical="top"/>
    </xf>
    <xf numFmtId="0" fontId="3" fillId="0" borderId="20" xfId="0" applyFont="1" applyBorder="1" applyAlignment="1" applyProtection="1">
      <alignment vertical="top" wrapText="1"/>
    </xf>
    <xf numFmtId="0" fontId="3" fillId="0" borderId="21" xfId="0" applyFont="1" applyBorder="1" applyAlignment="1" applyProtection="1">
      <alignment horizontal="center"/>
    </xf>
    <xf numFmtId="0" fontId="10" fillId="0" borderId="21" xfId="0" applyFont="1" applyBorder="1" applyAlignment="1" applyProtection="1">
      <alignment horizontal="center"/>
    </xf>
    <xf numFmtId="0" fontId="3" fillId="0" borderId="21" xfId="0" applyFont="1" applyBorder="1" applyProtection="1"/>
    <xf numFmtId="0" fontId="3" fillId="0" borderId="17" xfId="0" applyFont="1" applyBorder="1" applyAlignment="1" applyProtection="1">
      <alignment horizontal="center"/>
    </xf>
    <xf numFmtId="0" fontId="3" fillId="0" borderId="0" xfId="0" applyFont="1" applyAlignment="1" applyProtection="1">
      <alignment vertical="top"/>
    </xf>
  </cellXfs>
  <cellStyles count="3">
    <cellStyle name="Euro" xfId="1" xr:uid="{00000000-0005-0000-0000-000000000000}"/>
    <cellStyle name="Procent" xfId="2" builtinId="5"/>
    <cellStyle name="Standaard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opLeftCell="A2" workbookViewId="0">
      <selection activeCell="B9" sqref="B9"/>
    </sheetView>
  </sheetViews>
  <sheetFormatPr defaultColWidth="9.15234375" defaultRowHeight="12.45" x14ac:dyDescent="0.3"/>
  <cols>
    <col min="1" max="1" width="40.69140625" style="11" customWidth="1"/>
    <col min="2" max="2" width="42.15234375" style="11" bestFit="1" customWidth="1"/>
    <col min="3" max="16384" width="9.15234375" style="11"/>
  </cols>
  <sheetData>
    <row r="1" spans="1:2" ht="30.45" thickBot="1" x14ac:dyDescent="0.35">
      <c r="A1" s="9" t="s">
        <v>8</v>
      </c>
      <c r="B1" s="10"/>
    </row>
    <row r="2" spans="1:2" ht="15" customHeight="1" x14ac:dyDescent="0.3">
      <c r="A2" s="12" t="s">
        <v>17</v>
      </c>
      <c r="B2" s="13"/>
    </row>
    <row r="3" spans="1:2" ht="15" customHeight="1" x14ac:dyDescent="0.3">
      <c r="A3" s="14" t="s">
        <v>53</v>
      </c>
      <c r="B3" s="15" t="s">
        <v>125</v>
      </c>
    </row>
    <row r="4" spans="1:2" ht="15" customHeight="1" x14ac:dyDescent="0.3">
      <c r="A4" s="14" t="s">
        <v>123</v>
      </c>
      <c r="B4" s="16"/>
    </row>
    <row r="5" spans="1:2" ht="15" customHeight="1" x14ac:dyDescent="0.3">
      <c r="A5" s="14" t="s">
        <v>144</v>
      </c>
      <c r="B5" s="15" t="s">
        <v>124</v>
      </c>
    </row>
    <row r="6" spans="1:2" ht="15" customHeight="1" x14ac:dyDescent="0.3">
      <c r="A6" s="14" t="s">
        <v>1</v>
      </c>
      <c r="B6" s="17">
        <v>46100</v>
      </c>
    </row>
    <row r="7" spans="1:2" ht="15" customHeight="1" x14ac:dyDescent="0.3">
      <c r="A7" s="18"/>
      <c r="B7" s="19"/>
    </row>
    <row r="8" spans="1:2" ht="15" customHeight="1" x14ac:dyDescent="0.3">
      <c r="A8" s="20" t="s">
        <v>9</v>
      </c>
      <c r="B8" s="21">
        <v>0.15</v>
      </c>
    </row>
    <row r="9" spans="1:2" ht="15" customHeight="1" x14ac:dyDescent="0.3">
      <c r="A9" s="20" t="s">
        <v>37</v>
      </c>
      <c r="B9" s="1">
        <v>250000</v>
      </c>
    </row>
    <row r="10" spans="1:2" ht="15" customHeight="1" x14ac:dyDescent="0.3">
      <c r="A10" s="20" t="s">
        <v>11</v>
      </c>
      <c r="B10" s="22">
        <f>B9*B8</f>
        <v>37500</v>
      </c>
    </row>
    <row r="11" spans="1:2" ht="15" customHeight="1" x14ac:dyDescent="0.3">
      <c r="A11" s="20" t="s">
        <v>12</v>
      </c>
      <c r="B11" s="23">
        <f>Projectbeoordelingsformulier!H9</f>
        <v>1</v>
      </c>
    </row>
    <row r="12" spans="1:2" ht="15" customHeight="1" x14ac:dyDescent="0.3">
      <c r="A12" s="20" t="s">
        <v>13</v>
      </c>
      <c r="B12" s="2">
        <v>0.8</v>
      </c>
    </row>
    <row r="13" spans="1:2" ht="15" customHeight="1" x14ac:dyDescent="0.3">
      <c r="A13" s="20" t="s">
        <v>3</v>
      </c>
      <c r="B13" s="24">
        <f>ROUND(B11-B12,2)</f>
        <v>0.2</v>
      </c>
    </row>
    <row r="14" spans="1:2" ht="15" customHeight="1" x14ac:dyDescent="0.3">
      <c r="A14" s="20" t="s">
        <v>4</v>
      </c>
      <c r="B14" s="22">
        <f>IF(B13&lt;=0%,B8*B9*B13*B17,B8*B9*B13*B16)</f>
        <v>5625</v>
      </c>
    </row>
    <row r="15" spans="1:2" ht="15" customHeight="1" x14ac:dyDescent="0.3">
      <c r="A15" s="18"/>
      <c r="B15" s="19"/>
    </row>
    <row r="16" spans="1:2" ht="15.45" x14ac:dyDescent="0.3">
      <c r="A16" s="20" t="s">
        <v>15</v>
      </c>
      <c r="B16" s="25">
        <v>0.75</v>
      </c>
    </row>
    <row r="17" spans="1:2" ht="15.45" x14ac:dyDescent="0.3">
      <c r="A17" s="20" t="s">
        <v>16</v>
      </c>
      <c r="B17" s="25">
        <v>2.5</v>
      </c>
    </row>
    <row r="18" spans="1:2" ht="15" customHeight="1" thickBot="1" x14ac:dyDescent="0.35">
      <c r="A18" s="26"/>
      <c r="B18" s="27"/>
    </row>
    <row r="20" spans="1:2" x14ac:dyDescent="0.3">
      <c r="A20" s="28" t="s">
        <v>38</v>
      </c>
    </row>
  </sheetData>
  <sheetProtection algorithmName="SHA-512" hashValue="KFyEoIh6JraXaWkSIGsSjR1Mlz3Ti6uFivGx9FbKcRXQnwWYjhYk8bv3EpGLcqbhskEclhlgVzf3mPiXiSf7nw==" saltValue="uLVp1lhiQq15vXEd7hvOTg==" spinCount="100000" sheet="1" selectLockedCells="1"/>
  <mergeCells count="5">
    <mergeCell ref="A18:B18"/>
    <mergeCell ref="A1:B1"/>
    <mergeCell ref="A7:B7"/>
    <mergeCell ref="A2:B2"/>
    <mergeCell ref="A15:B1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11"/>
  <sheetViews>
    <sheetView tabSelected="1" zoomScaleNormal="115" zoomScaleSheetLayoutView="85" workbookViewId="0">
      <selection activeCell="F28" sqref="F28"/>
    </sheetView>
  </sheetViews>
  <sheetFormatPr defaultColWidth="9.15234375" defaultRowHeight="12.45" x14ac:dyDescent="0.3"/>
  <cols>
    <col min="1" max="1" width="9.69140625" style="121" bestFit="1" customWidth="1"/>
    <col min="2" max="2" width="61.53515625" style="38" customWidth="1"/>
    <col min="3" max="3" width="9.84375" style="41" bestFit="1" customWidth="1"/>
    <col min="4" max="4" width="9.3828125" style="42" bestFit="1" customWidth="1"/>
    <col min="5" max="5" width="9.84375" style="11" customWidth="1"/>
    <col min="6" max="6" width="8.69140625" style="11" customWidth="1"/>
    <col min="7" max="7" width="23.3828125" style="41" bestFit="1" customWidth="1"/>
    <col min="8" max="8" width="20.3046875" style="41" bestFit="1" customWidth="1"/>
    <col min="9" max="9" width="24" style="41" customWidth="1"/>
    <col min="10" max="16384" width="9.15234375" style="11"/>
  </cols>
  <sheetData>
    <row r="1" spans="1:9" ht="12.9" thickBot="1" x14ac:dyDescent="0.35">
      <c r="A1" s="29" t="s">
        <v>0</v>
      </c>
      <c r="B1" s="30"/>
      <c r="C1" s="30"/>
      <c r="D1" s="30"/>
      <c r="E1" s="30"/>
      <c r="F1" s="30"/>
      <c r="G1" s="30"/>
      <c r="H1" s="30"/>
      <c r="I1" s="31"/>
    </row>
    <row r="2" spans="1:9" s="38" customFormat="1" x14ac:dyDescent="0.3">
      <c r="A2" s="32"/>
      <c r="B2" s="33"/>
      <c r="C2" s="34"/>
      <c r="D2" s="35"/>
      <c r="E2" s="33"/>
      <c r="F2" s="36">
        <v>5</v>
      </c>
      <c r="G2" s="37" t="s">
        <v>5</v>
      </c>
      <c r="H2" s="37"/>
      <c r="I2" s="37"/>
    </row>
    <row r="3" spans="1:9" ht="12.9" x14ac:dyDescent="0.3">
      <c r="A3" s="39" t="str">
        <f>IF(rekenmodel!A3="","",rekenmodel!A3)</f>
        <v>Naam</v>
      </c>
      <c r="B3" s="40" t="str">
        <f>IF(rekenmodel!B3="","",rekenmodel!B3)</f>
        <v>Globale Visuele weginspectie</v>
      </c>
      <c r="E3" s="41"/>
      <c r="F3" s="36">
        <v>3</v>
      </c>
      <c r="G3" s="43" t="s">
        <v>109</v>
      </c>
      <c r="H3" s="44"/>
      <c r="I3" s="45"/>
    </row>
    <row r="4" spans="1:9" ht="12.75" customHeight="1" x14ac:dyDescent="0.3">
      <c r="A4" s="46" t="str">
        <f>IF(rekenmodel!A4="","",rekenmodel!A4)</f>
        <v xml:space="preserve"> </v>
      </c>
      <c r="B4" s="47" t="str">
        <f>IF(rekenmodel!B4="","",rekenmodel!B4)</f>
        <v/>
      </c>
      <c r="E4" s="41"/>
      <c r="F4" s="48">
        <v>1</v>
      </c>
      <c r="G4" s="49" t="s">
        <v>110</v>
      </c>
      <c r="H4" s="49"/>
      <c r="I4" s="49"/>
    </row>
    <row r="5" spans="1:9" ht="25.75" x14ac:dyDescent="0.3">
      <c r="A5" s="46" t="str">
        <f>IF(rekenmodel!A5="","",rekenmodel!A5)</f>
        <v>Zaaknr.</v>
      </c>
      <c r="B5" s="47" t="str">
        <f>IF(rekenmodel!B5="","",rekenmodel!B5)</f>
        <v>I260200008</v>
      </c>
      <c r="E5" s="41"/>
      <c r="F5" s="48"/>
      <c r="G5" s="49"/>
      <c r="H5" s="49"/>
      <c r="I5" s="49"/>
    </row>
    <row r="6" spans="1:9" ht="12.75" customHeight="1" x14ac:dyDescent="0.3">
      <c r="A6" s="50" t="str">
        <f>IF(rekenmodel!A6="","",rekenmodel!A6)</f>
        <v>Datum</v>
      </c>
      <c r="B6" s="51">
        <f>IF(rekenmodel!B6="","",rekenmodel!B6)</f>
        <v>46100</v>
      </c>
      <c r="E6" s="41"/>
      <c r="F6" s="48">
        <v>0</v>
      </c>
      <c r="G6" s="49" t="s">
        <v>111</v>
      </c>
      <c r="H6" s="49"/>
      <c r="I6" s="49"/>
    </row>
    <row r="7" spans="1:9" ht="12.9" thickBot="1" x14ac:dyDescent="0.35">
      <c r="A7" s="52"/>
      <c r="B7" s="53"/>
      <c r="C7" s="54"/>
      <c r="D7" s="55"/>
      <c r="E7" s="54"/>
      <c r="F7" s="48"/>
      <c r="G7" s="49"/>
      <c r="H7" s="49"/>
      <c r="I7" s="49"/>
    </row>
    <row r="8" spans="1:9" ht="38.25" customHeight="1" x14ac:dyDescent="0.3">
      <c r="A8" s="56"/>
      <c r="B8" s="57" t="s">
        <v>10</v>
      </c>
      <c r="C8" s="58" t="s">
        <v>18</v>
      </c>
      <c r="D8" s="59" t="s">
        <v>112</v>
      </c>
      <c r="E8" s="60" t="s">
        <v>6</v>
      </c>
      <c r="F8" s="60" t="s">
        <v>19</v>
      </c>
      <c r="G8" s="58" t="s">
        <v>7</v>
      </c>
      <c r="H8" s="58" t="s">
        <v>20</v>
      </c>
      <c r="I8" s="61" t="s">
        <v>14</v>
      </c>
    </row>
    <row r="9" spans="1:9" x14ac:dyDescent="0.3">
      <c r="A9" s="62"/>
      <c r="B9" s="63"/>
      <c r="C9" s="64">
        <f>C10+C27+C44+C61+C78+C95</f>
        <v>1</v>
      </c>
      <c r="D9" s="65">
        <f>D10+D27+D44+D61+D78+D95</f>
        <v>1</v>
      </c>
      <c r="E9" s="66"/>
      <c r="F9" s="66"/>
      <c r="G9" s="67" t="s">
        <v>2</v>
      </c>
      <c r="H9" s="68">
        <f>H10+H27+H44+H61+H78+H95</f>
        <v>1</v>
      </c>
      <c r="I9" s="69">
        <f>I10+I27+I44+I61+I78+I95</f>
        <v>37500</v>
      </c>
    </row>
    <row r="10" spans="1:9" s="78" customFormat="1" ht="15" customHeight="1" x14ac:dyDescent="0.4">
      <c r="A10" s="70">
        <v>1</v>
      </c>
      <c r="B10" s="71" t="s">
        <v>126</v>
      </c>
      <c r="C10" s="72">
        <v>0.1</v>
      </c>
      <c r="D10" s="73">
        <f>SUM(D11:D25)</f>
        <v>0.1</v>
      </c>
      <c r="E10" s="74">
        <f>SUM(E11:E25)</f>
        <v>5</v>
      </c>
      <c r="F10" s="75"/>
      <c r="G10" s="76">
        <f>SUM(G11:G25)</f>
        <v>5</v>
      </c>
      <c r="H10" s="77">
        <f>G10/E10*C10</f>
        <v>0.1</v>
      </c>
      <c r="I10" s="3">
        <f>C10*rekenmodel!B10</f>
        <v>3750</v>
      </c>
    </row>
    <row r="11" spans="1:9" s="78" customFormat="1" x14ac:dyDescent="0.3">
      <c r="A11" s="79" t="s">
        <v>21</v>
      </c>
      <c r="B11" s="80" t="s">
        <v>127</v>
      </c>
      <c r="C11" s="81">
        <v>1</v>
      </c>
      <c r="D11" s="8">
        <f>$C$10/(SUM($C$11:$C$25))*C11</f>
        <v>0.1</v>
      </c>
      <c r="E11" s="82">
        <f>C11*$F$2</f>
        <v>5</v>
      </c>
      <c r="F11" s="4">
        <v>5</v>
      </c>
      <c r="G11" s="84">
        <f>C11*F11</f>
        <v>5</v>
      </c>
      <c r="H11" s="85"/>
      <c r="I11" s="5">
        <f>$I$10/$E$10*E11</f>
        <v>3750</v>
      </c>
    </row>
    <row r="12" spans="1:9" s="78" customFormat="1" hidden="1" x14ac:dyDescent="0.4">
      <c r="A12" s="86" t="s">
        <v>22</v>
      </c>
      <c r="B12" s="87"/>
      <c r="C12" s="88">
        <v>0</v>
      </c>
      <c r="D12" s="8">
        <f t="shared" ref="D12:D25" si="0">$C$10/(SUM($C$11:$C$25))*C12</f>
        <v>0</v>
      </c>
      <c r="E12" s="82">
        <f t="shared" ref="E12:E25" si="1">C12*$F$2</f>
        <v>0</v>
      </c>
      <c r="F12" s="83">
        <v>5</v>
      </c>
      <c r="G12" s="84">
        <f>C12*F12</f>
        <v>0</v>
      </c>
      <c r="H12" s="85"/>
      <c r="I12" s="5">
        <f>$I$10/$E$10*E12</f>
        <v>0</v>
      </c>
    </row>
    <row r="13" spans="1:9" s="78" customFormat="1" hidden="1" x14ac:dyDescent="0.4">
      <c r="A13" s="86" t="s">
        <v>23</v>
      </c>
      <c r="B13" s="87"/>
      <c r="C13" s="88">
        <v>0</v>
      </c>
      <c r="D13" s="8">
        <f t="shared" si="0"/>
        <v>0</v>
      </c>
      <c r="E13" s="82">
        <f t="shared" si="1"/>
        <v>0</v>
      </c>
      <c r="F13" s="83">
        <v>5</v>
      </c>
      <c r="G13" s="84">
        <f>C13*F13</f>
        <v>0</v>
      </c>
      <c r="H13" s="85"/>
      <c r="I13" s="5">
        <f t="shared" ref="I13:I25" si="2">$I$10/$E$10*E13</f>
        <v>0</v>
      </c>
    </row>
    <row r="14" spans="1:9" s="78" customFormat="1" hidden="1" x14ac:dyDescent="0.4">
      <c r="A14" s="86" t="s">
        <v>40</v>
      </c>
      <c r="B14" s="87"/>
      <c r="C14" s="88">
        <v>0</v>
      </c>
      <c r="D14" s="8">
        <f t="shared" si="0"/>
        <v>0</v>
      </c>
      <c r="E14" s="82">
        <f t="shared" si="1"/>
        <v>0</v>
      </c>
      <c r="F14" s="83">
        <v>5</v>
      </c>
      <c r="G14" s="84">
        <f t="shared" ref="G14:G25" si="3">C14*F14</f>
        <v>0</v>
      </c>
      <c r="H14" s="85"/>
      <c r="I14" s="5">
        <f t="shared" si="2"/>
        <v>0</v>
      </c>
    </row>
    <row r="15" spans="1:9" s="78" customFormat="1" hidden="1" x14ac:dyDescent="0.4">
      <c r="A15" s="86" t="s">
        <v>41</v>
      </c>
      <c r="B15" s="87"/>
      <c r="C15" s="88">
        <v>0</v>
      </c>
      <c r="D15" s="8">
        <f t="shared" si="0"/>
        <v>0</v>
      </c>
      <c r="E15" s="82">
        <f t="shared" si="1"/>
        <v>0</v>
      </c>
      <c r="F15" s="83">
        <v>5</v>
      </c>
      <c r="G15" s="84">
        <f t="shared" si="3"/>
        <v>0</v>
      </c>
      <c r="H15" s="85"/>
      <c r="I15" s="5">
        <f t="shared" si="2"/>
        <v>0</v>
      </c>
    </row>
    <row r="16" spans="1:9" s="78" customFormat="1" hidden="1" x14ac:dyDescent="0.4">
      <c r="A16" s="86" t="s">
        <v>42</v>
      </c>
      <c r="B16" s="87"/>
      <c r="C16" s="88">
        <v>0</v>
      </c>
      <c r="D16" s="8">
        <f t="shared" si="0"/>
        <v>0</v>
      </c>
      <c r="E16" s="82">
        <f t="shared" si="1"/>
        <v>0</v>
      </c>
      <c r="F16" s="83">
        <v>5</v>
      </c>
      <c r="G16" s="84">
        <f t="shared" si="3"/>
        <v>0</v>
      </c>
      <c r="H16" s="85"/>
      <c r="I16" s="5">
        <f t="shared" si="2"/>
        <v>0</v>
      </c>
    </row>
    <row r="17" spans="1:9" s="78" customFormat="1" hidden="1" x14ac:dyDescent="0.4">
      <c r="A17" s="86" t="s">
        <v>43</v>
      </c>
      <c r="B17" s="87"/>
      <c r="C17" s="88">
        <v>0</v>
      </c>
      <c r="D17" s="8">
        <f t="shared" si="0"/>
        <v>0</v>
      </c>
      <c r="E17" s="82">
        <f t="shared" si="1"/>
        <v>0</v>
      </c>
      <c r="F17" s="83">
        <v>5</v>
      </c>
      <c r="G17" s="84">
        <f t="shared" si="3"/>
        <v>0</v>
      </c>
      <c r="H17" s="85"/>
      <c r="I17" s="5">
        <f t="shared" si="2"/>
        <v>0</v>
      </c>
    </row>
    <row r="18" spans="1:9" s="78" customFormat="1" hidden="1" x14ac:dyDescent="0.4">
      <c r="A18" s="86" t="s">
        <v>54</v>
      </c>
      <c r="B18" s="87"/>
      <c r="C18" s="88">
        <v>0</v>
      </c>
      <c r="D18" s="8">
        <f t="shared" si="0"/>
        <v>0</v>
      </c>
      <c r="E18" s="82">
        <f t="shared" si="1"/>
        <v>0</v>
      </c>
      <c r="F18" s="83">
        <v>5</v>
      </c>
      <c r="G18" s="84">
        <f t="shared" si="3"/>
        <v>0</v>
      </c>
      <c r="H18" s="85"/>
      <c r="I18" s="5">
        <f t="shared" si="2"/>
        <v>0</v>
      </c>
    </row>
    <row r="19" spans="1:9" s="78" customFormat="1" hidden="1" x14ac:dyDescent="0.4">
      <c r="A19" s="86" t="s">
        <v>60</v>
      </c>
      <c r="B19" s="87"/>
      <c r="C19" s="88">
        <v>0</v>
      </c>
      <c r="D19" s="8">
        <f t="shared" si="0"/>
        <v>0</v>
      </c>
      <c r="E19" s="82">
        <f t="shared" si="1"/>
        <v>0</v>
      </c>
      <c r="F19" s="83">
        <v>5</v>
      </c>
      <c r="G19" s="84">
        <f t="shared" si="3"/>
        <v>0</v>
      </c>
      <c r="H19" s="85"/>
      <c r="I19" s="5">
        <f t="shared" si="2"/>
        <v>0</v>
      </c>
    </row>
    <row r="20" spans="1:9" s="78" customFormat="1" hidden="1" x14ac:dyDescent="0.4">
      <c r="A20" s="86" t="s">
        <v>61</v>
      </c>
      <c r="B20" s="87"/>
      <c r="C20" s="88">
        <v>0</v>
      </c>
      <c r="D20" s="8">
        <f t="shared" si="0"/>
        <v>0</v>
      </c>
      <c r="E20" s="82">
        <f t="shared" si="1"/>
        <v>0</v>
      </c>
      <c r="F20" s="83">
        <v>5</v>
      </c>
      <c r="G20" s="84">
        <f t="shared" si="3"/>
        <v>0</v>
      </c>
      <c r="H20" s="85"/>
      <c r="I20" s="5">
        <f t="shared" si="2"/>
        <v>0</v>
      </c>
    </row>
    <row r="21" spans="1:9" s="78" customFormat="1" hidden="1" x14ac:dyDescent="0.4">
      <c r="A21" s="86" t="s">
        <v>62</v>
      </c>
      <c r="B21" s="87"/>
      <c r="C21" s="88">
        <v>0</v>
      </c>
      <c r="D21" s="8">
        <f t="shared" si="0"/>
        <v>0</v>
      </c>
      <c r="E21" s="82">
        <f t="shared" si="1"/>
        <v>0</v>
      </c>
      <c r="F21" s="83">
        <v>5</v>
      </c>
      <c r="G21" s="84">
        <f t="shared" si="3"/>
        <v>0</v>
      </c>
      <c r="H21" s="85"/>
      <c r="I21" s="5">
        <f t="shared" si="2"/>
        <v>0</v>
      </c>
    </row>
    <row r="22" spans="1:9" s="78" customFormat="1" hidden="1" x14ac:dyDescent="0.4">
      <c r="A22" s="86" t="s">
        <v>63</v>
      </c>
      <c r="B22" s="87"/>
      <c r="C22" s="88">
        <v>0</v>
      </c>
      <c r="D22" s="8">
        <f t="shared" si="0"/>
        <v>0</v>
      </c>
      <c r="E22" s="82">
        <f t="shared" si="1"/>
        <v>0</v>
      </c>
      <c r="F22" s="83">
        <v>5</v>
      </c>
      <c r="G22" s="84">
        <f t="shared" si="3"/>
        <v>0</v>
      </c>
      <c r="H22" s="85"/>
      <c r="I22" s="5">
        <f t="shared" si="2"/>
        <v>0</v>
      </c>
    </row>
    <row r="23" spans="1:9" s="78" customFormat="1" hidden="1" x14ac:dyDescent="0.4">
      <c r="A23" s="86" t="s">
        <v>64</v>
      </c>
      <c r="B23" s="87"/>
      <c r="C23" s="88">
        <v>0</v>
      </c>
      <c r="D23" s="8">
        <f t="shared" si="0"/>
        <v>0</v>
      </c>
      <c r="E23" s="82">
        <f t="shared" si="1"/>
        <v>0</v>
      </c>
      <c r="F23" s="83">
        <v>5</v>
      </c>
      <c r="G23" s="84">
        <f t="shared" si="3"/>
        <v>0</v>
      </c>
      <c r="H23" s="85"/>
      <c r="I23" s="5">
        <f t="shared" si="2"/>
        <v>0</v>
      </c>
    </row>
    <row r="24" spans="1:9" s="78" customFormat="1" hidden="1" x14ac:dyDescent="0.4">
      <c r="A24" s="86" t="s">
        <v>65</v>
      </c>
      <c r="B24" s="87"/>
      <c r="C24" s="88">
        <v>0</v>
      </c>
      <c r="D24" s="8">
        <f t="shared" si="0"/>
        <v>0</v>
      </c>
      <c r="E24" s="82">
        <f t="shared" si="1"/>
        <v>0</v>
      </c>
      <c r="F24" s="83">
        <v>5</v>
      </c>
      <c r="G24" s="84">
        <f t="shared" si="3"/>
        <v>0</v>
      </c>
      <c r="H24" s="85"/>
      <c r="I24" s="5">
        <f t="shared" si="2"/>
        <v>0</v>
      </c>
    </row>
    <row r="25" spans="1:9" s="78" customFormat="1" hidden="1" x14ac:dyDescent="0.4">
      <c r="A25" s="86" t="s">
        <v>66</v>
      </c>
      <c r="B25" s="87"/>
      <c r="C25" s="88">
        <v>0</v>
      </c>
      <c r="D25" s="8">
        <f t="shared" si="0"/>
        <v>0</v>
      </c>
      <c r="E25" s="82">
        <f t="shared" si="1"/>
        <v>0</v>
      </c>
      <c r="F25" s="83">
        <v>5</v>
      </c>
      <c r="G25" s="84">
        <f t="shared" si="3"/>
        <v>0</v>
      </c>
      <c r="H25" s="85"/>
      <c r="I25" s="5">
        <f t="shared" si="2"/>
        <v>0</v>
      </c>
    </row>
    <row r="26" spans="1:9" s="78" customFormat="1" ht="15" customHeight="1" x14ac:dyDescent="0.4">
      <c r="A26" s="89"/>
      <c r="B26" s="90"/>
      <c r="C26" s="84"/>
      <c r="D26" s="91"/>
      <c r="E26" s="84"/>
      <c r="F26" s="84"/>
      <c r="G26" s="84"/>
      <c r="H26" s="85"/>
      <c r="I26" s="92"/>
    </row>
    <row r="27" spans="1:9" s="95" customFormat="1" ht="12.9" thickBot="1" x14ac:dyDescent="0.45">
      <c r="A27" s="93" t="s">
        <v>33</v>
      </c>
      <c r="B27" s="71" t="s">
        <v>133</v>
      </c>
      <c r="C27" s="94">
        <v>0.3</v>
      </c>
      <c r="D27" s="73">
        <f>SUM(D28:D42)</f>
        <v>0.3</v>
      </c>
      <c r="E27" s="74">
        <f>SUM(E28:E42)</f>
        <v>10</v>
      </c>
      <c r="F27" s="75"/>
      <c r="G27" s="76">
        <f>SUM(G28:G42)</f>
        <v>10</v>
      </c>
      <c r="H27" s="77">
        <f>G27/E27*C27</f>
        <v>0.3</v>
      </c>
      <c r="I27" s="3">
        <f>C27*rekenmodel!B10</f>
        <v>11250</v>
      </c>
    </row>
    <row r="28" spans="1:9" s="95" customFormat="1" ht="42.45" customHeight="1" thickBot="1" x14ac:dyDescent="0.45">
      <c r="A28" s="79" t="s">
        <v>24</v>
      </c>
      <c r="B28" s="96" t="s">
        <v>128</v>
      </c>
      <c r="C28" s="81">
        <v>1</v>
      </c>
      <c r="D28" s="8">
        <f>$C$27/(SUM($C$28:$C$42))*C28</f>
        <v>0.15</v>
      </c>
      <c r="E28" s="97">
        <f>C28*$F$2</f>
        <v>5</v>
      </c>
      <c r="F28" s="4">
        <v>5</v>
      </c>
      <c r="G28" s="84">
        <f>F28*C28</f>
        <v>5</v>
      </c>
      <c r="H28" s="98"/>
      <c r="I28" s="5">
        <f>$I$27/$E$27*E28</f>
        <v>5625</v>
      </c>
    </row>
    <row r="29" spans="1:9" s="95" customFormat="1" ht="16.850000000000001" customHeight="1" thickBot="1" x14ac:dyDescent="0.45">
      <c r="A29" s="99" t="s">
        <v>39</v>
      </c>
      <c r="B29" s="100" t="s">
        <v>129</v>
      </c>
      <c r="C29" s="81">
        <v>1</v>
      </c>
      <c r="D29" s="8">
        <f t="shared" ref="D29:D42" si="4">$C$27/(SUM($C$28:$C$42))*C29</f>
        <v>0.15</v>
      </c>
      <c r="E29" s="82">
        <f t="shared" ref="E29:E42" si="5">C29*$F$2</f>
        <v>5</v>
      </c>
      <c r="F29" s="4">
        <v>5</v>
      </c>
      <c r="G29" s="84">
        <f>F29*C29</f>
        <v>5</v>
      </c>
      <c r="H29" s="98"/>
      <c r="I29" s="5">
        <f>$I$27/$E$27*E29</f>
        <v>5625</v>
      </c>
    </row>
    <row r="30" spans="1:9" s="95" customFormat="1" hidden="1" x14ac:dyDescent="0.4">
      <c r="A30" s="99" t="s">
        <v>49</v>
      </c>
      <c r="B30" s="101"/>
      <c r="C30" s="88">
        <v>0</v>
      </c>
      <c r="D30" s="8">
        <f t="shared" si="4"/>
        <v>0</v>
      </c>
      <c r="E30" s="82">
        <f t="shared" si="5"/>
        <v>0</v>
      </c>
      <c r="F30" s="83">
        <v>5</v>
      </c>
      <c r="G30" s="84">
        <f t="shared" ref="G30:G42" si="6">F30*C30</f>
        <v>0</v>
      </c>
      <c r="H30" s="98"/>
      <c r="I30" s="5">
        <f t="shared" ref="I30:I42" si="7">$I$27/$E$27*E30</f>
        <v>0</v>
      </c>
    </row>
    <row r="31" spans="1:9" s="95" customFormat="1" hidden="1" x14ac:dyDescent="0.4">
      <c r="A31" s="99" t="s">
        <v>50</v>
      </c>
      <c r="B31" s="101"/>
      <c r="C31" s="88">
        <v>0</v>
      </c>
      <c r="D31" s="8">
        <f t="shared" si="4"/>
        <v>0</v>
      </c>
      <c r="E31" s="82">
        <f t="shared" si="5"/>
        <v>0</v>
      </c>
      <c r="F31" s="83">
        <v>5</v>
      </c>
      <c r="G31" s="84">
        <f t="shared" si="6"/>
        <v>0</v>
      </c>
      <c r="H31" s="98"/>
      <c r="I31" s="5">
        <f t="shared" si="7"/>
        <v>0</v>
      </c>
    </row>
    <row r="32" spans="1:9" s="95" customFormat="1" hidden="1" x14ac:dyDescent="0.4">
      <c r="A32" s="99" t="s">
        <v>51</v>
      </c>
      <c r="B32" s="101"/>
      <c r="C32" s="88">
        <v>0</v>
      </c>
      <c r="D32" s="8">
        <f t="shared" si="4"/>
        <v>0</v>
      </c>
      <c r="E32" s="82">
        <f t="shared" si="5"/>
        <v>0</v>
      </c>
      <c r="F32" s="83">
        <v>5</v>
      </c>
      <c r="G32" s="84">
        <f t="shared" si="6"/>
        <v>0</v>
      </c>
      <c r="H32" s="98"/>
      <c r="I32" s="5">
        <f t="shared" si="7"/>
        <v>0</v>
      </c>
    </row>
    <row r="33" spans="1:11" s="95" customFormat="1" hidden="1" x14ac:dyDescent="0.4">
      <c r="A33" s="99" t="s">
        <v>52</v>
      </c>
      <c r="B33" s="101"/>
      <c r="C33" s="88">
        <v>0</v>
      </c>
      <c r="D33" s="8">
        <f t="shared" si="4"/>
        <v>0</v>
      </c>
      <c r="E33" s="82">
        <f t="shared" si="5"/>
        <v>0</v>
      </c>
      <c r="F33" s="83">
        <v>5</v>
      </c>
      <c r="G33" s="84">
        <f t="shared" si="6"/>
        <v>0</v>
      </c>
      <c r="H33" s="98"/>
      <c r="I33" s="5">
        <f t="shared" si="7"/>
        <v>0</v>
      </c>
    </row>
    <row r="34" spans="1:11" s="95" customFormat="1" hidden="1" x14ac:dyDescent="0.4">
      <c r="A34" s="99" t="s">
        <v>67</v>
      </c>
      <c r="B34" s="101"/>
      <c r="C34" s="88">
        <v>0</v>
      </c>
      <c r="D34" s="8">
        <f t="shared" si="4"/>
        <v>0</v>
      </c>
      <c r="E34" s="82">
        <f t="shared" si="5"/>
        <v>0</v>
      </c>
      <c r="F34" s="83">
        <v>5</v>
      </c>
      <c r="G34" s="84">
        <f t="shared" si="6"/>
        <v>0</v>
      </c>
      <c r="H34" s="98"/>
      <c r="I34" s="5">
        <f t="shared" si="7"/>
        <v>0</v>
      </c>
    </row>
    <row r="35" spans="1:11" s="95" customFormat="1" hidden="1" x14ac:dyDescent="0.4">
      <c r="A35" s="99" t="s">
        <v>68</v>
      </c>
      <c r="B35" s="101"/>
      <c r="C35" s="88">
        <v>0</v>
      </c>
      <c r="D35" s="8">
        <f t="shared" si="4"/>
        <v>0</v>
      </c>
      <c r="E35" s="82">
        <f t="shared" si="5"/>
        <v>0</v>
      </c>
      <c r="F35" s="83">
        <v>5</v>
      </c>
      <c r="G35" s="84">
        <f t="shared" si="6"/>
        <v>0</v>
      </c>
      <c r="H35" s="98"/>
      <c r="I35" s="5">
        <f t="shared" si="7"/>
        <v>0</v>
      </c>
    </row>
    <row r="36" spans="1:11" s="95" customFormat="1" hidden="1" x14ac:dyDescent="0.4">
      <c r="A36" s="99" t="s">
        <v>69</v>
      </c>
      <c r="B36" s="101"/>
      <c r="C36" s="88">
        <v>0</v>
      </c>
      <c r="D36" s="8">
        <f t="shared" si="4"/>
        <v>0</v>
      </c>
      <c r="E36" s="82">
        <f t="shared" si="5"/>
        <v>0</v>
      </c>
      <c r="F36" s="83">
        <v>5</v>
      </c>
      <c r="G36" s="84">
        <f t="shared" si="6"/>
        <v>0</v>
      </c>
      <c r="H36" s="98"/>
      <c r="I36" s="5">
        <f t="shared" si="7"/>
        <v>0</v>
      </c>
    </row>
    <row r="37" spans="1:11" s="95" customFormat="1" hidden="1" x14ac:dyDescent="0.4">
      <c r="A37" s="99" t="s">
        <v>70</v>
      </c>
      <c r="B37" s="101"/>
      <c r="C37" s="88">
        <v>0</v>
      </c>
      <c r="D37" s="8">
        <f t="shared" si="4"/>
        <v>0</v>
      </c>
      <c r="E37" s="82">
        <f t="shared" si="5"/>
        <v>0</v>
      </c>
      <c r="F37" s="83">
        <v>5</v>
      </c>
      <c r="G37" s="84">
        <f t="shared" si="6"/>
        <v>0</v>
      </c>
      <c r="H37" s="98"/>
      <c r="I37" s="5">
        <f t="shared" si="7"/>
        <v>0</v>
      </c>
    </row>
    <row r="38" spans="1:11" s="95" customFormat="1" hidden="1" x14ac:dyDescent="0.4">
      <c r="A38" s="99" t="s">
        <v>71</v>
      </c>
      <c r="B38" s="101"/>
      <c r="C38" s="88">
        <v>0</v>
      </c>
      <c r="D38" s="8">
        <f t="shared" si="4"/>
        <v>0</v>
      </c>
      <c r="E38" s="82">
        <f t="shared" si="5"/>
        <v>0</v>
      </c>
      <c r="F38" s="83">
        <v>5</v>
      </c>
      <c r="G38" s="84">
        <f t="shared" si="6"/>
        <v>0</v>
      </c>
      <c r="H38" s="98"/>
      <c r="I38" s="5">
        <f t="shared" si="7"/>
        <v>0</v>
      </c>
    </row>
    <row r="39" spans="1:11" s="95" customFormat="1" hidden="1" x14ac:dyDescent="0.4">
      <c r="A39" s="99" t="s">
        <v>72</v>
      </c>
      <c r="B39" s="101"/>
      <c r="C39" s="88">
        <v>0</v>
      </c>
      <c r="D39" s="8">
        <f t="shared" si="4"/>
        <v>0</v>
      </c>
      <c r="E39" s="82">
        <f t="shared" si="5"/>
        <v>0</v>
      </c>
      <c r="F39" s="83">
        <v>5</v>
      </c>
      <c r="G39" s="84">
        <f t="shared" si="6"/>
        <v>0</v>
      </c>
      <c r="H39" s="98"/>
      <c r="I39" s="5">
        <f t="shared" si="7"/>
        <v>0</v>
      </c>
    </row>
    <row r="40" spans="1:11" s="95" customFormat="1" hidden="1" x14ac:dyDescent="0.4">
      <c r="A40" s="99" t="s">
        <v>73</v>
      </c>
      <c r="B40" s="101"/>
      <c r="C40" s="88">
        <v>0</v>
      </c>
      <c r="D40" s="8">
        <f t="shared" si="4"/>
        <v>0</v>
      </c>
      <c r="E40" s="82">
        <f t="shared" si="5"/>
        <v>0</v>
      </c>
      <c r="F40" s="83">
        <v>5</v>
      </c>
      <c r="G40" s="84">
        <f t="shared" si="6"/>
        <v>0</v>
      </c>
      <c r="H40" s="98"/>
      <c r="I40" s="5">
        <f t="shared" si="7"/>
        <v>0</v>
      </c>
    </row>
    <row r="41" spans="1:11" s="95" customFormat="1" hidden="1" x14ac:dyDescent="0.4">
      <c r="A41" s="99" t="s">
        <v>74</v>
      </c>
      <c r="B41" s="101"/>
      <c r="C41" s="88">
        <v>0</v>
      </c>
      <c r="D41" s="8">
        <f t="shared" si="4"/>
        <v>0</v>
      </c>
      <c r="E41" s="82">
        <f t="shared" si="5"/>
        <v>0</v>
      </c>
      <c r="F41" s="83">
        <v>5</v>
      </c>
      <c r="G41" s="84">
        <f t="shared" si="6"/>
        <v>0</v>
      </c>
      <c r="H41" s="98"/>
      <c r="I41" s="5">
        <f t="shared" si="7"/>
        <v>0</v>
      </c>
    </row>
    <row r="42" spans="1:11" s="95" customFormat="1" hidden="1" x14ac:dyDescent="0.4">
      <c r="A42" s="99" t="s">
        <v>75</v>
      </c>
      <c r="B42" s="101"/>
      <c r="C42" s="88">
        <v>0</v>
      </c>
      <c r="D42" s="8">
        <f t="shared" si="4"/>
        <v>0</v>
      </c>
      <c r="E42" s="82">
        <f t="shared" si="5"/>
        <v>0</v>
      </c>
      <c r="F42" s="83">
        <v>5</v>
      </c>
      <c r="G42" s="84">
        <f t="shared" si="6"/>
        <v>0</v>
      </c>
      <c r="H42" s="98"/>
      <c r="I42" s="5">
        <f t="shared" si="7"/>
        <v>0</v>
      </c>
    </row>
    <row r="43" spans="1:11" s="95" customFormat="1" ht="15" customHeight="1" x14ac:dyDescent="0.4">
      <c r="A43" s="102"/>
      <c r="B43" s="103"/>
      <c r="C43" s="104"/>
      <c r="D43" s="105"/>
      <c r="E43" s="84"/>
      <c r="F43" s="84"/>
      <c r="G43" s="84"/>
      <c r="H43" s="98"/>
      <c r="I43" s="92"/>
    </row>
    <row r="44" spans="1:11" s="95" customFormat="1" ht="15" customHeight="1" thickBot="1" x14ac:dyDescent="0.45">
      <c r="A44" s="93" t="s">
        <v>34</v>
      </c>
      <c r="B44" s="71" t="s">
        <v>134</v>
      </c>
      <c r="C44" s="94">
        <v>0.2</v>
      </c>
      <c r="D44" s="73">
        <f>SUM(D45:D59)</f>
        <v>0.2</v>
      </c>
      <c r="E44" s="74">
        <f>SUM(E45:E59)</f>
        <v>15</v>
      </c>
      <c r="F44" s="75"/>
      <c r="G44" s="76">
        <f>SUM(G45:G59)</f>
        <v>15</v>
      </c>
      <c r="H44" s="77">
        <f>G44/E44*C44</f>
        <v>0.2</v>
      </c>
      <c r="I44" s="3">
        <f>C44*rekenmodel!B10</f>
        <v>7500</v>
      </c>
    </row>
    <row r="45" spans="1:11" s="95" customFormat="1" ht="44.6" customHeight="1" thickBot="1" x14ac:dyDescent="0.45">
      <c r="A45" s="106" t="s">
        <v>25</v>
      </c>
      <c r="B45" s="107" t="s">
        <v>130</v>
      </c>
      <c r="C45" s="81">
        <v>1</v>
      </c>
      <c r="D45" s="8">
        <f>$C$44/(SUM($C$45:$C$59))*C45</f>
        <v>6.6666666666666666E-2</v>
      </c>
      <c r="E45" s="108">
        <f>C45*$F$2</f>
        <v>5</v>
      </c>
      <c r="F45" s="4">
        <v>5</v>
      </c>
      <c r="G45" s="84">
        <f>F45*C45</f>
        <v>5</v>
      </c>
      <c r="H45" s="104"/>
      <c r="I45" s="5">
        <f>$I$44/$E$44*E45</f>
        <v>2500</v>
      </c>
      <c r="J45" s="109"/>
      <c r="K45" s="109"/>
    </row>
    <row r="46" spans="1:11" s="95" customFormat="1" ht="19.850000000000001" customHeight="1" thickBot="1" x14ac:dyDescent="0.45">
      <c r="A46" s="99" t="s">
        <v>26</v>
      </c>
      <c r="B46" s="100" t="s">
        <v>131</v>
      </c>
      <c r="C46" s="81">
        <v>1</v>
      </c>
      <c r="D46" s="8">
        <f t="shared" ref="D46:D59" si="8">$C$44/(SUM($C$45:$C$59))*C46</f>
        <v>6.6666666666666666E-2</v>
      </c>
      <c r="E46" s="84">
        <f t="shared" ref="E46:E59" si="9">C46*$F$2</f>
        <v>5</v>
      </c>
      <c r="F46" s="4">
        <v>5</v>
      </c>
      <c r="G46" s="84">
        <f t="shared" ref="G46:G53" si="10">F46*C46</f>
        <v>5</v>
      </c>
      <c r="H46" s="104"/>
      <c r="I46" s="5">
        <f t="shared" ref="I46:I53" si="11">$I$44/$E$44*E46</f>
        <v>2500</v>
      </c>
      <c r="J46" s="109"/>
      <c r="K46" s="109"/>
    </row>
    <row r="47" spans="1:11" s="95" customFormat="1" ht="30.55" customHeight="1" thickBot="1" x14ac:dyDescent="0.45">
      <c r="A47" s="99" t="s">
        <v>27</v>
      </c>
      <c r="B47" s="100" t="s">
        <v>132</v>
      </c>
      <c r="C47" s="81">
        <v>1</v>
      </c>
      <c r="D47" s="8">
        <f t="shared" si="8"/>
        <v>6.6666666666666666E-2</v>
      </c>
      <c r="E47" s="84">
        <f t="shared" si="9"/>
        <v>5</v>
      </c>
      <c r="F47" s="4">
        <v>5</v>
      </c>
      <c r="G47" s="84">
        <f t="shared" si="10"/>
        <v>5</v>
      </c>
      <c r="H47" s="104"/>
      <c r="I47" s="5">
        <f t="shared" si="11"/>
        <v>2500</v>
      </c>
      <c r="J47" s="109"/>
      <c r="K47" s="109"/>
    </row>
    <row r="48" spans="1:11" s="95" customFormat="1" hidden="1" x14ac:dyDescent="0.4">
      <c r="A48" s="99" t="s">
        <v>28</v>
      </c>
      <c r="B48" s="101"/>
      <c r="C48" s="88">
        <v>0</v>
      </c>
      <c r="D48" s="8">
        <f t="shared" si="8"/>
        <v>0</v>
      </c>
      <c r="E48" s="84">
        <f t="shared" si="9"/>
        <v>0</v>
      </c>
      <c r="F48" s="83">
        <v>5</v>
      </c>
      <c r="G48" s="84">
        <f t="shared" si="10"/>
        <v>0</v>
      </c>
      <c r="H48" s="104"/>
      <c r="I48" s="5">
        <f t="shared" si="11"/>
        <v>0</v>
      </c>
      <c r="J48" s="109"/>
      <c r="K48" s="109"/>
    </row>
    <row r="49" spans="1:11" s="95" customFormat="1" hidden="1" x14ac:dyDescent="0.4">
      <c r="A49" s="99" t="s">
        <v>44</v>
      </c>
      <c r="B49" s="101"/>
      <c r="C49" s="88">
        <v>0</v>
      </c>
      <c r="D49" s="8">
        <f t="shared" si="8"/>
        <v>0</v>
      </c>
      <c r="E49" s="84">
        <f t="shared" si="9"/>
        <v>0</v>
      </c>
      <c r="F49" s="83">
        <v>5</v>
      </c>
      <c r="G49" s="84">
        <f t="shared" si="10"/>
        <v>0</v>
      </c>
      <c r="H49" s="104"/>
      <c r="I49" s="5">
        <f t="shared" si="11"/>
        <v>0</v>
      </c>
      <c r="J49" s="109"/>
      <c r="K49" s="109"/>
    </row>
    <row r="50" spans="1:11" s="95" customFormat="1" hidden="1" x14ac:dyDescent="0.4">
      <c r="A50" s="99" t="s">
        <v>45</v>
      </c>
      <c r="B50" s="101"/>
      <c r="C50" s="88">
        <v>0</v>
      </c>
      <c r="D50" s="8">
        <f t="shared" si="8"/>
        <v>0</v>
      </c>
      <c r="E50" s="84">
        <f t="shared" si="9"/>
        <v>0</v>
      </c>
      <c r="F50" s="83">
        <v>5</v>
      </c>
      <c r="G50" s="84">
        <f t="shared" si="10"/>
        <v>0</v>
      </c>
      <c r="H50" s="104"/>
      <c r="I50" s="5">
        <f t="shared" si="11"/>
        <v>0</v>
      </c>
      <c r="J50" s="109"/>
      <c r="K50" s="109"/>
    </row>
    <row r="51" spans="1:11" s="95" customFormat="1" hidden="1" x14ac:dyDescent="0.4">
      <c r="A51" s="99" t="s">
        <v>46</v>
      </c>
      <c r="B51" s="101"/>
      <c r="C51" s="88">
        <v>0</v>
      </c>
      <c r="D51" s="8">
        <f t="shared" si="8"/>
        <v>0</v>
      </c>
      <c r="E51" s="84">
        <f t="shared" si="9"/>
        <v>0</v>
      </c>
      <c r="F51" s="83">
        <v>5</v>
      </c>
      <c r="G51" s="84">
        <f t="shared" si="10"/>
        <v>0</v>
      </c>
      <c r="H51" s="104"/>
      <c r="I51" s="5">
        <f t="shared" si="11"/>
        <v>0</v>
      </c>
      <c r="J51" s="109"/>
      <c r="K51" s="109"/>
    </row>
    <row r="52" spans="1:11" s="95" customFormat="1" hidden="1" x14ac:dyDescent="0.4">
      <c r="A52" s="99" t="s">
        <v>76</v>
      </c>
      <c r="B52" s="101"/>
      <c r="C52" s="88">
        <v>0</v>
      </c>
      <c r="D52" s="8">
        <f t="shared" si="8"/>
        <v>0</v>
      </c>
      <c r="E52" s="84">
        <f t="shared" si="9"/>
        <v>0</v>
      </c>
      <c r="F52" s="83">
        <v>5</v>
      </c>
      <c r="G52" s="84">
        <f t="shared" si="10"/>
        <v>0</v>
      </c>
      <c r="H52" s="104"/>
      <c r="I52" s="5">
        <f t="shared" si="11"/>
        <v>0</v>
      </c>
      <c r="J52" s="109"/>
      <c r="K52" s="109"/>
    </row>
    <row r="53" spans="1:11" s="95" customFormat="1" hidden="1" x14ac:dyDescent="0.4">
      <c r="A53" s="99" t="s">
        <v>77</v>
      </c>
      <c r="B53" s="101"/>
      <c r="C53" s="88">
        <v>0</v>
      </c>
      <c r="D53" s="8">
        <f t="shared" si="8"/>
        <v>0</v>
      </c>
      <c r="E53" s="84">
        <f t="shared" si="9"/>
        <v>0</v>
      </c>
      <c r="F53" s="83">
        <v>5</v>
      </c>
      <c r="G53" s="84">
        <f t="shared" si="10"/>
        <v>0</v>
      </c>
      <c r="H53" s="104"/>
      <c r="I53" s="5">
        <f t="shared" si="11"/>
        <v>0</v>
      </c>
      <c r="J53" s="109"/>
      <c r="K53" s="109"/>
    </row>
    <row r="54" spans="1:11" s="95" customFormat="1" hidden="1" x14ac:dyDescent="0.4">
      <c r="A54" s="99" t="s">
        <v>78</v>
      </c>
      <c r="B54" s="101"/>
      <c r="C54" s="88">
        <v>0</v>
      </c>
      <c r="D54" s="8">
        <f t="shared" si="8"/>
        <v>0</v>
      </c>
      <c r="E54" s="84">
        <f t="shared" si="9"/>
        <v>0</v>
      </c>
      <c r="F54" s="83">
        <v>5</v>
      </c>
      <c r="G54" s="84">
        <f t="shared" ref="G54:G59" si="12">F54*C54</f>
        <v>0</v>
      </c>
      <c r="H54" s="104"/>
      <c r="I54" s="5">
        <f t="shared" ref="I54:I59" si="13">$I$44/$E$44*E54</f>
        <v>0</v>
      </c>
      <c r="J54" s="109"/>
      <c r="K54" s="109"/>
    </row>
    <row r="55" spans="1:11" s="95" customFormat="1" hidden="1" x14ac:dyDescent="0.4">
      <c r="A55" s="99" t="s">
        <v>79</v>
      </c>
      <c r="B55" s="101"/>
      <c r="C55" s="88">
        <v>0</v>
      </c>
      <c r="D55" s="8">
        <f t="shared" si="8"/>
        <v>0</v>
      </c>
      <c r="E55" s="84">
        <f t="shared" si="9"/>
        <v>0</v>
      </c>
      <c r="F55" s="83">
        <v>5</v>
      </c>
      <c r="G55" s="84">
        <f t="shared" si="12"/>
        <v>0</v>
      </c>
      <c r="H55" s="104"/>
      <c r="I55" s="5">
        <f t="shared" si="13"/>
        <v>0</v>
      </c>
      <c r="J55" s="109"/>
      <c r="K55" s="109"/>
    </row>
    <row r="56" spans="1:11" s="95" customFormat="1" hidden="1" x14ac:dyDescent="0.4">
      <c r="A56" s="99" t="s">
        <v>80</v>
      </c>
      <c r="B56" s="101"/>
      <c r="C56" s="88">
        <v>0</v>
      </c>
      <c r="D56" s="8">
        <f t="shared" si="8"/>
        <v>0</v>
      </c>
      <c r="E56" s="84">
        <f t="shared" si="9"/>
        <v>0</v>
      </c>
      <c r="F56" s="83">
        <v>5</v>
      </c>
      <c r="G56" s="84">
        <f t="shared" si="12"/>
        <v>0</v>
      </c>
      <c r="H56" s="104"/>
      <c r="I56" s="5">
        <f t="shared" si="13"/>
        <v>0</v>
      </c>
      <c r="J56" s="109"/>
      <c r="K56" s="109"/>
    </row>
    <row r="57" spans="1:11" s="95" customFormat="1" hidden="1" x14ac:dyDescent="0.4">
      <c r="A57" s="99" t="s">
        <v>81</v>
      </c>
      <c r="B57" s="101"/>
      <c r="C57" s="88">
        <v>0</v>
      </c>
      <c r="D57" s="8">
        <f t="shared" si="8"/>
        <v>0</v>
      </c>
      <c r="E57" s="84">
        <f t="shared" si="9"/>
        <v>0</v>
      </c>
      <c r="F57" s="83">
        <v>5</v>
      </c>
      <c r="G57" s="84">
        <f t="shared" si="12"/>
        <v>0</v>
      </c>
      <c r="H57" s="104"/>
      <c r="I57" s="5">
        <f t="shared" si="13"/>
        <v>0</v>
      </c>
      <c r="J57" s="109"/>
      <c r="K57" s="109"/>
    </row>
    <row r="58" spans="1:11" s="95" customFormat="1" hidden="1" x14ac:dyDescent="0.4">
      <c r="A58" s="99" t="s">
        <v>82</v>
      </c>
      <c r="B58" s="101"/>
      <c r="C58" s="88">
        <v>0</v>
      </c>
      <c r="D58" s="8">
        <f t="shared" si="8"/>
        <v>0</v>
      </c>
      <c r="E58" s="84">
        <f t="shared" si="9"/>
        <v>0</v>
      </c>
      <c r="F58" s="83">
        <v>5</v>
      </c>
      <c r="G58" s="84">
        <f t="shared" si="12"/>
        <v>0</v>
      </c>
      <c r="H58" s="104"/>
      <c r="I58" s="5">
        <f t="shared" si="13"/>
        <v>0</v>
      </c>
      <c r="J58" s="109"/>
      <c r="K58" s="109"/>
    </row>
    <row r="59" spans="1:11" s="95" customFormat="1" hidden="1" x14ac:dyDescent="0.4">
      <c r="A59" s="99" t="s">
        <v>83</v>
      </c>
      <c r="B59" s="101"/>
      <c r="C59" s="88">
        <v>0</v>
      </c>
      <c r="D59" s="8">
        <f t="shared" si="8"/>
        <v>0</v>
      </c>
      <c r="E59" s="84">
        <f t="shared" si="9"/>
        <v>0</v>
      </c>
      <c r="F59" s="83">
        <v>5</v>
      </c>
      <c r="G59" s="84">
        <f t="shared" si="12"/>
        <v>0</v>
      </c>
      <c r="H59" s="104"/>
      <c r="I59" s="5">
        <f t="shared" si="13"/>
        <v>0</v>
      </c>
      <c r="J59" s="109"/>
      <c r="K59" s="109"/>
    </row>
    <row r="60" spans="1:11" s="95" customFormat="1" ht="15" customHeight="1" x14ac:dyDescent="0.4">
      <c r="A60" s="110"/>
      <c r="B60" s="111"/>
      <c r="C60" s="104"/>
      <c r="D60" s="105"/>
      <c r="E60" s="84"/>
      <c r="F60" s="84"/>
      <c r="G60" s="84"/>
      <c r="H60" s="104"/>
      <c r="I60" s="92"/>
    </row>
    <row r="61" spans="1:11" s="95" customFormat="1" ht="15" customHeight="1" thickBot="1" x14ac:dyDescent="0.45">
      <c r="A61" s="93" t="s">
        <v>35</v>
      </c>
      <c r="B61" s="71" t="s">
        <v>138</v>
      </c>
      <c r="C61" s="94">
        <v>0.2</v>
      </c>
      <c r="D61" s="73">
        <f>SUM(D62:D76)</f>
        <v>0.2</v>
      </c>
      <c r="E61" s="74">
        <f>SUM(E62:E76)</f>
        <v>15</v>
      </c>
      <c r="F61" s="75"/>
      <c r="G61" s="76">
        <f>SUM(G62:G76)</f>
        <v>15</v>
      </c>
      <c r="H61" s="77">
        <f>G61/E61*C61</f>
        <v>0.2</v>
      </c>
      <c r="I61" s="3">
        <f>C61*rekenmodel!B10</f>
        <v>7500</v>
      </c>
    </row>
    <row r="62" spans="1:11" s="95" customFormat="1" ht="27.55" customHeight="1" thickBot="1" x14ac:dyDescent="0.45">
      <c r="A62" s="99" t="s">
        <v>29</v>
      </c>
      <c r="B62" s="107" t="s">
        <v>135</v>
      </c>
      <c r="C62" s="81">
        <v>1</v>
      </c>
      <c r="D62" s="8">
        <f>$C$61/(SUM($C$62:$C$76))*C62</f>
        <v>6.6666666666666666E-2</v>
      </c>
      <c r="E62" s="84">
        <f>C62*$F$2</f>
        <v>5</v>
      </c>
      <c r="F62" s="4">
        <v>5</v>
      </c>
      <c r="G62" s="84">
        <f>F62*C62</f>
        <v>5</v>
      </c>
      <c r="H62" s="104"/>
      <c r="I62" s="5">
        <f>$I$61/$E$61*E62</f>
        <v>2500</v>
      </c>
      <c r="J62" s="109"/>
      <c r="K62" s="109"/>
    </row>
    <row r="63" spans="1:11" s="95" customFormat="1" ht="30.55" customHeight="1" thickBot="1" x14ac:dyDescent="0.45">
      <c r="A63" s="99" t="s">
        <v>30</v>
      </c>
      <c r="B63" s="112" t="s">
        <v>136</v>
      </c>
      <c r="C63" s="81">
        <v>1</v>
      </c>
      <c r="D63" s="8">
        <f t="shared" ref="D63:D76" si="14">$C$61/(SUM($C$62:$C$76))*C63</f>
        <v>6.6666666666666666E-2</v>
      </c>
      <c r="E63" s="84">
        <f t="shared" ref="E63:E76" si="15">C63*$F$2</f>
        <v>5</v>
      </c>
      <c r="F63" s="4">
        <v>5</v>
      </c>
      <c r="G63" s="84">
        <f>F63*C63</f>
        <v>5</v>
      </c>
      <c r="H63" s="104"/>
      <c r="I63" s="5">
        <f>$I$61/$E$61*E63</f>
        <v>2500</v>
      </c>
      <c r="J63" s="109"/>
      <c r="K63" s="109"/>
    </row>
    <row r="64" spans="1:11" s="95" customFormat="1" ht="28.3" customHeight="1" thickBot="1" x14ac:dyDescent="0.45">
      <c r="A64" s="99" t="s">
        <v>31</v>
      </c>
      <c r="B64" s="112" t="s">
        <v>137</v>
      </c>
      <c r="C64" s="81">
        <v>1</v>
      </c>
      <c r="D64" s="8">
        <f t="shared" si="14"/>
        <v>6.6666666666666666E-2</v>
      </c>
      <c r="E64" s="84">
        <f t="shared" si="15"/>
        <v>5</v>
      </c>
      <c r="F64" s="4">
        <v>5</v>
      </c>
      <c r="G64" s="84">
        <f t="shared" ref="G64:G76" si="16">F64*C64</f>
        <v>5</v>
      </c>
      <c r="H64" s="104"/>
      <c r="I64" s="5">
        <f t="shared" ref="I64:I76" si="17">$I$61/$E$61*E64</f>
        <v>2500</v>
      </c>
      <c r="J64" s="109"/>
      <c r="K64" s="109"/>
    </row>
    <row r="65" spans="1:11" s="95" customFormat="1" hidden="1" x14ac:dyDescent="0.4">
      <c r="A65" s="99" t="s">
        <v>47</v>
      </c>
      <c r="B65" s="101"/>
      <c r="C65" s="88">
        <v>0</v>
      </c>
      <c r="D65" s="8">
        <f t="shared" si="14"/>
        <v>0</v>
      </c>
      <c r="E65" s="84">
        <f t="shared" si="15"/>
        <v>0</v>
      </c>
      <c r="F65" s="83">
        <v>5</v>
      </c>
      <c r="G65" s="84">
        <f t="shared" si="16"/>
        <v>0</v>
      </c>
      <c r="H65" s="104"/>
      <c r="I65" s="5">
        <f t="shared" si="17"/>
        <v>0</v>
      </c>
      <c r="J65" s="109"/>
      <c r="K65" s="109"/>
    </row>
    <row r="66" spans="1:11" s="95" customFormat="1" hidden="1" x14ac:dyDescent="0.4">
      <c r="A66" s="99" t="s">
        <v>48</v>
      </c>
      <c r="B66" s="101"/>
      <c r="C66" s="88">
        <v>0</v>
      </c>
      <c r="D66" s="8">
        <f t="shared" si="14"/>
        <v>0</v>
      </c>
      <c r="E66" s="84">
        <f t="shared" si="15"/>
        <v>0</v>
      </c>
      <c r="F66" s="83">
        <v>5</v>
      </c>
      <c r="G66" s="84">
        <f t="shared" si="16"/>
        <v>0</v>
      </c>
      <c r="H66" s="104"/>
      <c r="I66" s="5">
        <f t="shared" si="17"/>
        <v>0</v>
      </c>
      <c r="J66" s="109"/>
      <c r="K66" s="109"/>
    </row>
    <row r="67" spans="1:11" s="95" customFormat="1" hidden="1" x14ac:dyDescent="0.4">
      <c r="A67" s="99" t="s">
        <v>84</v>
      </c>
      <c r="B67" s="101"/>
      <c r="C67" s="88">
        <v>0</v>
      </c>
      <c r="D67" s="8">
        <f t="shared" si="14"/>
        <v>0</v>
      </c>
      <c r="E67" s="84">
        <f t="shared" si="15"/>
        <v>0</v>
      </c>
      <c r="F67" s="83">
        <v>5</v>
      </c>
      <c r="G67" s="84">
        <f t="shared" si="16"/>
        <v>0</v>
      </c>
      <c r="H67" s="104"/>
      <c r="I67" s="5">
        <f t="shared" si="17"/>
        <v>0</v>
      </c>
      <c r="J67" s="109"/>
      <c r="K67" s="109"/>
    </row>
    <row r="68" spans="1:11" s="95" customFormat="1" hidden="1" x14ac:dyDescent="0.4">
      <c r="A68" s="99" t="s">
        <v>85</v>
      </c>
      <c r="B68" s="101"/>
      <c r="C68" s="88">
        <v>0</v>
      </c>
      <c r="D68" s="8">
        <f t="shared" si="14"/>
        <v>0</v>
      </c>
      <c r="E68" s="84">
        <f t="shared" si="15"/>
        <v>0</v>
      </c>
      <c r="F68" s="83">
        <v>5</v>
      </c>
      <c r="G68" s="84">
        <f t="shared" si="16"/>
        <v>0</v>
      </c>
      <c r="H68" s="104"/>
      <c r="I68" s="5">
        <f t="shared" si="17"/>
        <v>0</v>
      </c>
      <c r="J68" s="109"/>
      <c r="K68" s="109"/>
    </row>
    <row r="69" spans="1:11" s="95" customFormat="1" hidden="1" x14ac:dyDescent="0.4">
      <c r="A69" s="99" t="s">
        <v>86</v>
      </c>
      <c r="B69" s="101"/>
      <c r="C69" s="88">
        <v>0</v>
      </c>
      <c r="D69" s="8">
        <f t="shared" si="14"/>
        <v>0</v>
      </c>
      <c r="E69" s="84">
        <f t="shared" si="15"/>
        <v>0</v>
      </c>
      <c r="F69" s="83">
        <v>5</v>
      </c>
      <c r="G69" s="84">
        <f t="shared" si="16"/>
        <v>0</v>
      </c>
      <c r="H69" s="104"/>
      <c r="I69" s="5">
        <f t="shared" si="17"/>
        <v>0</v>
      </c>
      <c r="J69" s="109"/>
      <c r="K69" s="109"/>
    </row>
    <row r="70" spans="1:11" s="95" customFormat="1" hidden="1" x14ac:dyDescent="0.4">
      <c r="A70" s="99" t="s">
        <v>87</v>
      </c>
      <c r="B70" s="101"/>
      <c r="C70" s="88">
        <v>0</v>
      </c>
      <c r="D70" s="8">
        <f t="shared" si="14"/>
        <v>0</v>
      </c>
      <c r="E70" s="84">
        <f t="shared" si="15"/>
        <v>0</v>
      </c>
      <c r="F70" s="83">
        <v>5</v>
      </c>
      <c r="G70" s="84">
        <f t="shared" si="16"/>
        <v>0</v>
      </c>
      <c r="H70" s="104"/>
      <c r="I70" s="5">
        <f t="shared" si="17"/>
        <v>0</v>
      </c>
      <c r="J70" s="109"/>
      <c r="K70" s="109"/>
    </row>
    <row r="71" spans="1:11" s="95" customFormat="1" hidden="1" x14ac:dyDescent="0.4">
      <c r="A71" s="99" t="s">
        <v>88</v>
      </c>
      <c r="B71" s="101"/>
      <c r="C71" s="88">
        <v>0</v>
      </c>
      <c r="D71" s="8">
        <f t="shared" si="14"/>
        <v>0</v>
      </c>
      <c r="E71" s="84">
        <f t="shared" si="15"/>
        <v>0</v>
      </c>
      <c r="F71" s="83">
        <v>5</v>
      </c>
      <c r="G71" s="84">
        <f t="shared" si="16"/>
        <v>0</v>
      </c>
      <c r="H71" s="104"/>
      <c r="I71" s="5">
        <f t="shared" si="17"/>
        <v>0</v>
      </c>
      <c r="J71" s="109"/>
      <c r="K71" s="109"/>
    </row>
    <row r="72" spans="1:11" s="95" customFormat="1" hidden="1" x14ac:dyDescent="0.4">
      <c r="A72" s="99" t="s">
        <v>89</v>
      </c>
      <c r="B72" s="101"/>
      <c r="C72" s="88">
        <v>0</v>
      </c>
      <c r="D72" s="8">
        <f t="shared" si="14"/>
        <v>0</v>
      </c>
      <c r="E72" s="84">
        <f t="shared" si="15"/>
        <v>0</v>
      </c>
      <c r="F72" s="83">
        <v>5</v>
      </c>
      <c r="G72" s="84">
        <f t="shared" si="16"/>
        <v>0</v>
      </c>
      <c r="H72" s="104"/>
      <c r="I72" s="5">
        <f t="shared" si="17"/>
        <v>0</v>
      </c>
      <c r="J72" s="109"/>
      <c r="K72" s="109"/>
    </row>
    <row r="73" spans="1:11" s="95" customFormat="1" hidden="1" x14ac:dyDescent="0.4">
      <c r="A73" s="99" t="s">
        <v>90</v>
      </c>
      <c r="B73" s="101"/>
      <c r="C73" s="88">
        <v>0</v>
      </c>
      <c r="D73" s="8">
        <f t="shared" si="14"/>
        <v>0</v>
      </c>
      <c r="E73" s="84">
        <f t="shared" si="15"/>
        <v>0</v>
      </c>
      <c r="F73" s="83">
        <v>5</v>
      </c>
      <c r="G73" s="84">
        <f t="shared" si="16"/>
        <v>0</v>
      </c>
      <c r="H73" s="104"/>
      <c r="I73" s="5">
        <f t="shared" si="17"/>
        <v>0</v>
      </c>
      <c r="J73" s="109"/>
      <c r="K73" s="109"/>
    </row>
    <row r="74" spans="1:11" s="95" customFormat="1" hidden="1" x14ac:dyDescent="0.4">
      <c r="A74" s="99" t="s">
        <v>91</v>
      </c>
      <c r="B74" s="101"/>
      <c r="C74" s="88">
        <v>0</v>
      </c>
      <c r="D74" s="8">
        <f t="shared" si="14"/>
        <v>0</v>
      </c>
      <c r="E74" s="84">
        <f t="shared" si="15"/>
        <v>0</v>
      </c>
      <c r="F74" s="83">
        <v>5</v>
      </c>
      <c r="G74" s="84">
        <f t="shared" si="16"/>
        <v>0</v>
      </c>
      <c r="H74" s="104"/>
      <c r="I74" s="5">
        <f t="shared" si="17"/>
        <v>0</v>
      </c>
      <c r="J74" s="109"/>
      <c r="K74" s="109"/>
    </row>
    <row r="75" spans="1:11" s="95" customFormat="1" hidden="1" x14ac:dyDescent="0.4">
      <c r="A75" s="99" t="s">
        <v>92</v>
      </c>
      <c r="B75" s="101"/>
      <c r="C75" s="88">
        <v>0</v>
      </c>
      <c r="D75" s="8">
        <f t="shared" si="14"/>
        <v>0</v>
      </c>
      <c r="E75" s="84">
        <f t="shared" si="15"/>
        <v>0</v>
      </c>
      <c r="F75" s="83">
        <v>5</v>
      </c>
      <c r="G75" s="84">
        <f t="shared" si="16"/>
        <v>0</v>
      </c>
      <c r="H75" s="104"/>
      <c r="I75" s="5">
        <f t="shared" si="17"/>
        <v>0</v>
      </c>
      <c r="J75" s="109"/>
      <c r="K75" s="109"/>
    </row>
    <row r="76" spans="1:11" s="95" customFormat="1" hidden="1" x14ac:dyDescent="0.4">
      <c r="A76" s="99" t="s">
        <v>93</v>
      </c>
      <c r="B76" s="101"/>
      <c r="C76" s="88">
        <v>0</v>
      </c>
      <c r="D76" s="8">
        <f t="shared" si="14"/>
        <v>0</v>
      </c>
      <c r="E76" s="84">
        <f t="shared" si="15"/>
        <v>0</v>
      </c>
      <c r="F76" s="83">
        <v>5</v>
      </c>
      <c r="G76" s="84">
        <f t="shared" si="16"/>
        <v>0</v>
      </c>
      <c r="H76" s="104"/>
      <c r="I76" s="5">
        <f t="shared" si="17"/>
        <v>0</v>
      </c>
      <c r="J76" s="109"/>
      <c r="K76" s="109"/>
    </row>
    <row r="77" spans="1:11" s="95" customFormat="1" ht="15" customHeight="1" x14ac:dyDescent="0.4">
      <c r="A77" s="110"/>
      <c r="B77" s="111"/>
      <c r="C77" s="104"/>
      <c r="D77" s="105"/>
      <c r="E77" s="84"/>
      <c r="F77" s="84"/>
      <c r="G77" s="84"/>
      <c r="H77" s="104"/>
      <c r="I77" s="92"/>
    </row>
    <row r="78" spans="1:11" s="95" customFormat="1" ht="15" customHeight="1" thickBot="1" x14ac:dyDescent="0.45">
      <c r="A78" s="93" t="s">
        <v>36</v>
      </c>
      <c r="B78" s="71" t="s">
        <v>139</v>
      </c>
      <c r="C78" s="94">
        <v>0.1</v>
      </c>
      <c r="D78" s="73">
        <f>SUM(D79:D93)</f>
        <v>0.1</v>
      </c>
      <c r="E78" s="74">
        <f>SUM(E79:E93)</f>
        <v>10</v>
      </c>
      <c r="F78" s="75"/>
      <c r="G78" s="76">
        <f>SUM(G79:G93)</f>
        <v>10</v>
      </c>
      <c r="H78" s="77">
        <f>G78/E78*C78</f>
        <v>0.1</v>
      </c>
      <c r="I78" s="3">
        <f>C78*rekenmodel!B10</f>
        <v>3750</v>
      </c>
    </row>
    <row r="79" spans="1:11" s="95" customFormat="1" ht="28.3" customHeight="1" thickBot="1" x14ac:dyDescent="0.45">
      <c r="A79" s="99" t="s">
        <v>32</v>
      </c>
      <c r="B79" s="107" t="s">
        <v>140</v>
      </c>
      <c r="C79" s="81">
        <v>1</v>
      </c>
      <c r="D79" s="8">
        <f>$C$78/(SUM($C$79:$C$93))*C79</f>
        <v>0.05</v>
      </c>
      <c r="E79" s="84">
        <f>C79*$F$2</f>
        <v>5</v>
      </c>
      <c r="F79" s="4">
        <v>5</v>
      </c>
      <c r="G79" s="84">
        <f>F79*C79</f>
        <v>5</v>
      </c>
      <c r="H79" s="104"/>
      <c r="I79" s="5">
        <f>$I$78/$E$78*E79</f>
        <v>1875</v>
      </c>
      <c r="J79" s="109"/>
      <c r="K79" s="109"/>
    </row>
    <row r="80" spans="1:11" s="95" customFormat="1" ht="29.25" customHeight="1" thickBot="1" x14ac:dyDescent="0.45">
      <c r="A80" s="99" t="s">
        <v>94</v>
      </c>
      <c r="B80" s="100" t="s">
        <v>141</v>
      </c>
      <c r="C80" s="81">
        <v>1</v>
      </c>
      <c r="D80" s="8">
        <f>$C$78/(SUM($C$79:$C$93))*C80</f>
        <v>0.05</v>
      </c>
      <c r="E80" s="84">
        <f>C80*$F$2</f>
        <v>5</v>
      </c>
      <c r="F80" s="4">
        <v>5</v>
      </c>
      <c r="G80" s="84">
        <f>F80*C80</f>
        <v>5</v>
      </c>
      <c r="H80" s="104"/>
      <c r="I80" s="5">
        <f>$I$78/$E$78*E80</f>
        <v>1875</v>
      </c>
      <c r="J80" s="109"/>
      <c r="K80" s="109"/>
    </row>
    <row r="81" spans="1:11" s="95" customFormat="1" hidden="1" x14ac:dyDescent="0.4">
      <c r="A81" s="99" t="s">
        <v>95</v>
      </c>
      <c r="B81" s="101"/>
      <c r="C81" s="88">
        <v>0</v>
      </c>
      <c r="D81" s="8">
        <f t="shared" ref="D81:D93" si="18">$C$78/(SUM($C$79:$C$93))*C81</f>
        <v>0</v>
      </c>
      <c r="E81" s="84">
        <f t="shared" ref="E81:E93" si="19">C81*$F$2</f>
        <v>0</v>
      </c>
      <c r="F81" s="83">
        <v>5</v>
      </c>
      <c r="G81" s="84">
        <f t="shared" ref="G81:G93" si="20">F81*C81</f>
        <v>0</v>
      </c>
      <c r="H81" s="104"/>
      <c r="I81" s="5">
        <f t="shared" ref="I81:I93" si="21">$I$78/$E$78*E81</f>
        <v>0</v>
      </c>
      <c r="J81" s="109"/>
      <c r="K81" s="109"/>
    </row>
    <row r="82" spans="1:11" s="95" customFormat="1" hidden="1" x14ac:dyDescent="0.4">
      <c r="A82" s="99" t="s">
        <v>96</v>
      </c>
      <c r="B82" s="101"/>
      <c r="C82" s="88">
        <v>0</v>
      </c>
      <c r="D82" s="8">
        <f t="shared" si="18"/>
        <v>0</v>
      </c>
      <c r="E82" s="84">
        <f t="shared" si="19"/>
        <v>0</v>
      </c>
      <c r="F82" s="83">
        <v>5</v>
      </c>
      <c r="G82" s="84">
        <f t="shared" si="20"/>
        <v>0</v>
      </c>
      <c r="H82" s="104"/>
      <c r="I82" s="5">
        <f t="shared" si="21"/>
        <v>0</v>
      </c>
      <c r="J82" s="109"/>
      <c r="K82" s="109"/>
    </row>
    <row r="83" spans="1:11" s="95" customFormat="1" hidden="1" x14ac:dyDescent="0.4">
      <c r="A83" s="99" t="s">
        <v>97</v>
      </c>
      <c r="B83" s="101"/>
      <c r="C83" s="88">
        <v>0</v>
      </c>
      <c r="D83" s="8">
        <f t="shared" si="18"/>
        <v>0</v>
      </c>
      <c r="E83" s="84">
        <f t="shared" si="19"/>
        <v>0</v>
      </c>
      <c r="F83" s="83">
        <v>5</v>
      </c>
      <c r="G83" s="84">
        <f t="shared" si="20"/>
        <v>0</v>
      </c>
      <c r="H83" s="104"/>
      <c r="I83" s="5">
        <f t="shared" si="21"/>
        <v>0</v>
      </c>
      <c r="J83" s="109"/>
      <c r="K83" s="109"/>
    </row>
    <row r="84" spans="1:11" s="95" customFormat="1" hidden="1" x14ac:dyDescent="0.4">
      <c r="A84" s="99" t="s">
        <v>113</v>
      </c>
      <c r="B84" s="101"/>
      <c r="C84" s="88">
        <v>0</v>
      </c>
      <c r="D84" s="8">
        <f t="shared" si="18"/>
        <v>0</v>
      </c>
      <c r="E84" s="84">
        <f t="shared" si="19"/>
        <v>0</v>
      </c>
      <c r="F84" s="83">
        <v>5</v>
      </c>
      <c r="G84" s="84">
        <f t="shared" si="20"/>
        <v>0</v>
      </c>
      <c r="H84" s="104"/>
      <c r="I84" s="5">
        <f t="shared" si="21"/>
        <v>0</v>
      </c>
      <c r="J84" s="109"/>
      <c r="K84" s="109"/>
    </row>
    <row r="85" spans="1:11" s="95" customFormat="1" hidden="1" x14ac:dyDescent="0.4">
      <c r="A85" s="99" t="s">
        <v>114</v>
      </c>
      <c r="B85" s="101"/>
      <c r="C85" s="88">
        <v>0</v>
      </c>
      <c r="D85" s="8">
        <f t="shared" si="18"/>
        <v>0</v>
      </c>
      <c r="E85" s="84">
        <f t="shared" si="19"/>
        <v>0</v>
      </c>
      <c r="F85" s="83">
        <v>5</v>
      </c>
      <c r="G85" s="84">
        <f t="shared" si="20"/>
        <v>0</v>
      </c>
      <c r="H85" s="104"/>
      <c r="I85" s="5">
        <f t="shared" si="21"/>
        <v>0</v>
      </c>
      <c r="J85" s="109"/>
      <c r="K85" s="109"/>
    </row>
    <row r="86" spans="1:11" s="95" customFormat="1" hidden="1" x14ac:dyDescent="0.4">
      <c r="A86" s="99" t="s">
        <v>115</v>
      </c>
      <c r="B86" s="101"/>
      <c r="C86" s="88">
        <v>0</v>
      </c>
      <c r="D86" s="8">
        <f t="shared" si="18"/>
        <v>0</v>
      </c>
      <c r="E86" s="84">
        <f t="shared" si="19"/>
        <v>0</v>
      </c>
      <c r="F86" s="83">
        <v>5</v>
      </c>
      <c r="G86" s="84">
        <f t="shared" si="20"/>
        <v>0</v>
      </c>
      <c r="H86" s="104"/>
      <c r="I86" s="5">
        <f t="shared" si="21"/>
        <v>0</v>
      </c>
      <c r="J86" s="109"/>
      <c r="K86" s="109"/>
    </row>
    <row r="87" spans="1:11" s="95" customFormat="1" hidden="1" x14ac:dyDescent="0.4">
      <c r="A87" s="99" t="s">
        <v>116</v>
      </c>
      <c r="B87" s="101"/>
      <c r="C87" s="88">
        <v>0</v>
      </c>
      <c r="D87" s="8">
        <f t="shared" si="18"/>
        <v>0</v>
      </c>
      <c r="E87" s="84">
        <f t="shared" si="19"/>
        <v>0</v>
      </c>
      <c r="F87" s="83">
        <v>5</v>
      </c>
      <c r="G87" s="84">
        <f t="shared" si="20"/>
        <v>0</v>
      </c>
      <c r="H87" s="104"/>
      <c r="I87" s="5">
        <f t="shared" si="21"/>
        <v>0</v>
      </c>
      <c r="J87" s="109"/>
      <c r="K87" s="109"/>
    </row>
    <row r="88" spans="1:11" s="95" customFormat="1" hidden="1" x14ac:dyDescent="0.4">
      <c r="A88" s="99" t="s">
        <v>117</v>
      </c>
      <c r="B88" s="101"/>
      <c r="C88" s="88">
        <v>0</v>
      </c>
      <c r="D88" s="8">
        <f t="shared" si="18"/>
        <v>0</v>
      </c>
      <c r="E88" s="84">
        <f t="shared" si="19"/>
        <v>0</v>
      </c>
      <c r="F88" s="83">
        <v>5</v>
      </c>
      <c r="G88" s="84">
        <f t="shared" si="20"/>
        <v>0</v>
      </c>
      <c r="H88" s="104"/>
      <c r="I88" s="5">
        <f t="shared" si="21"/>
        <v>0</v>
      </c>
      <c r="J88" s="109"/>
      <c r="K88" s="109"/>
    </row>
    <row r="89" spans="1:11" s="95" customFormat="1" hidden="1" x14ac:dyDescent="0.4">
      <c r="A89" s="99" t="s">
        <v>118</v>
      </c>
      <c r="B89" s="101"/>
      <c r="C89" s="88">
        <v>0</v>
      </c>
      <c r="D89" s="8">
        <f t="shared" si="18"/>
        <v>0</v>
      </c>
      <c r="E89" s="84">
        <f t="shared" si="19"/>
        <v>0</v>
      </c>
      <c r="F89" s="83">
        <v>5</v>
      </c>
      <c r="G89" s="84">
        <f t="shared" si="20"/>
        <v>0</v>
      </c>
      <c r="H89" s="104"/>
      <c r="I89" s="5">
        <f t="shared" si="21"/>
        <v>0</v>
      </c>
      <c r="J89" s="109"/>
      <c r="K89" s="109"/>
    </row>
    <row r="90" spans="1:11" s="95" customFormat="1" hidden="1" x14ac:dyDescent="0.4">
      <c r="A90" s="99" t="s">
        <v>119</v>
      </c>
      <c r="B90" s="101"/>
      <c r="C90" s="88">
        <v>0</v>
      </c>
      <c r="D90" s="8">
        <f t="shared" si="18"/>
        <v>0</v>
      </c>
      <c r="E90" s="84">
        <f t="shared" si="19"/>
        <v>0</v>
      </c>
      <c r="F90" s="83">
        <v>5</v>
      </c>
      <c r="G90" s="84">
        <f t="shared" si="20"/>
        <v>0</v>
      </c>
      <c r="H90" s="104"/>
      <c r="I90" s="5">
        <f t="shared" si="21"/>
        <v>0</v>
      </c>
      <c r="J90" s="109"/>
      <c r="K90" s="109"/>
    </row>
    <row r="91" spans="1:11" s="95" customFormat="1" hidden="1" x14ac:dyDescent="0.4">
      <c r="A91" s="99" t="s">
        <v>120</v>
      </c>
      <c r="B91" s="101"/>
      <c r="C91" s="88">
        <v>0</v>
      </c>
      <c r="D91" s="8">
        <f t="shared" si="18"/>
        <v>0</v>
      </c>
      <c r="E91" s="84">
        <f t="shared" si="19"/>
        <v>0</v>
      </c>
      <c r="F91" s="83">
        <v>5</v>
      </c>
      <c r="G91" s="84">
        <f t="shared" si="20"/>
        <v>0</v>
      </c>
      <c r="H91" s="104"/>
      <c r="I91" s="5">
        <f t="shared" si="21"/>
        <v>0</v>
      </c>
      <c r="J91" s="109"/>
      <c r="K91" s="109"/>
    </row>
    <row r="92" spans="1:11" s="95" customFormat="1" hidden="1" x14ac:dyDescent="0.4">
      <c r="A92" s="99" t="s">
        <v>121</v>
      </c>
      <c r="B92" s="101"/>
      <c r="C92" s="88">
        <v>0</v>
      </c>
      <c r="D92" s="8">
        <f t="shared" si="18"/>
        <v>0</v>
      </c>
      <c r="E92" s="84">
        <f t="shared" si="19"/>
        <v>0</v>
      </c>
      <c r="F92" s="83">
        <v>5</v>
      </c>
      <c r="G92" s="84">
        <f t="shared" si="20"/>
        <v>0</v>
      </c>
      <c r="H92" s="104"/>
      <c r="I92" s="5">
        <f t="shared" si="21"/>
        <v>0</v>
      </c>
      <c r="J92" s="109"/>
      <c r="K92" s="109"/>
    </row>
    <row r="93" spans="1:11" s="95" customFormat="1" hidden="1" x14ac:dyDescent="0.4">
      <c r="A93" s="99" t="s">
        <v>122</v>
      </c>
      <c r="B93" s="101"/>
      <c r="C93" s="88">
        <v>0</v>
      </c>
      <c r="D93" s="8">
        <f t="shared" si="18"/>
        <v>0</v>
      </c>
      <c r="E93" s="84">
        <f t="shared" si="19"/>
        <v>0</v>
      </c>
      <c r="F93" s="83">
        <v>5</v>
      </c>
      <c r="G93" s="84">
        <f t="shared" si="20"/>
        <v>0</v>
      </c>
      <c r="H93" s="104"/>
      <c r="I93" s="5">
        <f t="shared" si="21"/>
        <v>0</v>
      </c>
      <c r="J93" s="109"/>
      <c r="K93" s="109"/>
    </row>
    <row r="94" spans="1:11" s="95" customFormat="1" ht="15" customHeight="1" x14ac:dyDescent="0.4">
      <c r="A94" s="110"/>
      <c r="B94" s="111"/>
      <c r="C94" s="104"/>
      <c r="D94" s="105"/>
      <c r="E94" s="84"/>
      <c r="F94" s="84"/>
      <c r="G94" s="84"/>
      <c r="H94" s="104"/>
      <c r="I94" s="92"/>
    </row>
    <row r="95" spans="1:11" s="95" customFormat="1" ht="15" customHeight="1" thickBot="1" x14ac:dyDescent="0.45">
      <c r="A95" s="113" t="s">
        <v>56</v>
      </c>
      <c r="B95" s="71" t="s">
        <v>143</v>
      </c>
      <c r="C95" s="94">
        <v>0.1</v>
      </c>
      <c r="D95" s="73">
        <f>SUM(D96:D110)</f>
        <v>0.1</v>
      </c>
      <c r="E95" s="74">
        <f>SUM(E96:E110)</f>
        <v>5</v>
      </c>
      <c r="F95" s="75"/>
      <c r="G95" s="76">
        <f>SUM(G96:G110)</f>
        <v>5</v>
      </c>
      <c r="H95" s="77">
        <f>G95/E95*C95</f>
        <v>0.1</v>
      </c>
      <c r="I95" s="3">
        <f>C95*rekenmodel!B10</f>
        <v>3750</v>
      </c>
    </row>
    <row r="96" spans="1:11" s="95" customFormat="1" ht="25.3" thickBot="1" x14ac:dyDescent="0.45">
      <c r="A96" s="106" t="s">
        <v>55</v>
      </c>
      <c r="B96" s="107" t="s">
        <v>142</v>
      </c>
      <c r="C96" s="81">
        <v>1</v>
      </c>
      <c r="D96" s="8">
        <f>$C$95/(SUM($C$96:$C$110))*C96</f>
        <v>0.1</v>
      </c>
      <c r="E96" s="108">
        <f t="shared" ref="E96:E110" si="22">C96*$F$2</f>
        <v>5</v>
      </c>
      <c r="F96" s="7">
        <v>5</v>
      </c>
      <c r="G96" s="108">
        <f>F96*C96</f>
        <v>5</v>
      </c>
      <c r="H96" s="109"/>
      <c r="I96" s="6">
        <f>$I$95/$E$95*E96</f>
        <v>3750</v>
      </c>
    </row>
    <row r="97" spans="1:9" s="95" customFormat="1" hidden="1" x14ac:dyDescent="0.4">
      <c r="A97" s="110" t="s">
        <v>57</v>
      </c>
      <c r="B97" s="87"/>
      <c r="C97" s="88">
        <v>0</v>
      </c>
      <c r="D97" s="8">
        <f t="shared" ref="D97:D110" si="23">$C$95/(SUM($C$96:$C$110))*C97</f>
        <v>0</v>
      </c>
      <c r="E97" s="84">
        <f t="shared" si="22"/>
        <v>0</v>
      </c>
      <c r="F97" s="114">
        <v>5</v>
      </c>
      <c r="G97" s="84">
        <f>F97*C97</f>
        <v>0</v>
      </c>
      <c r="H97" s="109"/>
      <c r="I97" s="5">
        <f>$I$95/$E$95*E97</f>
        <v>0</v>
      </c>
    </row>
    <row r="98" spans="1:9" s="95" customFormat="1" hidden="1" x14ac:dyDescent="0.4">
      <c r="A98" s="110" t="s">
        <v>58</v>
      </c>
      <c r="B98" s="87"/>
      <c r="C98" s="88">
        <v>0</v>
      </c>
      <c r="D98" s="8">
        <f t="shared" si="23"/>
        <v>0</v>
      </c>
      <c r="E98" s="84">
        <f t="shared" si="22"/>
        <v>0</v>
      </c>
      <c r="F98" s="114">
        <v>5</v>
      </c>
      <c r="G98" s="84">
        <f t="shared" ref="G98:G110" si="24">F98*C98</f>
        <v>0</v>
      </c>
      <c r="H98" s="109"/>
      <c r="I98" s="5">
        <f t="shared" ref="I98:I110" si="25">$I$95/$E$95*E98</f>
        <v>0</v>
      </c>
    </row>
    <row r="99" spans="1:9" s="95" customFormat="1" hidden="1" x14ac:dyDescent="0.4">
      <c r="A99" s="110" t="s">
        <v>59</v>
      </c>
      <c r="B99" s="87"/>
      <c r="C99" s="88">
        <v>0</v>
      </c>
      <c r="D99" s="8">
        <f t="shared" si="23"/>
        <v>0</v>
      </c>
      <c r="E99" s="84">
        <f t="shared" si="22"/>
        <v>0</v>
      </c>
      <c r="F99" s="114">
        <v>5</v>
      </c>
      <c r="G99" s="84">
        <f t="shared" si="24"/>
        <v>0</v>
      </c>
      <c r="H99" s="109"/>
      <c r="I99" s="5">
        <f t="shared" si="25"/>
        <v>0</v>
      </c>
    </row>
    <row r="100" spans="1:9" s="95" customFormat="1" hidden="1" x14ac:dyDescent="0.4">
      <c r="A100" s="110" t="s">
        <v>98</v>
      </c>
      <c r="B100" s="87"/>
      <c r="C100" s="88">
        <v>0</v>
      </c>
      <c r="D100" s="8">
        <f t="shared" si="23"/>
        <v>0</v>
      </c>
      <c r="E100" s="84">
        <f t="shared" si="22"/>
        <v>0</v>
      </c>
      <c r="F100" s="114">
        <v>5</v>
      </c>
      <c r="G100" s="84">
        <f t="shared" si="24"/>
        <v>0</v>
      </c>
      <c r="H100" s="109"/>
      <c r="I100" s="5">
        <f t="shared" si="25"/>
        <v>0</v>
      </c>
    </row>
    <row r="101" spans="1:9" s="95" customFormat="1" hidden="1" x14ac:dyDescent="0.4">
      <c r="A101" s="110" t="s">
        <v>99</v>
      </c>
      <c r="B101" s="87"/>
      <c r="C101" s="88">
        <v>0</v>
      </c>
      <c r="D101" s="8">
        <f t="shared" si="23"/>
        <v>0</v>
      </c>
      <c r="E101" s="84">
        <f t="shared" si="22"/>
        <v>0</v>
      </c>
      <c r="F101" s="114">
        <v>5</v>
      </c>
      <c r="G101" s="84">
        <f t="shared" si="24"/>
        <v>0</v>
      </c>
      <c r="H101" s="109"/>
      <c r="I101" s="5">
        <f t="shared" si="25"/>
        <v>0</v>
      </c>
    </row>
    <row r="102" spans="1:9" s="95" customFormat="1" hidden="1" x14ac:dyDescent="0.4">
      <c r="A102" s="110" t="s">
        <v>100</v>
      </c>
      <c r="B102" s="87"/>
      <c r="C102" s="88">
        <v>0</v>
      </c>
      <c r="D102" s="8">
        <f t="shared" si="23"/>
        <v>0</v>
      </c>
      <c r="E102" s="84">
        <f t="shared" si="22"/>
        <v>0</v>
      </c>
      <c r="F102" s="114">
        <v>5</v>
      </c>
      <c r="G102" s="84">
        <f t="shared" si="24"/>
        <v>0</v>
      </c>
      <c r="H102" s="109"/>
      <c r="I102" s="5">
        <f t="shared" si="25"/>
        <v>0</v>
      </c>
    </row>
    <row r="103" spans="1:9" s="95" customFormat="1" hidden="1" x14ac:dyDescent="0.4">
      <c r="A103" s="110" t="s">
        <v>101</v>
      </c>
      <c r="B103" s="87"/>
      <c r="C103" s="88">
        <v>0</v>
      </c>
      <c r="D103" s="8">
        <f t="shared" si="23"/>
        <v>0</v>
      </c>
      <c r="E103" s="84">
        <f t="shared" si="22"/>
        <v>0</v>
      </c>
      <c r="F103" s="114">
        <v>5</v>
      </c>
      <c r="G103" s="84">
        <f t="shared" si="24"/>
        <v>0</v>
      </c>
      <c r="H103" s="109"/>
      <c r="I103" s="5">
        <f t="shared" si="25"/>
        <v>0</v>
      </c>
    </row>
    <row r="104" spans="1:9" s="95" customFormat="1" hidden="1" x14ac:dyDescent="0.4">
      <c r="A104" s="110" t="s">
        <v>102</v>
      </c>
      <c r="B104" s="87"/>
      <c r="C104" s="88">
        <v>0</v>
      </c>
      <c r="D104" s="8">
        <f t="shared" si="23"/>
        <v>0</v>
      </c>
      <c r="E104" s="84">
        <f t="shared" si="22"/>
        <v>0</v>
      </c>
      <c r="F104" s="114">
        <v>5</v>
      </c>
      <c r="G104" s="84">
        <f t="shared" si="24"/>
        <v>0</v>
      </c>
      <c r="H104" s="109"/>
      <c r="I104" s="5">
        <f t="shared" si="25"/>
        <v>0</v>
      </c>
    </row>
    <row r="105" spans="1:9" s="95" customFormat="1" hidden="1" x14ac:dyDescent="0.4">
      <c r="A105" s="110" t="s">
        <v>103</v>
      </c>
      <c r="B105" s="87"/>
      <c r="C105" s="88">
        <v>0</v>
      </c>
      <c r="D105" s="8">
        <f t="shared" si="23"/>
        <v>0</v>
      </c>
      <c r="E105" s="84">
        <f t="shared" si="22"/>
        <v>0</v>
      </c>
      <c r="F105" s="114">
        <v>5</v>
      </c>
      <c r="G105" s="84">
        <f t="shared" si="24"/>
        <v>0</v>
      </c>
      <c r="H105" s="109"/>
      <c r="I105" s="5">
        <f t="shared" si="25"/>
        <v>0</v>
      </c>
    </row>
    <row r="106" spans="1:9" s="95" customFormat="1" hidden="1" x14ac:dyDescent="0.4">
      <c r="A106" s="110" t="s">
        <v>104</v>
      </c>
      <c r="B106" s="87"/>
      <c r="C106" s="88">
        <v>0</v>
      </c>
      <c r="D106" s="8">
        <f t="shared" si="23"/>
        <v>0</v>
      </c>
      <c r="E106" s="84">
        <f t="shared" si="22"/>
        <v>0</v>
      </c>
      <c r="F106" s="114">
        <v>5</v>
      </c>
      <c r="G106" s="84">
        <f t="shared" si="24"/>
        <v>0</v>
      </c>
      <c r="H106" s="109"/>
      <c r="I106" s="5">
        <f t="shared" si="25"/>
        <v>0</v>
      </c>
    </row>
    <row r="107" spans="1:9" s="95" customFormat="1" hidden="1" x14ac:dyDescent="0.4">
      <c r="A107" s="110" t="s">
        <v>105</v>
      </c>
      <c r="B107" s="87"/>
      <c r="C107" s="88">
        <v>0</v>
      </c>
      <c r="D107" s="8">
        <f t="shared" si="23"/>
        <v>0</v>
      </c>
      <c r="E107" s="84">
        <f t="shared" si="22"/>
        <v>0</v>
      </c>
      <c r="F107" s="114">
        <v>5</v>
      </c>
      <c r="G107" s="84">
        <f t="shared" si="24"/>
        <v>0</v>
      </c>
      <c r="H107" s="109"/>
      <c r="I107" s="5">
        <f t="shared" si="25"/>
        <v>0</v>
      </c>
    </row>
    <row r="108" spans="1:9" s="95" customFormat="1" hidden="1" x14ac:dyDescent="0.4">
      <c r="A108" s="110" t="s">
        <v>106</v>
      </c>
      <c r="B108" s="87"/>
      <c r="C108" s="88">
        <v>0</v>
      </c>
      <c r="D108" s="8">
        <f t="shared" si="23"/>
        <v>0</v>
      </c>
      <c r="E108" s="84">
        <f t="shared" si="22"/>
        <v>0</v>
      </c>
      <c r="F108" s="114">
        <v>5</v>
      </c>
      <c r="G108" s="84">
        <f t="shared" si="24"/>
        <v>0</v>
      </c>
      <c r="H108" s="109"/>
      <c r="I108" s="5">
        <f t="shared" si="25"/>
        <v>0</v>
      </c>
    </row>
    <row r="109" spans="1:9" s="95" customFormat="1" hidden="1" x14ac:dyDescent="0.4">
      <c r="A109" s="110" t="s">
        <v>107</v>
      </c>
      <c r="B109" s="87"/>
      <c r="C109" s="88">
        <v>0</v>
      </c>
      <c r="D109" s="8">
        <f t="shared" si="23"/>
        <v>0</v>
      </c>
      <c r="E109" s="84">
        <f t="shared" si="22"/>
        <v>0</v>
      </c>
      <c r="F109" s="114">
        <v>5</v>
      </c>
      <c r="G109" s="84">
        <f t="shared" si="24"/>
        <v>0</v>
      </c>
      <c r="H109" s="109"/>
      <c r="I109" s="5">
        <f t="shared" si="25"/>
        <v>0</v>
      </c>
    </row>
    <row r="110" spans="1:9" s="95" customFormat="1" hidden="1" x14ac:dyDescent="0.4">
      <c r="A110" s="110" t="s">
        <v>108</v>
      </c>
      <c r="B110" s="87"/>
      <c r="C110" s="88">
        <v>0</v>
      </c>
      <c r="D110" s="8">
        <f t="shared" si="23"/>
        <v>0</v>
      </c>
      <c r="E110" s="84">
        <f t="shared" si="22"/>
        <v>0</v>
      </c>
      <c r="F110" s="114">
        <v>5</v>
      </c>
      <c r="G110" s="84">
        <f t="shared" si="24"/>
        <v>0</v>
      </c>
      <c r="H110" s="109"/>
      <c r="I110" s="5">
        <f t="shared" si="25"/>
        <v>0</v>
      </c>
    </row>
    <row r="111" spans="1:9" ht="12.9" thickBot="1" x14ac:dyDescent="0.35">
      <c r="A111" s="115"/>
      <c r="B111" s="116"/>
      <c r="C111" s="117"/>
      <c r="D111" s="118"/>
      <c r="E111" s="119"/>
      <c r="F111" s="119"/>
      <c r="G111" s="117"/>
      <c r="H111" s="54"/>
      <c r="I111" s="120"/>
    </row>
  </sheetData>
  <sheetProtection algorithmName="SHA-512" hashValue="Fqx9z+S06WafQSpzODckhT44mQehkBeO2/o3SU7B56rFwYCnxf7J3f2lxOTCBHb92+PqumVRkTMd0BYBxEAZWA==" saltValue="PoulEKtnoIiuU8vN+JekFg==" spinCount="100000" sheet="1" selectLockedCells="1"/>
  <mergeCells count="10">
    <mergeCell ref="F6:F7"/>
    <mergeCell ref="G6:I7"/>
    <mergeCell ref="A1:I1"/>
    <mergeCell ref="B8:B9"/>
    <mergeCell ref="E8:E9"/>
    <mergeCell ref="F8:F9"/>
    <mergeCell ref="G3:I3"/>
    <mergeCell ref="G2:I2"/>
    <mergeCell ref="F4:F5"/>
    <mergeCell ref="G4:I5"/>
  </mergeCells>
  <phoneticPr fontId="2" type="noConversion"/>
  <conditionalFormatting sqref="C9:D9">
    <cfRule type="cellIs" dxfId="0" priority="1" operator="notEqual">
      <formula>100%</formula>
    </cfRule>
  </conditionalFormatting>
  <dataValidations xWindow="760" yWindow="409" count="2">
    <dataValidation type="list" allowBlank="1" showInputMessage="1" showErrorMessage="1" promptTitle="Keuzevak" prompt="Klik op pijl en maak keuze" sqref="F28:F42 F96:F110 F62:F76 F45:F59 F11:F25 F79:F93" xr:uid="{00000000-0002-0000-0100-000000000000}">
      <formula1>$F$2:$F$7</formula1>
    </dataValidation>
    <dataValidation type="list" allowBlank="1" showInputMessage="1" showErrorMessage="1" sqref="C11:C25 C28:C42 C62:C76 C45:C59 C96:C110 C79:C93" xr:uid="{00000000-0002-0000-0100-000001000000}">
      <formula1>"0,1,2,3,4,5"</formula1>
    </dataValidation>
  </dataValidations>
  <pageMargins left="0.47244094488188981" right="0.11811023622047245" top="0.35433070866141736" bottom="0.35433070866141736" header="0.19685039370078741" footer="0.31496062992125984"/>
  <pageSetup paperSize="9" scale="7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15E6E3F96A749B58BE6DB4CB3A95A" ma:contentTypeVersion="15" ma:contentTypeDescription="Een nieuw document maken." ma:contentTypeScope="" ma:versionID="65ebf31a88237c892ea902b665f97342">
  <xsd:schema xmlns:xsd="http://www.w3.org/2001/XMLSchema" xmlns:xs="http://www.w3.org/2001/XMLSchema" xmlns:p="http://schemas.microsoft.com/office/2006/metadata/properties" xmlns:ns2="ebeaf7aa-9b33-4abc-bc0f-b926eb6c1d69" xmlns:ns3="277ecb1c-f5e5-4756-8487-fc551feec2f0" targetNamespace="http://schemas.microsoft.com/office/2006/metadata/properties" ma:root="true" ma:fieldsID="e8bf590f4f928ec13c1c296e00ee90a9" ns2:_="" ns3:_="">
    <xsd:import namespace="ebeaf7aa-9b33-4abc-bc0f-b926eb6c1d69"/>
    <xsd:import namespace="277ecb1c-f5e5-4756-8487-fc551feec2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af7aa-9b33-4abc-bc0f-b926eb6c1d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9e2a10d6-0e0d-4e5b-b58f-e01de68051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ecb1c-f5e5-4756-8487-fc551feec2f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7f1c076-c194-41d3-9ad4-6e3e7561d792}" ma:internalName="TaxCatchAll" ma:showField="CatchAllData" ma:web="277ecb1c-f5e5-4756-8487-fc551feec2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E94A8F-7507-4F96-8900-EDDCB4B4D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eaf7aa-9b33-4abc-bc0f-b926eb6c1d69"/>
    <ds:schemaRef ds:uri="277ecb1c-f5e5-4756-8487-fc551feec2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263276-9DA4-4A13-9E90-6C978EDC27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rekenmodel</vt:lpstr>
      <vt:lpstr>Projectbeoordelingsformulier</vt:lpstr>
      <vt:lpstr>Projectbeoordelingsformulier!Afdrukbereik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Bolt, Dick</dc:creator>
  <cp:lastModifiedBy>Hardeman, Simone</cp:lastModifiedBy>
  <cp:lastPrinted>2026-03-19T07:43:25Z</cp:lastPrinted>
  <dcterms:created xsi:type="dcterms:W3CDTF">2012-10-01T10:22:02Z</dcterms:created>
  <dcterms:modified xsi:type="dcterms:W3CDTF">2026-03-19T07:45:49Z</dcterms:modified>
</cp:coreProperties>
</file>