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alnet.sharepoint.com/sites/Narrowcasting2/Gedeelde documenten/02 Aanbestedingsfase/03 NVI/01 eerste ronde/Publicatie TenderNed/"/>
    </mc:Choice>
  </mc:AlternateContent>
  <xr:revisionPtr revIDLastSave="0" documentId="8_{57D71A16-955D-473B-A07C-BC92FBCC1CD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structie" sheetId="1" r:id="rId1"/>
    <sheet name="Basiskosten" sheetId="7" r:id="rId2"/>
    <sheet name="Scenario" sheetId="2" r:id="rId3"/>
    <sheet name="E receptie" sheetId="8" r:id="rId4"/>
    <sheet name="invulblad" sheetId="3" state="hidden" r:id="rId5"/>
    <sheet name="TCO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E8" i="2"/>
  <c r="F8" i="2" s="1"/>
  <c r="C14" i="6"/>
  <c r="E21" i="2"/>
  <c r="F21" i="2" s="1"/>
  <c r="E20" i="2"/>
  <c r="F20" i="2" s="1"/>
  <c r="E31" i="2"/>
  <c r="F31" i="2" s="1"/>
  <c r="C13" i="6"/>
  <c r="F12" i="2"/>
  <c r="F13" i="2"/>
  <c r="F14" i="2"/>
  <c r="F15" i="2"/>
  <c r="F16" i="2"/>
  <c r="F30" i="2"/>
  <c r="F19" i="2"/>
  <c r="F18" i="2"/>
  <c r="E9" i="2"/>
  <c r="F9" i="2" s="1"/>
  <c r="B17" i="6"/>
  <c r="C17" i="6" s="1"/>
  <c r="E7" i="2"/>
  <c r="F7" i="2" s="1"/>
  <c r="F11" i="2"/>
  <c r="G16" i="2" s="1"/>
  <c r="F23" i="2"/>
  <c r="F24" i="2"/>
  <c r="H18" i="3"/>
  <c r="H24" i="3"/>
  <c r="H25" i="3"/>
  <c r="H26" i="3"/>
  <c r="H27" i="3"/>
  <c r="H28" i="3"/>
  <c r="H23" i="3"/>
  <c r="F25" i="2"/>
  <c r="H19" i="3"/>
  <c r="G12" i="3"/>
  <c r="G7" i="3"/>
  <c r="F26" i="2"/>
  <c r="F7" i="3"/>
  <c r="F20" i="3"/>
  <c r="G20" i="3" s="1"/>
  <c r="F8" i="3"/>
  <c r="G8" i="3" s="1"/>
  <c r="F13" i="3"/>
  <c r="F6" i="3"/>
  <c r="F12" i="3"/>
  <c r="F9" i="3"/>
  <c r="G9" i="3" s="1"/>
  <c r="F27" i="2"/>
  <c r="F21" i="3"/>
  <c r="G21" i="3" s="1"/>
  <c r="F17" i="3"/>
  <c r="G17" i="3" s="1"/>
  <c r="F11" i="3"/>
  <c r="G11" i="3" s="1"/>
  <c r="F5" i="3"/>
  <c r="F4" i="3"/>
  <c r="G4" i="3" s="1"/>
  <c r="G31" i="2" l="1"/>
  <c r="C15" i="6" s="1"/>
  <c r="G21" i="2"/>
  <c r="C12" i="6" s="1"/>
  <c r="B18" i="6"/>
  <c r="C18" i="6" s="1"/>
  <c r="G5" i="3"/>
  <c r="H5" i="3" s="1"/>
  <c r="G13" i="3"/>
  <c r="H13" i="3" s="1"/>
  <c r="G6" i="3"/>
  <c r="H6" i="3" s="1"/>
  <c r="H17" i="3"/>
  <c r="H21" i="3"/>
  <c r="H12" i="3"/>
  <c r="H11" i="3"/>
  <c r="H9" i="3"/>
  <c r="H4" i="3"/>
  <c r="H8" i="3"/>
  <c r="H20" i="3"/>
  <c r="C19" i="6" l="1"/>
  <c r="H29" i="3"/>
  <c r="C20" i="6" l="1"/>
  <c r="C21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<sst xmlns="http://schemas.openxmlformats.org/spreadsheetml/2006/main" count="240" uniqueCount="154">
  <si>
    <t>Beoordeling: laagste TCO = 200 punten</t>
  </si>
  <si>
    <t>De inschrijving dient gebaseerd te zijn op de uitgangspunten zoals genoemd in de aanbesteding.</t>
  </si>
  <si>
    <t>Kostencategorie</t>
  </si>
  <si>
    <t>Omschrijving</t>
  </si>
  <si>
    <t>Aantal</t>
  </si>
  <si>
    <t>Prijs per eenheid</t>
  </si>
  <si>
    <t>Totaal</t>
  </si>
  <si>
    <t>&lt;vul aan&gt;</t>
  </si>
  <si>
    <t>Subtotaal</t>
  </si>
  <si>
    <t>exclusief btw</t>
  </si>
  <si>
    <t>&lt; totale looptijd in mnd</t>
  </si>
  <si>
    <t>Groep</t>
  </si>
  <si>
    <t>Jaarprijs</t>
  </si>
  <si>
    <t>Maandprijs</t>
  </si>
  <si>
    <t>Licenties</t>
  </si>
  <si>
    <t>Per SoC-scherm</t>
  </si>
  <si>
    <t>Licentie NUC</t>
  </si>
  <si>
    <t>Per externe player</t>
  </si>
  <si>
    <t>Contentmanagementsysteem</t>
  </si>
  <si>
    <t>&lt;anders&gt;</t>
  </si>
  <si>
    <t>Hosting</t>
  </si>
  <si>
    <t>Support &amp; SLA</t>
  </si>
  <si>
    <t>Functioneel en technisch</t>
  </si>
  <si>
    <t>Hosting / Cloud</t>
  </si>
  <si>
    <t>SaaS / PaaS</t>
  </si>
  <si>
    <t>Overig</t>
  </si>
  <si>
    <t>Security</t>
  </si>
  <si>
    <t>&lt; enzovoort&gt;</t>
  </si>
  <si>
    <t>UITGANGSPUNTEN</t>
  </si>
  <si>
    <t>Vul hierboven de kosten in exclusief btw en exclusief indexatie</t>
  </si>
  <si>
    <t>Deze kosten worden jaarlijks geindexeerd op basis van de opgave in het werkblad indexatie</t>
  </si>
  <si>
    <t>De aantallen dienen dusdanig te worden ingevuld dat het huidige aantal schermen gelijk blijft.</t>
  </si>
  <si>
    <t>Alleen de groene velden invullen</t>
  </si>
  <si>
    <t>Naam inschrijven bedrijf/combinatie</t>
  </si>
  <si>
    <t>Functie ondertekenaar</t>
  </si>
  <si>
    <t>Naam ondertekenaar</t>
  </si>
  <si>
    <t>Handtekening</t>
  </si>
  <si>
    <t>Datum</t>
  </si>
  <si>
    <t>Component</t>
  </si>
  <si>
    <t>Totale TCO</t>
  </si>
  <si>
    <t>Btw 21%</t>
  </si>
  <si>
    <t>Totale TCO inclusief btw</t>
  </si>
  <si>
    <t>Licentie per gebruiker</t>
  </si>
  <si>
    <t>Per gebruiker</t>
  </si>
  <si>
    <t>Totaal 78,5 mnd</t>
  </si>
  <si>
    <t>Nieuwe investeringen kunnen pas plaatsvinden na april 2027</t>
  </si>
  <si>
    <t>Hardware vervanging***</t>
  </si>
  <si>
    <t>Levensduur hardware</t>
  </si>
  <si>
    <t>afschrijvingswaarde per jaar</t>
  </si>
  <si>
    <t>** investeringen kunnen pas na april 2027 worden gedaan, als deze eerder nodig zijn dient u dit zelf te dragen of voor te financieren.</t>
  </si>
  <si>
    <t>De hardware die wordt vervangen is uitsluitend eenmalig als dit nodig is bij implementatie</t>
  </si>
  <si>
    <t>Montage speler (indien van toepassing) bij vervanging</t>
  </si>
  <si>
    <t>Bij vervanging of nieuw</t>
  </si>
  <si>
    <t>Inbedrijfstelling SOC of speler</t>
  </si>
  <si>
    <t>prijs per stuk</t>
  </si>
  <si>
    <t>&lt;merk en type&gt;</t>
  </si>
  <si>
    <t>Merk en type</t>
  </si>
  <si>
    <t>prijs p stuk</t>
  </si>
  <si>
    <t>aantal gedurende looptijd</t>
  </si>
  <si>
    <t>Kosten voor regie per incident</t>
  </si>
  <si>
    <t>Regiefunctie bij vervanging/reparatie of nieuwe levering</t>
  </si>
  <si>
    <t xml:space="preserve">* partijen dient realistische kosten op te geven als ware de aanbestedende dienst een nieuwe klant . </t>
  </si>
  <si>
    <t xml:space="preserve">Updates en patching </t>
  </si>
  <si>
    <t>*** Hardware die gedurende de looptijd  moet worden  vervangen kunt u hier opgeven. Prijs in inclusief leveren en monteren maar exclusief inbedrijfstellen</t>
  </si>
  <si>
    <t>E-Receptie</t>
  </si>
  <si>
    <t>Narrowcasting jaarlijks (operationele kosten)</t>
  </si>
  <si>
    <t>Onderdeel</t>
  </si>
  <si>
    <t>Eenheid</t>
  </si>
  <si>
    <t>Prijs (excl. btw)</t>
  </si>
  <si>
    <t>SaaS licentie per speler per jaar</t>
  </si>
  <si>
    <t>€/speler/jaar</t>
  </si>
  <si>
    <t>SaaS licentie per gebruiker per jaar</t>
  </si>
  <si>
    <t>€/gebruiker/jaar</t>
  </si>
  <si>
    <t>Implementatiekosten* (eenmalig)</t>
  </si>
  <si>
    <t>€/speler</t>
  </si>
  <si>
    <t>Inbedrijfstelling SoC scherm met WebOS</t>
  </si>
  <si>
    <t>€/scherm</t>
  </si>
  <si>
    <t>€/stuk</t>
  </si>
  <si>
    <t>€/jaar</t>
  </si>
  <si>
    <t>€/dagdeel</t>
  </si>
  <si>
    <t>Site survey per locatie</t>
  </si>
  <si>
    <t>€/locatie</t>
  </si>
  <si>
    <t>* zie PvE definitie</t>
  </si>
  <si>
    <t>CMS narrowcasting</t>
  </si>
  <si>
    <t>Licentie per SoC</t>
  </si>
  <si>
    <t>Kosten per jaar</t>
  </si>
  <si>
    <t>Kosten vast per jaar</t>
  </si>
  <si>
    <t>Kosten eenmalig</t>
  </si>
  <si>
    <t>rechtstreeks naar blad TCO</t>
  </si>
  <si>
    <t>keuze afhankelijk van scenario en prijsmodel</t>
  </si>
  <si>
    <t>Kosten jaarlijks (afhankelijk van licentiemodel en scenario)</t>
  </si>
  <si>
    <t>eenmalig</t>
  </si>
  <si>
    <t>&lt;keuze&gt;</t>
  </si>
  <si>
    <t>aanvullen indien nodig</t>
  </si>
  <si>
    <t>Opmerking</t>
  </si>
  <si>
    <t>Implementatiekosten (eenmalig)</t>
  </si>
  <si>
    <t>Kosten 
Bedrag exclusief btw</t>
  </si>
  <si>
    <t>Kosten per gebeurtenis</t>
  </si>
  <si>
    <t>CMDB Taggen van hardware (scherm en speler)</t>
  </si>
  <si>
    <t>(schermen leveren is buiten scope, taggen niet)</t>
  </si>
  <si>
    <t>Impementatiekosten</t>
  </si>
  <si>
    <t>Eenmalig</t>
  </si>
  <si>
    <t>Vul hieronder alle kosten in passend bij een werkende oplossing.</t>
  </si>
  <si>
    <t>Neem alle kosten uit het basiskosten overzicht mee in dit overzicht.</t>
  </si>
  <si>
    <t>Niet opgevoerde kosten in dit blad kunnen niet in rekening worden gebracht.</t>
  </si>
  <si>
    <t>Taggen hardware</t>
  </si>
  <si>
    <t>Wij vergelijken de kosten van rubriek implementatie ten opzichte van de andere inschrijvingen om het  "realistische" te controleren</t>
  </si>
  <si>
    <t>Genoemde aantallen zijn indicatief, hieraan kunnen geen rechten worden ontleend</t>
  </si>
  <si>
    <t>Indexatie: toegestaan vanaf 1 januari 2028.</t>
  </si>
  <si>
    <t>Support, regie en beheer per jaar</t>
  </si>
  <si>
    <t>Support, regie en beheer</t>
  </si>
  <si>
    <t>Scenario  (prijzen van tabblad basiskosten)</t>
  </si>
  <si>
    <t>Verplichtte inbedrijfstelling</t>
  </si>
  <si>
    <t>75 schermen 2027</t>
  </si>
  <si>
    <t>75 schermen 2028</t>
  </si>
  <si>
    <t>Tagging CMDB</t>
  </si>
  <si>
    <t>Bestaande en nieuwe hardware taggen (exclusief 150 verplichtte)</t>
  </si>
  <si>
    <t>Herhaaltraining (train-de-trainer)</t>
  </si>
  <si>
    <t>Niet voor implementatie</t>
  </si>
  <si>
    <t>Site Survey</t>
  </si>
  <si>
    <t>*** verplichtte site survey fictief op 10 locaties gezet, dit om een vergelijkbaar aanbod te ontvangen.</t>
  </si>
  <si>
    <t>Support regie en beheer jaarlijks</t>
  </si>
  <si>
    <t xml:space="preserve">Bedrag over looptijd
</t>
  </si>
  <si>
    <t>Diensten</t>
  </si>
  <si>
    <t>Licentiekosten scenario</t>
  </si>
  <si>
    <t>Vul hieronder de kosten voor e-receptie in</t>
  </si>
  <si>
    <t>Type kosten</t>
  </si>
  <si>
    <t>Prijs exclusief btw</t>
  </si>
  <si>
    <t>OPTIE wordt niet in de TCO meegerekend</t>
  </si>
  <si>
    <t>Inschrijvers vullen op tabblad basiskosten, e-receptie en scenario uitsluitend de gele cellen in. Prijzen exclusief btw.</t>
  </si>
  <si>
    <t>€ 0,0000 / stuk</t>
  </si>
  <si>
    <t>·    De opgegeven prijzen moeten marktconform, realistisch en onderling vergelijkbaar zijn;</t>
  </si>
  <si>
    <t>·  Prijzen mogen worden ingevuld met maximaal 2 decimalen.</t>
  </si>
  <si>
    <t>Aanpassingen  aan het blad leidt tot uitsluiting.</t>
  </si>
  <si>
    <t>Het prijzenblad wordt volledig ingevuld en ondertekend aangeleverd.</t>
  </si>
  <si>
    <t>Het invullen van nulbedragen (voor evidente diensten of leveringen die wel geld kosten) , negatieve bedragen of irreële prijzen is niet toegestaan.</t>
  </si>
  <si>
    <t>Looptijd: 54 maanden initieel + 2 opties van 12 maanden (totaal 78 maanden)</t>
  </si>
  <si>
    <t>TCO-berekening (beoordelingsprijs) over 78 maanden , exclusief btw</t>
  </si>
  <si>
    <t>Bedrag over looptijd
(kosten / 12 ) x looptijd 78 mnd</t>
  </si>
  <si>
    <t>Aanbesteding narrowcasting TCO blad Notaversie 1.1</t>
  </si>
  <si>
    <t>Uitgangspunten aanbesteding narrowcasting TCO Notaversie 1.1</t>
  </si>
  <si>
    <t>Narrowcasting scenario kosten notaversie 1.1</t>
  </si>
  <si>
    <t>Exitkosten</t>
  </si>
  <si>
    <t xml:space="preserve">eenmalig </t>
  </si>
  <si>
    <t>worden pas als het exitplan in werking treed in rekening gebracht.</t>
  </si>
  <si>
    <t>Let op deze kosten dient u indien relvant in het scenario op te nemen</t>
  </si>
  <si>
    <t>Licentiekosten of andere vaste kosten per jaar</t>
  </si>
  <si>
    <t>Exitkosten (factureren bij exit)</t>
  </si>
  <si>
    <t>&lt;vul hier speler merk en model in&gt;</t>
  </si>
  <si>
    <t xml:space="preserve">Mediaspeler </t>
  </si>
  <si>
    <t>telt niet mee voor TCO  (huidige prijs)</t>
  </si>
  <si>
    <t>&lt;&lt;&lt;&lt; uw inschrijving voor 78 maanden</t>
  </si>
  <si>
    <t>Hardware (voor de hele looptijd) telt niet mee in de TCO berekening</t>
  </si>
  <si>
    <t>Inbedrijfstelling en montage speler (incl kleinmateriaal)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</si>
</sst>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0"/>
      <color theme="1"/>
      <name val="Calibri"/>
      <family val="2"/>
      <scheme val="minor"/>
    </font>
    <font>
      <sz val="14"/>
      <name val="Calibri"/>
      <family val="2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Alignment="1">
      <alignment horizontal="left" vertical="top"/>
    </xf>
    <xf numFmtId="0" fontId="0" fillId="4" borderId="1" xfId="0" applyFill="1" applyBorder="1"/>
    <xf numFmtId="44" fontId="0" fillId="0" borderId="1" xfId="1" applyFont="1" applyBorder="1"/>
    <xf numFmtId="0" fontId="0" fillId="0" borderId="4" xfId="0" applyBorder="1"/>
    <xf numFmtId="44" fontId="0" fillId="0" borderId="4" xfId="1" applyFont="1" applyBorder="1"/>
    <xf numFmtId="0" fontId="0" fillId="4" borderId="4" xfId="0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3" xfId="0" applyFont="1" applyFill="1" applyBorder="1"/>
    <xf numFmtId="44" fontId="0" fillId="4" borderId="4" xfId="1" applyFont="1" applyFill="1" applyBorder="1"/>
    <xf numFmtId="44" fontId="0" fillId="4" borderId="1" xfId="1" applyFont="1" applyFill="1" applyBorder="1"/>
    <xf numFmtId="44" fontId="0" fillId="0" borderId="4" xfId="0" applyNumberFormat="1" applyBorder="1"/>
    <xf numFmtId="44" fontId="1" fillId="0" borderId="2" xfId="1" applyFont="1" applyBorder="1"/>
    <xf numFmtId="44" fontId="0" fillId="0" borderId="14" xfId="1" applyFont="1" applyBorder="1"/>
    <xf numFmtId="0" fontId="0" fillId="0" borderId="15" xfId="0" applyBorder="1"/>
    <xf numFmtId="44" fontId="1" fillId="0" borderId="15" xfId="1" applyFont="1" applyBorder="1"/>
    <xf numFmtId="44" fontId="1" fillId="0" borderId="16" xfId="1" applyFont="1" applyBorder="1"/>
    <xf numFmtId="164" fontId="0" fillId="0" borderId="0" xfId="0" applyNumberFormat="1"/>
    <xf numFmtId="0" fontId="0" fillId="7" borderId="0" xfId="0" applyFill="1"/>
    <xf numFmtId="0" fontId="0" fillId="7" borderId="1" xfId="0" applyFill="1" applyBorder="1"/>
    <xf numFmtId="44" fontId="0" fillId="7" borderId="1" xfId="1" applyFont="1" applyFill="1" applyBorder="1"/>
    <xf numFmtId="44" fontId="0" fillId="7" borderId="4" xfId="0" applyNumberFormat="1" applyFill="1" applyBorder="1"/>
    <xf numFmtId="0" fontId="5" fillId="3" borderId="1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10" borderId="20" xfId="0" applyFill="1" applyBorder="1" applyAlignment="1">
      <alignment vertical="center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/>
    <xf numFmtId="0" fontId="0" fillId="13" borderId="1" xfId="0" applyFill="1" applyBorder="1"/>
    <xf numFmtId="0" fontId="11" fillId="7" borderId="20" xfId="0" applyFont="1" applyFill="1" applyBorder="1" applyAlignment="1">
      <alignment vertical="center"/>
    </xf>
    <xf numFmtId="0" fontId="0" fillId="6" borderId="1" xfId="0" applyFill="1" applyBorder="1" applyAlignment="1">
      <alignment vertical="top"/>
    </xf>
    <xf numFmtId="0" fontId="1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44" fontId="11" fillId="7" borderId="1" xfId="1" applyFont="1" applyFill="1" applyBorder="1" applyAlignment="1">
      <alignment vertical="center"/>
    </xf>
    <xf numFmtId="44" fontId="11" fillId="7" borderId="4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top"/>
    </xf>
    <xf numFmtId="0" fontId="1" fillId="0" borderId="1" xfId="0" applyFont="1" applyBorder="1"/>
    <xf numFmtId="0" fontId="0" fillId="15" borderId="0" xfId="0" applyFill="1"/>
    <xf numFmtId="0" fontId="0" fillId="14" borderId="1" xfId="1" applyNumberFormat="1" applyFont="1" applyFill="1" applyBorder="1" applyAlignment="1" applyProtection="1">
      <alignment horizontal="left" vertical="top"/>
      <protection locked="0"/>
    </xf>
    <xf numFmtId="44" fontId="0" fillId="14" borderId="1" xfId="1" applyFont="1" applyFill="1" applyBorder="1" applyProtection="1">
      <protection locked="0"/>
    </xf>
    <xf numFmtId="44" fontId="0" fillId="14" borderId="29" xfId="1" applyFont="1" applyFill="1" applyBorder="1" applyProtection="1">
      <protection locked="0"/>
    </xf>
    <xf numFmtId="164" fontId="0" fillId="14" borderId="1" xfId="1" applyNumberFormat="1" applyFont="1" applyFill="1" applyBorder="1" applyProtection="1">
      <protection locked="0"/>
    </xf>
    <xf numFmtId="0" fontId="5" fillId="3" borderId="13" xfId="0" applyFont="1" applyFill="1" applyBorder="1" applyAlignment="1">
      <alignment horizontal="center"/>
    </xf>
    <xf numFmtId="0" fontId="0" fillId="0" borderId="18" xfId="0" applyBorder="1"/>
    <xf numFmtId="44" fontId="0" fillId="0" borderId="1" xfId="1" applyFont="1" applyFill="1" applyBorder="1" applyProtection="1"/>
    <xf numFmtId="44" fontId="0" fillId="0" borderId="19" xfId="1" applyFont="1" applyBorder="1" applyProtection="1"/>
    <xf numFmtId="0" fontId="0" fillId="0" borderId="7" xfId="0" applyBorder="1"/>
    <xf numFmtId="44" fontId="0" fillId="0" borderId="8" xfId="1" applyFont="1" applyBorder="1" applyProtection="1"/>
    <xf numFmtId="44" fontId="3" fillId="0" borderId="2" xfId="0" applyNumberFormat="1" applyFont="1" applyBorder="1"/>
    <xf numFmtId="0" fontId="11" fillId="11" borderId="0" xfId="0" applyFont="1" applyFill="1" applyAlignment="1">
      <alignment vertical="center" wrapText="1"/>
    </xf>
    <xf numFmtId="0" fontId="0" fillId="13" borderId="7" xfId="0" applyFill="1" applyBorder="1"/>
    <xf numFmtId="44" fontId="0" fillId="0" borderId="10" xfId="1" applyFont="1" applyBorder="1" applyProtection="1"/>
    <xf numFmtId="0" fontId="3" fillId="0" borderId="4" xfId="0" applyFont="1" applyBorder="1"/>
    <xf numFmtId="0" fontId="0" fillId="0" borderId="20" xfId="0" applyBorder="1" applyAlignment="1">
      <alignment horizontal="right"/>
    </xf>
    <xf numFmtId="44" fontId="3" fillId="0" borderId="36" xfId="1" applyFont="1" applyFill="1" applyBorder="1" applyProtection="1"/>
    <xf numFmtId="44" fontId="0" fillId="0" borderId="0" xfId="0" applyNumberFormat="1"/>
    <xf numFmtId="44" fontId="0" fillId="0" borderId="0" xfId="1" applyFont="1" applyProtection="1"/>
    <xf numFmtId="44" fontId="0" fillId="14" borderId="1" xfId="1" applyFont="1" applyFill="1" applyBorder="1" applyAlignment="1" applyProtection="1">
      <alignment horizontal="left" vertical="top"/>
      <protection locked="0"/>
    </xf>
    <xf numFmtId="0" fontId="0" fillId="16" borderId="29" xfId="0" applyFill="1" applyBorder="1" applyAlignment="1" applyProtection="1">
      <alignment horizontal="center"/>
      <protection locked="0"/>
    </xf>
    <xf numFmtId="0" fontId="0" fillId="16" borderId="1" xfId="0" applyFill="1" applyBorder="1" applyProtection="1">
      <protection locked="0"/>
    </xf>
    <xf numFmtId="44" fontId="0" fillId="16" borderId="1" xfId="1" applyFont="1" applyFill="1" applyBorder="1" applyProtection="1">
      <protection locked="0"/>
    </xf>
    <xf numFmtId="0" fontId="3" fillId="0" borderId="24" xfId="0" applyFont="1" applyBorder="1" applyAlignment="1">
      <alignment vertical="top" wrapText="1"/>
    </xf>
    <xf numFmtId="0" fontId="3" fillId="0" borderId="21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7" fillId="3" borderId="5" xfId="0" applyFont="1" applyFill="1" applyBorder="1"/>
    <xf numFmtId="0" fontId="7" fillId="3" borderId="6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20" xfId="0" applyFont="1" applyBorder="1"/>
    <xf numFmtId="44" fontId="9" fillId="0" borderId="1" xfId="0" applyNumberFormat="1" applyFont="1" applyBorder="1"/>
    <xf numFmtId="0" fontId="8" fillId="0" borderId="1" xfId="0" applyFont="1" applyBorder="1"/>
    <xf numFmtId="0" fontId="8" fillId="0" borderId="7" xfId="0" applyFont="1" applyBorder="1"/>
    <xf numFmtId="44" fontId="8" fillId="0" borderId="32" xfId="1" applyFont="1" applyFill="1" applyBorder="1" applyProtection="1"/>
    <xf numFmtId="44" fontId="8" fillId="0" borderId="32" xfId="1" applyFont="1" applyFill="1" applyBorder="1" applyAlignment="1" applyProtection="1">
      <alignment horizontal="center"/>
    </xf>
    <xf numFmtId="0" fontId="9" fillId="2" borderId="9" xfId="0" applyFont="1" applyFill="1" applyBorder="1"/>
    <xf numFmtId="44" fontId="12" fillId="2" borderId="33" xfId="1" applyFont="1" applyFill="1" applyBorder="1" applyProtection="1"/>
    <xf numFmtId="44" fontId="9" fillId="2" borderId="9" xfId="1" applyFont="1" applyFill="1" applyBorder="1" applyProtection="1"/>
    <xf numFmtId="0" fontId="0" fillId="5" borderId="4" xfId="0" applyFill="1" applyBorder="1"/>
    <xf numFmtId="44" fontId="0" fillId="5" borderId="34" xfId="0" applyNumberFormat="1" applyFill="1" applyBorder="1"/>
    <xf numFmtId="0" fontId="0" fillId="5" borderId="1" xfId="0" applyFill="1" applyBorder="1"/>
    <xf numFmtId="44" fontId="0" fillId="5" borderId="32" xfId="0" applyNumberFormat="1" applyFill="1" applyBorder="1"/>
    <xf numFmtId="0" fontId="0" fillId="16" borderId="22" xfId="0" applyFill="1" applyBorder="1" applyAlignment="1" applyProtection="1">
      <alignment vertical="top"/>
      <protection locked="0"/>
    </xf>
    <xf numFmtId="0" fontId="0" fillId="16" borderId="27" xfId="0" applyFill="1" applyBorder="1" applyAlignment="1" applyProtection="1">
      <alignment vertical="top"/>
      <protection locked="0"/>
    </xf>
    <xf numFmtId="0" fontId="0" fillId="16" borderId="23" xfId="0" applyFill="1" applyBorder="1" applyAlignment="1" applyProtection="1">
      <alignment vertical="top"/>
      <protection locked="0"/>
    </xf>
    <xf numFmtId="0" fontId="0" fillId="16" borderId="22" xfId="0" applyFill="1" applyBorder="1" applyProtection="1">
      <protection locked="0"/>
    </xf>
    <xf numFmtId="0" fontId="0" fillId="16" borderId="23" xfId="0" applyFill="1" applyBorder="1" applyProtection="1">
      <protection locked="0"/>
    </xf>
    <xf numFmtId="0" fontId="13" fillId="0" borderId="1" xfId="0" applyFont="1" applyBorder="1"/>
    <xf numFmtId="44" fontId="0" fillId="15" borderId="1" xfId="1" applyFont="1" applyFill="1" applyBorder="1" applyProtection="1"/>
    <xf numFmtId="164" fontId="0" fillId="15" borderId="1" xfId="1" applyNumberFormat="1" applyFont="1" applyFill="1" applyBorder="1" applyProtection="1"/>
    <xf numFmtId="0" fontId="0" fillId="0" borderId="42" xfId="0" applyBorder="1" applyAlignment="1">
      <alignment vertical="top"/>
    </xf>
    <xf numFmtId="0" fontId="0" fillId="0" borderId="38" xfId="0" applyBorder="1" applyAlignment="1">
      <alignment wrapText="1"/>
    </xf>
    <xf numFmtId="0" fontId="0" fillId="0" borderId="38" xfId="0" applyBorder="1"/>
    <xf numFmtId="164" fontId="0" fillId="0" borderId="4" xfId="1" applyNumberFormat="1" applyFont="1" applyFill="1" applyBorder="1" applyAlignment="1" applyProtection="1">
      <alignment horizontal="left" vertical="top"/>
    </xf>
    <xf numFmtId="44" fontId="0" fillId="0" borderId="43" xfId="1" applyFont="1" applyBorder="1" applyProtection="1"/>
    <xf numFmtId="0" fontId="0" fillId="14" borderId="7" xfId="1" applyNumberFormat="1" applyFont="1" applyFill="1" applyBorder="1" applyAlignment="1" applyProtection="1">
      <alignment horizontal="left" vertical="top"/>
      <protection locked="0"/>
    </xf>
    <xf numFmtId="0" fontId="0" fillId="14" borderId="9" xfId="1" applyNumberFormat="1" applyFont="1" applyFill="1" applyBorder="1" applyAlignment="1" applyProtection="1">
      <alignment horizontal="left" vertical="top"/>
      <protection locked="0"/>
    </xf>
    <xf numFmtId="0" fontId="0" fillId="14" borderId="17" xfId="1" applyNumberFormat="1" applyFont="1" applyFill="1" applyBorder="1" applyAlignment="1" applyProtection="1">
      <alignment horizontal="left" vertical="top"/>
      <protection locked="0"/>
    </xf>
    <xf numFmtId="44" fontId="0" fillId="14" borderId="17" xfId="1" applyFont="1" applyFill="1" applyBorder="1" applyAlignment="1" applyProtection="1">
      <alignment horizontal="left" vertical="top"/>
      <protection locked="0"/>
    </xf>
    <xf numFmtId="44" fontId="3" fillId="0" borderId="1" xfId="1" applyFont="1" applyFill="1" applyBorder="1" applyProtection="1">
      <protection locked="0"/>
    </xf>
    <xf numFmtId="0" fontId="0" fillId="14" borderId="1" xfId="1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wrapText="1"/>
    </xf>
    <xf numFmtId="0" fontId="1" fillId="15" borderId="32" xfId="0" applyFont="1" applyFill="1" applyBorder="1" applyAlignment="1">
      <alignment horizontal="left"/>
    </xf>
    <xf numFmtId="0" fontId="1" fillId="15" borderId="21" xfId="0" applyFont="1" applyFill="1" applyBorder="1" applyAlignment="1">
      <alignment horizontal="left"/>
    </xf>
    <xf numFmtId="0" fontId="1" fillId="15" borderId="29" xfId="0" applyFont="1" applyFill="1" applyBorder="1" applyAlignment="1">
      <alignment horizontal="left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4" fillId="3" borderId="25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4" fillId="3" borderId="25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  <xf numFmtId="0" fontId="4" fillId="3" borderId="35" xfId="0" applyFont="1" applyFill="1" applyBorder="1" applyAlignment="1">
      <alignment horizontal="center" vertical="top"/>
    </xf>
    <xf numFmtId="0" fontId="0" fillId="12" borderId="3" xfId="0" applyFill="1" applyBorder="1" applyAlignment="1">
      <alignment horizontal="center" vertical="center"/>
    </xf>
    <xf numFmtId="0" fontId="0" fillId="12" borderId="31" xfId="0" applyFill="1" applyBorder="1" applyAlignment="1">
      <alignment horizontal="center" vertical="center"/>
    </xf>
    <xf numFmtId="0" fontId="0" fillId="8" borderId="28" xfId="0" applyFill="1" applyBorder="1" applyAlignment="1">
      <alignment horizontal="left" vertical="center"/>
    </xf>
    <xf numFmtId="0" fontId="0" fillId="8" borderId="20" xfId="0" applyFill="1" applyBorder="1" applyAlignment="1">
      <alignment horizontal="left" vertical="center"/>
    </xf>
    <xf numFmtId="0" fontId="0" fillId="9" borderId="20" xfId="0" applyFill="1" applyBorder="1" applyAlignment="1">
      <alignment horizontal="left" vertical="center"/>
    </xf>
    <xf numFmtId="0" fontId="0" fillId="0" borderId="30" xfId="0" applyBorder="1" applyAlignment="1">
      <alignment horizontal="left" wrapText="1"/>
    </xf>
    <xf numFmtId="0" fontId="0" fillId="12" borderId="20" xfId="0" applyFill="1" applyBorder="1" applyAlignment="1">
      <alignment horizontal="center" vertical="center" wrapText="1"/>
    </xf>
    <xf numFmtId="44" fontId="10" fillId="0" borderId="30" xfId="1" applyFont="1" applyBorder="1" applyAlignment="1" applyProtection="1">
      <alignment horizontal="left"/>
    </xf>
    <xf numFmtId="44" fontId="8" fillId="7" borderId="14" xfId="0" applyNumberFormat="1" applyFont="1" applyFill="1" applyBorder="1" applyAlignment="1">
      <alignment horizontal="center"/>
    </xf>
    <xf numFmtId="44" fontId="8" fillId="7" borderId="37" xfId="0" applyNumberFormat="1" applyFont="1" applyFill="1" applyBorder="1" applyAlignment="1">
      <alignment horizontal="center"/>
    </xf>
    <xf numFmtId="44" fontId="8" fillId="7" borderId="38" xfId="0" applyNumberFormat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tabSelected="1" zoomScaleNormal="100" workbookViewId="0">
      <selection activeCell="D17" sqref="D17"/>
    </sheetView>
  </sheetViews>
  <sheetFormatPr defaultRowHeight="14.4" x14ac:dyDescent="0.3"/>
  <cols>
    <col min="1" max="1" width="66" customWidth="1"/>
  </cols>
  <sheetData>
    <row r="1" spans="1:1" ht="70.2" customHeight="1" x14ac:dyDescent="0.3">
      <c r="A1" t="e" vm="1">
        <v>#VALUE!</v>
      </c>
    </row>
    <row r="2" spans="1:1" x14ac:dyDescent="0.3">
      <c r="A2" s="1" t="s">
        <v>140</v>
      </c>
    </row>
    <row r="4" spans="1:1" x14ac:dyDescent="0.3">
      <c r="A4" t="s">
        <v>0</v>
      </c>
    </row>
    <row r="5" spans="1:1" x14ac:dyDescent="0.3">
      <c r="A5" t="s">
        <v>136</v>
      </c>
    </row>
    <row r="6" spans="1:1" x14ac:dyDescent="0.3">
      <c r="A6" t="s">
        <v>108</v>
      </c>
    </row>
    <row r="8" spans="1:1" x14ac:dyDescent="0.3">
      <c r="A8" t="s">
        <v>129</v>
      </c>
    </row>
    <row r="10" spans="1:1" x14ac:dyDescent="0.3">
      <c r="A10" t="s">
        <v>107</v>
      </c>
    </row>
    <row r="11" spans="1:1" x14ac:dyDescent="0.3">
      <c r="A11" t="s">
        <v>1</v>
      </c>
    </row>
    <row r="12" spans="1:1" x14ac:dyDescent="0.3">
      <c r="A12" t="s">
        <v>134</v>
      </c>
    </row>
    <row r="13" spans="1:1" x14ac:dyDescent="0.3">
      <c r="A13" t="s">
        <v>133</v>
      </c>
    </row>
    <row r="14" spans="1:1" x14ac:dyDescent="0.3">
      <c r="A14" t="s">
        <v>135</v>
      </c>
    </row>
    <row r="20" spans="1:26" x14ac:dyDescent="0.3">
      <c r="A20" s="2"/>
    </row>
    <row r="21" spans="1:26" x14ac:dyDescent="0.3">
      <c r="U21" t="s">
        <v>131</v>
      </c>
    </row>
    <row r="22" spans="1:26" x14ac:dyDescent="0.3">
      <c r="Z22" t="s">
        <v>132</v>
      </c>
    </row>
  </sheetData>
  <sheetProtection algorithmName="SHA-512" hashValue="mICULN/cCTCHmbF0CdxzjeDQ6gE5OhaJ2m5UVAxyP3AupbZHPfwshmhqonAeI/5W9O+WJmPa2pseEFRuYdUoQA==" saltValue="2zASy2atkSKvYvJ53Yeivw==" spinCount="100000" sheet="1" objects="1" scenario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6F00-4CA3-4103-A859-4C5E9F76D88F}">
  <dimension ref="A1:E26"/>
  <sheetViews>
    <sheetView topLeftCell="A11" zoomScale="145" zoomScaleNormal="145" workbookViewId="0">
      <selection activeCell="C20" sqref="C20"/>
    </sheetView>
  </sheetViews>
  <sheetFormatPr defaultRowHeight="14.4" x14ac:dyDescent="0.3"/>
  <cols>
    <col min="1" max="1" width="41.33203125" customWidth="1"/>
    <col min="2" max="2" width="24" customWidth="1"/>
    <col min="3" max="3" width="20" customWidth="1"/>
    <col min="4" max="4" width="55.33203125" customWidth="1"/>
    <col min="5" max="5" width="28.21875" customWidth="1"/>
  </cols>
  <sheetData>
    <row r="1" spans="1:5" s="41" customFormat="1" ht="43.2" customHeight="1" x14ac:dyDescent="0.3">
      <c r="A1" s="41" t="e" vm="1">
        <v>#VALUE!</v>
      </c>
    </row>
    <row r="2" spans="1:5" x14ac:dyDescent="0.3">
      <c r="A2" s="42" t="s">
        <v>66</v>
      </c>
      <c r="B2" s="42" t="s">
        <v>67</v>
      </c>
      <c r="C2" s="42" t="s">
        <v>68</v>
      </c>
      <c r="D2" s="42" t="s">
        <v>94</v>
      </c>
    </row>
    <row r="3" spans="1:5" x14ac:dyDescent="0.3">
      <c r="A3" s="107" t="s">
        <v>87</v>
      </c>
      <c r="B3" s="108"/>
      <c r="C3" s="109"/>
      <c r="D3" s="43"/>
    </row>
    <row r="4" spans="1:5" x14ac:dyDescent="0.3">
      <c r="A4" s="92" t="s">
        <v>73</v>
      </c>
      <c r="B4" s="3" t="s">
        <v>91</v>
      </c>
      <c r="C4" s="45">
        <v>0</v>
      </c>
      <c r="D4" t="s">
        <v>88</v>
      </c>
    </row>
    <row r="5" spans="1:5" x14ac:dyDescent="0.3">
      <c r="A5" s="92" t="s">
        <v>142</v>
      </c>
      <c r="B5" s="3" t="s">
        <v>143</v>
      </c>
      <c r="C5" s="45">
        <v>0</v>
      </c>
      <c r="D5" t="s">
        <v>144</v>
      </c>
    </row>
    <row r="6" spans="1:5" x14ac:dyDescent="0.3">
      <c r="A6" s="107" t="s">
        <v>86</v>
      </c>
      <c r="B6" s="108"/>
      <c r="C6" s="109"/>
      <c r="D6" s="43"/>
    </row>
    <row r="7" spans="1:5" x14ac:dyDescent="0.3">
      <c r="A7" s="3" t="s">
        <v>109</v>
      </c>
      <c r="B7" s="3" t="s">
        <v>78</v>
      </c>
      <c r="C7" s="45">
        <v>0</v>
      </c>
      <c r="D7" t="s">
        <v>88</v>
      </c>
    </row>
    <row r="8" spans="1:5" ht="15" thickBot="1" x14ac:dyDescent="0.35">
      <c r="A8" s="107" t="s">
        <v>90</v>
      </c>
      <c r="B8" s="108"/>
      <c r="C8" s="109"/>
      <c r="D8" s="43"/>
    </row>
    <row r="9" spans="1:5" x14ac:dyDescent="0.3">
      <c r="A9" s="3" t="s">
        <v>69</v>
      </c>
      <c r="B9" s="3" t="s">
        <v>70</v>
      </c>
      <c r="C9" s="45">
        <v>0</v>
      </c>
      <c r="D9" t="s">
        <v>89</v>
      </c>
      <c r="E9" s="110" t="s">
        <v>145</v>
      </c>
    </row>
    <row r="10" spans="1:5" x14ac:dyDescent="0.3">
      <c r="A10" s="3" t="s">
        <v>71</v>
      </c>
      <c r="B10" s="3" t="s">
        <v>72</v>
      </c>
      <c r="C10" s="45">
        <v>0</v>
      </c>
      <c r="D10" t="s">
        <v>89</v>
      </c>
      <c r="E10" s="111"/>
    </row>
    <row r="11" spans="1:5" ht="28.8" x14ac:dyDescent="0.3">
      <c r="A11" s="106" t="s">
        <v>153</v>
      </c>
      <c r="B11" s="3" t="s">
        <v>74</v>
      </c>
      <c r="C11" s="45">
        <v>0</v>
      </c>
      <c r="D11" t="s">
        <v>89</v>
      </c>
      <c r="E11" s="111"/>
    </row>
    <row r="12" spans="1:5" x14ac:dyDescent="0.3">
      <c r="A12" s="3" t="s">
        <v>75</v>
      </c>
      <c r="B12" s="3" t="s">
        <v>76</v>
      </c>
      <c r="C12" s="45">
        <v>0</v>
      </c>
      <c r="D12" t="s">
        <v>89</v>
      </c>
      <c r="E12" s="111"/>
    </row>
    <row r="13" spans="1:5" x14ac:dyDescent="0.3">
      <c r="A13" s="44" t="s">
        <v>92</v>
      </c>
      <c r="B13" s="44" t="s">
        <v>92</v>
      </c>
      <c r="C13" s="45">
        <v>0</v>
      </c>
      <c r="D13" t="s">
        <v>93</v>
      </c>
      <c r="E13" s="111"/>
    </row>
    <row r="14" spans="1:5" x14ac:dyDescent="0.3">
      <c r="A14" s="44" t="s">
        <v>92</v>
      </c>
      <c r="B14" s="44" t="s">
        <v>92</v>
      </c>
      <c r="C14" s="45">
        <v>0</v>
      </c>
      <c r="D14" t="s">
        <v>93</v>
      </c>
      <c r="E14" s="111"/>
    </row>
    <row r="15" spans="1:5" x14ac:dyDescent="0.3">
      <c r="A15" s="44" t="s">
        <v>92</v>
      </c>
      <c r="B15" s="44" t="s">
        <v>92</v>
      </c>
      <c r="C15" s="45">
        <v>0</v>
      </c>
      <c r="D15" t="s">
        <v>93</v>
      </c>
      <c r="E15" s="111"/>
    </row>
    <row r="16" spans="1:5" x14ac:dyDescent="0.3">
      <c r="A16" s="44" t="s">
        <v>92</v>
      </c>
      <c r="B16" s="44" t="s">
        <v>92</v>
      </c>
      <c r="C16" s="46">
        <v>0</v>
      </c>
      <c r="D16" t="s">
        <v>93</v>
      </c>
      <c r="E16" s="111"/>
    </row>
    <row r="17" spans="1:5" ht="15" thickBot="1" x14ac:dyDescent="0.35">
      <c r="A17" s="44" t="s">
        <v>92</v>
      </c>
      <c r="B17" s="44" t="s">
        <v>92</v>
      </c>
      <c r="C17" s="46">
        <v>0</v>
      </c>
      <c r="D17" t="s">
        <v>93</v>
      </c>
      <c r="E17" s="112"/>
    </row>
    <row r="18" spans="1:5" x14ac:dyDescent="0.3">
      <c r="A18" s="107" t="s">
        <v>97</v>
      </c>
      <c r="B18" s="108"/>
      <c r="C18" s="109"/>
      <c r="D18" s="43"/>
    </row>
    <row r="19" spans="1:5" x14ac:dyDescent="0.3">
      <c r="A19" s="3" t="s">
        <v>149</v>
      </c>
      <c r="B19" s="3" t="s">
        <v>77</v>
      </c>
      <c r="C19" s="45">
        <v>0</v>
      </c>
      <c r="D19" t="s">
        <v>150</v>
      </c>
    </row>
    <row r="20" spans="1:5" ht="34.799999999999997" customHeight="1" x14ac:dyDescent="0.3">
      <c r="A20" s="105" t="s">
        <v>148</v>
      </c>
      <c r="B20" s="3"/>
      <c r="C20" s="104"/>
    </row>
    <row r="21" spans="1:5" x14ac:dyDescent="0.3">
      <c r="A21" s="3" t="s">
        <v>117</v>
      </c>
      <c r="B21" s="3" t="s">
        <v>79</v>
      </c>
      <c r="C21" s="45">
        <v>0</v>
      </c>
      <c r="D21" t="s">
        <v>118</v>
      </c>
    </row>
    <row r="22" spans="1:5" x14ac:dyDescent="0.3">
      <c r="A22" s="3" t="s">
        <v>80</v>
      </c>
      <c r="B22" s="3" t="s">
        <v>81</v>
      </c>
      <c r="C22" s="45">
        <v>0</v>
      </c>
    </row>
    <row r="23" spans="1:5" x14ac:dyDescent="0.3">
      <c r="A23" s="3" t="s">
        <v>98</v>
      </c>
      <c r="B23" s="3" t="s">
        <v>130</v>
      </c>
      <c r="C23" s="47">
        <v>0</v>
      </c>
      <c r="D23" t="s">
        <v>99</v>
      </c>
    </row>
    <row r="24" spans="1:5" x14ac:dyDescent="0.3">
      <c r="A24" s="107"/>
      <c r="B24" s="108"/>
      <c r="C24" s="109"/>
      <c r="D24" s="43"/>
    </row>
    <row r="26" spans="1:5" x14ac:dyDescent="0.3">
      <c r="A26" t="s">
        <v>82</v>
      </c>
    </row>
  </sheetData>
  <sheetProtection algorithmName="SHA-512" hashValue="JhMKW4b7QfffUHyZAJB+jqIfZEKIHtrjGAPimOleDKVI4WCzEwXJkbxAd+nqD/XCVBdk08N4Qcj1PEzNPe47Jg==" saltValue="6ObL1wz+RkUyZqf6wTa4Dw==" spinCount="100000" sheet="1" objects="1" scenarios="1"/>
  <mergeCells count="6">
    <mergeCell ref="A24:C24"/>
    <mergeCell ref="E9:E17"/>
    <mergeCell ref="A6:C6"/>
    <mergeCell ref="A3:C3"/>
    <mergeCell ref="A8:C8"/>
    <mergeCell ref="A18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topLeftCell="A8" zoomScale="110" zoomScaleNormal="110" workbookViewId="0">
      <selection activeCell="F31" sqref="F31"/>
    </sheetView>
  </sheetViews>
  <sheetFormatPr defaultRowHeight="14.4" x14ac:dyDescent="0.3"/>
  <cols>
    <col min="1" max="1" width="14.77734375" customWidth="1"/>
    <col min="2" max="2" width="24.5546875" customWidth="1"/>
    <col min="3" max="3" width="39.88671875" customWidth="1"/>
    <col min="4" max="4" width="6.44140625" bestFit="1" customWidth="1"/>
    <col min="5" max="5" width="15.109375" bestFit="1" customWidth="1"/>
    <col min="6" max="6" width="17.6640625" customWidth="1"/>
    <col min="7" max="7" width="12" customWidth="1"/>
  </cols>
  <sheetData>
    <row r="1" spans="1:7" ht="70.2" customHeight="1" x14ac:dyDescent="0.3">
      <c r="B1" s="117" t="e" vm="1">
        <v>#VALUE!</v>
      </c>
      <c r="C1" s="117"/>
      <c r="D1" s="117"/>
      <c r="E1" s="117"/>
    </row>
    <row r="2" spans="1:7" x14ac:dyDescent="0.3">
      <c r="B2" t="s">
        <v>141</v>
      </c>
    </row>
    <row r="3" spans="1:7" x14ac:dyDescent="0.3">
      <c r="B3" t="s">
        <v>102</v>
      </c>
    </row>
    <row r="4" spans="1:7" x14ac:dyDescent="0.3">
      <c r="B4" t="s">
        <v>103</v>
      </c>
    </row>
    <row r="5" spans="1:7" ht="15" thickBot="1" x14ac:dyDescent="0.35">
      <c r="B5" t="s">
        <v>104</v>
      </c>
    </row>
    <row r="6" spans="1:7" ht="15" thickBot="1" x14ac:dyDescent="0.35">
      <c r="B6" s="10" t="s">
        <v>2</v>
      </c>
      <c r="C6" s="11" t="s">
        <v>3</v>
      </c>
      <c r="D6" s="11" t="s">
        <v>4</v>
      </c>
      <c r="E6" s="11" t="s">
        <v>5</v>
      </c>
      <c r="F6" s="48" t="s">
        <v>8</v>
      </c>
      <c r="G6" s="48" t="s">
        <v>6</v>
      </c>
    </row>
    <row r="7" spans="1:7" x14ac:dyDescent="0.3">
      <c r="B7" s="49" t="s">
        <v>110</v>
      </c>
      <c r="C7" s="7" t="s">
        <v>85</v>
      </c>
      <c r="D7" s="7">
        <v>1</v>
      </c>
      <c r="E7" s="50">
        <f>Basiskosten!C7</f>
        <v>0</v>
      </c>
      <c r="F7" s="51">
        <f>E7*D7</f>
        <v>0</v>
      </c>
    </row>
    <row r="8" spans="1:7" x14ac:dyDescent="0.3">
      <c r="B8" s="49" t="s">
        <v>101</v>
      </c>
      <c r="C8" s="7" t="s">
        <v>147</v>
      </c>
      <c r="D8" s="7">
        <v>1</v>
      </c>
      <c r="E8" s="50">
        <f>Basiskosten!C5</f>
        <v>0</v>
      </c>
      <c r="F8" s="51">
        <f>E8*D8</f>
        <v>0</v>
      </c>
    </row>
    <row r="9" spans="1:7" x14ac:dyDescent="0.3">
      <c r="B9" s="52" t="s">
        <v>101</v>
      </c>
      <c r="C9" s="3" t="s">
        <v>100</v>
      </c>
      <c r="D9" s="3">
        <v>1</v>
      </c>
      <c r="E9" s="50">
        <f>Basiskosten!C4</f>
        <v>0</v>
      </c>
      <c r="F9" s="53">
        <f>E9*D9</f>
        <v>0</v>
      </c>
    </row>
    <row r="10" spans="1:7" x14ac:dyDescent="0.3">
      <c r="B10" s="118" t="s">
        <v>146</v>
      </c>
      <c r="C10" s="119"/>
      <c r="D10" s="119"/>
      <c r="E10" s="119"/>
      <c r="F10" s="120"/>
    </row>
    <row r="11" spans="1:7" ht="15.6" customHeight="1" x14ac:dyDescent="0.3">
      <c r="A11" s="113" t="s">
        <v>111</v>
      </c>
      <c r="B11" s="100" t="s">
        <v>7</v>
      </c>
      <c r="C11" s="44" t="s">
        <v>7</v>
      </c>
      <c r="D11" s="44"/>
      <c r="E11" s="63">
        <v>0</v>
      </c>
      <c r="F11" s="53">
        <f>E11*D11</f>
        <v>0</v>
      </c>
    </row>
    <row r="12" spans="1:7" x14ac:dyDescent="0.3">
      <c r="A12" s="113"/>
      <c r="B12" s="100" t="s">
        <v>7</v>
      </c>
      <c r="C12" s="44" t="s">
        <v>7</v>
      </c>
      <c r="D12" s="44"/>
      <c r="E12" s="63">
        <v>0</v>
      </c>
      <c r="F12" s="53">
        <f t="shared" ref="F12:F16" si="0">E12*D12</f>
        <v>0</v>
      </c>
    </row>
    <row r="13" spans="1:7" x14ac:dyDescent="0.3">
      <c r="A13" s="113"/>
      <c r="B13" s="100" t="s">
        <v>7</v>
      </c>
      <c r="C13" s="44" t="s">
        <v>7</v>
      </c>
      <c r="D13" s="44"/>
      <c r="E13" s="63">
        <v>0</v>
      </c>
      <c r="F13" s="53">
        <f t="shared" si="0"/>
        <v>0</v>
      </c>
    </row>
    <row r="14" spans="1:7" x14ac:dyDescent="0.3">
      <c r="A14" s="113"/>
      <c r="B14" s="100" t="s">
        <v>7</v>
      </c>
      <c r="C14" s="44" t="s">
        <v>7</v>
      </c>
      <c r="D14" s="44"/>
      <c r="E14" s="63">
        <v>0</v>
      </c>
      <c r="F14" s="53">
        <f t="shared" si="0"/>
        <v>0</v>
      </c>
    </row>
    <row r="15" spans="1:7" ht="15" thickBot="1" x14ac:dyDescent="0.35">
      <c r="A15" s="113"/>
      <c r="B15" s="100" t="s">
        <v>7</v>
      </c>
      <c r="C15" s="44" t="s">
        <v>7</v>
      </c>
      <c r="D15" s="44"/>
      <c r="E15" s="63">
        <v>0</v>
      </c>
      <c r="F15" s="53">
        <f t="shared" si="0"/>
        <v>0</v>
      </c>
    </row>
    <row r="16" spans="1:7" ht="15" thickBot="1" x14ac:dyDescent="0.35">
      <c r="A16" s="113"/>
      <c r="B16" s="100" t="s">
        <v>7</v>
      </c>
      <c r="C16" s="44" t="s">
        <v>7</v>
      </c>
      <c r="D16" s="44"/>
      <c r="E16" s="63">
        <v>0</v>
      </c>
      <c r="F16" s="53">
        <f t="shared" si="0"/>
        <v>0</v>
      </c>
      <c r="G16" s="54">
        <f>SUM(F11:F16)</f>
        <v>0</v>
      </c>
    </row>
    <row r="17" spans="1:7" x14ac:dyDescent="0.3">
      <c r="A17" s="55"/>
      <c r="B17" s="114" t="s">
        <v>112</v>
      </c>
      <c r="C17" s="115"/>
      <c r="D17" s="115"/>
      <c r="E17" s="115"/>
      <c r="F17" s="116"/>
    </row>
    <row r="18" spans="1:7" x14ac:dyDescent="0.3">
      <c r="A18" s="55"/>
      <c r="B18" s="56" t="s">
        <v>112</v>
      </c>
      <c r="C18" s="33" t="s">
        <v>113</v>
      </c>
      <c r="D18" s="33">
        <v>75</v>
      </c>
      <c r="E18" s="63">
        <v>0</v>
      </c>
      <c r="F18" s="53">
        <f>D18*E18</f>
        <v>0</v>
      </c>
    </row>
    <row r="19" spans="1:7" x14ac:dyDescent="0.3">
      <c r="A19" s="55"/>
      <c r="B19" s="56" t="s">
        <v>112</v>
      </c>
      <c r="C19" s="33" t="s">
        <v>114</v>
      </c>
      <c r="D19" s="33">
        <v>75</v>
      </c>
      <c r="E19" s="63">
        <v>0</v>
      </c>
      <c r="F19" s="53">
        <f>D19*E19</f>
        <v>0</v>
      </c>
    </row>
    <row r="20" spans="1:7" ht="15" thickBot="1" x14ac:dyDescent="0.35">
      <c r="A20" s="55"/>
      <c r="B20" s="56" t="s">
        <v>112</v>
      </c>
      <c r="C20" s="33" t="s">
        <v>119</v>
      </c>
      <c r="D20" s="33">
        <v>10</v>
      </c>
      <c r="E20" s="93">
        <f>Basiskosten!C22</f>
        <v>0</v>
      </c>
      <c r="F20" s="53">
        <f t="shared" ref="F20:F21" si="1">D20*E20</f>
        <v>0</v>
      </c>
    </row>
    <row r="21" spans="1:7" ht="15" thickBot="1" x14ac:dyDescent="0.35">
      <c r="A21" s="55"/>
      <c r="B21" s="56" t="s">
        <v>112</v>
      </c>
      <c r="C21" s="33" t="s">
        <v>115</v>
      </c>
      <c r="D21" s="3">
        <v>150</v>
      </c>
      <c r="E21" s="94">
        <f>Basiskosten!C23</f>
        <v>0</v>
      </c>
      <c r="F21" s="53">
        <f t="shared" si="1"/>
        <v>0</v>
      </c>
      <c r="G21" s="54">
        <f>SUM(F18:F21)</f>
        <v>0</v>
      </c>
    </row>
    <row r="22" spans="1:7" x14ac:dyDescent="0.3">
      <c r="A22" s="55"/>
      <c r="B22" s="114" t="s">
        <v>152</v>
      </c>
      <c r="C22" s="115"/>
      <c r="D22" s="115"/>
      <c r="E22" s="115"/>
      <c r="F22" s="116"/>
    </row>
    <row r="23" spans="1:7" x14ac:dyDescent="0.3">
      <c r="A23" s="55"/>
      <c r="B23" s="100" t="s">
        <v>7</v>
      </c>
      <c r="C23" s="44" t="s">
        <v>7</v>
      </c>
      <c r="D23" s="44"/>
      <c r="E23" s="63">
        <v>0</v>
      </c>
      <c r="F23" s="53">
        <f>E23*D23</f>
        <v>0</v>
      </c>
    </row>
    <row r="24" spans="1:7" x14ac:dyDescent="0.3">
      <c r="A24" s="55"/>
      <c r="B24" s="100" t="s">
        <v>7</v>
      </c>
      <c r="C24" s="44" t="s">
        <v>7</v>
      </c>
      <c r="D24" s="44"/>
      <c r="E24" s="63">
        <v>0</v>
      </c>
      <c r="F24" s="53">
        <f>E24*D24</f>
        <v>0</v>
      </c>
    </row>
    <row r="25" spans="1:7" x14ac:dyDescent="0.3">
      <c r="A25" s="55"/>
      <c r="B25" s="100" t="s">
        <v>7</v>
      </c>
      <c r="C25" s="44" t="s">
        <v>7</v>
      </c>
      <c r="D25" s="44"/>
      <c r="E25" s="63">
        <v>0</v>
      </c>
      <c r="F25" s="53">
        <f>E25*D25</f>
        <v>0</v>
      </c>
    </row>
    <row r="26" spans="1:7" x14ac:dyDescent="0.3">
      <c r="A26" s="55"/>
      <c r="B26" s="100" t="s">
        <v>7</v>
      </c>
      <c r="C26" s="44" t="s">
        <v>7</v>
      </c>
      <c r="D26" s="44"/>
      <c r="E26" s="63">
        <v>0</v>
      </c>
      <c r="F26" s="53">
        <f>E26*D26</f>
        <v>0</v>
      </c>
    </row>
    <row r="27" spans="1:7" x14ac:dyDescent="0.3">
      <c r="A27" s="55"/>
      <c r="B27" s="100" t="s">
        <v>7</v>
      </c>
      <c r="C27" s="44" t="s">
        <v>7</v>
      </c>
      <c r="D27" s="44"/>
      <c r="E27" s="63">
        <v>0</v>
      </c>
      <c r="F27" s="53">
        <f>E27*D27</f>
        <v>0</v>
      </c>
    </row>
    <row r="28" spans="1:7" x14ac:dyDescent="0.3">
      <c r="A28" s="55"/>
      <c r="B28" s="114" t="s">
        <v>123</v>
      </c>
      <c r="C28" s="115"/>
      <c r="D28" s="115"/>
      <c r="E28" s="115"/>
      <c r="F28" s="116"/>
    </row>
    <row r="29" spans="1:7" ht="15" thickBot="1" x14ac:dyDescent="0.35">
      <c r="A29" s="55"/>
      <c r="B29" s="101" t="s">
        <v>7</v>
      </c>
      <c r="C29" s="102" t="s">
        <v>7</v>
      </c>
      <c r="D29" s="102"/>
      <c r="E29" s="103">
        <v>0</v>
      </c>
      <c r="F29" s="57">
        <f>D29*E29</f>
        <v>0</v>
      </c>
    </row>
    <row r="30" spans="1:7" ht="15" thickBot="1" x14ac:dyDescent="0.35">
      <c r="A30" s="55"/>
      <c r="B30" s="101" t="s">
        <v>7</v>
      </c>
      <c r="C30" s="102" t="s">
        <v>7</v>
      </c>
      <c r="D30" s="102"/>
      <c r="E30" s="103">
        <v>0</v>
      </c>
      <c r="F30" s="57">
        <f>D30*E30</f>
        <v>0</v>
      </c>
    </row>
    <row r="31" spans="1:7" ht="29.4" thickBot="1" x14ac:dyDescent="0.35">
      <c r="A31" s="55"/>
      <c r="B31" s="95" t="s">
        <v>105</v>
      </c>
      <c r="C31" s="96" t="s">
        <v>116</v>
      </c>
      <c r="D31" s="97">
        <v>300</v>
      </c>
      <c r="E31" s="98">
        <f>Basiskosten!C23</f>
        <v>0</v>
      </c>
      <c r="F31" s="99">
        <f>D31*E31</f>
        <v>0</v>
      </c>
      <c r="G31" s="54">
        <f>SUM(F30:F31)</f>
        <v>0</v>
      </c>
    </row>
    <row r="32" spans="1:7" x14ac:dyDescent="0.3">
      <c r="B32" s="58"/>
      <c r="C32" s="59" t="s">
        <v>9</v>
      </c>
      <c r="G32" s="60"/>
    </row>
    <row r="35" spans="1:2" x14ac:dyDescent="0.3">
      <c r="B35" t="s">
        <v>61</v>
      </c>
    </row>
    <row r="36" spans="1:2" x14ac:dyDescent="0.3">
      <c r="B36" t="s">
        <v>106</v>
      </c>
    </row>
    <row r="38" spans="1:2" x14ac:dyDescent="0.3">
      <c r="B38" t="s">
        <v>49</v>
      </c>
    </row>
    <row r="39" spans="1:2" x14ac:dyDescent="0.3">
      <c r="B39" t="s">
        <v>50</v>
      </c>
    </row>
    <row r="41" spans="1:2" x14ac:dyDescent="0.3">
      <c r="B41" t="s">
        <v>120</v>
      </c>
    </row>
    <row r="42" spans="1:2" x14ac:dyDescent="0.3">
      <c r="A42" s="61"/>
      <c r="B42" s="62"/>
    </row>
    <row r="43" spans="1:2" x14ac:dyDescent="0.3">
      <c r="A43" s="61"/>
      <c r="B43" s="62"/>
    </row>
    <row r="44" spans="1:2" x14ac:dyDescent="0.3">
      <c r="A44" s="61"/>
      <c r="B44" s="62"/>
    </row>
    <row r="45" spans="1:2" x14ac:dyDescent="0.3">
      <c r="B45" s="62"/>
    </row>
    <row r="46" spans="1:2" x14ac:dyDescent="0.3">
      <c r="B46" s="62"/>
    </row>
    <row r="47" spans="1:2" x14ac:dyDescent="0.3">
      <c r="B47" s="62"/>
    </row>
  </sheetData>
  <sheetProtection algorithmName="SHA-512" hashValue="GDe8BC3DE6uKPIYKmeMOIpIQiVWmeo1ESlyJvs+SphjiRAIV/FU1elAppmFcmnOHn01maZqPJMU5ZWPaohAX2Q==" saltValue="6m3/OzaSWSFSRKQbJPGx1A==" spinCount="100000" sheet="1" objects="1" scenarios="1"/>
  <mergeCells count="6">
    <mergeCell ref="A11:A16"/>
    <mergeCell ref="B28:F28"/>
    <mergeCell ref="B1:E1"/>
    <mergeCell ref="B10:F10"/>
    <mergeCell ref="B17:F17"/>
    <mergeCell ref="B22:F22"/>
  </mergeCells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8AE4-57F7-492F-AAF7-D21DBBBFFC57}">
  <dimension ref="A1:F12"/>
  <sheetViews>
    <sheetView zoomScaleNormal="100" workbookViewId="0">
      <selection activeCell="D16" sqref="D16"/>
    </sheetView>
  </sheetViews>
  <sheetFormatPr defaultRowHeight="14.4" x14ac:dyDescent="0.3"/>
  <cols>
    <col min="2" max="2" width="20.109375" customWidth="1"/>
    <col min="3" max="4" width="18.77734375" customWidth="1"/>
    <col min="5" max="5" width="13.77734375" customWidth="1"/>
    <col min="6" max="6" width="20.21875" customWidth="1"/>
  </cols>
  <sheetData>
    <row r="1" spans="1:6" ht="51" customHeight="1" x14ac:dyDescent="0.3">
      <c r="A1" s="117" t="e" vm="1">
        <v>#VALUE!</v>
      </c>
      <c r="B1" s="117"/>
      <c r="C1" s="117"/>
      <c r="D1" s="117"/>
      <c r="E1" s="117"/>
    </row>
    <row r="3" spans="1:6" x14ac:dyDescent="0.3">
      <c r="A3" t="s">
        <v>125</v>
      </c>
    </row>
    <row r="5" spans="1:6" x14ac:dyDescent="0.3">
      <c r="A5" t="s">
        <v>128</v>
      </c>
      <c r="D5" t="s">
        <v>126</v>
      </c>
      <c r="E5" t="s">
        <v>4</v>
      </c>
      <c r="F5" t="s">
        <v>127</v>
      </c>
    </row>
    <row r="6" spans="1:6" x14ac:dyDescent="0.3">
      <c r="A6" s="121" t="s">
        <v>64</v>
      </c>
      <c r="B6" s="44" t="s">
        <v>7</v>
      </c>
      <c r="C6" s="44" t="s">
        <v>7</v>
      </c>
      <c r="D6" s="64"/>
      <c r="E6" s="65"/>
      <c r="F6" s="66">
        <v>0</v>
      </c>
    </row>
    <row r="7" spans="1:6" x14ac:dyDescent="0.3">
      <c r="A7" s="121"/>
      <c r="B7" s="44" t="s">
        <v>7</v>
      </c>
      <c r="C7" s="44" t="s">
        <v>7</v>
      </c>
      <c r="D7" s="64"/>
      <c r="E7" s="65"/>
      <c r="F7" s="66">
        <v>0</v>
      </c>
    </row>
    <row r="8" spans="1:6" x14ac:dyDescent="0.3">
      <c r="A8" s="121"/>
      <c r="B8" s="44" t="s">
        <v>7</v>
      </c>
      <c r="C8" s="44" t="s">
        <v>7</v>
      </c>
      <c r="D8" s="64"/>
      <c r="E8" s="65"/>
      <c r="F8" s="66">
        <v>0</v>
      </c>
    </row>
    <row r="9" spans="1:6" x14ac:dyDescent="0.3">
      <c r="A9" s="121"/>
      <c r="B9" s="44" t="s">
        <v>7</v>
      </c>
      <c r="C9" s="44" t="s">
        <v>7</v>
      </c>
      <c r="D9" s="64"/>
      <c r="E9" s="65"/>
      <c r="F9" s="66">
        <v>0</v>
      </c>
    </row>
    <row r="10" spans="1:6" x14ac:dyDescent="0.3">
      <c r="A10" s="121"/>
      <c r="B10" s="44" t="s">
        <v>7</v>
      </c>
      <c r="C10" s="44" t="s">
        <v>7</v>
      </c>
      <c r="D10" s="64"/>
      <c r="E10" s="65"/>
      <c r="F10" s="66">
        <v>0</v>
      </c>
    </row>
    <row r="11" spans="1:6" x14ac:dyDescent="0.3">
      <c r="A11" s="121"/>
      <c r="B11" s="44" t="s">
        <v>7</v>
      </c>
      <c r="C11" s="44" t="s">
        <v>7</v>
      </c>
      <c r="D11" s="64"/>
      <c r="E11" s="65"/>
      <c r="F11" s="66">
        <v>0</v>
      </c>
    </row>
    <row r="12" spans="1:6" x14ac:dyDescent="0.3">
      <c r="A12" s="122"/>
      <c r="B12" s="44" t="s">
        <v>7</v>
      </c>
      <c r="C12" s="44" t="s">
        <v>7</v>
      </c>
      <c r="D12" s="64"/>
      <c r="E12" s="65"/>
      <c r="F12" s="66">
        <v>0</v>
      </c>
    </row>
  </sheetData>
  <sheetProtection algorithmName="SHA-512" hashValue="kcjpU+isoQt8roz02uZGX7qi0GhKM5WaxCEhAxa21R/wCDdynmc9ck2d8D78cQlAMAqtJ6zQV3QGcIDbpwQRgg==" saltValue="kFZaT+nHw9XfAmncGymXFg==" spinCount="100000" sheet="1" objects="1" scenarios="1"/>
  <mergeCells count="2">
    <mergeCell ref="A6:A12"/>
    <mergeCell ref="A1:E1"/>
  </mergeCells>
  <dataValidations count="1">
    <dataValidation type="list" allowBlank="1" showInputMessage="1" showErrorMessage="1" errorTitle="Ongeldige invoer" error="Kies een waarde uit de lijst: jaarlijks of eenmalig." promptTitle="Kies type kosten" prompt="Kies: jaarlijks of eenmalig." sqref="D6:D12" xr:uid="{4C2C118F-87CE-4570-8951-A29353406986}">
      <formula1>"jaarlijks,eenmalig"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topLeftCell="A4" zoomScale="160" zoomScaleNormal="160" workbookViewId="0">
      <selection activeCell="D23" sqref="D23"/>
    </sheetView>
  </sheetViews>
  <sheetFormatPr defaultRowHeight="14.4" x14ac:dyDescent="0.3"/>
  <cols>
    <col min="1" max="1" width="10.77734375" customWidth="1"/>
    <col min="2" max="2" width="30.44140625" customWidth="1"/>
    <col min="3" max="3" width="29.44140625" customWidth="1"/>
    <col min="4" max="4" width="14.5546875" customWidth="1"/>
    <col min="5" max="5" width="12.33203125" bestFit="1" customWidth="1"/>
    <col min="6" max="6" width="14" customWidth="1"/>
    <col min="7" max="7" width="18.33203125" customWidth="1"/>
    <col min="8" max="8" width="17.109375" customWidth="1"/>
    <col min="9" max="9" width="18.88671875" bestFit="1" customWidth="1"/>
    <col min="10" max="10" width="36" bestFit="1" customWidth="1"/>
  </cols>
  <sheetData>
    <row r="1" spans="1:9" ht="70.2" customHeight="1" x14ac:dyDescent="0.3">
      <c r="B1" s="4" t="e" vm="1">
        <v>#VALUE!</v>
      </c>
      <c r="C1" s="27">
        <v>78.5</v>
      </c>
      <c r="D1" t="s">
        <v>10</v>
      </c>
      <c r="E1" s="4"/>
      <c r="F1" s="4"/>
      <c r="G1" s="27"/>
    </row>
    <row r="2" spans="1:9" ht="29.4" customHeight="1" thickBot="1" x14ac:dyDescent="0.35">
      <c r="B2" s="126" t="s">
        <v>65</v>
      </c>
      <c r="C2" s="126"/>
    </row>
    <row r="3" spans="1:9" ht="15" thickBot="1" x14ac:dyDescent="0.35">
      <c r="A3" s="10" t="s">
        <v>11</v>
      </c>
      <c r="B3" s="10" t="s">
        <v>2</v>
      </c>
      <c r="C3" s="11" t="s">
        <v>3</v>
      </c>
      <c r="D3" s="26" t="s">
        <v>4</v>
      </c>
      <c r="E3" s="26" t="s">
        <v>12</v>
      </c>
      <c r="F3" s="26" t="s">
        <v>13</v>
      </c>
      <c r="G3" s="26" t="s">
        <v>44</v>
      </c>
      <c r="H3" s="12" t="s">
        <v>6</v>
      </c>
    </row>
    <row r="4" spans="1:9" x14ac:dyDescent="0.3">
      <c r="A4" s="123" t="s">
        <v>14</v>
      </c>
      <c r="B4" s="7" t="s">
        <v>84</v>
      </c>
      <c r="C4" s="7" t="s">
        <v>15</v>
      </c>
      <c r="D4" s="9">
        <v>250</v>
      </c>
      <c r="E4" s="13">
        <v>250</v>
      </c>
      <c r="F4" s="8">
        <f t="shared" ref="F4:F21" si="0">E4/12</f>
        <v>20.833333333333332</v>
      </c>
      <c r="G4" s="6">
        <f>F4*$C$1</f>
        <v>1635.4166666666665</v>
      </c>
      <c r="H4" s="15">
        <f>D4*G4</f>
        <v>408854.16666666663</v>
      </c>
      <c r="I4" s="21"/>
    </row>
    <row r="5" spans="1:9" x14ac:dyDescent="0.3">
      <c r="A5" s="124"/>
      <c r="B5" s="3" t="s">
        <v>16</v>
      </c>
      <c r="C5" s="3" t="s">
        <v>17</v>
      </c>
      <c r="D5" s="5">
        <v>0</v>
      </c>
      <c r="E5" s="14">
        <v>1</v>
      </c>
      <c r="F5" s="6">
        <f t="shared" si="0"/>
        <v>8.3333333333333329E-2</v>
      </c>
      <c r="G5" s="6">
        <f t="shared" ref="G5:G13" si="1">F5*$C$1</f>
        <v>6.5416666666666661</v>
      </c>
      <c r="H5" s="15">
        <f>D5*G5</f>
        <v>0</v>
      </c>
    </row>
    <row r="6" spans="1:9" x14ac:dyDescent="0.3">
      <c r="A6" s="124"/>
      <c r="B6" s="3" t="s">
        <v>83</v>
      </c>
      <c r="C6" s="3" t="s">
        <v>18</v>
      </c>
      <c r="D6" s="5">
        <v>1</v>
      </c>
      <c r="E6" s="14">
        <v>1</v>
      </c>
      <c r="F6" s="6">
        <f t="shared" ref="F6:F8" si="2">E6/12</f>
        <v>8.3333333333333329E-2</v>
      </c>
      <c r="G6" s="6">
        <f t="shared" si="1"/>
        <v>6.5416666666666661</v>
      </c>
      <c r="H6" s="15">
        <f>D6*G6</f>
        <v>6.5416666666666661</v>
      </c>
    </row>
    <row r="7" spans="1:9" x14ac:dyDescent="0.3">
      <c r="A7" s="124"/>
      <c r="B7" s="3" t="s">
        <v>42</v>
      </c>
      <c r="C7" s="3" t="s">
        <v>43</v>
      </c>
      <c r="D7" s="5"/>
      <c r="E7" s="14">
        <v>2</v>
      </c>
      <c r="F7" s="6">
        <f t="shared" si="2"/>
        <v>0.16666666666666666</v>
      </c>
      <c r="G7" s="6">
        <f t="shared" si="1"/>
        <v>13.083333333333332</v>
      </c>
      <c r="H7" s="15"/>
    </row>
    <row r="8" spans="1:9" x14ac:dyDescent="0.3">
      <c r="A8" s="124"/>
      <c r="B8" s="5" t="s">
        <v>19</v>
      </c>
      <c r="C8" s="5"/>
      <c r="D8" s="5"/>
      <c r="E8" s="14">
        <v>0</v>
      </c>
      <c r="F8" s="6">
        <f t="shared" si="2"/>
        <v>0</v>
      </c>
      <c r="G8" s="6">
        <f t="shared" si="1"/>
        <v>0</v>
      </c>
      <c r="H8" s="15">
        <f>D8*G8</f>
        <v>0</v>
      </c>
    </row>
    <row r="9" spans="1:9" x14ac:dyDescent="0.3">
      <c r="A9" s="124"/>
      <c r="B9" s="5" t="s">
        <v>19</v>
      </c>
      <c r="C9" s="5"/>
      <c r="D9" s="5"/>
      <c r="E9" s="14">
        <v>0</v>
      </c>
      <c r="F9" s="6">
        <f t="shared" ref="F9" si="3">E9/12</f>
        <v>0</v>
      </c>
      <c r="G9" s="6">
        <f t="shared" si="1"/>
        <v>0</v>
      </c>
      <c r="H9" s="15">
        <f>D9*G9</f>
        <v>0</v>
      </c>
    </row>
    <row r="10" spans="1:9" x14ac:dyDescent="0.3">
      <c r="A10" s="22"/>
      <c r="B10" s="23"/>
      <c r="C10" s="23"/>
      <c r="D10" s="23"/>
      <c r="E10" s="24"/>
      <c r="F10" s="24"/>
      <c r="G10" s="24"/>
      <c r="H10" s="25"/>
    </row>
    <row r="11" spans="1:9" ht="14.4" customHeight="1" x14ac:dyDescent="0.3">
      <c r="A11" s="125" t="s">
        <v>20</v>
      </c>
      <c r="B11" s="3" t="s">
        <v>21</v>
      </c>
      <c r="C11" s="3" t="s">
        <v>22</v>
      </c>
      <c r="D11" s="5">
        <v>0</v>
      </c>
      <c r="E11" s="14">
        <v>50</v>
      </c>
      <c r="F11" s="6">
        <f t="shared" si="0"/>
        <v>4.166666666666667</v>
      </c>
      <c r="G11" s="6">
        <f t="shared" si="1"/>
        <v>327.08333333333337</v>
      </c>
      <c r="H11" s="15">
        <f>D11*G11</f>
        <v>0</v>
      </c>
    </row>
    <row r="12" spans="1:9" ht="14.4" customHeight="1" x14ac:dyDescent="0.3">
      <c r="A12" s="125"/>
      <c r="B12" s="3" t="s">
        <v>23</v>
      </c>
      <c r="C12" s="3" t="s">
        <v>24</v>
      </c>
      <c r="D12" s="5">
        <v>1</v>
      </c>
      <c r="E12" s="14">
        <v>10000</v>
      </c>
      <c r="F12" s="6">
        <f t="shared" ref="F12:F13" si="4">E12/12</f>
        <v>833.33333333333337</v>
      </c>
      <c r="G12" s="6">
        <f t="shared" si="1"/>
        <v>65416.666666666672</v>
      </c>
      <c r="H12" s="15">
        <f>D12*G12</f>
        <v>65416.666666666672</v>
      </c>
    </row>
    <row r="13" spans="1:9" ht="14.4" customHeight="1" x14ac:dyDescent="0.3">
      <c r="A13" s="125"/>
      <c r="B13" s="5"/>
      <c r="C13" s="5"/>
      <c r="D13" s="5"/>
      <c r="E13" s="14">
        <v>0</v>
      </c>
      <c r="F13" s="6">
        <f t="shared" si="4"/>
        <v>0</v>
      </c>
      <c r="G13" s="6">
        <f t="shared" si="1"/>
        <v>0</v>
      </c>
      <c r="H13" s="15">
        <f>D13*G13</f>
        <v>0</v>
      </c>
    </row>
    <row r="14" spans="1:9" ht="14.4" customHeight="1" x14ac:dyDescent="0.3">
      <c r="A14" s="125"/>
      <c r="B14" s="5"/>
      <c r="C14" s="5"/>
      <c r="D14" s="5"/>
      <c r="E14" s="14"/>
      <c r="F14" s="6"/>
      <c r="G14" s="6"/>
      <c r="H14" s="15"/>
    </row>
    <row r="15" spans="1:9" ht="14.4" customHeight="1" x14ac:dyDescent="0.3">
      <c r="A15" s="125"/>
      <c r="B15" s="5"/>
      <c r="C15" s="5"/>
      <c r="D15" s="5"/>
      <c r="E15" s="14"/>
      <c r="F15" s="6"/>
      <c r="G15" s="6"/>
      <c r="H15" s="15"/>
    </row>
    <row r="16" spans="1:9" x14ac:dyDescent="0.3">
      <c r="A16" s="22"/>
      <c r="B16" s="23"/>
      <c r="C16" s="23"/>
      <c r="D16" s="23"/>
      <c r="E16" s="24"/>
      <c r="F16" s="24"/>
      <c r="G16" s="24"/>
      <c r="H16" s="25"/>
    </row>
    <row r="17" spans="1:10" ht="14.4" customHeight="1" x14ac:dyDescent="0.3">
      <c r="A17" s="28" t="s">
        <v>25</v>
      </c>
      <c r="B17" s="29" t="s">
        <v>26</v>
      </c>
      <c r="C17" s="3" t="s">
        <v>62</v>
      </c>
      <c r="D17" s="5">
        <v>1</v>
      </c>
      <c r="E17" s="14">
        <v>0</v>
      </c>
      <c r="F17" s="6">
        <f t="shared" si="0"/>
        <v>0</v>
      </c>
      <c r="G17" s="6">
        <f t="shared" ref="G17:G21" si="5">F17*$C$1</f>
        <v>0</v>
      </c>
      <c r="H17" s="15">
        <f>D17*G17</f>
        <v>0</v>
      </c>
    </row>
    <row r="18" spans="1:10" ht="44.4" customHeight="1" x14ac:dyDescent="0.3">
      <c r="A18" s="28"/>
      <c r="B18" s="31" t="s">
        <v>60</v>
      </c>
      <c r="C18" s="29" t="s">
        <v>59</v>
      </c>
      <c r="D18" s="33">
        <v>170</v>
      </c>
      <c r="E18" s="14">
        <v>200</v>
      </c>
      <c r="F18" s="6"/>
      <c r="G18" s="6"/>
      <c r="H18" s="15">
        <f>D18*E18</f>
        <v>34000</v>
      </c>
    </row>
    <row r="19" spans="1:10" ht="28.8" x14ac:dyDescent="0.3">
      <c r="A19" s="28"/>
      <c r="B19" s="31" t="s">
        <v>51</v>
      </c>
      <c r="C19" s="35" t="s">
        <v>54</v>
      </c>
      <c r="D19" s="5">
        <v>150</v>
      </c>
      <c r="E19" s="14">
        <v>200</v>
      </c>
      <c r="F19" s="24"/>
      <c r="G19" s="24"/>
      <c r="H19" s="15">
        <f>D19*E19</f>
        <v>30000</v>
      </c>
    </row>
    <row r="20" spans="1:10" ht="14.4" customHeight="1" x14ac:dyDescent="0.3">
      <c r="A20" s="28"/>
      <c r="B20" s="29" t="s">
        <v>53</v>
      </c>
      <c r="C20" s="3" t="s">
        <v>52</v>
      </c>
      <c r="D20" s="3">
        <v>150</v>
      </c>
      <c r="E20" s="14">
        <v>0</v>
      </c>
      <c r="F20" s="6">
        <f t="shared" ref="F20" si="6">E20/12</f>
        <v>0</v>
      </c>
      <c r="G20" s="6">
        <f t="shared" si="5"/>
        <v>0</v>
      </c>
      <c r="H20" s="15">
        <f>D20*G20</f>
        <v>0</v>
      </c>
    </row>
    <row r="21" spans="1:10" ht="13.2" customHeight="1" x14ac:dyDescent="0.3">
      <c r="A21" s="28"/>
      <c r="B21" s="30" t="s">
        <v>27</v>
      </c>
      <c r="C21" s="5" t="s">
        <v>27</v>
      </c>
      <c r="D21" s="5"/>
      <c r="E21" s="14">
        <v>0</v>
      </c>
      <c r="F21" s="6">
        <f t="shared" si="0"/>
        <v>0</v>
      </c>
      <c r="G21" s="6">
        <f t="shared" si="5"/>
        <v>0</v>
      </c>
      <c r="H21" s="15">
        <f>D21*G21</f>
        <v>0</v>
      </c>
      <c r="I21" t="s">
        <v>47</v>
      </c>
      <c r="J21" t="s">
        <v>48</v>
      </c>
    </row>
    <row r="22" spans="1:10" s="40" customFormat="1" ht="39" customHeight="1" x14ac:dyDescent="0.3">
      <c r="A22" s="34"/>
      <c r="B22" s="36" t="s">
        <v>2</v>
      </c>
      <c r="C22" s="36" t="s">
        <v>56</v>
      </c>
      <c r="D22" s="37" t="s">
        <v>58</v>
      </c>
      <c r="E22" s="38" t="s">
        <v>57</v>
      </c>
      <c r="F22" s="38"/>
      <c r="G22" s="38"/>
      <c r="H22" s="39"/>
    </row>
    <row r="23" spans="1:10" x14ac:dyDescent="0.3">
      <c r="A23" s="127" t="s">
        <v>46</v>
      </c>
      <c r="B23" s="30" t="s">
        <v>27</v>
      </c>
      <c r="C23" s="5" t="s">
        <v>55</v>
      </c>
      <c r="D23" s="5">
        <v>10</v>
      </c>
      <c r="E23" s="14">
        <v>1</v>
      </c>
      <c r="F23" s="6"/>
      <c r="G23" s="6"/>
      <c r="H23" s="15">
        <f>D23*E23</f>
        <v>10</v>
      </c>
    </row>
    <row r="24" spans="1:10" ht="14.4" customHeight="1" x14ac:dyDescent="0.3">
      <c r="A24" s="127"/>
      <c r="B24" s="30" t="s">
        <v>27</v>
      </c>
      <c r="C24" s="5" t="s">
        <v>27</v>
      </c>
      <c r="D24" s="5">
        <v>2</v>
      </c>
      <c r="E24" s="14">
        <v>11</v>
      </c>
      <c r="F24" s="6"/>
      <c r="G24" s="6"/>
      <c r="H24" s="15">
        <f t="shared" ref="H24:H28" si="7">D24*E24</f>
        <v>22</v>
      </c>
    </row>
    <row r="25" spans="1:10" ht="14.4" customHeight="1" x14ac:dyDescent="0.3">
      <c r="A25" s="127"/>
      <c r="B25" s="30" t="s">
        <v>27</v>
      </c>
      <c r="C25" s="5" t="s">
        <v>27</v>
      </c>
      <c r="D25" s="5"/>
      <c r="E25" s="14">
        <v>0</v>
      </c>
      <c r="F25" s="6"/>
      <c r="G25" s="6"/>
      <c r="H25" s="15">
        <f t="shared" si="7"/>
        <v>0</v>
      </c>
    </row>
    <row r="26" spans="1:10" ht="14.4" customHeight="1" x14ac:dyDescent="0.3">
      <c r="A26" s="127"/>
      <c r="B26" s="30" t="s">
        <v>27</v>
      </c>
      <c r="C26" s="5" t="s">
        <v>27</v>
      </c>
      <c r="D26" s="5"/>
      <c r="E26" s="14">
        <v>0</v>
      </c>
      <c r="F26" s="6"/>
      <c r="G26" s="6"/>
      <c r="H26" s="15">
        <f t="shared" si="7"/>
        <v>0</v>
      </c>
    </row>
    <row r="27" spans="1:10" ht="14.4" customHeight="1" x14ac:dyDescent="0.3">
      <c r="A27" s="127"/>
      <c r="B27" s="30" t="s">
        <v>27</v>
      </c>
      <c r="C27" s="5" t="s">
        <v>27</v>
      </c>
      <c r="D27" s="5"/>
      <c r="E27" s="14">
        <v>0</v>
      </c>
      <c r="F27" s="6"/>
      <c r="G27" s="6"/>
      <c r="H27" s="15">
        <f t="shared" si="7"/>
        <v>0</v>
      </c>
    </row>
    <row r="28" spans="1:10" ht="15" thickBot="1" x14ac:dyDescent="0.35">
      <c r="A28" s="127"/>
      <c r="B28" s="30" t="s">
        <v>27</v>
      </c>
      <c r="C28" s="5" t="s">
        <v>27</v>
      </c>
      <c r="D28" s="5"/>
      <c r="E28" s="14">
        <v>0</v>
      </c>
      <c r="F28" s="17"/>
      <c r="G28" s="6"/>
      <c r="H28" s="15">
        <f t="shared" si="7"/>
        <v>0</v>
      </c>
    </row>
    <row r="29" spans="1:10" ht="15" thickBot="1" x14ac:dyDescent="0.35">
      <c r="B29" s="32" t="s">
        <v>8</v>
      </c>
      <c r="C29" s="3" t="s">
        <v>9</v>
      </c>
      <c r="D29" s="20"/>
      <c r="E29" s="18"/>
      <c r="F29" s="18"/>
      <c r="G29" s="19"/>
      <c r="H29" s="16">
        <f>SUM(H4:H28)</f>
        <v>538309.375</v>
      </c>
    </row>
    <row r="36" spans="2:2" x14ac:dyDescent="0.3">
      <c r="B36" s="2" t="s">
        <v>28</v>
      </c>
    </row>
    <row r="37" spans="2:2" x14ac:dyDescent="0.3">
      <c r="B37" t="s">
        <v>29</v>
      </c>
    </row>
    <row r="38" spans="2:2" x14ac:dyDescent="0.3">
      <c r="B38" t="s">
        <v>30</v>
      </c>
    </row>
    <row r="39" spans="2:2" x14ac:dyDescent="0.3">
      <c r="B39" t="s">
        <v>31</v>
      </c>
    </row>
    <row r="40" spans="2:2" x14ac:dyDescent="0.3">
      <c r="B40" t="s">
        <v>45</v>
      </c>
    </row>
    <row r="41" spans="2:2" x14ac:dyDescent="0.3">
      <c r="B41" t="s">
        <v>63</v>
      </c>
    </row>
  </sheetData>
  <mergeCells count="4">
    <mergeCell ref="A4:A9"/>
    <mergeCell ref="A11:A15"/>
    <mergeCell ref="B2:C2"/>
    <mergeCell ref="A23:A2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1"/>
  <sheetViews>
    <sheetView topLeftCell="A6" zoomScale="115" zoomScaleNormal="115" workbookViewId="0">
      <selection activeCell="B18" sqref="B18"/>
    </sheetView>
  </sheetViews>
  <sheetFormatPr defaultRowHeight="14.4" x14ac:dyDescent="0.3"/>
  <cols>
    <col min="1" max="1" width="45.6640625" customWidth="1"/>
    <col min="2" max="2" width="42.33203125" customWidth="1"/>
    <col min="3" max="3" width="25.6640625" bestFit="1" customWidth="1"/>
    <col min="4" max="4" width="22.33203125" customWidth="1"/>
  </cols>
  <sheetData>
    <row r="1" spans="1:4" ht="70.2" customHeight="1" x14ac:dyDescent="0.3">
      <c r="A1" s="117" t="e" vm="1">
        <v>#VALUE!</v>
      </c>
      <c r="B1" s="117"/>
      <c r="C1" s="117"/>
      <c r="D1" s="117"/>
    </row>
    <row r="2" spans="1:4" x14ac:dyDescent="0.3">
      <c r="A2" t="s">
        <v>139</v>
      </c>
    </row>
    <row r="3" spans="1:4" ht="15" thickBot="1" x14ac:dyDescent="0.35">
      <c r="A3" t="s">
        <v>32</v>
      </c>
    </row>
    <row r="4" spans="1:4" ht="59.4" customHeight="1" x14ac:dyDescent="0.3">
      <c r="A4" s="67" t="s">
        <v>33</v>
      </c>
      <c r="B4" s="87"/>
      <c r="C4" s="68" t="s">
        <v>34</v>
      </c>
      <c r="D4" s="90"/>
    </row>
    <row r="5" spans="1:4" ht="44.4" customHeight="1" thickBot="1" x14ac:dyDescent="0.35">
      <c r="A5" s="69" t="s">
        <v>35</v>
      </c>
      <c r="B5" s="88"/>
      <c r="C5" s="68" t="s">
        <v>36</v>
      </c>
      <c r="D5" s="91"/>
    </row>
    <row r="6" spans="1:4" ht="30" customHeight="1" thickBot="1" x14ac:dyDescent="0.35">
      <c r="A6" s="70" t="s">
        <v>37</v>
      </c>
      <c r="B6" s="89"/>
    </row>
    <row r="10" spans="1:4" ht="18.600000000000001" thickBot="1" x14ac:dyDescent="0.4">
      <c r="A10" s="128" t="s">
        <v>137</v>
      </c>
      <c r="B10" s="128"/>
      <c r="C10" s="2"/>
    </row>
    <row r="11" spans="1:4" ht="36" x14ac:dyDescent="0.35">
      <c r="A11" s="71" t="s">
        <v>38</v>
      </c>
      <c r="B11" s="72"/>
      <c r="C11" s="73" t="s">
        <v>122</v>
      </c>
    </row>
    <row r="12" spans="1:4" ht="18" x14ac:dyDescent="0.35">
      <c r="A12" s="74" t="s">
        <v>112</v>
      </c>
      <c r="B12" s="129"/>
      <c r="C12" s="75">
        <f>Scenario!G21</f>
        <v>0</v>
      </c>
    </row>
    <row r="13" spans="1:4" ht="18" x14ac:dyDescent="0.35">
      <c r="A13" s="76" t="s">
        <v>95</v>
      </c>
      <c r="B13" s="130"/>
      <c r="C13" s="75">
        <f>Basiskosten!C4</f>
        <v>0</v>
      </c>
    </row>
    <row r="14" spans="1:4" ht="18" x14ac:dyDescent="0.35">
      <c r="A14" s="76" t="s">
        <v>142</v>
      </c>
      <c r="B14" s="130"/>
      <c r="C14" s="75">
        <f>Basiskosten!C5</f>
        <v>0</v>
      </c>
    </row>
    <row r="15" spans="1:4" ht="18.600000000000001" thickBot="1" x14ac:dyDescent="0.4">
      <c r="A15" s="77" t="s">
        <v>123</v>
      </c>
      <c r="B15" s="131"/>
      <c r="C15" s="75">
        <f>Scenario!G31</f>
        <v>0</v>
      </c>
    </row>
    <row r="16" spans="1:4" ht="54" x14ac:dyDescent="0.35">
      <c r="A16" s="71" t="s">
        <v>38</v>
      </c>
      <c r="B16" s="72" t="s">
        <v>96</v>
      </c>
      <c r="C16" s="73" t="s">
        <v>138</v>
      </c>
    </row>
    <row r="17" spans="1:4" ht="18" x14ac:dyDescent="0.35">
      <c r="A17" s="76" t="s">
        <v>121</v>
      </c>
      <c r="B17" s="78">
        <f>Basiskosten!C7</f>
        <v>0</v>
      </c>
      <c r="C17" s="75">
        <f>SUM(B17/12)*78</f>
        <v>0</v>
      </c>
    </row>
    <row r="18" spans="1:4" ht="18" x14ac:dyDescent="0.35">
      <c r="A18" s="76" t="s">
        <v>124</v>
      </c>
      <c r="B18" s="79">
        <f>Scenario!G16</f>
        <v>0</v>
      </c>
      <c r="C18" s="75">
        <f>(B18/12)*78</f>
        <v>0</v>
      </c>
    </row>
    <row r="19" spans="1:4" ht="18.600000000000001" thickBot="1" x14ac:dyDescent="0.4">
      <c r="A19" s="80" t="s">
        <v>39</v>
      </c>
      <c r="B19" s="81"/>
      <c r="C19" s="82">
        <f>SUM(C12:C15)+(C17+C18)</f>
        <v>0</v>
      </c>
      <c r="D19" t="s">
        <v>151</v>
      </c>
    </row>
    <row r="20" spans="1:4" x14ac:dyDescent="0.3">
      <c r="A20" s="83" t="s">
        <v>40</v>
      </c>
      <c r="B20" s="84"/>
      <c r="C20" s="84">
        <f>(C19*1.21)-C19</f>
        <v>0</v>
      </c>
    </row>
    <row r="21" spans="1:4" x14ac:dyDescent="0.3">
      <c r="A21" s="85" t="s">
        <v>41</v>
      </c>
      <c r="B21" s="86"/>
      <c r="C21" s="86">
        <f>C19+C20</f>
        <v>0</v>
      </c>
    </row>
  </sheetData>
  <sheetProtection algorithmName="SHA-512" hashValue="cCR0imPCl15/iFS3QOMpJ2nWXb0HPxxUd6JhbCeuKwXxipbKKjzp/arzZlhfUrOsz9wRRd6/jQSn/x7A0p/f3w==" saltValue="CYVIN71IqtnIWcUxwvRg0Q==" spinCount="100000" sheet="1" objects="1" scenarios="1"/>
  <mergeCells count="3">
    <mergeCell ref="A1:D1"/>
    <mergeCell ref="A10:B10"/>
    <mergeCell ref="B12:B15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718C8C399EB4397968B0235D83DB5" ma:contentTypeVersion="7" ma:contentTypeDescription="Een nieuw document maken." ma:contentTypeScope="" ma:versionID="56fb1c5020552f3f7f9419aac7394db5">
  <xsd:schema xmlns:xsd="http://www.w3.org/2001/XMLSchema" xmlns:xs="http://www.w3.org/2001/XMLSchema" xmlns:p="http://schemas.microsoft.com/office/2006/metadata/properties" xmlns:ns2="871d45e6-8614-4420-8eef-e0fb62b5b146" targetNamespace="http://schemas.microsoft.com/office/2006/metadata/properties" ma:root="true" ma:fieldsID="39cb62d8a8b73988c9902214ea029917" ns2:_="">
    <xsd:import namespace="871d45e6-8614-4420-8eef-e0fb62b5b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1d45e6-8614-4420-8eef-e0fb62b5b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90392-842D-4EE1-9936-87AE5622EB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2D0798-6D85-4104-AFAC-629F261C3D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1d45e6-8614-4420-8eef-e0fb62b5b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15419B-E10A-46FE-9D3E-C8A05A244E77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71d45e6-8614-4420-8eef-e0fb62b5b14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Instructie</vt:lpstr>
      <vt:lpstr>Basiskosten</vt:lpstr>
      <vt:lpstr>Scenario</vt:lpstr>
      <vt:lpstr>E receptie</vt:lpstr>
      <vt:lpstr>invulblad</vt:lpstr>
      <vt:lpstr>TCO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Vermeeren</dc:creator>
  <cp:keywords>TCO</cp:keywords>
  <dc:description/>
  <cp:lastModifiedBy>Lucille Noten</cp:lastModifiedBy>
  <cp:revision/>
  <dcterms:created xsi:type="dcterms:W3CDTF">2026-02-18T11:20:07Z</dcterms:created>
  <dcterms:modified xsi:type="dcterms:W3CDTF">2026-04-10T07:51:09Z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0x010100ADA718C8C399EB4397968B0235D83DB5</vt:lpwstr>
  </property>
</Properties>
</file>