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antoor\Klanten\Gemeente Maastricht-Inkoopcollectief Zuid-Limburg_1470\Offertes\Aanbestedingen\E&amp;G 2027-2029\Concept stukken\"/>
    </mc:Choice>
  </mc:AlternateContent>
  <xr:revisionPtr revIDLastSave="0" documentId="13_ncr:1_{8387E025-C238-4D42-8515-4AB04AF0D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jzenblad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J40" i="2" l="1"/>
  <c r="I40" i="2"/>
  <c r="H40" i="2"/>
  <c r="G40" i="2"/>
  <c r="F40" i="2"/>
  <c r="F41" i="2" s="1"/>
  <c r="E40" i="2"/>
  <c r="E41" i="2" s="1"/>
  <c r="F15" i="2" l="1"/>
  <c r="G41" i="2" l="1"/>
  <c r="H41" i="2"/>
  <c r="H15" i="2"/>
  <c r="J15" i="2" s="1"/>
  <c r="H13" i="2"/>
  <c r="H17" i="2" s="1"/>
  <c r="I41" i="2" l="1"/>
  <c r="J12" i="2"/>
  <c r="J41" i="2"/>
  <c r="J11" i="2"/>
  <c r="F13" i="2"/>
  <c r="F17" i="2" s="1"/>
  <c r="D13" i="2"/>
  <c r="D17" i="2" s="1"/>
  <c r="J17" i="2" l="1"/>
  <c r="J19" i="2" s="1"/>
  <c r="J22" i="2" s="1"/>
  <c r="J45" i="2" l="1"/>
  <c r="J47" i="2"/>
  <c r="J31" i="2" l="1"/>
  <c r="J49" i="2" s="1"/>
  <c r="J52" i="2" s="1"/>
</calcChain>
</file>

<file path=xl/sharedStrings.xml><?xml version="1.0" encoding="utf-8"?>
<sst xmlns="http://schemas.openxmlformats.org/spreadsheetml/2006/main" count="86" uniqueCount="71">
  <si>
    <t>Programma Verantwoordelijkheid, Levering en Teruglevering 
van elektriciteit en diensten ten behoeve van 
De Gezamenlijke Waterbedrijven</t>
  </si>
  <si>
    <t>NB: U dient minimaal in te schrijven voor één prijsmethodiek, inschrijving op beide methodieken is toegestaan. Bij gelijk aantal punten zal Opdrachtgever gunnen o.b.v. prijsmethodiek 2</t>
  </si>
  <si>
    <t>Volume t.b.v. weging</t>
  </si>
  <si>
    <t>[€/MWh]</t>
  </si>
  <si>
    <t>Totalen</t>
  </si>
  <si>
    <t xml:space="preserve"> </t>
  </si>
  <si>
    <t>NB: in de "Opslag" zijn inbegrepen de kosten voor shaping, onbalans en handling</t>
  </si>
  <si>
    <t>Teruglevering, onbalans en handling fee (alle Deelnemers)</t>
  </si>
  <si>
    <t>Aantal punten op basis van meest voordelige aanbieding (maximaal 50, toe te kennen door AD)</t>
  </si>
  <si>
    <t xml:space="preserve">Max. aantal </t>
  </si>
  <si>
    <t xml:space="preserve">Akkoord </t>
  </si>
  <si>
    <t>Aantal punten</t>
  </si>
  <si>
    <t>punten</t>
  </si>
  <si>
    <t>Inschrijver J/N</t>
  </si>
  <si>
    <t>toegekend</t>
  </si>
  <si>
    <t>Totaal punten Wensen (max. 50)</t>
  </si>
  <si>
    <t>Na voorlopige gunning kan er ter verificatie aanvullende toelichting worden gevraagd met betrekking tot uw antwoorden op deze vragen (wensen)</t>
  </si>
  <si>
    <t>Totaal aantal punten o.b.v. Toeslag totaal en Wensen</t>
  </si>
  <si>
    <t>Door Inschrijver in te vullen waarden</t>
  </si>
  <si>
    <t xml:space="preserve">Tenaamstelling Inschrijver: </t>
  </si>
  <si>
    <t>KvK nummer:</t>
  </si>
  <si>
    <t>Datum:</t>
  </si>
  <si>
    <t>Plaats:</t>
  </si>
  <si>
    <t>Naam tekenbevoegde:</t>
  </si>
  <si>
    <t>Functie:</t>
  </si>
  <si>
    <t>Handtekening</t>
  </si>
  <si>
    <t>2027 [MWh]</t>
  </si>
  <si>
    <t>Fee 2027</t>
  </si>
  <si>
    <t>2028 [MWh]</t>
  </si>
  <si>
    <t>Fee 2028</t>
  </si>
  <si>
    <t>Fee 2029</t>
  </si>
  <si>
    <t>2029 [MWh]</t>
  </si>
  <si>
    <t>Totaal fee 2027 t/m 2029</t>
  </si>
  <si>
    <t>Prijsmethodiek</t>
  </si>
  <si>
    <t>Prijs voor GvO's NL wind/zon/waterkracht</t>
  </si>
  <si>
    <t>Toeslag totaal: Som handling fees en risico premies 2027-2029</t>
  </si>
  <si>
    <r>
      <t>Spread tabel</t>
    </r>
    <r>
      <rPr>
        <sz val="10"/>
        <rFont val="Calibri"/>
        <family val="2"/>
        <scheme val="minor"/>
      </rPr>
      <t xml:space="preserve"> t.b.v. fixatie o.b.v. Endex End of Day noteringen</t>
    </r>
  </si>
  <si>
    <t>(indien van toepassing, in te vullen door AD o.b.v. uw inschrijving en bijlagen)</t>
  </si>
  <si>
    <t>Y+1</t>
  </si>
  <si>
    <t>Y+2</t>
  </si>
  <si>
    <t>Y+3</t>
  </si>
  <si>
    <t xml:space="preserve">Fixatiekosten / hedgingkosten uit spread tabel End of Day Fixatie </t>
  </si>
  <si>
    <t xml:space="preserve">Totaal kosten spreads </t>
  </si>
  <si>
    <t>€/MWh 2027 Base</t>
  </si>
  <si>
    <t>€/MWh 2027 Peak</t>
  </si>
  <si>
    <t>€/MWh 2028 Base</t>
  </si>
  <si>
    <t>€/MWh 2028 Peak</t>
  </si>
  <si>
    <t>€/MWh 2029 Base</t>
  </si>
  <si>
    <t>€/MWh 2029 Peak</t>
  </si>
  <si>
    <t>(door AD in te vullen)</t>
  </si>
  <si>
    <t>Opslag Levering Hoogtarief</t>
  </si>
  <si>
    <t>Opslag Levering Laagtarief</t>
  </si>
  <si>
    <t>Invulformulier Prijzen en Services Elektriciteit (Bijlage 4a)</t>
  </si>
  <si>
    <t>Year</t>
  </si>
  <si>
    <t>Start Date</t>
  </si>
  <si>
    <t>End Date</t>
  </si>
  <si>
    <t>Number of Workdays</t>
  </si>
  <si>
    <t>Hours Total</t>
  </si>
  <si>
    <t>Hours 12h Peak</t>
  </si>
  <si>
    <t>Hours 12h Offpeak</t>
  </si>
  <si>
    <t>offpeak</t>
  </si>
  <si>
    <t>peak</t>
  </si>
  <si>
    <t>Gewogen spreadkosten per MWh *</t>
  </si>
  <si>
    <t>Kenmerk: TN 575899</t>
  </si>
  <si>
    <t>bij de aanbesteding elektriciteit 2027-2029 Inkoopcollectief Zuid-Limburg</t>
  </si>
  <si>
    <t>Naam Inschrijver</t>
  </si>
  <si>
    <t>3.2.1. Vervallen klikbeperking.                                                                                            Geen limitering op vastleggen van standaardblokken inkoop t/m 18 MW per kalenderjaar en verkoop t/m 5 MW per kalenderjaar (Prijsmethodiek 1), resp. geen limitering op de te hedgepercentages per kalenderjaar (Prijsmethodiek 2)</t>
  </si>
  <si>
    <r>
      <t xml:space="preserve">3.2.2. Transparantie in uitvoering prijsfixaties.                                                                  </t>
    </r>
    <r>
      <rPr>
        <i/>
        <sz val="11"/>
        <color theme="1"/>
        <rFont val="Arial"/>
        <family val="2"/>
      </rPr>
      <t xml:space="preserve">U faciliteert prijsfixaties o.b.v. End of Day notering volgens www.theice.com       </t>
    </r>
    <r>
      <rPr>
        <sz val="11"/>
        <color theme="1"/>
        <rFont val="Arial"/>
        <family val="2"/>
      </rPr>
      <t>Indien u een spread tabel hanteert dient deze als bijlage bij uw inschrijving te worden geupload</t>
    </r>
  </si>
  <si>
    <r>
      <t xml:space="preserve">3.2.4. Beschikbaarstelling web portal energie administratie                                                                                  </t>
    </r>
    <r>
      <rPr>
        <i/>
        <sz val="11"/>
        <color theme="1"/>
        <rFont val="Arial"/>
        <family val="2"/>
      </rPr>
      <t>Beschikbaarheid Web-portal raadplegen en downloaden energie verbruiken en -facturen; digitaal aan- en afmelden.</t>
    </r>
  </si>
  <si>
    <t>3.2.5.  Toestaan curtailment op WKK-, zon- en windproductie, GOPACS</t>
  </si>
  <si>
    <r>
      <t xml:space="preserve">3.2.3.  Verruiming Bandbreedte op Mutaties en Contractvolume                                             </t>
    </r>
    <r>
      <rPr>
        <i/>
        <sz val="11"/>
        <color theme="1"/>
        <rFont val="Arial"/>
        <family val="2"/>
      </rPr>
      <t xml:space="preserve">                                  Bij een ruimere bandbreedte zijn er meer punten te verkrijgen -&gt; 10% (4 punten), 15% (7 punten) en 20% (volledige 10 punten)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</si>
</sst>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_ * #,##0_ ;_ * \-#,##0_ ;_ * &quot;-&quot;??_ ;_ @_ "/>
    <numFmt numFmtId="166" formatCode="_ * #,##0.000_ ;_ * \-#,##0.000_ ;_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theme="1"/>
      <name val="Arial"/>
      <family val="2"/>
    </font>
    <font>
      <b/>
      <i/>
      <sz val="12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0" fillId="0" borderId="5" xfId="0" applyBorder="1"/>
    <xf numFmtId="0" fontId="0" fillId="0" borderId="9" xfId="0" applyBorder="1"/>
    <xf numFmtId="0" fontId="0" fillId="0" borderId="12" xfId="0" applyBorder="1"/>
    <xf numFmtId="165" fontId="0" fillId="0" borderId="0" xfId="2" applyNumberFormat="1" applyFont="1" applyFill="1" applyBorder="1"/>
    <xf numFmtId="165" fontId="0" fillId="0" borderId="1" xfId="2" applyNumberFormat="1" applyFont="1" applyFill="1" applyBorder="1"/>
    <xf numFmtId="0" fontId="0" fillId="0" borderId="11" xfId="0" applyBorder="1"/>
    <xf numFmtId="164" fontId="0" fillId="0" borderId="1" xfId="1" applyNumberFormat="1" applyFont="1" applyBorder="1"/>
    <xf numFmtId="164" fontId="0" fillId="0" borderId="0" xfId="1" applyNumberFormat="1" applyFont="1" applyBorder="1"/>
    <xf numFmtId="0" fontId="4" fillId="0" borderId="0" xfId="0" applyFont="1" applyAlignment="1">
      <alignment vertical="top"/>
    </xf>
    <xf numFmtId="0" fontId="0" fillId="0" borderId="18" xfId="0" applyBorder="1"/>
    <xf numFmtId="0" fontId="0" fillId="0" borderId="2" xfId="0" applyBorder="1"/>
    <xf numFmtId="0" fontId="5" fillId="0" borderId="0" xfId="0" applyFont="1"/>
    <xf numFmtId="0" fontId="6" fillId="0" borderId="0" xfId="0" applyFont="1"/>
    <xf numFmtId="0" fontId="7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4" xfId="0" applyFont="1" applyBorder="1" applyAlignment="1">
      <alignment horizontal="center"/>
    </xf>
    <xf numFmtId="0" fontId="7" fillId="0" borderId="15" xfId="0" applyFont="1" applyBorder="1"/>
    <xf numFmtId="0" fontId="7" fillId="0" borderId="16" xfId="0" applyFont="1" applyBorder="1"/>
    <xf numFmtId="165" fontId="7" fillId="0" borderId="16" xfId="2" applyNumberFormat="1" applyFont="1" applyFill="1" applyBorder="1"/>
    <xf numFmtId="164" fontId="7" fillId="0" borderId="17" xfId="0" applyNumberFormat="1" applyFont="1" applyBorder="1"/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165" fontId="0" fillId="0" borderId="19" xfId="2" applyNumberFormat="1" applyFont="1" applyFill="1" applyBorder="1"/>
    <xf numFmtId="164" fontId="0" fillId="0" borderId="19" xfId="1" applyNumberFormat="1" applyFont="1" applyBorder="1"/>
    <xf numFmtId="165" fontId="0" fillId="0" borderId="8" xfId="2" applyNumberFormat="1" applyFont="1" applyFill="1" applyBorder="1"/>
    <xf numFmtId="0" fontId="3" fillId="0" borderId="16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2" fillId="0" borderId="3" xfId="0" applyFont="1" applyBorder="1"/>
    <xf numFmtId="0" fontId="0" fillId="0" borderId="8" xfId="0" applyBorder="1" applyAlignment="1">
      <alignment horizontal="center"/>
    </xf>
    <xf numFmtId="166" fontId="0" fillId="0" borderId="13" xfId="2" applyNumberFormat="1" applyFont="1" applyFill="1" applyBorder="1"/>
    <xf numFmtId="166" fontId="0" fillId="0" borderId="6" xfId="2" applyNumberFormat="1" applyFont="1" applyFill="1" applyBorder="1"/>
    <xf numFmtId="165" fontId="0" fillId="0" borderId="7" xfId="2" applyNumberFormat="1" applyFont="1" applyFill="1" applyBorder="1"/>
    <xf numFmtId="165" fontId="13" fillId="0" borderId="19" xfId="2" applyNumberFormat="1" applyFont="1" applyFill="1" applyBorder="1"/>
    <xf numFmtId="0" fontId="15" fillId="0" borderId="0" xfId="0" applyFont="1"/>
    <xf numFmtId="0" fontId="14" fillId="0" borderId="12" xfId="0" applyFont="1" applyBorder="1"/>
    <xf numFmtId="166" fontId="0" fillId="2" borderId="13" xfId="2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13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0" xfId="0" applyProtection="1">
      <protection hidden="1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16" fillId="0" borderId="0" xfId="0" applyFont="1"/>
    <xf numFmtId="166" fontId="17" fillId="0" borderId="13" xfId="2" applyNumberFormat="1" applyFont="1" applyFill="1" applyBorder="1"/>
    <xf numFmtId="0" fontId="19" fillId="0" borderId="3" xfId="3" applyFont="1" applyBorder="1"/>
    <xf numFmtId="0" fontId="20" fillId="0" borderId="18" xfId="3" applyFont="1" applyBorder="1"/>
    <xf numFmtId="0" fontId="12" fillId="0" borderId="1" xfId="0" applyFont="1" applyBorder="1"/>
    <xf numFmtId="0" fontId="20" fillId="0" borderId="12" xfId="3" applyFont="1" applyBorder="1"/>
    <xf numFmtId="0" fontId="20" fillId="0" borderId="5" xfId="3" applyFont="1" applyBorder="1"/>
    <xf numFmtId="0" fontId="20" fillId="0" borderId="2" xfId="3" applyFont="1" applyBorder="1"/>
    <xf numFmtId="0" fontId="4" fillId="0" borderId="1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20" fillId="0" borderId="0" xfId="3" applyFont="1"/>
    <xf numFmtId="164" fontId="20" fillId="0" borderId="2" xfId="1" applyNumberFormat="1" applyFont="1" applyFill="1" applyBorder="1" applyProtection="1"/>
    <xf numFmtId="164" fontId="20" fillId="0" borderId="0" xfId="1" applyNumberFormat="1" applyFont="1" applyFill="1" applyBorder="1" applyProtection="1"/>
    <xf numFmtId="0" fontId="20" fillId="2" borderId="1" xfId="3" applyFont="1" applyFill="1" applyBorder="1" applyProtection="1">
      <protection locked="0"/>
    </xf>
    <xf numFmtId="164" fontId="20" fillId="0" borderId="7" xfId="1" applyNumberFormat="1" applyFont="1" applyFill="1" applyBorder="1" applyProtection="1"/>
    <xf numFmtId="164" fontId="20" fillId="0" borderId="8" xfId="1" applyNumberFormat="1" applyFont="1" applyFill="1" applyBorder="1" applyProtection="1"/>
    <xf numFmtId="44" fontId="20" fillId="0" borderId="19" xfId="1" applyFont="1" applyFill="1" applyBorder="1" applyProtection="1"/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 applyProtection="1">
      <alignment horizontal="center" vertical="top"/>
      <protection locked="0"/>
    </xf>
    <xf numFmtId="0" fontId="22" fillId="0" borderId="0" xfId="3" applyFont="1"/>
    <xf numFmtId="0" fontId="21" fillId="0" borderId="0" xfId="0" applyFont="1"/>
    <xf numFmtId="0" fontId="21" fillId="0" borderId="0" xfId="0" applyFont="1" applyProtection="1">
      <protection hidden="1"/>
    </xf>
    <xf numFmtId="0" fontId="23" fillId="0" borderId="0" xfId="0" applyFont="1"/>
    <xf numFmtId="0" fontId="0" fillId="0" borderId="1" xfId="0" applyBorder="1"/>
    <xf numFmtId="0" fontId="0" fillId="0" borderId="1" xfId="0" applyBorder="1" applyAlignment="1">
      <alignment horizontal="left" indent="7"/>
    </xf>
    <xf numFmtId="0" fontId="0" fillId="0" borderId="7" xfId="0" applyBorder="1"/>
    <xf numFmtId="0" fontId="0" fillId="0" borderId="19" xfId="0" applyBorder="1"/>
    <xf numFmtId="0" fontId="0" fillId="0" borderId="8" xfId="0" applyBorder="1"/>
    <xf numFmtId="14" fontId="12" fillId="0" borderId="1" xfId="0" applyNumberFormat="1" applyFont="1" applyBorder="1"/>
    <xf numFmtId="9" fontId="4" fillId="2" borderId="1" xfId="4" applyFont="1" applyFill="1" applyBorder="1" applyAlignment="1" applyProtection="1">
      <alignment horizontal="center" vertical="top"/>
      <protection locked="0"/>
    </xf>
    <xf numFmtId="165" fontId="0" fillId="0" borderId="19" xfId="0" applyNumberFormat="1" applyBorder="1"/>
    <xf numFmtId="0" fontId="24" fillId="0" borderId="1" xfId="0" applyFont="1" applyBorder="1" applyAlignment="1" applyProtection="1">
      <alignment horizontal="center" vertical="top"/>
      <protection locked="0"/>
    </xf>
    <xf numFmtId="0" fontId="7" fillId="0" borderId="0" xfId="0" applyFont="1"/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25" fillId="0" borderId="0" xfId="0" applyFont="1" applyAlignment="1">
      <alignment vertical="center"/>
    </xf>
    <xf numFmtId="0" fontId="26" fillId="2" borderId="0" xfId="3" applyFont="1" applyFill="1" applyAlignment="1" applyProtection="1">
      <alignment vertical="center"/>
      <protection locked="0"/>
    </xf>
    <xf numFmtId="0" fontId="5" fillId="2" borderId="0" xfId="0" applyFont="1" applyFill="1"/>
  </cellXfs>
  <cellStyles count="5">
    <cellStyle name="Komma" xfId="2" builtinId="3"/>
    <cellStyle name="Procent" xfId="4" builtinId="5"/>
    <cellStyle name="Standaard" xfId="0" builtinId="0"/>
    <cellStyle name="Standaard 2" xfId="3" xr:uid="{36E1E445-9C8A-45A1-B17B-BA0CF626C90E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133350</xdr:rowOff>
    </xdr:from>
    <xdr:to>
      <xdr:col>9</xdr:col>
      <xdr:colOff>761390</xdr:colOff>
      <xdr:row>2</xdr:row>
      <xdr:rowOff>132629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F67CF25-9D41-EA0D-1592-F4D218C8D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875" y="133350"/>
          <a:ext cx="1751990" cy="466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67"/>
  <sheetViews>
    <sheetView showGridLines="0" tabSelected="1" zoomScaleNormal="100" workbookViewId="0">
      <selection activeCell="B6" sqref="B6:J6"/>
    </sheetView>
  </sheetViews>
  <sheetFormatPr defaultRowHeight="15" x14ac:dyDescent="0.25"/>
  <cols>
    <col min="1" max="1" width="2.7109375" customWidth="1"/>
    <col min="2" max="2" width="57.5703125" customWidth="1"/>
    <col min="3" max="3" width="18.5703125" customWidth="1"/>
    <col min="4" max="4" width="20.140625" bestFit="1" customWidth="1"/>
    <col min="5" max="5" width="18.28515625" customWidth="1"/>
    <col min="6" max="6" width="20.140625" bestFit="1" customWidth="1"/>
    <col min="7" max="7" width="18.28515625" customWidth="1"/>
    <col min="8" max="8" width="20.140625" bestFit="1" customWidth="1"/>
    <col min="9" max="9" width="18.28515625" customWidth="1"/>
    <col min="10" max="10" width="19.5703125" bestFit="1" customWidth="1"/>
    <col min="17" max="17" width="10.140625" bestFit="1" customWidth="1"/>
  </cols>
  <sheetData>
    <row r="1" spans="2:19" ht="18.75" x14ac:dyDescent="0.3">
      <c r="B1" s="98" t="s">
        <v>52</v>
      </c>
      <c r="C1" s="1"/>
      <c r="E1" s="109" t="s">
        <v>65</v>
      </c>
      <c r="F1" s="110"/>
      <c r="G1" s="110"/>
    </row>
    <row r="2" spans="2:19" ht="18.600000000000001" customHeight="1" x14ac:dyDescent="0.25">
      <c r="B2" s="100" t="s">
        <v>0</v>
      </c>
      <c r="C2" s="101"/>
      <c r="D2" s="101"/>
      <c r="E2" s="101"/>
      <c r="F2" s="101"/>
      <c r="G2" s="101"/>
      <c r="H2" s="101"/>
      <c r="I2" s="101"/>
      <c r="J2" s="101"/>
    </row>
    <row r="3" spans="2:19" ht="15.75" x14ac:dyDescent="0.25">
      <c r="B3" s="99" t="s">
        <v>64</v>
      </c>
      <c r="C3" s="85"/>
      <c r="D3" s="85"/>
      <c r="E3" s="86"/>
      <c r="F3" s="86"/>
      <c r="G3" s="87"/>
      <c r="H3" s="87"/>
      <c r="I3" s="87"/>
      <c r="J3" s="87"/>
      <c r="K3" s="60"/>
      <c r="L3" s="60"/>
      <c r="M3" s="60"/>
      <c r="N3" s="60"/>
      <c r="O3" s="60"/>
      <c r="P3" s="60"/>
      <c r="Q3" s="60"/>
      <c r="R3" s="60"/>
      <c r="S3" s="60"/>
    </row>
    <row r="4" spans="2:19" ht="15.75" x14ac:dyDescent="0.25">
      <c r="B4" s="99" t="s">
        <v>63</v>
      </c>
      <c r="C4" s="88"/>
      <c r="D4" s="86"/>
      <c r="E4" s="86"/>
      <c r="F4" s="86"/>
      <c r="G4" s="86"/>
      <c r="H4" s="86"/>
      <c r="I4" s="86"/>
      <c r="J4" s="86"/>
    </row>
    <row r="5" spans="2:19" ht="18.75" x14ac:dyDescent="0.25">
      <c r="B5" s="32"/>
      <c r="C5" s="1"/>
    </row>
    <row r="6" spans="2:19" ht="42.75" customHeight="1" x14ac:dyDescent="0.25">
      <c r="B6" s="104" t="s">
        <v>1</v>
      </c>
      <c r="C6" s="104"/>
      <c r="D6" s="104"/>
      <c r="E6" s="104"/>
      <c r="F6" s="104"/>
      <c r="G6" s="104"/>
      <c r="H6" s="104"/>
      <c r="I6" s="104"/>
      <c r="J6" s="104"/>
    </row>
    <row r="7" spans="2:19" x14ac:dyDescent="0.25">
      <c r="B7" s="111" t="s">
        <v>18</v>
      </c>
      <c r="C7" s="1"/>
    </row>
    <row r="8" spans="2:19" x14ac:dyDescent="0.25">
      <c r="B8" s="4" t="s">
        <v>5</v>
      </c>
      <c r="D8" s="5"/>
      <c r="F8" s="5"/>
      <c r="H8" s="5"/>
    </row>
    <row r="9" spans="2:19" ht="15" customHeight="1" x14ac:dyDescent="0.25">
      <c r="B9" s="38" t="s">
        <v>33</v>
      </c>
      <c r="C9" s="11"/>
      <c r="D9" s="24" t="s">
        <v>2</v>
      </c>
      <c r="E9" s="24" t="s">
        <v>27</v>
      </c>
      <c r="F9" s="24" t="s">
        <v>2</v>
      </c>
      <c r="G9" s="24" t="s">
        <v>29</v>
      </c>
      <c r="H9" s="24" t="s">
        <v>2</v>
      </c>
      <c r="I9" s="24" t="s">
        <v>30</v>
      </c>
      <c r="J9" s="105" t="s">
        <v>32</v>
      </c>
    </row>
    <row r="10" spans="2:19" x14ac:dyDescent="0.25">
      <c r="B10" s="2"/>
      <c r="C10" s="12"/>
      <c r="D10" s="39" t="s">
        <v>26</v>
      </c>
      <c r="E10" s="39" t="s">
        <v>3</v>
      </c>
      <c r="F10" s="39" t="s">
        <v>28</v>
      </c>
      <c r="G10" s="39" t="s">
        <v>3</v>
      </c>
      <c r="H10" s="39" t="s">
        <v>31</v>
      </c>
      <c r="I10" s="39" t="s">
        <v>3</v>
      </c>
      <c r="J10" s="106"/>
    </row>
    <row r="11" spans="2:19" x14ac:dyDescent="0.25">
      <c r="B11" s="4" t="s">
        <v>50</v>
      </c>
      <c r="D11" s="42">
        <v>36656</v>
      </c>
      <c r="E11" s="46"/>
      <c r="F11" s="42">
        <v>36547</v>
      </c>
      <c r="G11" s="46"/>
      <c r="H11" s="42">
        <v>36580</v>
      </c>
      <c r="I11" s="46"/>
      <c r="J11" s="34">
        <f>D11*E11+F11*G11+H11*I11</f>
        <v>0</v>
      </c>
    </row>
    <row r="12" spans="2:19" x14ac:dyDescent="0.25">
      <c r="B12" s="4" t="s">
        <v>51</v>
      </c>
      <c r="D12" s="96">
        <v>15709.97</v>
      </c>
      <c r="E12" s="46"/>
      <c r="F12" s="96">
        <v>15663</v>
      </c>
      <c r="G12" s="46"/>
      <c r="H12" s="96">
        <v>15677</v>
      </c>
      <c r="I12" s="46"/>
      <c r="J12" s="34">
        <f>D12*E12+F12*G12+H12*I12</f>
        <v>0</v>
      </c>
    </row>
    <row r="13" spans="2:19" x14ac:dyDescent="0.25">
      <c r="B13" s="45" t="s">
        <v>6</v>
      </c>
      <c r="D13" s="33">
        <f>SUM(D11:D12)</f>
        <v>52365.97</v>
      </c>
      <c r="E13" s="64"/>
      <c r="F13" s="33">
        <f>SUM(F11:F12)</f>
        <v>52210</v>
      </c>
      <c r="G13" s="64"/>
      <c r="H13" s="33">
        <f>SUM(H11:H12)</f>
        <v>52257</v>
      </c>
      <c r="I13" s="40"/>
      <c r="J13" s="34"/>
    </row>
    <row r="14" spans="2:19" ht="9" customHeight="1" x14ac:dyDescent="0.25">
      <c r="B14" s="45"/>
      <c r="D14" s="43"/>
      <c r="E14" s="40"/>
      <c r="F14" s="43"/>
      <c r="G14" s="40"/>
      <c r="H14" s="43"/>
      <c r="I14" s="40"/>
      <c r="J14" s="34"/>
    </row>
    <row r="15" spans="2:19" x14ac:dyDescent="0.25">
      <c r="B15" s="4" t="s">
        <v>7</v>
      </c>
      <c r="D15" s="33">
        <v>1746</v>
      </c>
      <c r="E15" s="46"/>
      <c r="F15" s="33">
        <f>D15</f>
        <v>1746</v>
      </c>
      <c r="G15" s="46"/>
      <c r="H15" s="33">
        <f>F15</f>
        <v>1746</v>
      </c>
      <c r="I15" s="46"/>
      <c r="J15" s="34">
        <f>D15*E15+F15*G15+H15*I15</f>
        <v>0</v>
      </c>
    </row>
    <row r="16" spans="2:19" x14ac:dyDescent="0.25">
      <c r="B16" s="4"/>
      <c r="D16" s="33"/>
      <c r="E16" s="40"/>
      <c r="F16" s="33"/>
      <c r="G16" s="40"/>
      <c r="H16" s="33"/>
      <c r="I16" s="40"/>
      <c r="J16" s="34"/>
    </row>
    <row r="17" spans="2:10" x14ac:dyDescent="0.25">
      <c r="B17" s="4" t="s">
        <v>34</v>
      </c>
      <c r="D17" s="33">
        <f>D13</f>
        <v>52365.97</v>
      </c>
      <c r="E17" s="46"/>
      <c r="F17" s="33">
        <f>F13</f>
        <v>52210</v>
      </c>
      <c r="G17" s="46"/>
      <c r="H17" s="33">
        <f>H13</f>
        <v>52257</v>
      </c>
      <c r="I17" s="46"/>
      <c r="J17" s="34">
        <f>D17*E17+F17*G17+H17*I17</f>
        <v>0</v>
      </c>
    </row>
    <row r="18" spans="2:10" x14ac:dyDescent="0.25">
      <c r="B18" s="4"/>
      <c r="C18" s="12"/>
      <c r="D18" s="35"/>
      <c r="E18" s="41"/>
      <c r="F18" s="35"/>
      <c r="G18" s="41"/>
      <c r="H18" s="35"/>
      <c r="I18" s="41"/>
      <c r="J18" s="34"/>
    </row>
    <row r="19" spans="2:10" x14ac:dyDescent="0.25">
      <c r="B19" s="3" t="s">
        <v>4</v>
      </c>
      <c r="C19" s="7"/>
      <c r="D19" s="6" t="s">
        <v>5</v>
      </c>
      <c r="E19" s="7"/>
      <c r="F19" s="6" t="s">
        <v>5</v>
      </c>
      <c r="G19" s="7"/>
      <c r="H19" s="6" t="s">
        <v>5</v>
      </c>
      <c r="I19" s="7"/>
      <c r="J19" s="8">
        <f>SUM(J11:J18)</f>
        <v>0</v>
      </c>
    </row>
    <row r="20" spans="2:10" x14ac:dyDescent="0.25">
      <c r="B20" s="44" t="s">
        <v>5</v>
      </c>
      <c r="D20" s="5"/>
      <c r="F20" s="5"/>
      <c r="H20" s="5"/>
    </row>
    <row r="21" spans="2:10" ht="15.75" thickBot="1" x14ac:dyDescent="0.3">
      <c r="D21" s="5"/>
      <c r="F21" s="5"/>
      <c r="H21" s="5"/>
      <c r="J21" s="9"/>
    </row>
    <row r="22" spans="2:10" ht="19.5" thickBot="1" x14ac:dyDescent="0.35">
      <c r="B22" s="20" t="s">
        <v>35</v>
      </c>
      <c r="C22" s="21"/>
      <c r="D22" s="22"/>
      <c r="E22" s="21"/>
      <c r="F22" s="22"/>
      <c r="G22" s="21"/>
      <c r="H22" s="22"/>
      <c r="I22" s="21"/>
      <c r="J22" s="23">
        <f>J19</f>
        <v>0</v>
      </c>
    </row>
    <row r="23" spans="2:10" ht="15.75" thickBot="1" x14ac:dyDescent="0.3"/>
    <row r="24" spans="2:10" ht="24" customHeight="1" thickBot="1" x14ac:dyDescent="0.35">
      <c r="B24" s="16" t="s">
        <v>8</v>
      </c>
      <c r="C24" s="17"/>
      <c r="D24" s="17"/>
      <c r="E24" s="18"/>
      <c r="F24" s="17"/>
      <c r="G24" s="18"/>
      <c r="H24" s="17"/>
      <c r="I24" s="18"/>
      <c r="J24" s="15"/>
    </row>
    <row r="29" spans="2:10" x14ac:dyDescent="0.25">
      <c r="E29" s="24" t="s">
        <v>9</v>
      </c>
      <c r="I29" s="25" t="s">
        <v>10</v>
      </c>
      <c r="J29" s="26" t="s">
        <v>11</v>
      </c>
    </row>
    <row r="30" spans="2:10" x14ac:dyDescent="0.25">
      <c r="E30" s="27" t="s">
        <v>12</v>
      </c>
      <c r="I30" s="28" t="s">
        <v>13</v>
      </c>
      <c r="J30" s="29" t="s">
        <v>14</v>
      </c>
    </row>
    <row r="31" spans="2:10" s="10" customFormat="1" ht="63" customHeight="1" x14ac:dyDescent="0.25">
      <c r="B31" s="102" t="s">
        <v>66</v>
      </c>
      <c r="C31" s="103"/>
      <c r="E31" s="30">
        <v>10</v>
      </c>
      <c r="I31" s="47"/>
      <c r="J31" s="31">
        <f>IF(I31="j",E31,IF(I31="J",E31,0))</f>
        <v>0</v>
      </c>
    </row>
    <row r="32" spans="2:10" s="10" customFormat="1" ht="16.5" customHeight="1" x14ac:dyDescent="0.25">
      <c r="B32" s="72"/>
      <c r="C32" s="72"/>
      <c r="E32" s="82"/>
      <c r="I32" s="84"/>
      <c r="J32" s="83"/>
    </row>
    <row r="33" spans="2:21" s="10" customFormat="1" ht="58.5" customHeight="1" x14ac:dyDescent="0.25">
      <c r="B33" s="102" t="s">
        <v>67</v>
      </c>
      <c r="C33" s="103"/>
      <c r="E33" s="30">
        <v>20</v>
      </c>
      <c r="I33" s="97" t="s">
        <v>49</v>
      </c>
      <c r="J33" s="31"/>
    </row>
    <row r="34" spans="2:21" s="10" customFormat="1" ht="11.25" customHeight="1" x14ac:dyDescent="0.25">
      <c r="B34" s="71"/>
      <c r="C34" s="71"/>
      <c r="I34" s="73"/>
      <c r="J34" s="74"/>
    </row>
    <row r="35" spans="2:21" x14ac:dyDescent="0.25">
      <c r="B35" s="65" t="s">
        <v>36</v>
      </c>
      <c r="C35" s="66"/>
      <c r="D35" s="89"/>
      <c r="E35" s="67" t="s">
        <v>43</v>
      </c>
      <c r="F35" s="67" t="s">
        <v>44</v>
      </c>
      <c r="G35" s="67" t="s">
        <v>45</v>
      </c>
      <c r="H35" s="67" t="s">
        <v>46</v>
      </c>
      <c r="I35" s="67" t="s">
        <v>47</v>
      </c>
      <c r="J35" s="67" t="s">
        <v>48</v>
      </c>
      <c r="K35" s="60"/>
      <c r="L35" s="60"/>
      <c r="M35" s="60"/>
      <c r="N35" s="60"/>
      <c r="O35" s="60"/>
      <c r="P35" s="60"/>
      <c r="Q35" s="60"/>
      <c r="R35" s="60"/>
      <c r="S35" s="60"/>
    </row>
    <row r="36" spans="2:21" x14ac:dyDescent="0.25">
      <c r="B36" s="68" t="s">
        <v>37</v>
      </c>
      <c r="C36" s="75"/>
      <c r="D36" s="90" t="s">
        <v>38</v>
      </c>
      <c r="E36" s="78"/>
      <c r="F36" s="78"/>
      <c r="G36" s="78"/>
      <c r="H36" s="78"/>
      <c r="I36" s="78"/>
      <c r="J36" s="78"/>
      <c r="K36" s="60"/>
      <c r="L36" s="60"/>
      <c r="M36" s="60"/>
      <c r="N36" s="60"/>
      <c r="O36" s="67" t="s">
        <v>53</v>
      </c>
      <c r="P36" s="67" t="s">
        <v>54</v>
      </c>
      <c r="Q36" s="67" t="s">
        <v>55</v>
      </c>
      <c r="R36" s="67" t="s">
        <v>56</v>
      </c>
      <c r="S36" s="67" t="s">
        <v>57</v>
      </c>
      <c r="T36" s="67" t="s">
        <v>58</v>
      </c>
      <c r="U36" s="67" t="s">
        <v>59</v>
      </c>
    </row>
    <row r="37" spans="2:21" x14ac:dyDescent="0.25">
      <c r="B37" s="68"/>
      <c r="C37" s="75"/>
      <c r="D37" s="90" t="s">
        <v>39</v>
      </c>
      <c r="E37" s="78"/>
      <c r="F37" s="78"/>
      <c r="G37" s="78"/>
      <c r="H37" s="78"/>
      <c r="I37" s="78"/>
      <c r="J37" s="78"/>
      <c r="K37" s="60"/>
      <c r="L37" s="60"/>
      <c r="M37" s="60"/>
      <c r="N37" s="60"/>
      <c r="O37" s="67">
        <v>2027</v>
      </c>
      <c r="P37" s="94">
        <v>46388</v>
      </c>
      <c r="Q37" s="94">
        <v>46752</v>
      </c>
      <c r="R37" s="67">
        <v>261</v>
      </c>
      <c r="S37" s="67">
        <v>8760</v>
      </c>
      <c r="T37" s="67">
        <v>3132</v>
      </c>
      <c r="U37" s="67">
        <v>5628</v>
      </c>
    </row>
    <row r="38" spans="2:21" x14ac:dyDescent="0.25">
      <c r="B38" s="69"/>
      <c r="C38" s="70"/>
      <c r="D38" s="90" t="s">
        <v>40</v>
      </c>
      <c r="E38" s="78"/>
      <c r="F38" s="78"/>
      <c r="G38" s="78"/>
      <c r="H38" s="78"/>
      <c r="I38" s="78"/>
      <c r="J38" s="78"/>
      <c r="K38" s="60"/>
      <c r="L38" s="60"/>
      <c r="M38" s="60"/>
      <c r="N38" s="60"/>
      <c r="O38" s="67">
        <v>2028</v>
      </c>
      <c r="P38" s="94">
        <v>46753</v>
      </c>
      <c r="Q38" s="94">
        <v>47118</v>
      </c>
      <c r="R38" s="67">
        <v>260</v>
      </c>
      <c r="S38" s="67">
        <v>8784</v>
      </c>
      <c r="T38" s="67">
        <v>3120</v>
      </c>
      <c r="U38" s="67">
        <v>5664</v>
      </c>
    </row>
    <row r="39" spans="2:21" x14ac:dyDescent="0.25">
      <c r="B39" s="65" t="s">
        <v>41</v>
      </c>
      <c r="C39" s="66"/>
      <c r="D39" s="91"/>
      <c r="E39" s="79" t="s">
        <v>60</v>
      </c>
      <c r="F39" s="79" t="s">
        <v>61</v>
      </c>
      <c r="G39" s="79" t="s">
        <v>60</v>
      </c>
      <c r="H39" s="79" t="s">
        <v>61</v>
      </c>
      <c r="I39" s="79" t="s">
        <v>60</v>
      </c>
      <c r="J39" s="79" t="s">
        <v>61</v>
      </c>
      <c r="K39" s="60"/>
      <c r="L39" s="60"/>
      <c r="M39" s="60"/>
      <c r="N39" s="60"/>
      <c r="O39" s="67">
        <v>2029</v>
      </c>
      <c r="P39" s="94">
        <v>47119</v>
      </c>
      <c r="Q39" s="94">
        <v>47483</v>
      </c>
      <c r="R39" s="67">
        <v>261</v>
      </c>
      <c r="S39" s="67">
        <v>8760</v>
      </c>
      <c r="T39" s="67">
        <v>3132</v>
      </c>
      <c r="U39" s="67">
        <v>5628</v>
      </c>
    </row>
    <row r="40" spans="2:21" x14ac:dyDescent="0.25">
      <c r="B40" s="68" t="s">
        <v>62</v>
      </c>
      <c r="C40" s="75"/>
      <c r="D40" s="92"/>
      <c r="E40" s="81">
        <f>(((E36*$S$37)-(F36*$T$37))/$U$37)</f>
        <v>0</v>
      </c>
      <c r="F40" s="81">
        <f>F36</f>
        <v>0</v>
      </c>
      <c r="G40" s="81">
        <f>(0.6*(((G37*$S$38)-(H37*$T$38))/$U$38))+(0.4*(((G36*$S$38)-(H36*$T$38))/$U$38))</f>
        <v>0</v>
      </c>
      <c r="H40" s="81">
        <f>0.6*H37+0.4*H36</f>
        <v>0</v>
      </c>
      <c r="I40" s="81">
        <f>(0.5*(((I38*$S$39)-(J38*$T$39))/$U$39))+(0.25*(((I37*$S$39)-(J37*$T$39))/$U$39))+(0.25*(((I36*$S$39)-(J36*$T$39))/$U$39))</f>
        <v>0</v>
      </c>
      <c r="J40" s="81">
        <f>0.5*J38+0.25*J37+0.25*J36</f>
        <v>0</v>
      </c>
      <c r="K40" s="60"/>
      <c r="L40" s="60"/>
      <c r="M40" s="60"/>
      <c r="N40" s="60"/>
      <c r="O40" s="60"/>
      <c r="P40" s="60"/>
      <c r="Q40" s="60"/>
      <c r="R40" s="60"/>
      <c r="S40" s="60"/>
    </row>
    <row r="41" spans="2:21" x14ac:dyDescent="0.25">
      <c r="B41" s="69" t="s">
        <v>42</v>
      </c>
      <c r="C41" s="70"/>
      <c r="D41" s="93"/>
      <c r="E41" s="80">
        <f>D12*E40</f>
        <v>0</v>
      </c>
      <c r="F41" s="80">
        <f>D11*F40</f>
        <v>0</v>
      </c>
      <c r="G41" s="80">
        <f>F12*G40</f>
        <v>0</v>
      </c>
      <c r="H41" s="80">
        <f>F11*H40</f>
        <v>0</v>
      </c>
      <c r="I41" s="80">
        <f>H12*I40</f>
        <v>0</v>
      </c>
      <c r="J41" s="80">
        <f>H11*J40</f>
        <v>0</v>
      </c>
      <c r="K41" s="60"/>
      <c r="L41" s="60"/>
      <c r="M41" s="60"/>
      <c r="N41" s="60"/>
      <c r="O41" s="60"/>
      <c r="P41" s="60"/>
      <c r="Q41" s="60"/>
      <c r="R41" s="60"/>
      <c r="S41" s="60"/>
    </row>
    <row r="42" spans="2:21" x14ac:dyDescent="0.25">
      <c r="B42" s="70"/>
      <c r="C42" s="70"/>
      <c r="D42" s="75"/>
      <c r="E42" s="76"/>
      <c r="F42" s="77"/>
      <c r="G42" s="77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</row>
    <row r="43" spans="2:21" s="10" customFormat="1" ht="50.25" customHeight="1" x14ac:dyDescent="0.25">
      <c r="B43" s="107" t="s">
        <v>70</v>
      </c>
      <c r="C43" s="108"/>
      <c r="E43" s="30">
        <v>10</v>
      </c>
      <c r="I43" s="95"/>
      <c r="J43" s="31">
        <f>IF(I43=10%,4,IF(I43=15%,7,IF(I43=20%,E43,0)))</f>
        <v>0</v>
      </c>
    </row>
    <row r="44" spans="2:21" x14ac:dyDescent="0.25">
      <c r="B44" s="70"/>
      <c r="C44" s="70"/>
      <c r="D44" s="75"/>
      <c r="E44" s="76"/>
      <c r="F44" s="77"/>
      <c r="G44" s="77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</row>
    <row r="45" spans="2:21" s="10" customFormat="1" ht="45" customHeight="1" x14ac:dyDescent="0.25">
      <c r="B45" s="102" t="s">
        <v>68</v>
      </c>
      <c r="C45" s="103"/>
      <c r="E45" s="30">
        <v>5</v>
      </c>
      <c r="I45" s="47"/>
      <c r="J45" s="31">
        <f>IF(I45="j",E45,IF(I45="J",E45,0))</f>
        <v>0</v>
      </c>
    </row>
    <row r="46" spans="2:21" x14ac:dyDescent="0.25">
      <c r="B46" s="70"/>
      <c r="C46" s="70"/>
      <c r="D46" s="75"/>
      <c r="E46" s="76"/>
      <c r="F46" s="77"/>
      <c r="G46" s="77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</row>
    <row r="47" spans="2:21" s="10" customFormat="1" ht="45" customHeight="1" x14ac:dyDescent="0.25">
      <c r="B47" s="102" t="s">
        <v>69</v>
      </c>
      <c r="C47" s="103"/>
      <c r="E47" s="30">
        <v>5</v>
      </c>
      <c r="I47" s="47"/>
      <c r="J47" s="31">
        <f>IF(I47="j",E47,IF(I47="J",E47,0))</f>
        <v>0</v>
      </c>
    </row>
    <row r="48" spans="2:21" ht="15.75" thickBot="1" x14ac:dyDescent="0.3">
      <c r="B48" s="70"/>
      <c r="C48" s="70"/>
      <c r="D48" s="75"/>
      <c r="E48" s="76"/>
      <c r="F48" s="77"/>
      <c r="G48" s="77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</row>
    <row r="49" spans="2:10" ht="22.5" customHeight="1" thickBot="1" x14ac:dyDescent="0.35">
      <c r="B49" s="16" t="s">
        <v>15</v>
      </c>
      <c r="C49" s="17"/>
      <c r="D49" s="36" t="s">
        <v>5</v>
      </c>
      <c r="E49" s="36"/>
      <c r="F49" s="36" t="s">
        <v>5</v>
      </c>
      <c r="G49" s="36"/>
      <c r="H49" s="36" t="s">
        <v>5</v>
      </c>
      <c r="I49" s="36"/>
      <c r="J49" s="37">
        <f>SUM(J31,J33,J43,J45,J47)</f>
        <v>0</v>
      </c>
    </row>
    <row r="50" spans="2:10" ht="22.5" customHeight="1" x14ac:dyDescent="0.3">
      <c r="B50" s="63" t="s">
        <v>16</v>
      </c>
      <c r="C50" s="61"/>
      <c r="D50" s="62"/>
      <c r="E50" s="62"/>
      <c r="F50" s="62"/>
      <c r="G50" s="62"/>
      <c r="H50" s="62"/>
      <c r="I50" s="62"/>
      <c r="J50" s="62"/>
    </row>
    <row r="51" spans="2:10" ht="27" customHeight="1" thickBot="1" x14ac:dyDescent="0.3"/>
    <row r="52" spans="2:10" ht="27" customHeight="1" thickBot="1" x14ac:dyDescent="0.35">
      <c r="B52" s="16" t="s">
        <v>17</v>
      </c>
      <c r="C52" s="17"/>
      <c r="D52" s="17"/>
      <c r="E52" s="17"/>
      <c r="F52" s="17"/>
      <c r="G52" s="17"/>
      <c r="H52" s="17"/>
      <c r="I52" s="17"/>
      <c r="J52" s="19">
        <f>J24+J49</f>
        <v>0</v>
      </c>
    </row>
    <row r="57" spans="2:10" x14ac:dyDescent="0.25">
      <c r="B57" s="13"/>
    </row>
    <row r="58" spans="2:10" ht="19.899999999999999" customHeight="1" x14ac:dyDescent="0.25">
      <c r="B58" s="13" t="s">
        <v>19</v>
      </c>
      <c r="C58" s="56"/>
      <c r="D58" s="48"/>
      <c r="E58" s="49"/>
    </row>
    <row r="59" spans="2:10" ht="19.899999999999999" customHeight="1" x14ac:dyDescent="0.25">
      <c r="B59" s="13" t="s">
        <v>20</v>
      </c>
      <c r="C59" s="56"/>
      <c r="D59" s="48"/>
      <c r="E59" s="49"/>
    </row>
    <row r="60" spans="2:10" ht="19.899999999999999" customHeight="1" x14ac:dyDescent="0.25">
      <c r="B60" s="14" t="s">
        <v>21</v>
      </c>
      <c r="C60" s="56"/>
      <c r="D60" s="48"/>
      <c r="E60" s="49"/>
    </row>
    <row r="61" spans="2:10" ht="19.899999999999999" customHeight="1" x14ac:dyDescent="0.25">
      <c r="B61" s="14" t="s">
        <v>22</v>
      </c>
      <c r="C61" s="56"/>
      <c r="D61" s="48"/>
      <c r="E61" s="49"/>
    </row>
    <row r="62" spans="2:10" ht="19.899999999999999" customHeight="1" x14ac:dyDescent="0.25">
      <c r="B62" s="14" t="s">
        <v>23</v>
      </c>
      <c r="C62" s="56"/>
      <c r="D62" s="48"/>
      <c r="E62" s="49"/>
    </row>
    <row r="63" spans="2:10" ht="19.899999999999999" customHeight="1" x14ac:dyDescent="0.25">
      <c r="B63" s="14" t="s">
        <v>24</v>
      </c>
      <c r="C63" s="57"/>
      <c r="D63" s="50"/>
      <c r="E63" s="51"/>
    </row>
    <row r="64" spans="2:10" ht="19.899999999999999" customHeight="1" x14ac:dyDescent="0.25">
      <c r="B64" s="14" t="s">
        <v>25</v>
      </c>
      <c r="C64" s="58"/>
      <c r="D64" s="52"/>
      <c r="E64" s="53"/>
    </row>
    <row r="65" spans="3:5" x14ac:dyDescent="0.25">
      <c r="C65" s="58"/>
      <c r="D65" s="52"/>
      <c r="E65" s="53"/>
    </row>
    <row r="66" spans="3:5" x14ac:dyDescent="0.25">
      <c r="C66" s="58"/>
      <c r="D66" s="52"/>
      <c r="E66" s="53"/>
    </row>
    <row r="67" spans="3:5" x14ac:dyDescent="0.25">
      <c r="C67" s="59"/>
      <c r="D67" s="54"/>
      <c r="E67" s="55"/>
    </row>
  </sheetData>
  <mergeCells count="8">
    <mergeCell ref="B2:J2"/>
    <mergeCell ref="B31:C31"/>
    <mergeCell ref="B33:C33"/>
    <mergeCell ref="B47:C47"/>
    <mergeCell ref="B45:C45"/>
    <mergeCell ref="B6:J6"/>
    <mergeCell ref="J9:J10"/>
    <mergeCell ref="B43:C43"/>
  </mergeCells>
  <phoneticPr fontId="11" type="noConversion"/>
  <pageMargins left="0.25" right="0.25" top="0.75" bottom="0.75" header="0.3" footer="0.3"/>
  <pageSetup paperSize="9"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6ccee-0857-467d-8dc5-7321afbc7e34">
      <Terms xmlns="http://schemas.microsoft.com/office/infopath/2007/PartnerControls"/>
    </lcf76f155ced4ddcb4097134ff3c332f>
    <TaxCatchAll xmlns="95adeb0d-9948-4931-982f-450d264435d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CE859CC0018147A318D1A409857274" ma:contentTypeVersion="16" ma:contentTypeDescription="Een nieuw document maken." ma:contentTypeScope="" ma:versionID="34e6609f53cd380f2e85650a56bf159f">
  <xsd:schema xmlns:xsd="http://www.w3.org/2001/XMLSchema" xmlns:xs="http://www.w3.org/2001/XMLSchema" xmlns:p="http://schemas.microsoft.com/office/2006/metadata/properties" xmlns:ns2="95adeb0d-9948-4931-982f-450d264435d7" xmlns:ns3="0cf6ccee-0857-467d-8dc5-7321afbc7e34" targetNamespace="http://schemas.microsoft.com/office/2006/metadata/properties" ma:root="true" ma:fieldsID="67d125428ca6d727c8ccfd668aea2d2b" ns2:_="" ns3:_="">
    <xsd:import namespace="95adeb0d-9948-4931-982f-450d264435d7"/>
    <xsd:import namespace="0cf6ccee-0857-467d-8dc5-7321afbc7e3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deb0d-9948-4931-982f-450d264435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eeb8a02-745a-428f-8d23-8961dd7d5861}" ma:internalName="TaxCatchAll" ma:showField="CatchAllData" ma:web="95adeb0d-9948-4931-982f-450d264435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6ccee-0857-467d-8dc5-7321afbc7e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7346cad8-994b-4f1d-ac50-8b2d9a7cc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5A0427-1EC4-4345-910F-77ED16D03F51}">
  <ds:schemaRefs>
    <ds:schemaRef ds:uri="http://schemas.microsoft.com/office/2006/metadata/properties"/>
    <ds:schemaRef ds:uri="http://schemas.microsoft.com/office/infopath/2007/PartnerControls"/>
    <ds:schemaRef ds:uri="0cf6ccee-0857-467d-8dc5-7321afbc7e34"/>
    <ds:schemaRef ds:uri="95adeb0d-9948-4931-982f-450d264435d7"/>
  </ds:schemaRefs>
</ds:datastoreItem>
</file>

<file path=customXml/itemProps2.xml><?xml version="1.0" encoding="utf-8"?>
<ds:datastoreItem xmlns:ds="http://schemas.openxmlformats.org/officeDocument/2006/customXml" ds:itemID="{02473FBA-D3D1-4487-B259-E5D27E9EE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adeb0d-9948-4931-982f-450d264435d7"/>
    <ds:schemaRef ds:uri="0cf6ccee-0857-467d-8dc5-7321afbc7e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174489-8AD4-485F-9E59-93C8139A96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Energie Makelaar</dc:creator>
  <cp:keywords/>
  <dc:description/>
  <cp:lastModifiedBy>Ran Pol | Energie Makelaar</cp:lastModifiedBy>
  <cp:revision/>
  <dcterms:created xsi:type="dcterms:W3CDTF">2010-03-10T19:48:02Z</dcterms:created>
  <dcterms:modified xsi:type="dcterms:W3CDTF">2026-03-16T15:53:51Z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0x01010028CE859CC0018147A318D1A409857274</vt:lpwstr>
  </property>
  <property fmtid="{D5CDD505-2E9C-101B-9397-08002B2CF9AE}" pid="3" name="MediaServiceImageTags">
    <vt:lpwstr/>
  </property>
</Properties>
</file>