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antoor\Klanten\Gemeente Maastricht-Inkoopcollectief Zuid-Limburg_1470\Offertes\Aanbestedingen\E&amp;G 2027-2029\Concept stukken\"/>
    </mc:Choice>
  </mc:AlternateContent>
  <xr:revisionPtr revIDLastSave="0" documentId="13_ncr:1_{3A4D085A-D654-4E21-98C5-09445221AADF}" xr6:coauthVersionLast="47" xr6:coauthVersionMax="47" xr10:uidLastSave="{00000000-0000-0000-0000-000000000000}"/>
  <bookViews>
    <workbookView xWindow="-120" yWindow="-120" windowWidth="29040" windowHeight="15720" xr2:uid="{FFCECA4E-F83C-48C1-A254-6BD385A317B9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G42" i="1"/>
  <c r="G55" i="1"/>
  <c r="G40" i="1"/>
  <c r="G53" i="1" l="1"/>
  <c r="E29" i="1" l="1"/>
  <c r="G57" i="1" l="1"/>
  <c r="G29" i="1" l="1"/>
  <c r="F29" i="1"/>
  <c r="G59" i="1"/>
  <c r="G49" i="1"/>
  <c r="F49" i="1"/>
  <c r="E49" i="1"/>
  <c r="G28" i="1"/>
  <c r="F28" i="1"/>
  <c r="E28" i="1"/>
  <c r="E23" i="1"/>
  <c r="E25" i="1" s="1"/>
  <c r="F21" i="1"/>
  <c r="F23" i="1" s="1"/>
  <c r="F25" i="1" s="1"/>
  <c r="E18" i="1"/>
  <c r="F18" i="1" l="1"/>
  <c r="F31" i="1" s="1"/>
  <c r="E50" i="1"/>
  <c r="F50" i="1"/>
  <c r="E31" i="1"/>
  <c r="G21" i="1"/>
  <c r="G23" i="1" l="1"/>
  <c r="G25" i="1" s="1"/>
  <c r="G18" i="1"/>
  <c r="G50" i="1"/>
  <c r="G31" i="1" l="1"/>
  <c r="G32" i="1" s="1"/>
</calcChain>
</file>

<file path=xl/sharedStrings.xml><?xml version="1.0" encoding="utf-8"?>
<sst xmlns="http://schemas.openxmlformats.org/spreadsheetml/2006/main" count="89" uniqueCount="66">
  <si>
    <t>Naam Inschrijver</t>
  </si>
  <si>
    <t>Door inschrijver in te vullen waarden</t>
  </si>
  <si>
    <t xml:space="preserve"> </t>
  </si>
  <si>
    <t>De te hanteren gasprijsformules en vaste kosten zijn opgebouwd als volgt:</t>
  </si>
  <si>
    <t>Onderliggende marktprijsreferentie en gasprijsformule</t>
  </si>
  <si>
    <t>eenheid</t>
  </si>
  <si>
    <t>Euro/MWh</t>
  </si>
  <si>
    <t>niet invullen</t>
  </si>
  <si>
    <t>Conversie factor: ICE Endex TTF Settlement notering naar Euroct/Nm3</t>
  </si>
  <si>
    <t>Nm3</t>
  </si>
  <si>
    <t>Eurocent/Nm3</t>
  </si>
  <si>
    <t xml:space="preserve">Euro </t>
  </si>
  <si>
    <t>Euro</t>
  </si>
  <si>
    <t>Samenvatting</t>
  </si>
  <si>
    <t xml:space="preserve">Totale kosten contract </t>
  </si>
  <si>
    <t>Aantal punten op basis van meest voordelige aanbieding (maximaal 60, toe te kennen door AD)</t>
  </si>
  <si>
    <t xml:space="preserve">Max. aantal </t>
  </si>
  <si>
    <t>Input Inschrijver</t>
  </si>
  <si>
    <t>punten</t>
  </si>
  <si>
    <t xml:space="preserve">J/N </t>
  </si>
  <si>
    <t>J</t>
  </si>
  <si>
    <t>Spread €ct/Nm3</t>
  </si>
  <si>
    <t>(indien van toepassing, in te vullen door AD o.b.v. uw inschrijving en bijlagen)</t>
  </si>
  <si>
    <t>Y+1</t>
  </si>
  <si>
    <t>Y+2</t>
  </si>
  <si>
    <t>Y+3</t>
  </si>
  <si>
    <t xml:space="preserve">Fixatiekosten / hedgingkosten uit spread tabel End of Day Fixatie </t>
  </si>
  <si>
    <t>Gewogen spreadkosten per Nm³ *</t>
  </si>
  <si>
    <t xml:space="preserve">Totaal kosten spreads </t>
  </si>
  <si>
    <t>N</t>
  </si>
  <si>
    <t>Totaal punten Services / Wensen (maximaal 40)</t>
  </si>
  <si>
    <t>Totaal aantal punten o.b.v. Prijsaanbieding en Services/wensen (max. 100)</t>
  </si>
  <si>
    <t>Tenaamstelling Inschrijver:</t>
  </si>
  <si>
    <t>Rechstgeldig vertegenwoordiger:</t>
  </si>
  <si>
    <t>Vestigingsadres:</t>
  </si>
  <si>
    <t>PC en Plaats</t>
  </si>
  <si>
    <t>Datum:</t>
  </si>
  <si>
    <t>Plaats:</t>
  </si>
  <si>
    <t>Functie:</t>
  </si>
  <si>
    <t>Handtekening rechtsgeldig vertegenwoordiger</t>
  </si>
  <si>
    <t>Ja</t>
  </si>
  <si>
    <t>Nee</t>
  </si>
  <si>
    <t>Aantal punten toegekend</t>
  </si>
  <si>
    <t>(door AD in te vullen)</t>
  </si>
  <si>
    <t>Levering aardgas Profiel en Niet Profiel gas Aansluitingen</t>
  </si>
  <si>
    <t>OTC of (Endex) TTF CAL prijs</t>
  </si>
  <si>
    <t>Totaal mark-up op TTF CAL notering Niet Profiel Aansluitingen</t>
  </si>
  <si>
    <t>Totaal mark-up op TTF CAL notering Profiel Aansluitingen</t>
  </si>
  <si>
    <t>Totaal mark-up voor Niet Profiel Aansluitingen</t>
  </si>
  <si>
    <t>* De gew. spreadkosten worden gebaseerd op de in de cel D48-F49 weergegeven formules</t>
  </si>
  <si>
    <t>KvK nummer:</t>
  </si>
  <si>
    <t>Invulformulier Prijzen en Services Aardgas  (Bijlage 4)</t>
  </si>
  <si>
    <t xml:space="preserve">Toeslag "P" Profiel-Gasaansluitingen (inclusief "regiotoeslag") </t>
  </si>
  <si>
    <t>Toeslag "NP" Niet Profiel Aansluitingen (vast gedurende contractperiode)</t>
  </si>
  <si>
    <t>Jaarvolume in Nm3</t>
  </si>
  <si>
    <t>3.2.1. Vervallen clickbeperking</t>
  </si>
  <si>
    <t>3.2.2. Transparantie in uitvoering prijsfixaties</t>
  </si>
  <si>
    <r>
      <t>Spread tabel</t>
    </r>
    <r>
      <rPr>
        <sz val="11"/>
        <rFont val="Calibri"/>
        <family val="2"/>
      </rPr>
      <t xml:space="preserve"> t.b.v. fixatie o.b.v. Endex End of Day noteringen</t>
    </r>
  </si>
  <si>
    <r>
      <t xml:space="preserve">Contractvolume </t>
    </r>
    <r>
      <rPr>
        <b/>
        <sz val="11"/>
        <rFont val="Calibri"/>
        <family val="2"/>
      </rPr>
      <t>Profiel Aansluitingen</t>
    </r>
  </si>
  <si>
    <r>
      <t xml:space="preserve">Contractvolume </t>
    </r>
    <r>
      <rPr>
        <b/>
        <sz val="11"/>
        <rFont val="Calibri"/>
        <family val="2"/>
      </rPr>
      <t>Niet Profiel Aansluitingen</t>
    </r>
  </si>
  <si>
    <r>
      <t xml:space="preserve">Totale fixed kosten flexibiliteit en onbalans </t>
    </r>
    <r>
      <rPr>
        <b/>
        <sz val="11"/>
        <rFont val="Calibri"/>
        <family val="2"/>
      </rPr>
      <t>per jaar (indien van toepassing)</t>
    </r>
  </si>
  <si>
    <r>
      <t xml:space="preserve">Totale kosten per jaar toeslagen, </t>
    </r>
    <r>
      <rPr>
        <b/>
        <sz val="11"/>
        <rFont val="Calibri"/>
        <family val="2"/>
      </rPr>
      <t xml:space="preserve">exclusief </t>
    </r>
    <r>
      <rPr>
        <sz val="11"/>
        <rFont val="Calibri"/>
        <family val="2"/>
      </rPr>
      <t>kosten VER's</t>
    </r>
  </si>
  <si>
    <t>Kenmerk: TN 575899</t>
  </si>
  <si>
    <t>3.2.3. Verruimde Bandbreedte op Mutaties en Contractvolume per jaar. Bij een ruimere bandbreedte zijn er meer punten te verkrijgen -&gt; 10% (4 punten), 15% (7 punten) en 20% (volledige 10 punten)</t>
  </si>
  <si>
    <t>bij de aanbesteding aardgas 2027-2029 Inkoopcollectief Zuid-Limburg</t>
  </si>
  <si>
    <t>3.2.4. Beschikbaarheid web portal mutaties/factuur- en aansluitgegevens; digitaal aan- en afmelden. (5 punten)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</si>
</sst>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0000"/>
    <numFmt numFmtId="165" formatCode="_(* #,##0.00_);_(* \(#,##0.00\);_(* &quot;-&quot;??_);_(@_)"/>
    <numFmt numFmtId="166" formatCode="_(* #,##0_);_(* \(#,##0\);_(* &quot;-&quot;??_);_(@_)"/>
    <numFmt numFmtId="167" formatCode="_ * #,##0.000_ ;_ * \-#,##0.000_ ;_ * &quot;-&quot;??_ ;_ @_ "/>
    <numFmt numFmtId="168" formatCode="_ &quot;€&quot;\ * #,##0_ ;_ &quot;€&quot;\ * \-#,##0_ ;_ &quot;€&quot;\ * &quot;-&quot;??_ ;_ @_ "/>
    <numFmt numFmtId="169" formatCode="&quot;€&quot;\ #,##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u/>
      <sz val="14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i/>
      <sz val="10"/>
      <name val="Calibri"/>
      <family val="2"/>
    </font>
    <font>
      <sz val="14"/>
      <color theme="1"/>
      <name val="Calibri"/>
      <family val="2"/>
    </font>
    <font>
      <b/>
      <sz val="10"/>
      <color theme="1"/>
      <name val="Calibri"/>
      <family val="2"/>
    </font>
    <font>
      <sz val="11"/>
      <color theme="0"/>
      <name val="Calibri"/>
      <family val="2"/>
    </font>
    <font>
      <i/>
      <sz val="10"/>
      <color theme="1"/>
      <name val="Calibri"/>
      <family val="2"/>
    </font>
    <font>
      <sz val="12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9" fontId="0" fillId="0" borderId="0" xfId="0" applyNumberForma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3" applyFont="1"/>
    <xf numFmtId="0" fontId="6" fillId="2" borderId="0" xfId="3" applyFont="1" applyFill="1" applyAlignment="1" applyProtection="1">
      <alignment vertical="center"/>
      <protection locked="0"/>
    </xf>
    <xf numFmtId="0" fontId="4" fillId="0" borderId="0" xfId="0" applyFont="1" applyProtection="1">
      <protection hidden="1"/>
    </xf>
    <xf numFmtId="0" fontId="7" fillId="0" borderId="0" xfId="0" applyFont="1"/>
    <xf numFmtId="0" fontId="8" fillId="2" borderId="0" xfId="3" applyFont="1" applyFill="1" applyProtection="1">
      <protection locked="0"/>
    </xf>
    <xf numFmtId="0" fontId="9" fillId="0" borderId="0" xfId="3" applyFont="1"/>
    <xf numFmtId="0" fontId="10" fillId="0" borderId="0" xfId="3" applyFont="1"/>
    <xf numFmtId="0" fontId="11" fillId="0" borderId="0" xfId="3" applyFont="1"/>
    <xf numFmtId="0" fontId="8" fillId="0" borderId="0" xfId="3" applyFont="1"/>
    <xf numFmtId="0" fontId="12" fillId="0" borderId="0" xfId="0" applyFont="1"/>
    <xf numFmtId="168" fontId="8" fillId="0" borderId="0" xfId="2" applyNumberFormat="1" applyFont="1" applyFill="1" applyBorder="1" applyProtection="1"/>
    <xf numFmtId="0" fontId="8" fillId="0" borderId="18" xfId="3" applyFont="1" applyBorder="1"/>
    <xf numFmtId="168" fontId="4" fillId="0" borderId="0" xfId="0" applyNumberFormat="1" applyFont="1" applyProtection="1">
      <protection hidden="1"/>
    </xf>
    <xf numFmtId="0" fontId="13" fillId="0" borderId="0" xfId="3" applyFont="1"/>
    <xf numFmtId="0" fontId="14" fillId="0" borderId="25" xfId="0" applyFont="1" applyBorder="1"/>
    <xf numFmtId="0" fontId="12" fillId="0" borderId="30" xfId="0" applyFont="1" applyBorder="1"/>
    <xf numFmtId="0" fontId="4" fillId="0" borderId="30" xfId="0" applyFont="1" applyBorder="1"/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6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6" fillId="0" borderId="0" xfId="0" applyFont="1"/>
    <xf numFmtId="0" fontId="17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14" fillId="0" borderId="26" xfId="0" applyFont="1" applyBorder="1"/>
    <xf numFmtId="0" fontId="14" fillId="0" borderId="0" xfId="0" applyFont="1"/>
    <xf numFmtId="0" fontId="14" fillId="0" borderId="15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8" fillId="0" borderId="0" xfId="3" applyFont="1"/>
    <xf numFmtId="0" fontId="4" fillId="2" borderId="28" xfId="0" applyFont="1" applyFill="1" applyBorder="1" applyProtection="1">
      <protection locked="0"/>
    </xf>
    <xf numFmtId="0" fontId="4" fillId="2" borderId="37" xfId="0" applyFont="1" applyFill="1" applyBorder="1" applyProtection="1">
      <protection locked="0"/>
    </xf>
    <xf numFmtId="0" fontId="4" fillId="2" borderId="29" xfId="0" applyFont="1" applyFill="1" applyBorder="1" applyProtection="1">
      <protection locked="0"/>
    </xf>
    <xf numFmtId="0" fontId="4" fillId="2" borderId="21" xfId="0" applyFont="1" applyFill="1" applyBorder="1" applyProtection="1">
      <protection locked="0"/>
    </xf>
    <xf numFmtId="0" fontId="4" fillId="2" borderId="9" xfId="0" applyFont="1" applyFill="1" applyBorder="1" applyProtection="1">
      <protection locked="0"/>
    </xf>
    <xf numFmtId="0" fontId="4" fillId="2" borderId="36" xfId="0" applyFont="1" applyFill="1" applyBorder="1" applyProtection="1">
      <protection locked="0"/>
    </xf>
    <xf numFmtId="0" fontId="8" fillId="2" borderId="38" xfId="3" applyFont="1" applyFill="1" applyBorder="1" applyProtection="1">
      <protection locked="0"/>
    </xf>
    <xf numFmtId="0" fontId="8" fillId="2" borderId="2" xfId="3" applyFont="1" applyFill="1" applyBorder="1" applyProtection="1">
      <protection locked="0"/>
    </xf>
    <xf numFmtId="0" fontId="8" fillId="2" borderId="35" xfId="3" applyFont="1" applyFill="1" applyBorder="1" applyProtection="1">
      <protection locked="0"/>
    </xf>
    <xf numFmtId="0" fontId="18" fillId="0" borderId="0" xfId="3" applyFont="1" applyAlignment="1">
      <alignment vertical="top"/>
    </xf>
    <xf numFmtId="0" fontId="8" fillId="2" borderId="39" xfId="3" applyFont="1" applyFill="1" applyBorder="1" applyProtection="1">
      <protection locked="0"/>
    </xf>
    <xf numFmtId="0" fontId="8" fillId="2" borderId="40" xfId="3" applyFont="1" applyFill="1" applyBorder="1" applyProtection="1">
      <protection locked="0"/>
    </xf>
    <xf numFmtId="0" fontId="8" fillId="2" borderId="41" xfId="3" applyFont="1" applyFill="1" applyBorder="1" applyProtection="1">
      <protection locked="0"/>
    </xf>
    <xf numFmtId="0" fontId="4" fillId="0" borderId="3" xfId="0" applyFont="1" applyBorder="1" applyAlignment="1">
      <alignment horizontal="center" vertical="top" wrapText="1"/>
    </xf>
    <xf numFmtId="0" fontId="4" fillId="2" borderId="3" xfId="0" applyFont="1" applyFill="1" applyBorder="1" applyAlignment="1" applyProtection="1">
      <alignment horizontal="center" vertical="top"/>
      <protection locked="0"/>
    </xf>
    <xf numFmtId="0" fontId="4" fillId="0" borderId="3" xfId="0" applyFont="1" applyBorder="1" applyAlignment="1">
      <alignment horizontal="center" vertical="top"/>
    </xf>
    <xf numFmtId="0" fontId="19" fillId="0" borderId="0" xfId="0" applyFont="1"/>
    <xf numFmtId="168" fontId="6" fillId="0" borderId="0" xfId="2" applyNumberFormat="1" applyFont="1" applyFill="1" applyBorder="1" applyProtection="1"/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0" fillId="0" borderId="33" xfId="3" applyFont="1" applyBorder="1"/>
    <xf numFmtId="0" fontId="6" fillId="0" borderId="34" xfId="3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6" fillId="0" borderId="5" xfId="3" applyFont="1" applyBorder="1"/>
    <xf numFmtId="0" fontId="6" fillId="2" borderId="3" xfId="3" applyFont="1" applyFill="1" applyBorder="1" applyProtection="1">
      <protection locked="0"/>
    </xf>
    <xf numFmtId="0" fontId="6" fillId="2" borderId="4" xfId="3" applyFont="1" applyFill="1" applyBorder="1" applyProtection="1">
      <protection locked="0"/>
    </xf>
    <xf numFmtId="0" fontId="6" fillId="0" borderId="8" xfId="3" applyFont="1" applyBorder="1"/>
    <xf numFmtId="0" fontId="6" fillId="0" borderId="9" xfId="3" applyFont="1" applyBorder="1"/>
    <xf numFmtId="0" fontId="20" fillId="0" borderId="5" xfId="3" applyFont="1" applyBorder="1"/>
    <xf numFmtId="168" fontId="6" fillId="0" borderId="6" xfId="2" applyNumberFormat="1" applyFont="1" applyFill="1" applyBorder="1" applyProtection="1"/>
    <xf numFmtId="168" fontId="6" fillId="0" borderId="7" xfId="2" applyNumberFormat="1" applyFont="1" applyFill="1" applyBorder="1" applyProtection="1"/>
    <xf numFmtId="44" fontId="6" fillId="0" borderId="6" xfId="2" applyFont="1" applyFill="1" applyBorder="1" applyProtection="1"/>
    <xf numFmtId="44" fontId="6" fillId="0" borderId="7" xfId="2" applyFont="1" applyFill="1" applyBorder="1" applyProtection="1"/>
    <xf numFmtId="168" fontId="6" fillId="0" borderId="10" xfId="2" applyNumberFormat="1" applyFont="1" applyFill="1" applyBorder="1" applyProtection="1"/>
    <xf numFmtId="168" fontId="6" fillId="0" borderId="11" xfId="2" applyNumberFormat="1" applyFont="1" applyFill="1" applyBorder="1" applyProtection="1"/>
    <xf numFmtId="0" fontId="20" fillId="0" borderId="0" xfId="3" applyFont="1"/>
    <xf numFmtId="0" fontId="20" fillId="0" borderId="1" xfId="3" applyFont="1" applyBorder="1"/>
    <xf numFmtId="0" fontId="20" fillId="0" borderId="2" xfId="3" applyFont="1" applyBorder="1"/>
    <xf numFmtId="0" fontId="20" fillId="3" borderId="1" xfId="3" applyFont="1" applyFill="1" applyBorder="1" applyAlignment="1">
      <alignment horizontal="center"/>
    </xf>
    <xf numFmtId="0" fontId="20" fillId="3" borderId="3" xfId="3" applyFont="1" applyFill="1" applyBorder="1" applyAlignment="1">
      <alignment horizontal="center"/>
    </xf>
    <xf numFmtId="0" fontId="20" fillId="3" borderId="4" xfId="3" applyFont="1" applyFill="1" applyBorder="1" applyAlignment="1">
      <alignment horizontal="center"/>
    </xf>
    <xf numFmtId="0" fontId="6" fillId="4" borderId="6" xfId="3" applyFont="1" applyFill="1" applyBorder="1"/>
    <xf numFmtId="0" fontId="6" fillId="4" borderId="7" xfId="3" applyFont="1" applyFill="1" applyBorder="1"/>
    <xf numFmtId="164" fontId="6" fillId="0" borderId="8" xfId="3" applyNumberFormat="1" applyFont="1" applyBorder="1"/>
    <xf numFmtId="164" fontId="6" fillId="4" borderId="10" xfId="3" applyNumberFormat="1" applyFont="1" applyFill="1" applyBorder="1"/>
    <xf numFmtId="164" fontId="6" fillId="4" borderId="11" xfId="3" applyNumberFormat="1" applyFont="1" applyFill="1" applyBorder="1"/>
    <xf numFmtId="0" fontId="6" fillId="0" borderId="12" xfId="3" applyFont="1" applyBorder="1"/>
    <xf numFmtId="0" fontId="6" fillId="0" borderId="13" xfId="3" applyFont="1" applyBorder="1"/>
    <xf numFmtId="166" fontId="6" fillId="0" borderId="13" xfId="4" applyNumberFormat="1" applyFont="1" applyFill="1" applyBorder="1" applyProtection="1"/>
    <xf numFmtId="0" fontId="6" fillId="0" borderId="14" xfId="3" applyFont="1" applyBorder="1"/>
    <xf numFmtId="0" fontId="6" fillId="0" borderId="15" xfId="3" applyFont="1" applyBorder="1"/>
    <xf numFmtId="167" fontId="6" fillId="2" borderId="15" xfId="1" applyNumberFormat="1" applyFont="1" applyFill="1" applyBorder="1" applyProtection="1">
      <protection locked="0"/>
    </xf>
    <xf numFmtId="0" fontId="6" fillId="0" borderId="16" xfId="3" applyFont="1" applyBorder="1"/>
    <xf numFmtId="0" fontId="6" fillId="0" borderId="17" xfId="3" applyFont="1" applyBorder="1"/>
    <xf numFmtId="168" fontId="6" fillId="0" borderId="17" xfId="2" applyNumberFormat="1" applyFont="1" applyFill="1" applyBorder="1" applyProtection="1"/>
    <xf numFmtId="0" fontId="6" fillId="0" borderId="18" xfId="3" applyFont="1" applyBorder="1"/>
    <xf numFmtId="166" fontId="6" fillId="0" borderId="19" xfId="4" applyNumberFormat="1" applyFont="1" applyFill="1" applyBorder="1" applyProtection="1"/>
    <xf numFmtId="0" fontId="6" fillId="0" borderId="20" xfId="3" applyFont="1" applyBorder="1"/>
    <xf numFmtId="0" fontId="6" fillId="0" borderId="21" xfId="3" applyFont="1" applyBorder="1"/>
    <xf numFmtId="169" fontId="6" fillId="0" borderId="22" xfId="3" applyNumberFormat="1" applyFont="1" applyBorder="1"/>
    <xf numFmtId="168" fontId="6" fillId="0" borderId="22" xfId="2" applyNumberFormat="1" applyFont="1" applyFill="1" applyBorder="1" applyProtection="1"/>
    <xf numFmtId="165" fontId="6" fillId="2" borderId="20" xfId="4" applyFont="1" applyFill="1" applyBorder="1" applyProtection="1">
      <protection locked="0"/>
    </xf>
    <xf numFmtId="0" fontId="6" fillId="0" borderId="23" xfId="3" applyFont="1" applyBorder="1"/>
    <xf numFmtId="0" fontId="6" fillId="0" borderId="24" xfId="3" applyFont="1" applyBorder="1"/>
    <xf numFmtId="0" fontId="20" fillId="0" borderId="28" xfId="3" applyFont="1" applyBorder="1" applyAlignment="1">
      <alignment horizontal="left"/>
    </xf>
    <xf numFmtId="0" fontId="20" fillId="0" borderId="29" xfId="3" applyFont="1" applyBorder="1" applyAlignment="1">
      <alignment horizontal="center"/>
    </xf>
    <xf numFmtId="0" fontId="20" fillId="3" borderId="29" xfId="3" applyFont="1" applyFill="1" applyBorder="1" applyAlignment="1">
      <alignment horizontal="center"/>
    </xf>
    <xf numFmtId="0" fontId="6" fillId="0" borderId="14" xfId="3" applyFont="1" applyBorder="1" applyAlignment="1">
      <alignment horizontal="left"/>
    </xf>
    <xf numFmtId="0" fontId="6" fillId="0" borderId="15" xfId="3" applyFont="1" applyBorder="1" applyAlignment="1">
      <alignment horizontal="center"/>
    </xf>
    <xf numFmtId="166" fontId="6" fillId="0" borderId="15" xfId="4" applyNumberFormat="1" applyFont="1" applyFill="1" applyBorder="1" applyAlignment="1" applyProtection="1">
      <alignment horizontal="center"/>
    </xf>
    <xf numFmtId="0" fontId="21" fillId="0" borderId="14" xfId="3" applyFont="1" applyBorder="1" applyAlignment="1">
      <alignment horizontal="center"/>
    </xf>
    <xf numFmtId="0" fontId="20" fillId="0" borderId="15" xfId="3" applyFont="1" applyBorder="1"/>
    <xf numFmtId="169" fontId="6" fillId="0" borderId="24" xfId="3" applyNumberFormat="1" applyFont="1" applyBorder="1"/>
    <xf numFmtId="168" fontId="6" fillId="0" borderId="24" xfId="2" applyNumberFormat="1" applyFont="1" applyFill="1" applyBorder="1" applyProtection="1"/>
    <xf numFmtId="0" fontId="20" fillId="0" borderId="16" xfId="3" applyFont="1" applyBorder="1"/>
    <xf numFmtId="0" fontId="4" fillId="0" borderId="25" xfId="0" applyFont="1" applyBorder="1"/>
    <xf numFmtId="168" fontId="20" fillId="0" borderId="30" xfId="2" applyNumberFormat="1" applyFont="1" applyFill="1" applyBorder="1" applyProtection="1"/>
    <xf numFmtId="168" fontId="20" fillId="0" borderId="26" xfId="2" applyNumberFormat="1" applyFont="1" applyFill="1" applyBorder="1" applyProtection="1"/>
    <xf numFmtId="9" fontId="4" fillId="2" borderId="3" xfId="5" applyFont="1" applyFill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</cellXfs>
  <cellStyles count="6">
    <cellStyle name="Komma" xfId="1" builtinId="3"/>
    <cellStyle name="Komma 2" xfId="4" xr:uid="{4428DF30-1008-4A3C-9F40-9A7B9BE7FD50}"/>
    <cellStyle name="Procent" xfId="5" builtinId="5"/>
    <cellStyle name="Standaard" xfId="0" builtinId="0"/>
    <cellStyle name="Standaard 2" xfId="3" xr:uid="{021B007E-036A-4698-BB7B-57395941DB91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56FDF-8F4B-4CF1-A5C8-D9399365A897}">
  <dimension ref="B1:AK71"/>
  <sheetViews>
    <sheetView tabSelected="1" workbookViewId="0">
      <selection activeCell="B9" sqref="B9"/>
    </sheetView>
  </sheetViews>
  <sheetFormatPr defaultColWidth="9.140625" defaultRowHeight="15" x14ac:dyDescent="0.25"/>
  <cols>
    <col min="1" max="1" width="2" style="2" customWidth="1"/>
    <col min="2" max="2" width="74.140625" style="2" customWidth="1"/>
    <col min="3" max="3" width="19.42578125" style="2" customWidth="1"/>
    <col min="4" max="7" width="20.7109375" style="2" customWidth="1"/>
    <col min="8" max="9" width="9.140625" style="6"/>
    <col min="10" max="10" width="22.140625" style="6" customWidth="1"/>
    <col min="11" max="20" width="9.140625" style="6"/>
    <col min="21" max="16384" width="9.140625" style="2"/>
  </cols>
  <sheetData>
    <row r="1" spans="2:20" ht="30" customHeight="1" x14ac:dyDescent="0.25">
      <c r="B1" s="120" t="s">
        <v>51</v>
      </c>
      <c r="C1" s="4"/>
      <c r="D1" s="3" t="s">
        <v>0</v>
      </c>
      <c r="E1" s="5"/>
      <c r="F1" s="5"/>
    </row>
    <row r="2" spans="2:20" x14ac:dyDescent="0.25">
      <c r="B2" s="25" t="s">
        <v>64</v>
      </c>
      <c r="C2" s="4"/>
      <c r="D2" s="4"/>
      <c r="E2" s="4"/>
    </row>
    <row r="3" spans="2:20" x14ac:dyDescent="0.25">
      <c r="B3" s="2" t="s">
        <v>62</v>
      </c>
      <c r="D3" s="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2:20" x14ac:dyDescent="0.25">
      <c r="C4" s="4"/>
      <c r="D4" s="4"/>
      <c r="E4" s="4"/>
    </row>
    <row r="5" spans="2:20" x14ac:dyDescent="0.25">
      <c r="B5" s="8" t="s">
        <v>1</v>
      </c>
      <c r="C5" s="4"/>
      <c r="E5" s="4"/>
    </row>
    <row r="6" spans="2:20" ht="18.75" x14ac:dyDescent="0.3">
      <c r="B6" s="9" t="s">
        <v>44</v>
      </c>
      <c r="C6" s="4"/>
      <c r="D6" s="4"/>
      <c r="E6" s="4" t="s">
        <v>2</v>
      </c>
    </row>
    <row r="7" spans="2:20" ht="18.75" x14ac:dyDescent="0.3">
      <c r="B7" s="10"/>
      <c r="C7" s="4"/>
      <c r="D7" s="4"/>
      <c r="E7" s="4"/>
    </row>
    <row r="8" spans="2:20" x14ac:dyDescent="0.25">
      <c r="B8" s="75" t="s">
        <v>3</v>
      </c>
      <c r="C8" s="4"/>
      <c r="D8" s="4"/>
      <c r="E8" s="4"/>
    </row>
    <row r="9" spans="2:20" x14ac:dyDescent="0.25">
      <c r="B9" s="75"/>
      <c r="C9" s="4"/>
      <c r="D9" s="4"/>
      <c r="E9" s="4"/>
    </row>
    <row r="10" spans="2:20" x14ac:dyDescent="0.25">
      <c r="B10" s="75"/>
      <c r="C10" s="4"/>
      <c r="D10" s="4" t="s">
        <v>2</v>
      </c>
      <c r="E10" s="4"/>
    </row>
    <row r="11" spans="2:20" x14ac:dyDescent="0.25">
      <c r="B11" s="76" t="s">
        <v>4</v>
      </c>
      <c r="C11" s="77"/>
      <c r="D11" s="78" t="s">
        <v>5</v>
      </c>
      <c r="E11" s="79">
        <v>2027</v>
      </c>
      <c r="F11" s="80">
        <v>2028</v>
      </c>
      <c r="G11" s="80">
        <v>2029</v>
      </c>
    </row>
    <row r="12" spans="2:20" x14ac:dyDescent="0.25">
      <c r="B12" s="63" t="s">
        <v>45</v>
      </c>
      <c r="C12" s="4"/>
      <c r="D12" s="63" t="s">
        <v>6</v>
      </c>
      <c r="E12" s="81" t="s">
        <v>7</v>
      </c>
      <c r="F12" s="82" t="s">
        <v>7</v>
      </c>
      <c r="G12" s="82" t="s">
        <v>7</v>
      </c>
    </row>
    <row r="13" spans="2:20" x14ac:dyDescent="0.25">
      <c r="B13" s="66" t="s">
        <v>8</v>
      </c>
      <c r="C13" s="67"/>
      <c r="D13" s="83" t="s">
        <v>2</v>
      </c>
      <c r="E13" s="84">
        <v>0.97694000000000003</v>
      </c>
      <c r="F13" s="85">
        <v>0.97694000000000003</v>
      </c>
      <c r="G13" s="85">
        <v>0.97694000000000003</v>
      </c>
    </row>
    <row r="14" spans="2:20" x14ac:dyDescent="0.25">
      <c r="B14" s="4"/>
      <c r="C14" s="4"/>
      <c r="D14" s="4"/>
      <c r="E14" s="4"/>
      <c r="F14" s="4"/>
      <c r="G14" s="4"/>
    </row>
    <row r="15" spans="2:20" ht="15.75" thickBot="1" x14ac:dyDescent="0.3">
      <c r="B15" s="4"/>
      <c r="C15" s="4"/>
      <c r="D15" s="4"/>
      <c r="E15" s="4"/>
      <c r="F15" s="4"/>
      <c r="G15" s="4"/>
    </row>
    <row r="16" spans="2:20" x14ac:dyDescent="0.25">
      <c r="B16" s="86" t="s">
        <v>58</v>
      </c>
      <c r="C16" s="87"/>
      <c r="D16" s="88" t="s">
        <v>9</v>
      </c>
      <c r="E16" s="88">
        <f>5293687-1018615</f>
        <v>4275072</v>
      </c>
      <c r="F16" s="88">
        <f>5200838-F21</f>
        <v>4182223</v>
      </c>
      <c r="G16" s="88">
        <f>5141314-G21</f>
        <v>4122699</v>
      </c>
    </row>
    <row r="17" spans="2:9" x14ac:dyDescent="0.25">
      <c r="B17" s="89" t="s">
        <v>52</v>
      </c>
      <c r="C17" s="90"/>
      <c r="D17" s="90" t="s">
        <v>10</v>
      </c>
      <c r="E17" s="91"/>
      <c r="F17" s="91"/>
      <c r="G17" s="91"/>
    </row>
    <row r="18" spans="2:9" ht="15.75" thickBot="1" x14ac:dyDescent="0.3">
      <c r="B18" s="92" t="s">
        <v>47</v>
      </c>
      <c r="C18" s="93"/>
      <c r="D18" s="93" t="s">
        <v>11</v>
      </c>
      <c r="E18" s="94">
        <f>E16*E17/100</f>
        <v>0</v>
      </c>
      <c r="F18" s="94">
        <f>F16*F17/100</f>
        <v>0</v>
      </c>
      <c r="G18" s="94">
        <f>G16*G17/100</f>
        <v>0</v>
      </c>
    </row>
    <row r="19" spans="2:9" x14ac:dyDescent="0.25">
      <c r="B19" s="4"/>
      <c r="C19" s="4"/>
      <c r="D19" s="4"/>
      <c r="E19" s="52"/>
      <c r="F19" s="52"/>
      <c r="G19" s="52"/>
    </row>
    <row r="20" spans="2:9" ht="15.75" thickBot="1" x14ac:dyDescent="0.3">
      <c r="B20" s="4"/>
      <c r="C20" s="4"/>
      <c r="D20" s="4"/>
      <c r="E20" s="4"/>
      <c r="F20" s="4"/>
      <c r="G20" s="4"/>
    </row>
    <row r="21" spans="2:9" x14ac:dyDescent="0.25">
      <c r="B21" s="86" t="s">
        <v>59</v>
      </c>
      <c r="C21" s="95"/>
      <c r="D21" s="96" t="s">
        <v>9</v>
      </c>
      <c r="E21" s="88">
        <v>1018615</v>
      </c>
      <c r="F21" s="88">
        <f>E21</f>
        <v>1018615</v>
      </c>
      <c r="G21" s="88">
        <f>F21</f>
        <v>1018615</v>
      </c>
    </row>
    <row r="22" spans="2:9" x14ac:dyDescent="0.25">
      <c r="B22" s="89" t="s">
        <v>53</v>
      </c>
      <c r="C22" s="4"/>
      <c r="D22" s="97" t="s">
        <v>10</v>
      </c>
      <c r="E22" s="91"/>
      <c r="F22" s="91"/>
      <c r="G22" s="91"/>
    </row>
    <row r="23" spans="2:9" x14ac:dyDescent="0.25">
      <c r="B23" s="98" t="s">
        <v>46</v>
      </c>
      <c r="C23" s="67"/>
      <c r="D23" s="99" t="s">
        <v>11</v>
      </c>
      <c r="E23" s="100">
        <f>E21*E22/100</f>
        <v>0</v>
      </c>
      <c r="F23" s="100">
        <f>F21*F22/100</f>
        <v>0</v>
      </c>
      <c r="G23" s="100">
        <f>G21*G22/100</f>
        <v>0</v>
      </c>
    </row>
    <row r="24" spans="2:9" x14ac:dyDescent="0.25">
      <c r="B24" s="89" t="s">
        <v>60</v>
      </c>
      <c r="C24" s="4"/>
      <c r="D24" s="97" t="s">
        <v>12</v>
      </c>
      <c r="E24" s="101"/>
      <c r="F24" s="101"/>
      <c r="G24" s="101"/>
    </row>
    <row r="25" spans="2:9" ht="15.75" thickBot="1" x14ac:dyDescent="0.3">
      <c r="B25" s="92" t="s">
        <v>48</v>
      </c>
      <c r="C25" s="102"/>
      <c r="D25" s="103" t="s">
        <v>11</v>
      </c>
      <c r="E25" s="94">
        <f t="shared" ref="E25:G25" si="0">E24+E23</f>
        <v>0</v>
      </c>
      <c r="F25" s="94">
        <f t="shared" si="0"/>
        <v>0</v>
      </c>
      <c r="G25" s="94">
        <f t="shared" si="0"/>
        <v>0</v>
      </c>
    </row>
    <row r="26" spans="2:9" x14ac:dyDescent="0.25">
      <c r="B26" s="4"/>
      <c r="C26" s="4"/>
      <c r="D26" s="4"/>
      <c r="E26" s="52"/>
      <c r="F26" s="52"/>
      <c r="G26" s="52"/>
    </row>
    <row r="27" spans="2:9" ht="15.75" thickBot="1" x14ac:dyDescent="0.3">
      <c r="B27" s="75" t="s">
        <v>2</v>
      </c>
      <c r="C27" s="4"/>
      <c r="D27" s="4"/>
      <c r="E27" s="4"/>
      <c r="F27" s="4"/>
      <c r="G27" s="4"/>
    </row>
    <row r="28" spans="2:9" x14ac:dyDescent="0.25">
      <c r="B28" s="104" t="s">
        <v>13</v>
      </c>
      <c r="C28" s="105"/>
      <c r="D28" s="105" t="s">
        <v>5</v>
      </c>
      <c r="E28" s="106">
        <f>E11</f>
        <v>2027</v>
      </c>
      <c r="F28" s="106">
        <f>F11</f>
        <v>2028</v>
      </c>
      <c r="G28" s="106">
        <f>G11</f>
        <v>2029</v>
      </c>
    </row>
    <row r="29" spans="2:9" x14ac:dyDescent="0.25">
      <c r="B29" s="107" t="s">
        <v>54</v>
      </c>
      <c r="C29" s="108"/>
      <c r="D29" s="109" t="s">
        <v>9</v>
      </c>
      <c r="E29" s="109">
        <f>E21+E16</f>
        <v>5293687</v>
      </c>
      <c r="F29" s="109">
        <f>F21+F16</f>
        <v>5200838</v>
      </c>
      <c r="G29" s="109">
        <f>G21+G16</f>
        <v>5141314</v>
      </c>
    </row>
    <row r="30" spans="2:9" x14ac:dyDescent="0.25">
      <c r="B30" s="110"/>
      <c r="C30" s="111"/>
      <c r="D30" s="97" t="s">
        <v>2</v>
      </c>
      <c r="E30" s="97"/>
      <c r="F30" s="97"/>
      <c r="G30" s="97"/>
    </row>
    <row r="31" spans="2:9" ht="15.75" thickBot="1" x14ac:dyDescent="0.3">
      <c r="B31" s="92" t="s">
        <v>61</v>
      </c>
      <c r="C31" s="93"/>
      <c r="D31" s="112" t="s">
        <v>12</v>
      </c>
      <c r="E31" s="113">
        <f>E18+E25</f>
        <v>0</v>
      </c>
      <c r="F31" s="113">
        <f t="shared" ref="F31:G31" si="1">F18+F25</f>
        <v>0</v>
      </c>
      <c r="G31" s="113">
        <f t="shared" si="1"/>
        <v>0</v>
      </c>
    </row>
    <row r="32" spans="2:9" ht="15.75" thickBot="1" x14ac:dyDescent="0.3">
      <c r="B32" s="114" t="s">
        <v>14</v>
      </c>
      <c r="C32" s="93"/>
      <c r="D32" s="115" t="s">
        <v>12</v>
      </c>
      <c r="E32" s="116"/>
      <c r="F32" s="116"/>
      <c r="G32" s="117">
        <f>F31+E31+G31</f>
        <v>0</v>
      </c>
      <c r="I32" s="16"/>
    </row>
    <row r="33" spans="2:37" x14ac:dyDescent="0.25">
      <c r="B33" s="15"/>
      <c r="C33" s="11"/>
      <c r="D33" s="12"/>
      <c r="E33" s="12"/>
      <c r="F33" s="13"/>
      <c r="G33" s="13"/>
    </row>
    <row r="34" spans="2:37" ht="15.75" thickBot="1" x14ac:dyDescent="0.3">
      <c r="B34" s="17"/>
      <c r="C34" s="11"/>
      <c r="D34" s="12"/>
      <c r="E34" s="12"/>
      <c r="F34" s="13"/>
      <c r="G34" s="13"/>
    </row>
    <row r="35" spans="2:37" ht="19.5" thickBot="1" x14ac:dyDescent="0.35">
      <c r="B35" s="18" t="s">
        <v>15</v>
      </c>
      <c r="C35" s="19"/>
      <c r="D35" s="19"/>
      <c r="E35" s="20"/>
      <c r="F35" s="21"/>
      <c r="G35" s="22"/>
    </row>
    <row r="36" spans="2:37" x14ac:dyDescent="0.25">
      <c r="B36" s="13"/>
      <c r="C36" s="13"/>
      <c r="D36" s="13"/>
      <c r="F36" s="13"/>
      <c r="G36" s="13"/>
    </row>
    <row r="37" spans="2:37" x14ac:dyDescent="0.25">
      <c r="B37" s="13"/>
      <c r="C37" s="13"/>
      <c r="D37" s="13"/>
      <c r="F37" s="13"/>
      <c r="G37" s="13"/>
      <c r="J37" s="23"/>
      <c r="K37" s="24"/>
      <c r="L37" s="24"/>
      <c r="M37" s="24"/>
      <c r="N37" s="24"/>
      <c r="O37" s="23"/>
      <c r="P37" s="23"/>
      <c r="Q37" s="23"/>
      <c r="R37" s="23"/>
      <c r="S37" s="23"/>
      <c r="T37" s="23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</row>
    <row r="38" spans="2:37" x14ac:dyDescent="0.25">
      <c r="E38" s="53" t="s">
        <v>16</v>
      </c>
      <c r="F38" s="53" t="s">
        <v>17</v>
      </c>
      <c r="G38" s="54" t="s">
        <v>42</v>
      </c>
      <c r="J38" s="23"/>
      <c r="K38" s="24"/>
      <c r="L38" s="24"/>
      <c r="M38" s="24"/>
      <c r="N38" s="24"/>
      <c r="O38" s="23"/>
      <c r="P38" s="23"/>
      <c r="Q38" s="23"/>
      <c r="R38" s="23"/>
      <c r="S38" s="23"/>
      <c r="T38" s="23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</row>
    <row r="39" spans="2:37" x14ac:dyDescent="0.25">
      <c r="E39" s="55" t="s">
        <v>18</v>
      </c>
      <c r="F39" s="56" t="s">
        <v>19</v>
      </c>
      <c r="G39" s="57" t="s">
        <v>43</v>
      </c>
      <c r="J39" s="23"/>
      <c r="K39" s="24">
        <v>10</v>
      </c>
      <c r="L39" s="24">
        <v>20</v>
      </c>
      <c r="M39" s="24">
        <v>10</v>
      </c>
      <c r="N39" s="24"/>
      <c r="O39" s="23"/>
      <c r="P39" s="23"/>
      <c r="Q39" s="23"/>
      <c r="R39" s="23"/>
      <c r="S39" s="23"/>
      <c r="T39" s="23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</row>
    <row r="40" spans="2:37" ht="30" customHeight="1" x14ac:dyDescent="0.25">
      <c r="B40" s="121" t="s">
        <v>55</v>
      </c>
      <c r="C40" s="122"/>
      <c r="E40" s="48">
        <v>10</v>
      </c>
      <c r="F40" s="49"/>
      <c r="G40" s="50">
        <f>IF(F40="j",E40,IF(F40="J",E40,0))</f>
        <v>0</v>
      </c>
      <c r="J40" s="23"/>
      <c r="K40" s="24">
        <v>20</v>
      </c>
      <c r="L40" s="24">
        <v>30</v>
      </c>
      <c r="M40" s="24">
        <v>20</v>
      </c>
      <c r="N40" s="24" t="s">
        <v>20</v>
      </c>
      <c r="O40" s="23"/>
      <c r="P40" s="23"/>
      <c r="Q40" s="23"/>
      <c r="R40" s="23"/>
      <c r="S40" s="23"/>
      <c r="T40" s="23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</row>
    <row r="41" spans="2:37" x14ac:dyDescent="0.25">
      <c r="B41" s="4"/>
      <c r="C41" s="4"/>
      <c r="D41" s="4"/>
      <c r="E41" s="52"/>
      <c r="F41" s="52"/>
      <c r="G41" s="52"/>
    </row>
    <row r="42" spans="2:37" ht="30" customHeight="1" x14ac:dyDescent="0.25">
      <c r="B42" s="121" t="s">
        <v>56</v>
      </c>
      <c r="C42" s="122"/>
      <c r="E42" s="48">
        <v>15</v>
      </c>
      <c r="F42" s="119" t="s">
        <v>43</v>
      </c>
      <c r="G42" s="50">
        <f>IF(F42="j",E42,IF(F42="J",E42,0))</f>
        <v>0</v>
      </c>
      <c r="J42" s="23"/>
      <c r="K42" s="24">
        <v>20</v>
      </c>
      <c r="L42" s="24">
        <v>30</v>
      </c>
      <c r="M42" s="24">
        <v>20</v>
      </c>
      <c r="N42" s="24" t="s">
        <v>20</v>
      </c>
      <c r="O42" s="23"/>
      <c r="P42" s="23"/>
      <c r="Q42" s="23"/>
      <c r="R42" s="23"/>
      <c r="S42" s="23"/>
      <c r="T42" s="23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</row>
    <row r="43" spans="2:37" x14ac:dyDescent="0.25">
      <c r="B43" s="4"/>
      <c r="C43" s="4"/>
      <c r="D43" s="4"/>
      <c r="E43" s="52"/>
      <c r="F43" s="52"/>
      <c r="G43" s="52"/>
    </row>
    <row r="44" spans="2:37" x14ac:dyDescent="0.25">
      <c r="B44" s="58" t="s">
        <v>57</v>
      </c>
      <c r="C44" s="59"/>
      <c r="D44" s="60"/>
      <c r="E44" s="61" t="s">
        <v>21</v>
      </c>
      <c r="F44" s="62" t="s">
        <v>21</v>
      </c>
      <c r="G44" s="62" t="s">
        <v>21</v>
      </c>
    </row>
    <row r="45" spans="2:37" x14ac:dyDescent="0.25">
      <c r="B45" s="63" t="s">
        <v>22</v>
      </c>
      <c r="C45" s="4"/>
      <c r="D45" s="60" t="s">
        <v>23</v>
      </c>
      <c r="E45" s="64"/>
      <c r="F45" s="65"/>
      <c r="G45" s="65"/>
    </row>
    <row r="46" spans="2:37" x14ac:dyDescent="0.25">
      <c r="B46" s="63"/>
      <c r="C46" s="4"/>
      <c r="D46" s="60" t="s">
        <v>24</v>
      </c>
      <c r="E46" s="64"/>
      <c r="F46" s="65"/>
      <c r="G46" s="65"/>
    </row>
    <row r="47" spans="2:37" x14ac:dyDescent="0.25">
      <c r="B47" s="66"/>
      <c r="C47" s="67"/>
      <c r="D47" s="60" t="s">
        <v>25</v>
      </c>
      <c r="E47" s="64"/>
      <c r="F47" s="65"/>
      <c r="G47" s="65"/>
    </row>
    <row r="48" spans="2:37" x14ac:dyDescent="0.25">
      <c r="B48" s="68" t="s">
        <v>26</v>
      </c>
      <c r="C48" s="4"/>
      <c r="D48" s="63" t="s">
        <v>11</v>
      </c>
      <c r="E48" s="69"/>
      <c r="F48" s="70"/>
      <c r="G48" s="70"/>
    </row>
    <row r="49" spans="2:37" x14ac:dyDescent="0.25">
      <c r="B49" s="63" t="s">
        <v>27</v>
      </c>
      <c r="C49" s="4"/>
      <c r="D49" s="63" t="s">
        <v>10</v>
      </c>
      <c r="E49" s="71">
        <f>E45</f>
        <v>0</v>
      </c>
      <c r="F49" s="72">
        <f>0.6*F46+0.4*F45</f>
        <v>0</v>
      </c>
      <c r="G49" s="72">
        <f>0.5*G47+0.25*G46+0.25*G45</f>
        <v>0</v>
      </c>
    </row>
    <row r="50" spans="2:37" x14ac:dyDescent="0.25">
      <c r="B50" s="66" t="s">
        <v>28</v>
      </c>
      <c r="C50" s="67"/>
      <c r="D50" s="66" t="s">
        <v>12</v>
      </c>
      <c r="E50" s="73">
        <f>(E16+E21)*E49/100</f>
        <v>0</v>
      </c>
      <c r="F50" s="74">
        <f>(F16+F21)*F49/100</f>
        <v>0</v>
      </c>
      <c r="G50" s="74">
        <f>(G16+G21)*G49/100</f>
        <v>0</v>
      </c>
    </row>
    <row r="51" spans="2:37" x14ac:dyDescent="0.25">
      <c r="B51" s="26" t="s">
        <v>49</v>
      </c>
      <c r="C51" s="12"/>
      <c r="D51" s="12"/>
      <c r="E51" s="14"/>
      <c r="F51" s="14"/>
      <c r="G51" s="14"/>
    </row>
    <row r="52" spans="2:37" ht="16.5" customHeight="1" x14ac:dyDescent="0.25">
      <c r="B52" s="26"/>
      <c r="C52" s="12"/>
      <c r="D52" s="12"/>
      <c r="E52" s="14"/>
      <c r="F52" s="14"/>
      <c r="G52" s="14"/>
    </row>
    <row r="53" spans="2:37" ht="30" customHeight="1" x14ac:dyDescent="0.25">
      <c r="B53" s="123" t="s">
        <v>63</v>
      </c>
      <c r="C53" s="124"/>
      <c r="E53" s="48">
        <v>10</v>
      </c>
      <c r="F53" s="118"/>
      <c r="G53" s="50">
        <f>IF(F53=10%,4,IF(F53=15%,7,IF(F53=20%,E53,0)))</f>
        <v>0</v>
      </c>
      <c r="J53" s="23"/>
      <c r="K53" s="24">
        <v>30</v>
      </c>
      <c r="L53" s="24">
        <v>50</v>
      </c>
      <c r="M53" s="24">
        <v>30</v>
      </c>
      <c r="N53" s="24" t="s">
        <v>29</v>
      </c>
      <c r="O53" s="23"/>
      <c r="P53" s="23"/>
      <c r="Q53" s="23"/>
      <c r="R53" s="23"/>
      <c r="S53" s="23"/>
      <c r="T53" s="23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</row>
    <row r="54" spans="2:37" ht="15" customHeight="1" x14ac:dyDescent="0.25">
      <c r="B54" s="51"/>
      <c r="C54" s="4"/>
      <c r="D54" s="4"/>
      <c r="E54" s="52"/>
      <c r="F54" s="52"/>
      <c r="G54" s="52"/>
    </row>
    <row r="55" spans="2:37" ht="30" customHeight="1" x14ac:dyDescent="0.25">
      <c r="B55" s="125" t="s">
        <v>65</v>
      </c>
      <c r="C55" s="126"/>
      <c r="E55" s="48">
        <v>5</v>
      </c>
      <c r="F55" s="49"/>
      <c r="G55" s="50">
        <f>IF(F55="j",E55,IF(F55="J",E55,0))</f>
        <v>0</v>
      </c>
      <c r="J55" s="23"/>
      <c r="K55" s="24"/>
      <c r="L55" s="24"/>
      <c r="M55" s="24"/>
      <c r="N55" s="24"/>
      <c r="O55" s="23"/>
      <c r="P55" s="23"/>
      <c r="Q55" s="23"/>
      <c r="R55" s="23"/>
      <c r="S55" s="23"/>
      <c r="T55" s="23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</row>
    <row r="56" spans="2:37" ht="21.75" customHeight="1" thickBot="1" x14ac:dyDescent="0.3">
      <c r="B56" s="27"/>
      <c r="C56" s="27"/>
      <c r="D56" s="28"/>
      <c r="F56" s="29"/>
      <c r="G56" s="29"/>
      <c r="J56" s="23"/>
      <c r="K56" s="23"/>
      <c r="L56" s="23"/>
      <c r="M56" s="23"/>
      <c r="N56" s="23"/>
      <c r="O56" s="23"/>
      <c r="P56" s="23"/>
    </row>
    <row r="57" spans="2:37" ht="19.5" thickBot="1" x14ac:dyDescent="0.35">
      <c r="B57" s="18" t="s">
        <v>30</v>
      </c>
      <c r="C57" s="30"/>
      <c r="D57" s="31"/>
      <c r="F57" s="32"/>
      <c r="G57" s="33">
        <f>G40+G42+G53+G55</f>
        <v>0</v>
      </c>
      <c r="J57" s="23"/>
      <c r="K57" s="23"/>
      <c r="L57" s="23"/>
      <c r="M57" s="23"/>
      <c r="N57" s="23"/>
      <c r="O57" s="23"/>
      <c r="P57" s="23"/>
    </row>
    <row r="58" spans="2:37" ht="18.75" x14ac:dyDescent="0.3">
      <c r="B58" s="31"/>
      <c r="C58" s="31"/>
      <c r="D58" s="31"/>
      <c r="F58" s="31"/>
      <c r="G58" s="31"/>
      <c r="J58" s="23"/>
      <c r="K58" s="23"/>
      <c r="L58" s="23"/>
      <c r="M58" s="23"/>
      <c r="N58" s="23"/>
      <c r="O58" s="23"/>
      <c r="P58" s="23"/>
    </row>
    <row r="59" spans="2:37" ht="19.5" thickBot="1" x14ac:dyDescent="0.35">
      <c r="B59" s="18" t="s">
        <v>31</v>
      </c>
      <c r="C59" s="30"/>
      <c r="D59" s="31"/>
      <c r="F59" s="32"/>
      <c r="G59" s="33">
        <f>G35+G57</f>
        <v>0</v>
      </c>
      <c r="J59" s="23"/>
      <c r="K59" s="23"/>
      <c r="L59" s="23"/>
      <c r="M59" s="23"/>
      <c r="N59" s="23"/>
      <c r="O59" s="23"/>
      <c r="P59" s="23"/>
    </row>
    <row r="60" spans="2:37" x14ac:dyDescent="0.25">
      <c r="J60" s="23"/>
      <c r="K60" s="23"/>
      <c r="L60" s="23"/>
      <c r="M60" s="23"/>
      <c r="N60" s="23"/>
      <c r="O60" s="23"/>
      <c r="P60" s="23"/>
    </row>
    <row r="62" spans="2:37" ht="15.75" thickBot="1" x14ac:dyDescent="0.3"/>
    <row r="63" spans="2:37" ht="20.100000000000001" customHeight="1" x14ac:dyDescent="0.25">
      <c r="B63" s="34" t="s">
        <v>32</v>
      </c>
      <c r="C63" s="35"/>
      <c r="D63" s="36"/>
      <c r="E63" s="37"/>
    </row>
    <row r="64" spans="2:37" ht="20.100000000000001" customHeight="1" x14ac:dyDescent="0.25">
      <c r="B64" s="34" t="s">
        <v>50</v>
      </c>
      <c r="C64" s="38"/>
      <c r="D64" s="39"/>
      <c r="E64" s="40"/>
    </row>
    <row r="65" spans="2:5" ht="20.100000000000001" customHeight="1" x14ac:dyDescent="0.25">
      <c r="B65" s="34" t="s">
        <v>33</v>
      </c>
      <c r="C65" s="38"/>
      <c r="D65" s="39"/>
      <c r="E65" s="40"/>
    </row>
    <row r="66" spans="2:5" ht="20.100000000000001" customHeight="1" x14ac:dyDescent="0.25">
      <c r="B66" s="34" t="s">
        <v>34</v>
      </c>
      <c r="C66" s="38"/>
      <c r="D66" s="39"/>
      <c r="E66" s="40"/>
    </row>
    <row r="67" spans="2:5" ht="20.100000000000001" customHeight="1" x14ac:dyDescent="0.25">
      <c r="B67" s="34" t="s">
        <v>35</v>
      </c>
      <c r="C67" s="38"/>
      <c r="D67" s="39"/>
      <c r="E67" s="40"/>
    </row>
    <row r="68" spans="2:5" ht="20.100000000000001" customHeight="1" x14ac:dyDescent="0.25">
      <c r="B68" s="34" t="s">
        <v>36</v>
      </c>
      <c r="C68" s="41"/>
      <c r="D68" s="42"/>
      <c r="E68" s="43"/>
    </row>
    <row r="69" spans="2:5" ht="20.100000000000001" customHeight="1" x14ac:dyDescent="0.25">
      <c r="B69" s="34" t="s">
        <v>37</v>
      </c>
      <c r="C69" s="41"/>
      <c r="D69" s="42"/>
      <c r="E69" s="43"/>
    </row>
    <row r="70" spans="2:5" ht="20.100000000000001" customHeight="1" x14ac:dyDescent="0.25">
      <c r="B70" s="34" t="s">
        <v>38</v>
      </c>
      <c r="C70" s="41"/>
      <c r="D70" s="42"/>
      <c r="E70" s="43"/>
    </row>
    <row r="71" spans="2:5" ht="75" customHeight="1" thickBot="1" x14ac:dyDescent="0.3">
      <c r="B71" s="44" t="s">
        <v>39</v>
      </c>
      <c r="C71" s="45"/>
      <c r="D71" s="46"/>
      <c r="E71" s="47"/>
    </row>
  </sheetData>
  <mergeCells count="4">
    <mergeCell ref="B42:C42"/>
    <mergeCell ref="B53:C53"/>
    <mergeCell ref="B55:C55"/>
    <mergeCell ref="B40:C4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0EA20B9-AA02-4DCC-B523-5A577C03D4FB}">
          <x14:formula1>
            <xm:f>Blad2!$A$1:$A$2</xm:f>
          </x14:formula1>
          <xm:sqref>F42 F40</xm:sqref>
        </x14:dataValidation>
        <x14:dataValidation type="list" allowBlank="1" showInputMessage="1" showErrorMessage="1" xr:uid="{092119DE-34F0-4380-A38E-2043FE2A801A}">
          <x14:formula1>
            <xm:f>Blad2!$D$1:$D$2</xm:f>
          </x14:formula1>
          <xm:sqref>F55</xm:sqref>
        </x14:dataValidation>
        <x14:dataValidation type="list" allowBlank="1" showInputMessage="1" showErrorMessage="1" xr:uid="{78667923-CE4B-4861-88D6-5907C8AA0B0A}">
          <x14:formula1>
            <xm:f>Blad2!$B$1:$B$4</xm:f>
          </x14:formula1>
          <xm:sqref>F53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4BCCE-96F7-4C0B-A6AE-1C42064D82FE}">
  <dimension ref="A1:D5"/>
  <sheetViews>
    <sheetView workbookViewId="0">
      <selection activeCell="A6" sqref="A6"/>
    </sheetView>
  </sheetViews>
  <sheetFormatPr defaultRowHeight="15" x14ac:dyDescent="0.25"/>
  <cols>
    <col min="2" max="2" width="10.42578125" bestFit="1" customWidth="1"/>
  </cols>
  <sheetData>
    <row r="1" spans="1:4" x14ac:dyDescent="0.25">
      <c r="A1" t="s">
        <v>43</v>
      </c>
      <c r="B1" s="1">
        <v>0.05</v>
      </c>
      <c r="C1" s="1">
        <v>0.05</v>
      </c>
      <c r="D1" t="s">
        <v>40</v>
      </c>
    </row>
    <row r="2" spans="1:4" x14ac:dyDescent="0.25">
      <c r="A2" t="s">
        <v>43</v>
      </c>
      <c r="B2" s="1">
        <v>0.1</v>
      </c>
      <c r="C2" s="1">
        <v>0.1</v>
      </c>
      <c r="D2" t="s">
        <v>41</v>
      </c>
    </row>
    <row r="3" spans="1:4" x14ac:dyDescent="0.25">
      <c r="B3" s="1">
        <v>0.15</v>
      </c>
      <c r="C3" s="1">
        <v>0.15</v>
      </c>
    </row>
    <row r="4" spans="1:4" x14ac:dyDescent="0.25">
      <c r="B4" s="1">
        <v>0.2</v>
      </c>
      <c r="C4" s="1">
        <v>0.2</v>
      </c>
    </row>
    <row r="5" spans="1:4" x14ac:dyDescent="0.25">
      <c r="B5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CE859CC0018147A318D1A409857274" ma:contentTypeVersion="16" ma:contentTypeDescription="Een nieuw document maken." ma:contentTypeScope="" ma:versionID="34e6609f53cd380f2e85650a56bf159f">
  <xsd:schema xmlns:xsd="http://www.w3.org/2001/XMLSchema" xmlns:xs="http://www.w3.org/2001/XMLSchema" xmlns:p="http://schemas.microsoft.com/office/2006/metadata/properties" xmlns:ns2="95adeb0d-9948-4931-982f-450d264435d7" xmlns:ns3="0cf6ccee-0857-467d-8dc5-7321afbc7e34" targetNamespace="http://schemas.microsoft.com/office/2006/metadata/properties" ma:root="true" ma:fieldsID="67d125428ca6d727c8ccfd668aea2d2b" ns2:_="" ns3:_="">
    <xsd:import namespace="95adeb0d-9948-4931-982f-450d264435d7"/>
    <xsd:import namespace="0cf6ccee-0857-467d-8dc5-7321afbc7e3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deb0d-9948-4931-982f-450d264435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eeb8a02-745a-428f-8d23-8961dd7d5861}" ma:internalName="TaxCatchAll" ma:showField="CatchAllData" ma:web="95adeb0d-9948-4931-982f-450d264435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6ccee-0857-467d-8dc5-7321afbc7e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7346cad8-994b-4f1d-ac50-8b2d9a7ccb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f6ccee-0857-467d-8dc5-7321afbc7e34">
      <Terms xmlns="http://schemas.microsoft.com/office/infopath/2007/PartnerControls"/>
    </lcf76f155ced4ddcb4097134ff3c332f>
    <TaxCatchAll xmlns="95adeb0d-9948-4931-982f-450d264435d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29DDCF-00D3-4EF3-A2DA-EF825AEC58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adeb0d-9948-4931-982f-450d264435d7"/>
    <ds:schemaRef ds:uri="0cf6ccee-0857-467d-8dc5-7321afbc7e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7B1332-F126-446E-8212-32EF558E9522}">
  <ds:schemaRefs>
    <ds:schemaRef ds:uri="http://schemas.microsoft.com/office/2006/metadata/properties"/>
    <ds:schemaRef ds:uri="http://schemas.microsoft.com/office/infopath/2007/PartnerControls"/>
    <ds:schemaRef ds:uri="0cf6ccee-0857-467d-8dc5-7321afbc7e34"/>
    <ds:schemaRef ds:uri="95adeb0d-9948-4931-982f-450d264435d7"/>
  </ds:schemaRefs>
</ds:datastoreItem>
</file>

<file path=customXml/itemProps3.xml><?xml version="1.0" encoding="utf-8"?>
<ds:datastoreItem xmlns:ds="http://schemas.openxmlformats.org/officeDocument/2006/customXml" ds:itemID="{DB188998-351A-4034-9B71-D48E560A14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 Pol | Energie Makelaar</dc:creator>
  <cp:lastModifiedBy>Ran Pol | Energie Makelaar</cp:lastModifiedBy>
  <dcterms:created xsi:type="dcterms:W3CDTF">2024-11-22T10:46:00Z</dcterms:created>
  <dcterms:modified xsi:type="dcterms:W3CDTF">2026-03-16T15:57:06Z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0x01010028CE859CC0018147A318D1A409857274</vt:lpwstr>
  </property>
  <property fmtid="{D5CDD505-2E9C-101B-9397-08002B2CF9AE}" pid="3" name="MediaServiceImageTags">
    <vt:lpwstr/>
  </property>
</Properties>
</file>