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xr:revisionPtr revIDLastSave="0" documentId="13_ncr:1_{EAD0BC7D-3C4B-4B4F-9D96-8FBE7B6B0D06}" xr6:coauthVersionLast="47" xr6:coauthVersionMax="47" xr10:uidLastSave="{00000000-0000-0000-0000-000000000000}"/>
  <bookViews>
    <workbookView xWindow="10830" yWindow="1620" windowWidth="31785" windowHeight="19680" tabRatio="629" xr2:uid="{00000000-000D-0000-FFFF-FFFF00000000}"/>
  </bookViews>
  <sheets>
    <sheet name="Toelichting prijzenblad" sheetId="1" r:id="rId1"/>
    <sheet name="Uitgangspunten en aantallen" sheetId="2" r:id="rId2"/>
    <sheet name="Reguliere dienstverlening" sheetId="3" r:id="rId3"/>
    <sheet name="Regie en verbetersturing" sheetId="8" r:id="rId4"/>
    <sheet name="Projecten en scenario's" sheetId="4" r:id="rId5"/>
    <sheet name="Uurtarieven" sheetId="5" r:id="rId6"/>
    <sheet name="Opties" sheetId="7" r:id="rId7"/>
    <sheet name="Samenvatting"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10" i="3" l="1"/>
  <c r="F9" i="3"/>
  <c r="F8" i="3"/>
  <c r="F7" i="3"/>
  <c r="H7" i="3"/>
  <c r="I7" i="3" s="1"/>
  <c r="J7" i="3" s="1"/>
  <c r="B7" i="2"/>
  <c r="F6" i="3"/>
  <c r="H6" i="3"/>
  <c r="I6" i="3"/>
  <c r="J6" i="3" s="1"/>
  <c r="F5" i="3"/>
  <c r="F4" i="3"/>
  <c r="H3" i="8"/>
  <c r="H5" i="8"/>
  <c r="H3" i="7"/>
  <c r="I3" i="7" s="1"/>
  <c r="H14" i="3"/>
  <c r="I14" i="3" s="1"/>
  <c r="J14" i="3" s="1"/>
  <c r="I3" i="8"/>
  <c r="I5" i="8" s="1"/>
  <c r="B9" i="2"/>
  <c r="H5" i="3"/>
  <c r="I5" i="3"/>
  <c r="J5" i="3"/>
  <c r="B8" i="2"/>
  <c r="B7" i="6"/>
  <c r="B6" i="6"/>
  <c r="D8" i="5"/>
  <c r="E8" i="5"/>
  <c r="D7" i="5"/>
  <c r="E7" i="5"/>
  <c r="D6" i="5"/>
  <c r="E6" i="5"/>
  <c r="D5" i="5"/>
  <c r="E5" i="5"/>
  <c r="D4" i="5"/>
  <c r="E4" i="5"/>
  <c r="E7" i="4"/>
  <c r="H9" i="3"/>
  <c r="I9" i="3" s="1"/>
  <c r="J9" i="3" s="1"/>
  <c r="D14" i="2"/>
  <c r="C14" i="2"/>
  <c r="H10" i="3"/>
  <c r="I10" i="3" s="1"/>
  <c r="J10" i="3" s="1"/>
  <c r="B13" i="2"/>
  <c r="D12" i="2"/>
  <c r="C12" i="2"/>
  <c r="H8" i="3"/>
  <c r="I8" i="3" s="1"/>
  <c r="J8" i="3" s="1"/>
  <c r="D6" i="2"/>
  <c r="D10" i="2"/>
  <c r="C6" i="2"/>
  <c r="C10" i="2"/>
  <c r="B4" i="2"/>
  <c r="F11" i="3"/>
  <c r="H11" i="3"/>
  <c r="I11" i="3" s="1"/>
  <c r="J11" i="3" s="1"/>
  <c r="F12" i="3"/>
  <c r="H12" i="3"/>
  <c r="I12" i="3" s="1"/>
  <c r="J12" i="3" s="1"/>
  <c r="F3" i="3"/>
  <c r="H3" i="3"/>
  <c r="I3" i="3"/>
  <c r="J3" i="3" s="1"/>
  <c r="B14" i="2"/>
  <c r="B12" i="2"/>
  <c r="B6" i="2"/>
  <c r="B10" i="2"/>
  <c r="H4" i="3"/>
  <c r="I4" i="3" s="1"/>
  <c r="J4" i="3" s="1"/>
  <c r="H16" i="3" l="1"/>
  <c r="J16" i="3"/>
  <c r="B4" i="6" s="1"/>
  <c r="I16" i="3"/>
  <c r="J3" i="8"/>
  <c r="J5" i="8" s="1"/>
  <c r="B5" i="6" s="1"/>
  <c r="E10" i="5"/>
  <c r="B8" i="6" s="1"/>
  <c r="J3" i="7"/>
  <c r="J5" i="7" s="1"/>
  <c r="I5" i="7"/>
  <c r="H5" i="7"/>
  <c r="B10" i="6" l="1"/>
</calcChain>
</file>

<file path=xl/sharedStrings.xml><?xml version="1.0" encoding="utf-8"?>
<sst xmlns="http://schemas.openxmlformats.org/spreadsheetml/2006/main" count="263" uniqueCount="154">
  <si>
    <r>
      <rPr>
        <b/>
        <sz val="11"/>
        <color theme="1"/>
        <rFont val="Calibri"/>
        <family val="2"/>
      </rPr>
      <t xml:space="preserve">Instructie: </t>
    </r>
    <r>
      <rPr>
        <sz val="11"/>
        <color theme="1"/>
        <rFont val="Calibri"/>
        <family val="2"/>
        <charset val="1"/>
      </rPr>
      <t>Het prijzen- en tarievenblad dient volledig en conform de gevraagde structuur te worden ingevuld. De opgegeven prijzen worden gebruikt voor de bepaling van de vergelijkingsprijs, voor zover in de aanbestedingsdocumenten bepaald, en voor de beoordeling van transparantie, realisme en onderlinge vergelijkbaarheid van Inschrijvingen.</t>
    </r>
  </si>
  <si>
    <t>1. Opbouw van het prijzenblad</t>
  </si>
  <si>
    <t>Het prijzen- en tarievenblad is opgebouwd uit de volgende onderdelen:</t>
  </si>
  <si>
    <r>
      <t xml:space="preserve">Uitgangspunten en aantallen: </t>
    </r>
    <r>
      <rPr>
        <sz val="11"/>
        <color theme="1"/>
        <rFont val="Calibri"/>
        <family val="2"/>
      </rPr>
      <t>Het tabblad met referentievolumes, uitgangspunten en overige invoerwaarden die worden gebruikt voor de berekening van de vergelijkingsprijs.</t>
    </r>
  </si>
  <si>
    <r>
      <t xml:space="preserve">Reguliere dienstverlening: </t>
    </r>
    <r>
      <rPr>
        <sz val="11"/>
        <color theme="1"/>
        <rFont val="Calibri"/>
        <family val="2"/>
      </rPr>
      <t>De reguliere managed ICT-dienstverlening binnen de basisopdracht, geprijsd aan de hand van de opgenomen componenten en eenheden.</t>
    </r>
  </si>
  <si>
    <r>
      <t xml:space="preserve">ICT-Regie en verbetersturing: </t>
    </r>
    <r>
      <rPr>
        <sz val="11"/>
        <color theme="1"/>
        <rFont val="Calibri"/>
        <family val="2"/>
      </rPr>
      <t>De stichtingbrede werkzaamheden voor regie, leveranciersafstemming, coördinatie, proactieve verbetersturing en doorontwikkeling binnen scope.</t>
    </r>
  </si>
  <si>
    <r>
      <t xml:space="preserve">Projecten en scenario’s: </t>
    </r>
    <r>
      <rPr>
        <sz val="11"/>
        <color theme="1"/>
        <rFont val="Calibri"/>
        <family val="2"/>
      </rPr>
      <t>De gevraagde bedragen voor takeover/onboarding/overdracht en de fictieve scenario’s.</t>
    </r>
  </si>
  <si>
    <r>
      <t xml:space="preserve">Uurtarieven additionele dienstverlening / projectwerk: </t>
    </r>
    <r>
      <rPr>
        <sz val="11"/>
        <color theme="1"/>
        <rFont val="Calibri"/>
        <family val="2"/>
      </rPr>
      <t>De gevraagde uurtarieven, die voor de prijsbeoordeling worden verwerkt via een fictieve urenmix.</t>
    </r>
  </si>
  <si>
    <r>
      <t xml:space="preserve">Opties: </t>
    </r>
    <r>
      <rPr>
        <sz val="11"/>
        <color theme="1"/>
        <rFont val="Calibri"/>
        <family val="2"/>
      </rPr>
      <t>Separaat geprijsde optionele dienstverlening die geen onderdeel uitmaakt van de basisopdracht.</t>
    </r>
  </si>
  <si>
    <r>
      <t xml:space="preserve">Samenvatting: </t>
    </r>
    <r>
      <rPr>
        <sz val="11"/>
        <color theme="1"/>
        <rFont val="Calibri"/>
        <family val="2"/>
      </rPr>
      <t>Het tabblad waarin de bedragen uit de overige tabbladen worden samengebracht en waaruit de vergelijkingsprijs wordt afgeleid.</t>
    </r>
  </si>
  <si>
    <t>2. Tabblad Uitgangspunten en aantallen</t>
  </si>
  <si>
    <r>
      <t xml:space="preserve">Het tabblad </t>
    </r>
    <r>
      <rPr>
        <b/>
        <sz val="11"/>
        <color theme="1"/>
        <rFont val="Calibri"/>
        <family val="2"/>
        <charset val="1"/>
      </rPr>
      <t>Uitgangspunten en aantallen</t>
    </r>
    <r>
      <rPr>
        <sz val="11"/>
        <color theme="1"/>
        <rFont val="Calibri"/>
        <family val="2"/>
        <charset val="1"/>
      </rPr>
      <t xml:space="preserve"> bevat de referentievolumes, fictieve aantallen, scenario-uitgangspunten en overige rekenkundige aannames die gelden voor de invulling van het prijzen- en tarievenblad.</t>
    </r>
  </si>
  <si>
    <t>Deze uitgangspunten dienen uitsluitend voor een uniforme prijsvergelijking tussen Inschrijvingen. Aan deze aantallen en uitgangspunten kan geen verplichting tot afname worden ontleend, tenzij in de aanbestedingsdocumenten uitdrukkelijk anders is bepaald.</t>
  </si>
  <si>
    <t>3. Reguliere dienstverlening</t>
  </si>
  <si>
    <t>Onder reguliere dienstverlening wordt verstaan: de binnen de basisopdracht vallende, reguliere en terugkerende beheer- en ondersteuningswerkzaamheden binnen scope.</t>
  </si>
  <si>
    <t>De Inschrijver vult hiervoor de gevraagde prijzen in per opgenomen component en eenheid. Voor zover de Inschrijver voor delen van de reguliere dienstverlening een andere prijsopbouw hanteert dan uitsluitend prijzen per eenheid, kan hij dit verwerken via de daarvoor opgenomen prijsregel(s), mits duidelijk wordt toegelicht welke werkzaamheden en kostenelementen daarin zijn inbegrepen.</t>
  </si>
  <si>
    <t>Een hybride prijsopbouw binnen de reguliere dienstverlening is toegestaan, mits de prijsopbouw transparant is, duidelijk is welk deel is opgenomen in variabele componentprijzen en welk deel in een eventuele vaste component, en dubbeltelling tussen prijsregels wordt voorkomen.</t>
  </si>
  <si>
    <t>4. Regie en verbetersturing</t>
  </si>
  <si>
    <t>De Aanbestedende dienst hecht waarde aan het afzonderlijk zichtbaar maken van de kosten voor regie, leveranciersafstemming, coördinatie, proactieve verbetersturing en doorontwikkeling binnen scope. Deze kosten worden daarom afzonderlijk uitgevraagd in het prijzenblad. Deze kosten mogen niet worden verdisconteerd in een andere prijsregel.</t>
  </si>
  <si>
    <t>De Inschrijver licht kort toe welke werkzaamheden in deze prijs zijn inbegrepen.</t>
  </si>
  <si>
    <t>5. Projecten, scenario’s en uurtarieven</t>
  </si>
  <si>
    <t>De in het prijzenblad opgenomen projecten, scenario’s en fictieve urenmix dienen uitsluitend ter bepaling van de vergelijkingsprijs en ter onderlinge vergelijking van Inschrijvingen. Aan deze posten kan geen verplichting tot afname worden ontleend, tenzij in de aanbestedingsdocumenten uitdrukkelijk anders is bepaald.</t>
  </si>
  <si>
    <t>6. Optionele dienstverlening</t>
  </si>
  <si>
    <t>Optionele dienstverlening maakt geen onderdeel uit van de basisopdracht en wordt separaat geprijsd in het daarvoor bestemde onderdeel van het prijzenblad. Deze prijzen worden niet betrokken bij de bepaling van de vergelijkingsprijs, tenzij in de aanbestedingsdocumenten uitdrukkelijk anders is bepaald.</t>
  </si>
  <si>
    <t>De volgende dienst wordt optioneel uitgevraagd:</t>
  </si>
  <si>
    <t>uitgebreide security monitoring, waaronder SIEM- en/of SOC-diensten, bovenop de basisbeveiliging.</t>
  </si>
  <si>
    <t>Onder basisbeveiliging wordt in dit verband verstaan de binnen de basisopdracht vallende reguliere beveiligingsmaatregelen en beheeractiviteiten, waaronder endpoint monitoring, netwerkmonitoring, e-mailsecurity en zero trust, voor zover deze conform de aanbestedingsdocumenten tot de basisdienstverlening behoren.</t>
  </si>
  <si>
    <t>7. Tabblad Samenvatting</t>
  </si>
  <si>
    <r>
      <rPr>
        <sz val="11"/>
        <color rgb="FF000000"/>
        <rFont val="Calibri"/>
      </rPr>
      <t xml:space="preserve">Het tabblad </t>
    </r>
    <r>
      <rPr>
        <b/>
        <sz val="11"/>
        <color rgb="FF000000"/>
        <rFont val="Calibri"/>
      </rPr>
      <t>Samenvatting</t>
    </r>
    <r>
      <rPr>
        <sz val="11"/>
        <color rgb="FF000000"/>
        <rFont val="Calibri"/>
      </rPr>
      <t xml:space="preserve"> bevat een totaaloverzicht van de bedragen uit de relevante tabbladen en leidt daaruit de vergelijkingsprijs af. De Samenvatting heeft een rekenkundige en controlerende functie en strekt ertoe de prijsopgave van de Inschrijver op uniforme wijze vergelijkbaar te maken. Voor zover in de aanbestedingsdocumenten niet anders is bepaald, worden in de Samenvatting in ieder geval opgenomen:</t>
    </r>
  </si>
  <si>
    <t>Optionele dienstverlening wordt in de Samenvatting desgewenst afzonderlijk zichtbaar gemaakt, maar maakt geen onderdeel uit van de vergelijkingsprijs.</t>
  </si>
  <si>
    <t>8. Toelichting door inschrijver</t>
  </si>
  <si>
    <t>De Inschrijver licht per relevante prijsregel kort toe welke werkzaamheden, kostenelementen en aannames in de opgegeven prijs zijn inbegrepen, voor zover dit niet reeds eenduidig uit de omschrijving van de prijsregel blijkt.</t>
  </si>
  <si>
    <t>Deze toelichting dient ter transparantie van de prijsopbouw, toetsing van realisme en consistentie, en verbetering van de onderlinge vergelijkbaarheid van Inschrijvingen.</t>
  </si>
  <si>
    <t>9. Algemeen</t>
  </si>
  <si>
    <t>Alle bedragen worden opgegeven exclusief btw, tenzij uitdrukkelijk anders is vermeld. Indien de Inschrijver van oordeel is dat een bepaalde prijsregel niet van toepassing is, vermeldt hij dit gemotiveerd in het prijzenblad. Lege velden, nulbedragen of niet nader toegelichte afwijkende prijsopbouwen kunnen door de Aanbestedende dienst worden betrokken bij de beoordeling van de volledigheid, transparantie en het realiteitsgehalte van de Inschrijving.</t>
  </si>
  <si>
    <t>Aantallen en scenario-inputs</t>
  </si>
  <si>
    <t>Component</t>
  </si>
  <si>
    <t>Totaal</t>
  </si>
  <si>
    <t>Deelnemer 1</t>
  </si>
  <si>
    <t>Deelnemer 2</t>
  </si>
  <si>
    <t>Eenheid</t>
  </si>
  <si>
    <t>Opmerking</t>
  </si>
  <si>
    <t>Users</t>
  </si>
  <si>
    <t>aantal</t>
  </si>
  <si>
    <t>Windows laptops/desktops</t>
  </si>
  <si>
    <t>Mobiele devices (tablet/smartphone)</t>
  </si>
  <si>
    <t>MAM/MDM-context; lager beheerniveau</t>
  </si>
  <si>
    <t>Mac desktops</t>
  </si>
  <si>
    <t>Printers</t>
  </si>
  <si>
    <t>Totaal devices</t>
  </si>
  <si>
    <t>Controle totaal devices</t>
  </si>
  <si>
    <t>Switches</t>
  </si>
  <si>
    <t>Netwerkcomponent</t>
  </si>
  <si>
    <t>Firewalls</t>
  </si>
  <si>
    <t>Access points</t>
  </si>
  <si>
    <t>per maand</t>
  </si>
  <si>
    <t>50%</t>
  </si>
  <si>
    <t>verdeling</t>
  </si>
  <si>
    <t>Fictieve urenmix Project</t>
  </si>
  <si>
    <t>Servicedesk / supportmedewerker</t>
  </si>
  <si>
    <t>Beheerder / engineer</t>
  </si>
  <si>
    <t>Senior specialist</t>
  </si>
  <si>
    <t>Consultant / architect</t>
  </si>
  <si>
    <t>Projectleider / implementatiemanager</t>
  </si>
  <si>
    <t>Lifecycle-scenario</t>
  </si>
  <si>
    <t>40 switches, 19 firewalls, 140 access points</t>
  </si>
  <si>
    <t>Looptijd</t>
  </si>
  <si>
    <t>jaar</t>
  </si>
  <si>
    <t>Reguliere dienstverlening – tarieven en berekening</t>
  </si>
  <si>
    <t>Nr.</t>
  </si>
  <si>
    <t>Kostenrubriek</t>
  </si>
  <si>
    <t>Omschrijving</t>
  </si>
  <si>
    <t>Q
Aantal</t>
  </si>
  <si>
    <t xml:space="preserve">
P 
Tarief p/eenheid 
p/maand (€)</t>
  </si>
  <si>
    <t>Maandbedrag (€)</t>
  </si>
  <si>
    <t>Jaarbedrag (€)</t>
  </si>
  <si>
    <t>7 jaar (€)</t>
  </si>
  <si>
    <t>Invullen door 
inschrijver?</t>
  </si>
  <si>
    <t>Toelichting</t>
  </si>
  <si>
    <t>Reguliere dienstverlening per gebruiker</t>
  </si>
  <si>
    <t>user</t>
  </si>
  <si>
    <t>ja</t>
  </si>
  <si>
    <t>Laptops/desktops</t>
  </si>
  <si>
    <t>Reguliere dienstverlening per Windows laptop/desktop</t>
  </si>
  <si>
    <t>device</t>
  </si>
  <si>
    <t>Reguliere dienstverlening per Mac desktop</t>
  </si>
  <si>
    <t>Mobiele devices</t>
  </si>
  <si>
    <t>Reguliere dienstverlening per tablet/smartphone in MAM/MDM-context</t>
  </si>
  <si>
    <t>Regulier dienstverlening per printer (instellingen)</t>
  </si>
  <si>
    <t>Reguliere dienstverlening netwerk – switches</t>
  </si>
  <si>
    <t>switch</t>
  </si>
  <si>
    <t>Reguliere dienstverlening netwerk – firewalls</t>
  </si>
  <si>
    <t>firewall</t>
  </si>
  <si>
    <t>Reguliere dienstverlening netwerk – access points</t>
  </si>
  <si>
    <t>access point</t>
  </si>
  <si>
    <t>Add-on Printing</t>
  </si>
  <si>
    <t>Printix SaaS-dienst per user</t>
  </si>
  <si>
    <t>Add-on Backup</t>
  </si>
  <si>
    <t>Backupdienstverlening per user voor MS 365, Onedrive, Teams/Sharepoint</t>
  </si>
  <si>
    <t>Stichtingbreed</t>
  </si>
  <si>
    <t>Vaste component reguliere dienstverlening</t>
  </si>
  <si>
    <t xml:space="preserve">Vast onderdeel van de reguliere dienstverlening, voor zover de Inschrijver naast variabele componentprijzen tevens een vaste prijs hanteert voor standaard beheerwerkzaamheden binnen scope. </t>
  </si>
  <si>
    <t>fee/maand</t>
  </si>
  <si>
    <t>Totaal reguliere dienstverlening</t>
  </si>
  <si>
    <t>ICT-regie en verbetersturing</t>
  </si>
  <si>
    <t>Regie en verbetersturing</t>
  </si>
  <si>
    <t>Stichtingbrede werkzaamheden voor regie, leveranciersafstemming, coördinatie, proactieve verbetersturing en doorontwikkeling binnen de reguliere dienstverlening</t>
  </si>
  <si>
    <t>Per maand</t>
  </si>
  <si>
    <t>Totaal ICT-regie en verbetersturing</t>
  </si>
  <si>
    <t>Projecten en scenario's</t>
  </si>
  <si>
    <t>Post</t>
  </si>
  <si>
    <t>Prijsmodel</t>
  </si>
  <si>
    <t>Bedrag (€)</t>
  </si>
  <si>
    <t>Mee in 
contractwaarde</t>
  </si>
  <si>
    <t>Takeover</t>
  </si>
  <si>
    <t>Eenmalige begroting voor takeover / onboarding / overdracht</t>
  </si>
  <si>
    <t>vaste prijs</t>
  </si>
  <si>
    <t>Totaalbedrag</t>
  </si>
  <si>
    <t>Lifecycle-scenario netwerk</t>
  </si>
  <si>
    <t>Eenmalig fictief dienstenscenario voor vervanging van 50 switches, 19 firewalls en 130 access points, exclusief hardware en licenties</t>
  </si>
  <si>
    <t>Diensten component</t>
  </si>
  <si>
    <t>Totaal projecten en scenario's</t>
  </si>
  <si>
    <t>Meerwerk / projectwerk – uurtarieven en fictieve urenmix</t>
  </si>
  <si>
    <t>Rol</t>
  </si>
  <si>
    <t>Uurtarief (€)</t>
  </si>
  <si>
    <t>Fictief aantal 
uren</t>
  </si>
  <si>
    <t>Fictief bedrag (€)</t>
  </si>
  <si>
    <t>Rol conform DFA</t>
  </si>
  <si>
    <t>Totaal fictief bedrag meerwerk/projectwerk</t>
  </si>
  <si>
    <t>Opties</t>
  </si>
  <si>
    <t>Uitgebreide security monitoring</t>
  </si>
  <si>
    <t>SIEM- en/of SOC-diensten bovenop de basisbeveiliging</t>
  </si>
  <si>
    <t>vaste prijs / pxq / nader te specificeren</t>
  </si>
  <si>
    <t>Separate optie, geen onderdeel basisopdracht. Eenheid in te vullen door Inschrijver</t>
  </si>
  <si>
    <t>Totaal opties</t>
  </si>
  <si>
    <t>Samenvatting totale contractwaarde</t>
  </si>
  <si>
    <t>Onderdeel</t>
  </si>
  <si>
    <t>Reguliere dienstverlening 7 jaar</t>
  </si>
  <si>
    <t>Regel 22</t>
  </si>
  <si>
    <t>Eenmalige vaste prijs</t>
  </si>
  <si>
    <t>Eenmalig fictief scenario</t>
  </si>
  <si>
    <t>Fictief bedrag Project</t>
  </si>
  <si>
    <t>Fictieve urenmix</t>
  </si>
  <si>
    <t>Totale contractwaarde</t>
  </si>
  <si>
    <t>- reguliere dienstverlening over zeven (7) jaar; 
- regie en sturing over zeven (7) jaar;
- projecten en scenario’s;
- fictief bedrag additionele dienstverlening / projectwerk;
- totale vergelijkingsprijs.</t>
  </si>
  <si>
    <t>Deelnemers</t>
  </si>
  <si>
    <t>Regel 1-10+21</t>
  </si>
  <si>
    <t>KA printers, instellingen; lager beheerniveau</t>
  </si>
  <si>
    <t>Stichtingsbrede vaste fee (bij regel 21)</t>
  </si>
  <si>
    <t>Invulinstructie voor regel 21</t>
  </si>
  <si>
    <t xml:space="preserve">Regel 21 (Tabblad Reguliere dienstverlening) ziet uitsluitend op de prijsopbouw van de reguliere standaarddienstverlening, voor zover de Inschrijver daarbij naast variabele componentprijzen een vaste prijscomponent hanteert.
</t>
  </si>
  <si>
    <t>Invulinstructie voor regel 22</t>
  </si>
  <si>
    <t>Regel 22 (Tabblad Regie en sturing) ziet op stichtingbrede regie, leveranciersafstemming, coördinatie, proactieve verbetersturing en doorontwikkeling.
Dubbeltelling tussen regel 21, regel 22 en de overige componentprijzen is niet toegestaan.</t>
  </si>
  <si>
    <t>Prijzenblad – uitgangspunten en instructie versie 0.8 16-3-2026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</si>
</sst>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0;[Red]&quot;(€ &quot;#,##0.00\);\-"/>
    <numFmt numFmtId="165" formatCode="\€#,##0.00"/>
  </numFmts>
  <fonts count="18">
    <font>
      <sz val="11"/>
      <color theme="1"/>
      <name val="Calibri"/>
      <family val="2"/>
      <charset val="1"/>
    </font>
    <font>
      <b/>
      <sz val="14"/>
      <name val="Calibri"/>
      <family val="2"/>
    </font>
    <font>
      <b/>
      <sz val="11"/>
      <color rgb="FFFFFFFF"/>
      <name val="Calibri"/>
      <family val="2"/>
    </font>
    <font>
      <b/>
      <sz val="11"/>
      <name val="Calibri"/>
      <family val="2"/>
    </font>
    <font>
      <sz val="11"/>
      <color rgb="FF0000FF"/>
      <name val="Calibri"/>
      <family val="2"/>
    </font>
    <font>
      <sz val="11"/>
      <color rgb="FF000000"/>
      <name val="Calibri"/>
      <family val="2"/>
    </font>
    <font>
      <sz val="11"/>
      <color theme="1"/>
      <name val="Calibri"/>
      <family val="2"/>
    </font>
    <font>
      <b/>
      <sz val="10"/>
      <name val="Calibri"/>
      <family val="2"/>
    </font>
    <font>
      <b/>
      <sz val="14"/>
      <color rgb="FFFFFFFF"/>
      <name val="Calibri"/>
      <family val="2"/>
      <scheme val="minor"/>
    </font>
    <font>
      <sz val="14"/>
      <color theme="1"/>
      <name val="Calibri"/>
      <family val="2"/>
      <scheme val="minor"/>
    </font>
    <font>
      <b/>
      <sz val="11"/>
      <color theme="1"/>
      <name val="Calibri"/>
      <family val="2"/>
      <charset val="1"/>
    </font>
    <font>
      <sz val="10"/>
      <color theme="1"/>
      <name val="Arial Unicode MS"/>
    </font>
    <font>
      <sz val="11"/>
      <name val="Calibri"/>
      <family val="2"/>
    </font>
    <font>
      <b/>
      <sz val="11"/>
      <color theme="1"/>
      <name val="Calibri"/>
      <family val="2"/>
    </font>
    <font>
      <b/>
      <sz val="13.5"/>
      <color theme="1"/>
      <name val="Calibri"/>
      <family val="2"/>
      <charset val="1"/>
    </font>
    <font>
      <sz val="11"/>
      <color rgb="FF000000"/>
      <name val="Calibri"/>
    </font>
    <font>
      <b/>
      <sz val="11"/>
      <color rgb="FF000000"/>
      <name val="Calibri"/>
    </font>
    <font>
      <sz val="11"/>
      <color rgb="FF000000"/>
      <name val="Calibri"/>
      <charset val="1"/>
    </font>
  </fonts>
  <fills count="9">
    <fill>
      <patternFill patternType="none"/>
    </fill>
    <fill>
      <patternFill patternType="gray125"/>
    </fill>
    <fill>
      <patternFill patternType="solid">
        <fgColor rgb="FFDDEBF7"/>
        <bgColor rgb="FFD9E2F3"/>
      </patternFill>
    </fill>
    <fill>
      <patternFill patternType="solid">
        <fgColor rgb="FF1F4E78"/>
        <bgColor rgb="FF1F4E79"/>
      </patternFill>
    </fill>
    <fill>
      <patternFill patternType="solid">
        <fgColor rgb="FFF2F2F2"/>
        <bgColor rgb="FFEBF3FB"/>
      </patternFill>
    </fill>
    <fill>
      <patternFill patternType="solid">
        <fgColor rgb="FFD9E2F3"/>
        <bgColor rgb="FFDDEBF7"/>
      </patternFill>
    </fill>
    <fill>
      <patternFill patternType="solid">
        <fgColor rgb="FFFFF2CC"/>
        <bgColor rgb="FFF2F2F2"/>
      </patternFill>
    </fill>
    <fill>
      <patternFill patternType="solid">
        <fgColor rgb="FF2E75B6"/>
        <bgColor rgb="FF0066CC"/>
      </patternFill>
    </fill>
    <fill>
      <patternFill patternType="solid">
        <fgColor rgb="FFE2F0D9"/>
        <bgColor rgb="FFDDEBF7"/>
      </patternFill>
    </fill>
  </fills>
  <borders count="2">
    <border>
      <left/>
      <right/>
      <top/>
      <bottom/>
      <diagonal/>
    </border>
    <border>
      <left/>
      <right/>
      <top style="medium">
        <color rgb="FF404040"/>
      </top>
      <bottom/>
      <diagonal/>
    </border>
  </borders>
  <cellStyleXfs count="1">
    <xf numFmtId="0" fontId="0" fillId="0" borderId="0"/>
  </cellStyleXfs>
  <cellXfs count="43">
    <xf numFmtId="0" fontId="0" fillId="0" borderId="0" xfId="0"/>
    <xf numFmtId="0" fontId="1" fillId="2" borderId="0" xfId="0" applyFont="1" applyFill="1" applyAlignment="1">
      <alignment vertical="top" wrapText="1"/>
    </xf>
    <xf numFmtId="0" fontId="2" fillId="3" borderId="0" xfId="0" applyFont="1" applyFill="1" applyAlignment="1">
      <alignment horizontal="center" vertical="center"/>
    </xf>
    <xf numFmtId="0" fontId="0" fillId="0" borderId="0" xfId="0" applyAlignment="1">
      <alignment vertical="top" wrapText="1"/>
    </xf>
    <xf numFmtId="3" fontId="0" fillId="0" borderId="0" xfId="0" applyNumberFormat="1" applyAlignment="1">
      <alignment vertical="top" wrapText="1"/>
    </xf>
    <xf numFmtId="0" fontId="3" fillId="4" borderId="0" xfId="0" applyFont="1" applyFill="1" applyAlignment="1">
      <alignment vertical="top" wrapText="1"/>
    </xf>
    <xf numFmtId="3" fontId="3" fillId="4" borderId="0" xfId="0" applyNumberFormat="1" applyFont="1" applyFill="1" applyAlignment="1">
      <alignment vertical="top" wrapText="1"/>
    </xf>
    <xf numFmtId="0" fontId="0" fillId="4" borderId="0" xfId="0" applyFill="1" applyAlignment="1">
      <alignment vertical="top" wrapText="1"/>
    </xf>
    <xf numFmtId="0" fontId="3" fillId="5" borderId="0" xfId="0" applyFont="1" applyFill="1" applyAlignment="1">
      <alignment vertical="top" wrapText="1"/>
    </xf>
    <xf numFmtId="0" fontId="3" fillId="5" borderId="0" xfId="0" applyFont="1" applyFill="1"/>
    <xf numFmtId="164" fontId="4" fillId="6" borderId="0" xfId="0" applyNumberFormat="1" applyFont="1" applyFill="1" applyAlignment="1">
      <alignment vertical="top" wrapText="1"/>
    </xf>
    <xf numFmtId="164" fontId="5" fillId="0" borderId="0" xfId="0" applyNumberFormat="1" applyFont="1" applyAlignment="1">
      <alignment vertical="top" wrapText="1"/>
    </xf>
    <xf numFmtId="165" fontId="5" fillId="0" borderId="0" xfId="0" applyNumberFormat="1" applyFont="1" applyAlignment="1">
      <alignment vertical="top" wrapText="1"/>
    </xf>
    <xf numFmtId="0" fontId="3" fillId="8" borderId="1" xfId="0" applyFont="1" applyFill="1" applyBorder="1"/>
    <xf numFmtId="0" fontId="3" fillId="8" borderId="1" xfId="0" applyFont="1" applyFill="1" applyBorder="1" applyAlignment="1">
      <alignment vertical="top"/>
    </xf>
    <xf numFmtId="164" fontId="3" fillId="8" borderId="1" xfId="0" applyNumberFormat="1" applyFont="1" applyFill="1" applyBorder="1" applyAlignment="1">
      <alignment vertical="top" wrapText="1"/>
    </xf>
    <xf numFmtId="164" fontId="0" fillId="0" borderId="0" xfId="0" applyNumberFormat="1" applyAlignment="1">
      <alignment vertical="top" wrapText="1"/>
    </xf>
    <xf numFmtId="0" fontId="3" fillId="8" borderId="1" xfId="0" applyFont="1" applyFill="1" applyBorder="1" applyAlignment="1">
      <alignment vertical="top" wrapText="1"/>
    </xf>
    <xf numFmtId="0" fontId="0" fillId="4" borderId="0" xfId="0" applyFill="1" applyAlignment="1">
      <alignment horizontal="right" vertical="top" wrapText="1"/>
    </xf>
    <xf numFmtId="9" fontId="0" fillId="4" borderId="0" xfId="0" applyNumberFormat="1" applyFill="1" applyAlignment="1">
      <alignment horizontal="right" vertical="top" wrapText="1"/>
    </xf>
    <xf numFmtId="0" fontId="6" fillId="0" borderId="0" xfId="0" applyFont="1"/>
    <xf numFmtId="165" fontId="7" fillId="8" borderId="1" xfId="0" applyNumberFormat="1" applyFont="1" applyFill="1" applyBorder="1" applyAlignment="1">
      <alignment vertical="top" wrapText="1"/>
    </xf>
    <xf numFmtId="0" fontId="8" fillId="7" borderId="0" xfId="0" applyFont="1" applyFill="1" applyAlignment="1">
      <alignment vertical="center"/>
    </xf>
    <xf numFmtId="0" fontId="9" fillId="0" borderId="0" xfId="0" applyFont="1"/>
    <xf numFmtId="0" fontId="0" fillId="0" borderId="0" xfId="0" applyAlignment="1">
      <alignment horizontal="center" vertical="top" wrapText="1"/>
    </xf>
    <xf numFmtId="0" fontId="0" fillId="4" borderId="0" xfId="0" applyFill="1" applyAlignment="1">
      <alignment vertical="top"/>
    </xf>
    <xf numFmtId="0" fontId="0" fillId="0" borderId="0" xfId="0" applyAlignment="1">
      <alignment vertical="top"/>
    </xf>
    <xf numFmtId="0" fontId="3" fillId="4" borderId="0" xfId="0" applyFont="1" applyFill="1" applyAlignment="1">
      <alignment vertical="top"/>
    </xf>
    <xf numFmtId="0" fontId="0" fillId="0" borderId="0" xfId="0" applyAlignment="1">
      <alignment wrapText="1"/>
    </xf>
    <xf numFmtId="0" fontId="11" fillId="0" borderId="0" xfId="0" applyFont="1"/>
    <xf numFmtId="0" fontId="12" fillId="4" borderId="0" xfId="0" applyFont="1" applyFill="1" applyAlignment="1">
      <alignment vertical="top"/>
    </xf>
    <xf numFmtId="0" fontId="14" fillId="0" borderId="0" xfId="0" applyFont="1" applyAlignment="1">
      <alignment vertical="center" wrapText="1"/>
    </xf>
    <xf numFmtId="0" fontId="0" fillId="0" borderId="0" xfId="0" applyAlignment="1">
      <alignment horizontal="left" vertical="center" wrapText="1"/>
    </xf>
    <xf numFmtId="0" fontId="6" fillId="0" borderId="0" xfId="0" applyFont="1" applyAlignment="1">
      <alignment wrapText="1"/>
    </xf>
    <xf numFmtId="0" fontId="10" fillId="0" borderId="0" xfId="0" applyFont="1" applyAlignment="1">
      <alignment horizontal="left" vertical="center" wrapText="1"/>
    </xf>
    <xf numFmtId="0" fontId="15" fillId="0" borderId="0" xfId="0" applyFont="1" applyAlignment="1">
      <alignment wrapText="1"/>
    </xf>
    <xf numFmtId="0" fontId="17" fillId="0" borderId="0" xfId="0" applyFont="1"/>
    <xf numFmtId="0" fontId="2" fillId="3" borderId="0" xfId="0" applyFont="1" applyFill="1" applyAlignment="1">
      <alignment horizontal="center" vertical="center" wrapText="1"/>
    </xf>
    <xf numFmtId="0" fontId="13" fillId="0" borderId="0" xfId="0" applyFont="1" applyAlignment="1">
      <alignment vertical="center"/>
    </xf>
    <xf numFmtId="0" fontId="1" fillId="2" borderId="0" xfId="0" applyFont="1" applyFill="1" applyAlignment="1">
      <alignment vertical="top" wrapText="1"/>
    </xf>
    <xf numFmtId="0" fontId="2" fillId="3" borderId="0" xfId="0" applyFont="1" applyFill="1" applyAlignment="1">
      <alignment horizontal="center" vertical="center"/>
    </xf>
    <xf numFmtId="0" fontId="7" fillId="8" borderId="1" xfId="0" applyFont="1" applyFill="1" applyBorder="1" applyAlignment="1">
      <alignment horizontal="left" vertical="top" wrapText="1"/>
    </xf>
    <xf numFmtId="0" fontId="3" fillId="8" borderId="1" xfId="0" applyFont="1" applyFill="1" applyBorder="1" applyAlignment="1">
      <alignment horizontal="left" vertical="top"/>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DDEBF7"/>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EBF3FB"/>
      <rgbColor rgb="FFE2F0D9"/>
      <rgbColor rgb="FFF2F2F2"/>
      <rgbColor rgb="FF99CCFF"/>
      <rgbColor rgb="FFFF99CC"/>
      <rgbColor rgb="FFCC99FF"/>
      <rgbColor rgb="FFFFCC99"/>
      <rgbColor rgb="FF2E75B6"/>
      <rgbColor rgb="FF33CCCC"/>
      <rgbColor rgb="FF99CC00"/>
      <rgbColor rgb="FFFFCC00"/>
      <rgbColor rgb="FFFF9900"/>
      <rgbColor rgb="FFFF6600"/>
      <rgbColor rgb="FF595959"/>
      <rgbColor rgb="FF9E9E9E"/>
      <rgbColor rgb="FF1F4E78"/>
      <rgbColor rgb="FF339966"/>
      <rgbColor rgb="FF003300"/>
      <rgbColor rgb="FF333300"/>
      <rgbColor rgb="FF7F4F00"/>
      <rgbColor rgb="FF993366"/>
      <rgbColor rgb="FF1F4E7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7"/>
  <sheetViews>
    <sheetView tabSelected="1" zoomScale="130" zoomScaleNormal="130" workbookViewId="0">
      <selection activeCell="A2" sqref="A2"/>
    </sheetView>
  </sheetViews>
  <sheetFormatPr defaultColWidth="8.7109375" defaultRowHeight="15"/>
  <cols>
    <col min="1" max="1" width="131.7109375" style="28" customWidth="1"/>
    <col min="2" max="2" width="100.140625" style="28" customWidth="1"/>
  </cols>
  <sheetData>
    <row r="1" spans="1:2" ht="18.75">
      <c r="A1" s="1" t="s">
        <v>153</v>
      </c>
    </row>
    <row r="3" spans="1:2" ht="45">
      <c r="A3" s="33" t="s">
        <v>0</v>
      </c>
    </row>
    <row r="6" spans="1:2" ht="18">
      <c r="A6" s="31" t="s">
        <v>1</v>
      </c>
    </row>
    <row r="7" spans="1:2">
      <c r="A7" s="28" t="s">
        <v>2</v>
      </c>
    </row>
    <row r="8" spans="1:2" ht="30">
      <c r="A8" s="34" t="s">
        <v>3</v>
      </c>
      <c r="B8" s="32"/>
    </row>
    <row r="9" spans="1:2" ht="30">
      <c r="A9" s="34" t="s">
        <v>4</v>
      </c>
      <c r="B9" s="32"/>
    </row>
    <row r="10" spans="1:2" ht="30">
      <c r="A10" s="34" t="s">
        <v>5</v>
      </c>
      <c r="B10" s="32"/>
    </row>
    <row r="11" spans="1:2" ht="23.25" customHeight="1">
      <c r="A11" s="34" t="s">
        <v>6</v>
      </c>
      <c r="B11" s="32"/>
    </row>
    <row r="12" spans="1:2" ht="33" customHeight="1">
      <c r="A12" s="34" t="s">
        <v>7</v>
      </c>
      <c r="B12" s="32"/>
    </row>
    <row r="13" spans="1:2">
      <c r="A13" s="34" t="s">
        <v>8</v>
      </c>
      <c r="B13" s="32"/>
    </row>
    <row r="14" spans="1:2" ht="30">
      <c r="A14" s="34" t="s">
        <v>9</v>
      </c>
      <c r="B14" s="32"/>
    </row>
    <row r="15" spans="1:2">
      <c r="A15" s="32"/>
    </row>
    <row r="16" spans="1:2" s="28" customFormat="1" ht="18">
      <c r="A16" s="31" t="s">
        <v>10</v>
      </c>
    </row>
    <row r="17" spans="1:1" s="28" customFormat="1" ht="30">
      <c r="A17" s="28" t="s">
        <v>11</v>
      </c>
    </row>
    <row r="18" spans="1:1" s="28" customFormat="1" ht="30">
      <c r="A18" s="28" t="s">
        <v>12</v>
      </c>
    </row>
    <row r="19" spans="1:1" s="28" customFormat="1"/>
    <row r="20" spans="1:1" s="28" customFormat="1" ht="18">
      <c r="A20" s="31" t="s">
        <v>13</v>
      </c>
    </row>
    <row r="21" spans="1:1" s="28" customFormat="1" ht="30">
      <c r="A21" s="28" t="s">
        <v>14</v>
      </c>
    </row>
    <row r="22" spans="1:1" s="28" customFormat="1" ht="45">
      <c r="A22" s="28" t="s">
        <v>15</v>
      </c>
    </row>
    <row r="23" spans="1:1" s="28" customFormat="1" ht="45">
      <c r="A23" s="28" t="s">
        <v>16</v>
      </c>
    </row>
    <row r="24" spans="1:1" s="28" customFormat="1"/>
    <row r="25" spans="1:1" s="28" customFormat="1" ht="18">
      <c r="A25" s="31" t="s">
        <v>17</v>
      </c>
    </row>
    <row r="26" spans="1:1" s="28" customFormat="1" ht="45">
      <c r="A26" s="28" t="s">
        <v>18</v>
      </c>
    </row>
    <row r="27" spans="1:1" s="28" customFormat="1">
      <c r="A27" s="28" t="s">
        <v>19</v>
      </c>
    </row>
    <row r="28" spans="1:1" s="28" customFormat="1"/>
    <row r="29" spans="1:1" s="28" customFormat="1" ht="18">
      <c r="A29" s="31" t="s">
        <v>20</v>
      </c>
    </row>
    <row r="30" spans="1:1" s="28" customFormat="1" ht="45">
      <c r="A30" s="28" t="s">
        <v>21</v>
      </c>
    </row>
    <row r="31" spans="1:1" s="28" customFormat="1" ht="18">
      <c r="A31" s="31" t="s">
        <v>22</v>
      </c>
    </row>
    <row r="32" spans="1:1" s="28" customFormat="1" ht="45">
      <c r="A32" s="28" t="s">
        <v>23</v>
      </c>
    </row>
    <row r="33" spans="1:1" s="28" customFormat="1">
      <c r="A33" s="28" t="s">
        <v>24</v>
      </c>
    </row>
    <row r="34" spans="1:1" s="28" customFormat="1">
      <c r="A34" s="32" t="s">
        <v>25</v>
      </c>
    </row>
    <row r="35" spans="1:1" s="28" customFormat="1" ht="45">
      <c r="A35" s="28" t="s">
        <v>26</v>
      </c>
    </row>
    <row r="36" spans="1:1" s="28" customFormat="1"/>
    <row r="37" spans="1:1" s="28" customFormat="1" ht="18">
      <c r="A37" s="31" t="s">
        <v>27</v>
      </c>
    </row>
    <row r="38" spans="1:1" s="28" customFormat="1" ht="60">
      <c r="A38" s="35" t="s">
        <v>28</v>
      </c>
    </row>
    <row r="39" spans="1:1" s="28" customFormat="1" ht="75">
      <c r="A39" s="32" t="s">
        <v>144</v>
      </c>
    </row>
    <row r="40" spans="1:1" s="28" customFormat="1">
      <c r="A40" s="36" t="s">
        <v>29</v>
      </c>
    </row>
    <row r="41" spans="1:1" s="28" customFormat="1"/>
    <row r="42" spans="1:1" s="28" customFormat="1" ht="18">
      <c r="A42" s="31" t="s">
        <v>30</v>
      </c>
    </row>
    <row r="43" spans="1:1" s="28" customFormat="1" ht="30">
      <c r="A43" s="28" t="s">
        <v>31</v>
      </c>
    </row>
    <row r="44" spans="1:1" s="28" customFormat="1" ht="30">
      <c r="A44" s="28" t="s">
        <v>32</v>
      </c>
    </row>
    <row r="45" spans="1:1" s="28" customFormat="1"/>
    <row r="46" spans="1:1" s="28" customFormat="1" ht="18">
      <c r="A46" s="31" t="s">
        <v>33</v>
      </c>
    </row>
    <row r="47" spans="1:1" s="28" customFormat="1" ht="60">
      <c r="A47" s="28" t="s">
        <v>34</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7"/>
  <sheetViews>
    <sheetView zoomScale="145" zoomScaleNormal="145" workbookViewId="0">
      <pane ySplit="2" topLeftCell="A3" activePane="bottomLeft" state="frozen"/>
      <selection activeCell="B1" sqref="B1"/>
      <selection pane="bottomLeft" activeCell="B27" sqref="B27"/>
    </sheetView>
  </sheetViews>
  <sheetFormatPr defaultColWidth="8.7109375" defaultRowHeight="15"/>
  <cols>
    <col min="1" max="1" width="35.140625" customWidth="1"/>
    <col min="2" max="2" width="23.140625" bestFit="1" customWidth="1"/>
    <col min="3" max="5" width="13" customWidth="1"/>
    <col min="6" max="6" width="16" customWidth="1"/>
    <col min="7" max="7" width="17.28515625" customWidth="1"/>
    <col min="8" max="8" width="25" bestFit="1" customWidth="1"/>
    <col min="9" max="9" width="40" customWidth="1"/>
  </cols>
  <sheetData>
    <row r="1" spans="1:8" ht="18.75">
      <c r="A1" s="39" t="s">
        <v>35</v>
      </c>
      <c r="B1" s="39"/>
      <c r="C1" s="39"/>
      <c r="D1" s="39"/>
      <c r="E1" s="39"/>
      <c r="F1" s="39"/>
    </row>
    <row r="3" spans="1:8">
      <c r="A3" s="2" t="s">
        <v>36</v>
      </c>
      <c r="B3" s="2" t="s">
        <v>37</v>
      </c>
      <c r="C3" s="2" t="s">
        <v>38</v>
      </c>
      <c r="D3" s="2" t="s">
        <v>39</v>
      </c>
      <c r="E3" s="2" t="s">
        <v>40</v>
      </c>
      <c r="F3" s="40" t="s">
        <v>41</v>
      </c>
      <c r="G3" s="40"/>
      <c r="H3" s="40"/>
    </row>
    <row r="4" spans="1:8">
      <c r="A4" s="3" t="s">
        <v>42</v>
      </c>
      <c r="B4" s="4">
        <f>SUM(C4:D4)</f>
        <v>363</v>
      </c>
      <c r="C4" s="4">
        <v>233</v>
      </c>
      <c r="D4" s="4">
        <v>130</v>
      </c>
      <c r="E4" s="3" t="s">
        <v>43</v>
      </c>
      <c r="F4" s="26"/>
    </row>
    <row r="5" spans="1:8">
      <c r="A5" s="3"/>
      <c r="B5" s="4"/>
      <c r="C5" s="4"/>
      <c r="D5" s="4"/>
      <c r="E5" s="3"/>
      <c r="F5" s="26"/>
    </row>
    <row r="6" spans="1:8">
      <c r="A6" s="3" t="s">
        <v>44</v>
      </c>
      <c r="B6" s="4">
        <f>SUM(C6:D6)</f>
        <v>382</v>
      </c>
      <c r="C6" s="4">
        <f>171+85+13</f>
        <v>269</v>
      </c>
      <c r="D6" s="4">
        <f>80+33</f>
        <v>113</v>
      </c>
      <c r="E6" s="3" t="s">
        <v>43</v>
      </c>
      <c r="F6" s="26"/>
    </row>
    <row r="7" spans="1:8">
      <c r="A7" s="3" t="s">
        <v>45</v>
      </c>
      <c r="B7" s="4">
        <f>SUM(C7:D7)</f>
        <v>150</v>
      </c>
      <c r="C7" s="4">
        <v>100</v>
      </c>
      <c r="D7" s="4">
        <v>50</v>
      </c>
      <c r="E7" s="3" t="s">
        <v>43</v>
      </c>
      <c r="F7" s="26" t="s">
        <v>46</v>
      </c>
    </row>
    <row r="8" spans="1:8">
      <c r="A8" s="3" t="s">
        <v>47</v>
      </c>
      <c r="B8" s="4">
        <f>SUM(C8:D8)</f>
        <v>4</v>
      </c>
      <c r="C8">
        <v>4</v>
      </c>
      <c r="D8">
        <v>0</v>
      </c>
      <c r="E8" s="3" t="s">
        <v>43</v>
      </c>
      <c r="F8" s="26"/>
    </row>
    <row r="9" spans="1:8">
      <c r="A9" s="3" t="s">
        <v>48</v>
      </c>
      <c r="B9" s="4">
        <f>SUM(C9:D9)</f>
        <v>30</v>
      </c>
      <c r="C9" s="4">
        <v>13</v>
      </c>
      <c r="D9" s="4">
        <v>17</v>
      </c>
      <c r="E9" s="3" t="s">
        <v>43</v>
      </c>
      <c r="F9" s="26" t="s">
        <v>147</v>
      </c>
    </row>
    <row r="10" spans="1:8">
      <c r="A10" s="5" t="s">
        <v>49</v>
      </c>
      <c r="B10" s="6">
        <f>SUM(B6:B8)</f>
        <v>536</v>
      </c>
      <c r="C10" s="6">
        <f>SUM(C6:C9)</f>
        <v>386</v>
      </c>
      <c r="D10" s="6">
        <f>SUM(D6:D9)</f>
        <v>180</v>
      </c>
      <c r="E10" s="5" t="s">
        <v>43</v>
      </c>
      <c r="F10" s="27" t="s">
        <v>50</v>
      </c>
      <c r="G10" s="27"/>
      <c r="H10" s="27"/>
    </row>
    <row r="11" spans="1:8">
      <c r="A11" s="5"/>
      <c r="B11" s="6"/>
      <c r="C11" s="6"/>
      <c r="D11" s="6"/>
      <c r="E11" s="5"/>
      <c r="F11" s="27"/>
      <c r="G11" s="27"/>
      <c r="H11" s="27"/>
    </row>
    <row r="12" spans="1:8">
      <c r="A12" s="3" t="s">
        <v>51</v>
      </c>
      <c r="B12" s="4">
        <f>SUM(C12:D12)</f>
        <v>40</v>
      </c>
      <c r="C12" s="4">
        <f>15+6+2</f>
        <v>23</v>
      </c>
      <c r="D12" s="4">
        <f>9+5+3</f>
        <v>17</v>
      </c>
      <c r="E12" s="3" t="s">
        <v>43</v>
      </c>
      <c r="F12" s="26" t="s">
        <v>52</v>
      </c>
    </row>
    <row r="13" spans="1:8">
      <c r="A13" s="3" t="s">
        <v>53</v>
      </c>
      <c r="B13" s="4">
        <f>SUM(C13:D13)</f>
        <v>19</v>
      </c>
      <c r="C13" s="4">
        <v>8</v>
      </c>
      <c r="D13" s="4">
        <v>11</v>
      </c>
      <c r="E13" s="3" t="s">
        <v>43</v>
      </c>
      <c r="F13" s="26" t="s">
        <v>52</v>
      </c>
    </row>
    <row r="14" spans="1:8">
      <c r="A14" s="3" t="s">
        <v>54</v>
      </c>
      <c r="B14" s="4">
        <f>SUM(C14:D14)</f>
        <v>140</v>
      </c>
      <c r="C14" s="4">
        <f>61+41</f>
        <v>102</v>
      </c>
      <c r="D14" s="4">
        <f>27+11</f>
        <v>38</v>
      </c>
      <c r="E14" s="3" t="s">
        <v>43</v>
      </c>
      <c r="F14" s="26" t="s">
        <v>52</v>
      </c>
    </row>
    <row r="16" spans="1:8" ht="15" customHeight="1">
      <c r="A16" s="7" t="s">
        <v>148</v>
      </c>
      <c r="B16" s="18" t="s">
        <v>55</v>
      </c>
      <c r="C16" s="19" t="s">
        <v>56</v>
      </c>
      <c r="D16" s="19" t="s">
        <v>56</v>
      </c>
      <c r="E16" s="7" t="s">
        <v>57</v>
      </c>
      <c r="F16" s="30"/>
      <c r="G16" s="27"/>
      <c r="H16" s="27"/>
    </row>
    <row r="18" spans="1:4">
      <c r="A18" s="8" t="s">
        <v>58</v>
      </c>
      <c r="B18" s="9"/>
      <c r="C18" s="9"/>
      <c r="D18" s="9"/>
    </row>
    <row r="19" spans="1:4">
      <c r="A19" s="3" t="s">
        <v>59</v>
      </c>
      <c r="B19" s="4">
        <v>40</v>
      </c>
    </row>
    <row r="20" spans="1:4">
      <c r="A20" s="3" t="s">
        <v>60</v>
      </c>
      <c r="B20" s="4">
        <v>32</v>
      </c>
    </row>
    <row r="21" spans="1:4">
      <c r="A21" s="3" t="s">
        <v>61</v>
      </c>
      <c r="B21" s="4">
        <v>24</v>
      </c>
    </row>
    <row r="22" spans="1:4">
      <c r="A22" s="3" t="s">
        <v>62</v>
      </c>
      <c r="B22" s="4">
        <v>16</v>
      </c>
    </row>
    <row r="23" spans="1:4" ht="30">
      <c r="A23" s="3" t="s">
        <v>63</v>
      </c>
      <c r="B23" s="4">
        <v>8</v>
      </c>
    </row>
    <row r="25" spans="1:4">
      <c r="A25" s="7" t="s">
        <v>64</v>
      </c>
      <c r="B25" s="25" t="s">
        <v>65</v>
      </c>
      <c r="C25" s="25"/>
      <c r="D25" s="7"/>
    </row>
    <row r="26" spans="1:4">
      <c r="A26" s="3" t="s">
        <v>66</v>
      </c>
      <c r="B26" s="3">
        <v>7</v>
      </c>
      <c r="C26" s="3" t="s">
        <v>67</v>
      </c>
    </row>
    <row r="27" spans="1:4">
      <c r="A27" s="3"/>
      <c r="B27" s="3"/>
      <c r="C27" s="3"/>
    </row>
  </sheetData>
  <mergeCells count="2">
    <mergeCell ref="A1:F1"/>
    <mergeCell ref="F3:H3"/>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4"/>
  <sheetViews>
    <sheetView zoomScaleNormal="100" workbookViewId="0">
      <pane ySplit="2" topLeftCell="A3" activePane="bottomLeft" state="frozen"/>
      <selection pane="bottomLeft" activeCell="D18" sqref="D18"/>
    </sheetView>
  </sheetViews>
  <sheetFormatPr defaultColWidth="8.7109375" defaultRowHeight="15"/>
  <cols>
    <col min="1" max="1" width="3.42578125" customWidth="1"/>
    <col min="2" max="2" width="18.28515625" customWidth="1"/>
    <col min="3" max="3" width="17.42578125" customWidth="1"/>
    <col min="4" max="4" width="69" customWidth="1"/>
    <col min="5" max="5" width="11.7109375" bestFit="1" customWidth="1"/>
    <col min="6" max="6" width="7.140625" customWidth="1"/>
    <col min="7" max="7" width="16.140625" bestFit="1" customWidth="1"/>
    <col min="8" max="10" width="18" customWidth="1"/>
    <col min="11" max="11" width="12.85546875" bestFit="1" customWidth="1"/>
    <col min="12" max="12" width="32.85546875" customWidth="1"/>
  </cols>
  <sheetData>
    <row r="1" spans="1:12" ht="18.75">
      <c r="A1" s="39" t="s">
        <v>68</v>
      </c>
      <c r="B1" s="39"/>
      <c r="C1" s="39"/>
      <c r="D1" s="39"/>
      <c r="E1" s="39"/>
      <c r="F1" s="39"/>
      <c r="G1" s="39"/>
      <c r="H1" s="39"/>
      <c r="I1" s="39"/>
      <c r="J1" s="39"/>
      <c r="K1" s="39"/>
      <c r="L1" s="39"/>
    </row>
    <row r="2" spans="1:12" ht="60">
      <c r="A2" s="2" t="s">
        <v>69</v>
      </c>
      <c r="B2" s="2" t="s">
        <v>70</v>
      </c>
      <c r="C2" s="2" t="s">
        <v>36</v>
      </c>
      <c r="D2" s="2" t="s">
        <v>71</v>
      </c>
      <c r="E2" s="2" t="s">
        <v>40</v>
      </c>
      <c r="F2" s="37" t="s">
        <v>72</v>
      </c>
      <c r="G2" s="37" t="s">
        <v>73</v>
      </c>
      <c r="H2" s="2" t="s">
        <v>74</v>
      </c>
      <c r="I2" s="2" t="s">
        <v>75</v>
      </c>
      <c r="J2" s="2" t="s">
        <v>76</v>
      </c>
      <c r="K2" s="37" t="s">
        <v>77</v>
      </c>
      <c r="L2" s="2" t="s">
        <v>78</v>
      </c>
    </row>
    <row r="3" spans="1:12">
      <c r="A3" s="3">
        <v>1</v>
      </c>
      <c r="B3" s="3" t="s">
        <v>145</v>
      </c>
      <c r="C3" s="3" t="s">
        <v>42</v>
      </c>
      <c r="D3" s="3" t="s">
        <v>79</v>
      </c>
      <c r="E3" s="3" t="s">
        <v>80</v>
      </c>
      <c r="F3" s="4">
        <f>'Uitgangspunten en aantallen'!B4</f>
        <v>363</v>
      </c>
      <c r="G3" s="10"/>
      <c r="H3" s="12">
        <f t="shared" ref="H3:H12" si="0">F3*G3</f>
        <v>0</v>
      </c>
      <c r="I3" s="12">
        <f t="shared" ref="I3:I12" si="1">H3*12</f>
        <v>0</v>
      </c>
      <c r="J3" s="12">
        <f>I3*'Uitgangspunten en aantallen'!$B$26</f>
        <v>0</v>
      </c>
      <c r="K3" s="24" t="s">
        <v>81</v>
      </c>
      <c r="L3" s="10"/>
    </row>
    <row r="4" spans="1:12">
      <c r="A4" s="3">
        <v>2</v>
      </c>
      <c r="B4" s="3" t="s">
        <v>145</v>
      </c>
      <c r="C4" s="3" t="s">
        <v>82</v>
      </c>
      <c r="D4" s="3" t="s">
        <v>83</v>
      </c>
      <c r="E4" s="3" t="s">
        <v>84</v>
      </c>
      <c r="F4" s="4">
        <f>'Uitgangspunten en aantallen'!B6</f>
        <v>382</v>
      </c>
      <c r="G4" s="10"/>
      <c r="H4" s="12">
        <f t="shared" si="0"/>
        <v>0</v>
      </c>
      <c r="I4" s="12">
        <f t="shared" si="1"/>
        <v>0</v>
      </c>
      <c r="J4" s="12">
        <f>I4*'Uitgangspunten en aantallen'!$B$26</f>
        <v>0</v>
      </c>
      <c r="K4" s="24" t="s">
        <v>81</v>
      </c>
      <c r="L4" s="10"/>
    </row>
    <row r="5" spans="1:12">
      <c r="A5" s="3">
        <v>3</v>
      </c>
      <c r="B5" s="3" t="s">
        <v>145</v>
      </c>
      <c r="C5" s="3" t="s">
        <v>47</v>
      </c>
      <c r="D5" s="3" t="s">
        <v>85</v>
      </c>
      <c r="E5" s="3" t="s">
        <v>84</v>
      </c>
      <c r="F5" s="4">
        <f>'Uitgangspunten en aantallen'!B8</f>
        <v>4</v>
      </c>
      <c r="G5" s="10"/>
      <c r="H5" s="12">
        <f t="shared" si="0"/>
        <v>0</v>
      </c>
      <c r="I5" s="12">
        <f t="shared" si="1"/>
        <v>0</v>
      </c>
      <c r="J5" s="12">
        <f>I5*'Uitgangspunten en aantallen'!$B$26</f>
        <v>0</v>
      </c>
      <c r="K5" s="24" t="s">
        <v>81</v>
      </c>
      <c r="L5" s="10"/>
    </row>
    <row r="6" spans="1:12">
      <c r="A6" s="3">
        <v>4</v>
      </c>
      <c r="B6" s="3" t="s">
        <v>145</v>
      </c>
      <c r="C6" s="3" t="s">
        <v>86</v>
      </c>
      <c r="D6" s="3" t="s">
        <v>87</v>
      </c>
      <c r="E6" s="3" t="s">
        <v>84</v>
      </c>
      <c r="F6" s="4">
        <f>'Uitgangspunten en aantallen'!B7</f>
        <v>150</v>
      </c>
      <c r="G6" s="10"/>
      <c r="H6" s="12">
        <f t="shared" si="0"/>
        <v>0</v>
      </c>
      <c r="I6" s="12">
        <f t="shared" si="1"/>
        <v>0</v>
      </c>
      <c r="J6" s="12">
        <f>I6*'Uitgangspunten en aantallen'!$B$26</f>
        <v>0</v>
      </c>
      <c r="K6" s="24" t="s">
        <v>81</v>
      </c>
      <c r="L6" s="10"/>
    </row>
    <row r="7" spans="1:12">
      <c r="A7" s="3">
        <v>5</v>
      </c>
      <c r="B7" s="3" t="s">
        <v>145</v>
      </c>
      <c r="C7" s="3" t="s">
        <v>48</v>
      </c>
      <c r="D7" s="3" t="s">
        <v>88</v>
      </c>
      <c r="E7" s="3" t="s">
        <v>84</v>
      </c>
      <c r="F7" s="4">
        <f>'Uitgangspunten en aantallen'!B9</f>
        <v>30</v>
      </c>
      <c r="G7" s="10"/>
      <c r="H7" s="12">
        <f t="shared" si="0"/>
        <v>0</v>
      </c>
      <c r="I7" s="12">
        <f t="shared" si="1"/>
        <v>0</v>
      </c>
      <c r="J7" s="12">
        <f>I7*'Uitgangspunten en aantallen'!$B$26</f>
        <v>0</v>
      </c>
      <c r="K7" s="24" t="s">
        <v>81</v>
      </c>
      <c r="L7" s="10"/>
    </row>
    <row r="8" spans="1:12">
      <c r="A8" s="3">
        <v>6</v>
      </c>
      <c r="B8" s="3" t="s">
        <v>145</v>
      </c>
      <c r="C8" s="3" t="s">
        <v>51</v>
      </c>
      <c r="D8" s="3" t="s">
        <v>89</v>
      </c>
      <c r="E8" s="3" t="s">
        <v>90</v>
      </c>
      <c r="F8" s="4">
        <f>'Uitgangspunten en aantallen'!B12</f>
        <v>40</v>
      </c>
      <c r="G8" s="10"/>
      <c r="H8" s="12">
        <f t="shared" si="0"/>
        <v>0</v>
      </c>
      <c r="I8" s="12">
        <f t="shared" si="1"/>
        <v>0</v>
      </c>
      <c r="J8" s="12">
        <f>I8*'Uitgangspunten en aantallen'!$B$26</f>
        <v>0</v>
      </c>
      <c r="K8" s="24" t="s">
        <v>81</v>
      </c>
      <c r="L8" s="10"/>
    </row>
    <row r="9" spans="1:12">
      <c r="A9" s="3">
        <v>7</v>
      </c>
      <c r="B9" s="3" t="s">
        <v>145</v>
      </c>
      <c r="C9" s="3" t="s">
        <v>53</v>
      </c>
      <c r="D9" s="3" t="s">
        <v>91</v>
      </c>
      <c r="E9" s="3" t="s">
        <v>92</v>
      </c>
      <c r="F9" s="4">
        <f>'Uitgangspunten en aantallen'!B13</f>
        <v>19</v>
      </c>
      <c r="G9" s="10"/>
      <c r="H9" s="12">
        <f t="shared" si="0"/>
        <v>0</v>
      </c>
      <c r="I9" s="12">
        <f t="shared" si="1"/>
        <v>0</v>
      </c>
      <c r="J9" s="12">
        <f>I9*'Uitgangspunten en aantallen'!$B$26</f>
        <v>0</v>
      </c>
      <c r="K9" s="24" t="s">
        <v>81</v>
      </c>
      <c r="L9" s="10"/>
    </row>
    <row r="10" spans="1:12">
      <c r="A10" s="3">
        <v>8</v>
      </c>
      <c r="B10" s="3" t="s">
        <v>145</v>
      </c>
      <c r="C10" s="3" t="s">
        <v>54</v>
      </c>
      <c r="D10" s="3" t="s">
        <v>93</v>
      </c>
      <c r="E10" s="3" t="s">
        <v>94</v>
      </c>
      <c r="F10" s="4">
        <f>'Uitgangspunten en aantallen'!B14</f>
        <v>140</v>
      </c>
      <c r="G10" s="10"/>
      <c r="H10" s="12">
        <f t="shared" si="0"/>
        <v>0</v>
      </c>
      <c r="I10" s="12">
        <f t="shared" si="1"/>
        <v>0</v>
      </c>
      <c r="J10" s="12">
        <f>I10*'Uitgangspunten en aantallen'!$B$26</f>
        <v>0</v>
      </c>
      <c r="K10" s="24" t="s">
        <v>81</v>
      </c>
      <c r="L10" s="10"/>
    </row>
    <row r="11" spans="1:12">
      <c r="A11" s="3">
        <v>9</v>
      </c>
      <c r="B11" s="3" t="s">
        <v>145</v>
      </c>
      <c r="C11" s="3" t="s">
        <v>95</v>
      </c>
      <c r="D11" s="3" t="s">
        <v>96</v>
      </c>
      <c r="E11" s="3" t="s">
        <v>80</v>
      </c>
      <c r="F11" s="4">
        <f>'Uitgangspunten en aantallen'!B4</f>
        <v>363</v>
      </c>
      <c r="G11" s="10"/>
      <c r="H11" s="12">
        <f t="shared" si="0"/>
        <v>0</v>
      </c>
      <c r="I11" s="12">
        <f t="shared" si="1"/>
        <v>0</v>
      </c>
      <c r="J11" s="12">
        <f>I11*'Uitgangspunten en aantallen'!$B$26</f>
        <v>0</v>
      </c>
      <c r="K11" s="24" t="s">
        <v>81</v>
      </c>
      <c r="L11" s="10"/>
    </row>
    <row r="12" spans="1:12">
      <c r="A12" s="3">
        <v>10</v>
      </c>
      <c r="B12" s="3" t="s">
        <v>145</v>
      </c>
      <c r="C12" s="3" t="s">
        <v>97</v>
      </c>
      <c r="D12" s="3" t="s">
        <v>98</v>
      </c>
      <c r="E12" s="3" t="s">
        <v>80</v>
      </c>
      <c r="F12" s="4">
        <f>'Uitgangspunten en aantallen'!B4</f>
        <v>363</v>
      </c>
      <c r="G12" s="10"/>
      <c r="H12" s="12">
        <f t="shared" si="0"/>
        <v>0</v>
      </c>
      <c r="I12" s="12">
        <f t="shared" si="1"/>
        <v>0</v>
      </c>
      <c r="J12" s="12">
        <f>I12*'Uitgangspunten en aantallen'!$B$26</f>
        <v>0</v>
      </c>
      <c r="K12" s="24" t="s">
        <v>81</v>
      </c>
      <c r="L12" s="10"/>
    </row>
    <row r="13" spans="1:12">
      <c r="A13" s="3"/>
      <c r="B13" s="3"/>
      <c r="C13" s="3"/>
      <c r="D13" s="3"/>
      <c r="E13" s="3"/>
      <c r="F13" s="4"/>
      <c r="G13" s="10"/>
      <c r="H13" s="11"/>
      <c r="I13" s="11"/>
      <c r="J13" s="11"/>
      <c r="K13" s="24"/>
      <c r="L13" s="10"/>
    </row>
    <row r="14" spans="1:12" ht="45">
      <c r="A14" s="3">
        <v>21</v>
      </c>
      <c r="B14" s="3" t="s">
        <v>99</v>
      </c>
      <c r="C14" s="28" t="s">
        <v>100</v>
      </c>
      <c r="D14" s="28" t="s">
        <v>101</v>
      </c>
      <c r="E14" s="3" t="s">
        <v>102</v>
      </c>
      <c r="F14" s="4">
        <v>1</v>
      </c>
      <c r="G14" s="10">
        <v>0</v>
      </c>
      <c r="H14" s="12">
        <f>F14*G14</f>
        <v>0</v>
      </c>
      <c r="I14" s="12">
        <f>H14*12</f>
        <v>0</v>
      </c>
      <c r="J14" s="12">
        <f>I14*'Uitgangspunten en aantallen'!$B$26</f>
        <v>0</v>
      </c>
      <c r="K14" s="24" t="s">
        <v>81</v>
      </c>
      <c r="L14" s="10"/>
    </row>
    <row r="15" spans="1:12" ht="15.75" thickBot="1"/>
    <row r="16" spans="1:12" s="20" customFormat="1">
      <c r="B16" s="41" t="s">
        <v>103</v>
      </c>
      <c r="C16" s="41"/>
      <c r="D16" s="13"/>
      <c r="E16" s="13"/>
      <c r="F16" s="13"/>
      <c r="G16" s="13"/>
      <c r="H16" s="21">
        <f>SUM(H3:H14)</f>
        <v>0</v>
      </c>
      <c r="I16" s="21">
        <f>SUM(I3:I14)</f>
        <v>0</v>
      </c>
      <c r="J16" s="21">
        <f>SUM(J3:J14)</f>
        <v>0</v>
      </c>
      <c r="K16" s="13"/>
      <c r="L16" s="13"/>
    </row>
    <row r="18" spans="2:4" ht="75">
      <c r="B18" s="38" t="s">
        <v>149</v>
      </c>
      <c r="D18" s="28" t="s">
        <v>150</v>
      </c>
    </row>
    <row r="23" spans="2:4">
      <c r="D23" s="28"/>
    </row>
    <row r="24" spans="2:4">
      <c r="D24" s="28"/>
    </row>
  </sheetData>
  <mergeCells count="2">
    <mergeCell ref="A1:L1"/>
    <mergeCell ref="B16:C16"/>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E3696-C92D-44F0-8AB1-931065A52A25}">
  <dimension ref="A1:L7"/>
  <sheetViews>
    <sheetView workbookViewId="0">
      <selection activeCell="C17" sqref="C17:C22"/>
    </sheetView>
  </sheetViews>
  <sheetFormatPr defaultRowHeight="15"/>
  <cols>
    <col min="1" max="1" width="5.5703125" customWidth="1"/>
    <col min="2" max="2" width="31.5703125" bestFit="1" customWidth="1"/>
    <col min="3" max="3" width="22.42578125" customWidth="1"/>
    <col min="4" max="4" width="56.140625" bestFit="1" customWidth="1"/>
    <col min="5" max="5" width="8.5703125" bestFit="1" customWidth="1"/>
    <col min="6" max="6" width="6.7109375" bestFit="1" customWidth="1"/>
    <col min="7" max="7" width="11.28515625" customWidth="1"/>
    <col min="8" max="8" width="16.28515625" bestFit="1" customWidth="1"/>
    <col min="9" max="9" width="13.5703125" bestFit="1" customWidth="1"/>
    <col min="10" max="10" width="8.5703125" bestFit="1" customWidth="1"/>
    <col min="11" max="11" width="8.7109375" customWidth="1"/>
    <col min="12" max="12" width="10.85546875" bestFit="1" customWidth="1"/>
  </cols>
  <sheetData>
    <row r="1" spans="1:12" s="23" customFormat="1" ht="18.75">
      <c r="A1" s="22" t="s">
        <v>104</v>
      </c>
      <c r="B1" s="22"/>
      <c r="C1" s="22"/>
      <c r="D1" s="22"/>
      <c r="E1" s="22"/>
      <c r="F1" s="22"/>
      <c r="G1" s="22"/>
      <c r="H1" s="22"/>
      <c r="I1" s="22"/>
      <c r="J1" s="22"/>
      <c r="K1" s="22"/>
      <c r="L1" s="22"/>
    </row>
    <row r="2" spans="1:12" s="20" customFormat="1" ht="90">
      <c r="A2" s="2" t="s">
        <v>69</v>
      </c>
      <c r="B2" s="2" t="s">
        <v>70</v>
      </c>
      <c r="C2" s="2" t="s">
        <v>36</v>
      </c>
      <c r="D2" s="2" t="s">
        <v>71</v>
      </c>
      <c r="E2" s="2" t="s">
        <v>40</v>
      </c>
      <c r="F2" s="37" t="s">
        <v>72</v>
      </c>
      <c r="G2" s="37" t="s">
        <v>73</v>
      </c>
      <c r="H2" s="2" t="s">
        <v>74</v>
      </c>
      <c r="I2" s="2" t="s">
        <v>75</v>
      </c>
      <c r="J2" s="2" t="s">
        <v>76</v>
      </c>
      <c r="K2" s="37" t="s">
        <v>77</v>
      </c>
      <c r="L2" s="2" t="s">
        <v>78</v>
      </c>
    </row>
    <row r="3" spans="1:12" s="20" customFormat="1" ht="60">
      <c r="A3" s="3">
        <v>22</v>
      </c>
      <c r="B3" s="3" t="s">
        <v>99</v>
      </c>
      <c r="C3" s="28" t="s">
        <v>105</v>
      </c>
      <c r="D3" s="28" t="s">
        <v>106</v>
      </c>
      <c r="E3" s="4" t="s">
        <v>102</v>
      </c>
      <c r="F3" s="4">
        <v>1</v>
      </c>
      <c r="G3" s="10"/>
      <c r="H3" s="12">
        <f>F3*G3</f>
        <v>0</v>
      </c>
      <c r="I3" s="12">
        <f>H3*12</f>
        <v>0</v>
      </c>
      <c r="J3" s="12">
        <f>I3*'Uitgangspunten en aantallen'!$B$26</f>
        <v>0</v>
      </c>
      <c r="K3" s="24" t="s">
        <v>81</v>
      </c>
      <c r="L3" s="3" t="s">
        <v>107</v>
      </c>
    </row>
    <row r="4" spans="1:12" ht="15.75" thickBot="1">
      <c r="D4" s="29"/>
    </row>
    <row r="5" spans="1:12" s="20" customFormat="1">
      <c r="B5" s="41" t="s">
        <v>108</v>
      </c>
      <c r="C5" s="41"/>
      <c r="D5" s="13"/>
      <c r="E5" s="13"/>
      <c r="F5" s="13"/>
      <c r="G5" s="13"/>
      <c r="H5" s="21">
        <f>SUM(H3)</f>
        <v>0</v>
      </c>
      <c r="I5" s="21">
        <f>SUM(I3)</f>
        <v>0</v>
      </c>
      <c r="J5" s="21">
        <f>SUM(J3)</f>
        <v>0</v>
      </c>
      <c r="K5" s="13"/>
      <c r="L5" s="13"/>
    </row>
    <row r="6" spans="1:12">
      <c r="D6" s="29"/>
    </row>
    <row r="7" spans="1:12" ht="75">
      <c r="B7" s="38" t="s">
        <v>151</v>
      </c>
      <c r="D7" s="28" t="s">
        <v>152</v>
      </c>
    </row>
  </sheetData>
  <mergeCells count="1">
    <mergeCell ref="B5:C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7"/>
  <sheetViews>
    <sheetView zoomScaleNormal="100" workbookViewId="0">
      <pane ySplit="2" topLeftCell="A3" activePane="bottomLeft" state="frozen"/>
      <selection pane="bottomLeft" activeCell="E4" sqref="E4"/>
    </sheetView>
  </sheetViews>
  <sheetFormatPr defaultColWidth="8.7109375" defaultRowHeight="15"/>
  <cols>
    <col min="1" max="1" width="3.42578125" customWidth="1"/>
    <col min="2" max="2" width="22.85546875" customWidth="1"/>
    <col min="3" max="3" width="63.5703125" customWidth="1"/>
    <col min="4" max="4" width="9.7109375" customWidth="1"/>
    <col min="5" max="5" width="11.28515625" customWidth="1"/>
    <col min="6" max="6" width="12.85546875" bestFit="1" customWidth="1"/>
    <col min="7" max="7" width="18" customWidth="1"/>
    <col min="8" max="8" width="14.85546875" bestFit="1" customWidth="1"/>
  </cols>
  <sheetData>
    <row r="1" spans="1:8" ht="18.75" customHeight="1">
      <c r="A1" s="39" t="s">
        <v>109</v>
      </c>
      <c r="B1" s="39"/>
      <c r="C1" s="39"/>
      <c r="D1" s="39"/>
      <c r="E1" s="39"/>
      <c r="F1" s="39"/>
      <c r="G1" s="39"/>
      <c r="H1" s="39"/>
    </row>
    <row r="3" spans="1:8" ht="30">
      <c r="A3" s="2" t="s">
        <v>69</v>
      </c>
      <c r="B3" s="2" t="s">
        <v>110</v>
      </c>
      <c r="C3" s="2" t="s">
        <v>71</v>
      </c>
      <c r="D3" s="2" t="s">
        <v>111</v>
      </c>
      <c r="E3" s="2" t="s">
        <v>112</v>
      </c>
      <c r="F3" s="37" t="s">
        <v>77</v>
      </c>
      <c r="G3" s="2" t="s">
        <v>78</v>
      </c>
      <c r="H3" s="37" t="s">
        <v>113</v>
      </c>
    </row>
    <row r="4" spans="1:8" ht="30" customHeight="1">
      <c r="A4" s="3">
        <v>1</v>
      </c>
      <c r="B4" s="3" t="s">
        <v>114</v>
      </c>
      <c r="C4" s="3" t="s">
        <v>115</v>
      </c>
      <c r="D4" s="3" t="s">
        <v>116</v>
      </c>
      <c r="E4" s="10"/>
      <c r="F4" s="24" t="s">
        <v>81</v>
      </c>
      <c r="G4" s="24" t="s">
        <v>117</v>
      </c>
      <c r="H4" s="24" t="s">
        <v>81</v>
      </c>
    </row>
    <row r="5" spans="1:8" ht="30" customHeight="1">
      <c r="A5" s="3">
        <v>2</v>
      </c>
      <c r="B5" s="3" t="s">
        <v>118</v>
      </c>
      <c r="C5" s="3" t="s">
        <v>119</v>
      </c>
      <c r="D5" s="3" t="s">
        <v>116</v>
      </c>
      <c r="E5" s="10"/>
      <c r="F5" s="24" t="s">
        <v>81</v>
      </c>
      <c r="G5" s="24" t="s">
        <v>120</v>
      </c>
      <c r="H5" s="24" t="s">
        <v>81</v>
      </c>
    </row>
    <row r="7" spans="1:8" ht="15" customHeight="1">
      <c r="B7" s="14" t="s">
        <v>121</v>
      </c>
      <c r="C7" s="13"/>
      <c r="D7" s="13"/>
      <c r="E7" s="15">
        <f>SUM(E4:E5)</f>
        <v>0</v>
      </c>
      <c r="F7" s="13"/>
      <c r="G7" s="13"/>
      <c r="H7" s="13"/>
    </row>
  </sheetData>
  <mergeCells count="1">
    <mergeCell ref="A1:H1"/>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
  <sheetViews>
    <sheetView zoomScale="120" zoomScaleNormal="120" workbookViewId="0">
      <pane ySplit="2" topLeftCell="A3" activePane="bottomLeft" state="frozen"/>
      <selection pane="bottomLeft" activeCell="C4" sqref="C4:C8"/>
    </sheetView>
  </sheetViews>
  <sheetFormatPr defaultColWidth="8.7109375" defaultRowHeight="15"/>
  <cols>
    <col min="1" max="1" width="3.42578125" customWidth="1"/>
    <col min="2" max="2" width="36.140625" bestFit="1" customWidth="1"/>
    <col min="3" max="3" width="12.140625" bestFit="1" customWidth="1"/>
    <col min="4" max="4" width="12.5703125" bestFit="1" customWidth="1"/>
    <col min="5" max="5" width="16.140625" bestFit="1" customWidth="1"/>
    <col min="6" max="6" width="12.85546875" bestFit="1" customWidth="1"/>
    <col min="7" max="7" width="20.140625" customWidth="1"/>
    <col min="8" max="8" width="14.85546875" bestFit="1" customWidth="1"/>
  </cols>
  <sheetData>
    <row r="1" spans="1:8" ht="18.75">
      <c r="A1" s="39" t="s">
        <v>122</v>
      </c>
      <c r="B1" s="39"/>
      <c r="C1" s="39"/>
      <c r="D1" s="39"/>
      <c r="E1" s="39"/>
      <c r="F1" s="39"/>
      <c r="G1" s="39"/>
      <c r="H1" s="39"/>
    </row>
    <row r="3" spans="1:8" ht="30">
      <c r="A3" s="2" t="s">
        <v>69</v>
      </c>
      <c r="B3" s="2" t="s">
        <v>123</v>
      </c>
      <c r="C3" s="2" t="s">
        <v>124</v>
      </c>
      <c r="D3" s="37" t="s">
        <v>125</v>
      </c>
      <c r="E3" s="2" t="s">
        <v>126</v>
      </c>
      <c r="F3" s="37" t="s">
        <v>77</v>
      </c>
      <c r="G3" s="2" t="s">
        <v>78</v>
      </c>
      <c r="H3" s="37" t="s">
        <v>113</v>
      </c>
    </row>
    <row r="4" spans="1:8">
      <c r="A4" s="3">
        <v>1</v>
      </c>
      <c r="B4" s="3" t="s">
        <v>59</v>
      </c>
      <c r="C4" s="10"/>
      <c r="D4" s="4">
        <f>'Uitgangspunten en aantallen'!B19</f>
        <v>40</v>
      </c>
      <c r="E4" s="16">
        <f>C4*D4</f>
        <v>0</v>
      </c>
      <c r="F4" s="24" t="s">
        <v>81</v>
      </c>
      <c r="G4" s="3" t="s">
        <v>127</v>
      </c>
      <c r="H4" s="24" t="s">
        <v>81</v>
      </c>
    </row>
    <row r="5" spans="1:8">
      <c r="A5" s="3">
        <v>2</v>
      </c>
      <c r="B5" s="3" t="s">
        <v>60</v>
      </c>
      <c r="C5" s="10"/>
      <c r="D5" s="4">
        <f>'Uitgangspunten en aantallen'!B20</f>
        <v>32</v>
      </c>
      <c r="E5" s="16">
        <f>C5*D5</f>
        <v>0</v>
      </c>
      <c r="F5" s="24" t="s">
        <v>81</v>
      </c>
      <c r="G5" s="3" t="s">
        <v>127</v>
      </c>
      <c r="H5" s="24" t="s">
        <v>81</v>
      </c>
    </row>
    <row r="6" spans="1:8">
      <c r="A6" s="3">
        <v>3</v>
      </c>
      <c r="B6" s="3" t="s">
        <v>61</v>
      </c>
      <c r="C6" s="10"/>
      <c r="D6" s="4">
        <f>'Uitgangspunten en aantallen'!B21</f>
        <v>24</v>
      </c>
      <c r="E6" s="16">
        <f>C6*D6</f>
        <v>0</v>
      </c>
      <c r="F6" s="24" t="s">
        <v>81</v>
      </c>
      <c r="G6" s="3" t="s">
        <v>127</v>
      </c>
      <c r="H6" s="24" t="s">
        <v>81</v>
      </c>
    </row>
    <row r="7" spans="1:8">
      <c r="A7" s="3">
        <v>4</v>
      </c>
      <c r="B7" s="3" t="s">
        <v>62</v>
      </c>
      <c r="C7" s="10"/>
      <c r="D7" s="4">
        <f>'Uitgangspunten en aantallen'!B22</f>
        <v>16</v>
      </c>
      <c r="E7" s="16">
        <f>C7*D7</f>
        <v>0</v>
      </c>
      <c r="F7" s="24" t="s">
        <v>81</v>
      </c>
      <c r="G7" s="3" t="s">
        <v>127</v>
      </c>
      <c r="H7" s="24" t="s">
        <v>81</v>
      </c>
    </row>
    <row r="8" spans="1:8">
      <c r="A8" s="3">
        <v>5</v>
      </c>
      <c r="B8" s="3" t="s">
        <v>63</v>
      </c>
      <c r="C8" s="10"/>
      <c r="D8" s="4">
        <f>'Uitgangspunten en aantallen'!B23</f>
        <v>8</v>
      </c>
      <c r="E8" s="16">
        <f>C8*D8</f>
        <v>0</v>
      </c>
      <c r="F8" s="24" t="s">
        <v>81</v>
      </c>
      <c r="G8" s="3" t="s">
        <v>127</v>
      </c>
      <c r="H8" s="24" t="s">
        <v>81</v>
      </c>
    </row>
    <row r="9" spans="1:8" ht="15.75" thickBot="1"/>
    <row r="10" spans="1:8">
      <c r="B10" s="42" t="s">
        <v>128</v>
      </c>
      <c r="C10" s="42"/>
      <c r="D10" s="13"/>
      <c r="E10" s="15">
        <f>SUM(E4:E8)</f>
        <v>0</v>
      </c>
      <c r="F10" s="13"/>
      <c r="G10" s="13"/>
      <c r="H10" s="13"/>
    </row>
  </sheetData>
  <mergeCells count="2">
    <mergeCell ref="A1:H1"/>
    <mergeCell ref="B10:C10"/>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317EE-EFB3-4742-AFF4-0AF4BBFD7D02}">
  <dimension ref="A1:L6"/>
  <sheetViews>
    <sheetView zoomScale="115" zoomScaleNormal="115" workbookViewId="0">
      <selection activeCell="P2" sqref="P2"/>
    </sheetView>
  </sheetViews>
  <sheetFormatPr defaultRowHeight="15"/>
  <cols>
    <col min="1" max="1" width="5.5703125" customWidth="1"/>
    <col min="2" max="2" width="13.7109375" bestFit="1" customWidth="1"/>
    <col min="3" max="3" width="15.28515625" customWidth="1"/>
    <col min="4" max="4" width="52.7109375" customWidth="1"/>
    <col min="5" max="5" width="13" customWidth="1"/>
    <col min="7" max="7" width="11.5703125" customWidth="1"/>
    <col min="8" max="8" width="15.5703125" customWidth="1"/>
    <col min="9" max="9" width="13.5703125" bestFit="1" customWidth="1"/>
    <col min="10" max="10" width="8.85546875" bestFit="1" customWidth="1"/>
    <col min="11" max="11" width="12.85546875" bestFit="1" customWidth="1"/>
    <col min="12" max="12" width="23.5703125" customWidth="1"/>
  </cols>
  <sheetData>
    <row r="1" spans="1:12" s="23" customFormat="1" ht="18.75">
      <c r="A1" s="22" t="s">
        <v>129</v>
      </c>
      <c r="B1" s="22"/>
      <c r="C1" s="22"/>
      <c r="D1" s="22"/>
      <c r="E1" s="22"/>
      <c r="F1" s="22"/>
      <c r="G1" s="22"/>
      <c r="H1" s="22"/>
      <c r="I1" s="22"/>
      <c r="J1" s="22"/>
      <c r="K1" s="22"/>
      <c r="L1" s="22"/>
    </row>
    <row r="2" spans="1:12" s="20" customFormat="1" ht="90">
      <c r="A2" s="2" t="s">
        <v>69</v>
      </c>
      <c r="B2" s="2" t="s">
        <v>70</v>
      </c>
      <c r="C2" s="2" t="s">
        <v>36</v>
      </c>
      <c r="D2" s="2" t="s">
        <v>71</v>
      </c>
      <c r="E2" s="2" t="s">
        <v>40</v>
      </c>
      <c r="F2" s="37" t="s">
        <v>72</v>
      </c>
      <c r="G2" s="37" t="s">
        <v>73</v>
      </c>
      <c r="H2" s="2" t="s">
        <v>74</v>
      </c>
      <c r="I2" s="2" t="s">
        <v>75</v>
      </c>
      <c r="J2" s="2" t="s">
        <v>76</v>
      </c>
      <c r="K2" s="37" t="s">
        <v>77</v>
      </c>
      <c r="L2" s="2" t="s">
        <v>78</v>
      </c>
    </row>
    <row r="3" spans="1:12" s="20" customFormat="1" ht="75">
      <c r="A3" s="3">
        <v>23</v>
      </c>
      <c r="B3" s="3" t="s">
        <v>99</v>
      </c>
      <c r="C3" s="28" t="s">
        <v>130</v>
      </c>
      <c r="D3" t="s">
        <v>131</v>
      </c>
      <c r="E3" s="10" t="s">
        <v>132</v>
      </c>
      <c r="F3" s="4">
        <v>1</v>
      </c>
      <c r="G3" s="10"/>
      <c r="H3" s="12">
        <f t="shared" ref="H3" si="0">F3*G3</f>
        <v>0</v>
      </c>
      <c r="I3" s="12">
        <f t="shared" ref="I3" si="1">H3*12</f>
        <v>0</v>
      </c>
      <c r="J3" s="12">
        <f>I3*'Uitgangspunten en aantallen'!$B$26</f>
        <v>0</v>
      </c>
      <c r="K3" s="24" t="s">
        <v>81</v>
      </c>
      <c r="L3" s="3" t="s">
        <v>133</v>
      </c>
    </row>
    <row r="4" spans="1:12" ht="15.75" thickBot="1">
      <c r="D4" s="29"/>
    </row>
    <row r="5" spans="1:12" s="20" customFormat="1">
      <c r="B5" s="41" t="s">
        <v>134</v>
      </c>
      <c r="C5" s="41"/>
      <c r="D5" s="13"/>
      <c r="E5" s="13"/>
      <c r="F5" s="13"/>
      <c r="G5" s="13"/>
      <c r="H5" s="21">
        <f>SUM(H3)</f>
        <v>0</v>
      </c>
      <c r="I5" s="21">
        <f>SUM(I3)</f>
        <v>0</v>
      </c>
      <c r="J5" s="21">
        <f>SUM(J3)</f>
        <v>0</v>
      </c>
      <c r="K5" s="13"/>
      <c r="L5" s="13"/>
    </row>
    <row r="6" spans="1:12">
      <c r="D6" s="29"/>
    </row>
  </sheetData>
  <mergeCells count="1">
    <mergeCell ref="B5:C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0"/>
  <sheetViews>
    <sheetView zoomScale="160" zoomScaleNormal="160" workbookViewId="0">
      <pane ySplit="2" topLeftCell="A3" activePane="bottomLeft" state="frozen"/>
      <selection pane="bottomLeft" activeCell="B8" sqref="B8"/>
    </sheetView>
  </sheetViews>
  <sheetFormatPr defaultColWidth="8.7109375" defaultRowHeight="15"/>
  <cols>
    <col min="1" max="1" width="36.140625" customWidth="1"/>
    <col min="2" max="2" width="18" customWidth="1"/>
    <col min="3" max="3" width="30" customWidth="1"/>
  </cols>
  <sheetData>
    <row r="1" spans="1:3" ht="18.75" customHeight="1">
      <c r="A1" s="39" t="s">
        <v>135</v>
      </c>
      <c r="B1" s="39"/>
      <c r="C1" s="39"/>
    </row>
    <row r="3" spans="1:3" ht="15" customHeight="1">
      <c r="A3" s="2" t="s">
        <v>136</v>
      </c>
      <c r="B3" s="2" t="s">
        <v>112</v>
      </c>
      <c r="C3" s="2" t="s">
        <v>41</v>
      </c>
    </row>
    <row r="4" spans="1:3" ht="15" customHeight="1">
      <c r="A4" s="3" t="s">
        <v>137</v>
      </c>
      <c r="B4" s="16">
        <f>'Reguliere dienstverlening'!J16</f>
        <v>0</v>
      </c>
      <c r="C4" s="3" t="s">
        <v>146</v>
      </c>
    </row>
    <row r="5" spans="1:3" ht="15" customHeight="1">
      <c r="A5" s="3" t="s">
        <v>105</v>
      </c>
      <c r="B5" s="16">
        <f>'Regie en verbetersturing'!J5</f>
        <v>0</v>
      </c>
      <c r="C5" s="3" t="s">
        <v>138</v>
      </c>
    </row>
    <row r="6" spans="1:3" ht="15" customHeight="1">
      <c r="A6" s="3" t="s">
        <v>114</v>
      </c>
      <c r="B6" s="16">
        <f>'Projecten en scenario''s'!E4</f>
        <v>0</v>
      </c>
      <c r="C6" s="3" t="s">
        <v>139</v>
      </c>
    </row>
    <row r="7" spans="1:3" ht="15" customHeight="1">
      <c r="A7" s="3" t="s">
        <v>118</v>
      </c>
      <c r="B7" s="16">
        <f>'Projecten en scenario''s'!E5</f>
        <v>0</v>
      </c>
      <c r="C7" s="3" t="s">
        <v>140</v>
      </c>
    </row>
    <row r="8" spans="1:3" ht="15" customHeight="1">
      <c r="A8" s="3" t="s">
        <v>141</v>
      </c>
      <c r="B8" s="16">
        <f>Uurtarieven!E10</f>
        <v>0</v>
      </c>
      <c r="C8" s="3" t="s">
        <v>142</v>
      </c>
    </row>
    <row r="9" spans="1:3" ht="15.75" customHeight="1"/>
    <row r="10" spans="1:3" ht="15" customHeight="1">
      <c r="A10" s="17" t="s">
        <v>143</v>
      </c>
      <c r="B10" s="15">
        <f>SUM(B4:B8)</f>
        <v>0</v>
      </c>
      <c r="C10" s="13"/>
    </row>
  </sheetData>
  <mergeCells count="1">
    <mergeCell ref="A1:C1"/>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Toelichting prijzenblad</vt:lpstr>
      <vt:lpstr>Uitgangspunten en aantallen</vt:lpstr>
      <vt:lpstr>Reguliere dienstverlening</vt:lpstr>
      <vt:lpstr>Regie en verbetersturing</vt:lpstr>
      <vt:lpstr>Projecten en scenario's</vt:lpstr>
      <vt:lpstr>Uurtarieven</vt:lpstr>
      <vt:lpstr>Opties</vt:lpstr>
      <vt:lpstr>Samenvatting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2026-03-16T21:57:48Z</dcterms:created>
  <dcterms:modified xsi:type="dcterms:W3CDTF">2026-03-16T22:04:42Z</dcterms:modified>
  <cp:category/>
  <cp:contentStatus/>
</cp:coreProperties>
</file>