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weePuntNul/Gedeelde documenten/Trajecten EM + FD + FR/Allente/NVI/"/>
    </mc:Choice>
  </mc:AlternateContent>
  <xr:revisionPtr revIDLastSave="18" documentId="8_{056228C1-3CA7-4447-A9FE-A90C1D274B72}" xr6:coauthVersionLast="47" xr6:coauthVersionMax="47" xr10:uidLastSave="{1A73B0EA-BA74-4074-9988-CB904E8C7356}"/>
  <bookViews>
    <workbookView xWindow="-120" yWindow="-120" windowWidth="38640" windowHeight="15720" xr2:uid="{00000000-000D-0000-FFFF-FFFF00000000}"/>
  </bookViews>
  <sheets>
    <sheet name="Koop - initiële periode" sheetId="5" r:id="rId1"/>
    <sheet name="Koop - verlengingsperiode" sheetId="6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5" l="1"/>
  <c r="F43" i="5"/>
  <c r="E7" i="5" l="1"/>
  <c r="A4" i="6"/>
  <c r="E1" i="6"/>
  <c r="B1" i="6"/>
  <c r="E3" i="6" s="1"/>
  <c r="E16" i="5"/>
  <c r="E15" i="5"/>
  <c r="E13" i="5"/>
  <c r="E12" i="5"/>
  <c r="E10" i="5"/>
  <c r="E9" i="5"/>
  <c r="E6" i="5"/>
  <c r="E5" i="5"/>
  <c r="C54" i="5"/>
  <c r="B54" i="5"/>
  <c r="E44" i="5"/>
  <c r="F42" i="5"/>
  <c r="F41" i="5"/>
  <c r="E41" i="5"/>
  <c r="F38" i="5"/>
  <c r="F37" i="5"/>
  <c r="F36" i="5"/>
  <c r="F35" i="5"/>
  <c r="E35" i="5"/>
  <c r="D35" i="5"/>
  <c r="F32" i="5"/>
  <c r="F31" i="5"/>
  <c r="F30" i="5"/>
  <c r="F29" i="5"/>
  <c r="F28" i="5"/>
  <c r="E28" i="5"/>
  <c r="D28" i="5"/>
  <c r="D25" i="5"/>
  <c r="E25" i="5" s="1"/>
  <c r="D24" i="5"/>
  <c r="E23" i="5"/>
  <c r="D20" i="5"/>
  <c r="E20" i="5" s="1"/>
  <c r="E19" i="5"/>
  <c r="E21" i="5" l="1"/>
  <c r="F33" i="5"/>
  <c r="B4" i="6"/>
  <c r="D4" i="6" s="1"/>
  <c r="E4" i="6" s="1"/>
  <c r="C8" i="6"/>
  <c r="C11" i="6"/>
  <c r="C14" i="6"/>
  <c r="D26" i="5"/>
  <c r="B12" i="6" s="1"/>
  <c r="C12" i="6" s="1"/>
  <c r="F39" i="5"/>
  <c r="E17" i="5"/>
  <c r="B52" i="5" s="1"/>
  <c r="E24" i="5"/>
  <c r="E26" i="5" s="1"/>
  <c r="D21" i="5" l="1"/>
  <c r="C52" i="5" s="1"/>
  <c r="D5" i="6"/>
  <c r="B9" i="6" s="1"/>
  <c r="B15" i="6" s="1"/>
  <c r="E5" i="6"/>
  <c r="C9" i="6" s="1"/>
  <c r="C15" i="6" s="1"/>
  <c r="C55" i="5" s="1"/>
  <c r="D52" i="5"/>
  <c r="B55" i="5" l="1"/>
  <c r="D55" i="5" s="1"/>
</calcChain>
</file>

<file path=xl/sharedStrings.xml><?xml version="1.0" encoding="utf-8"?>
<sst xmlns="http://schemas.openxmlformats.org/spreadsheetml/2006/main" count="80" uniqueCount="62">
  <si>
    <t xml:space="preserve">Aantal </t>
  </si>
  <si>
    <t>Totalen</t>
  </si>
  <si>
    <t>Aantal</t>
  </si>
  <si>
    <t>Geprognotiseerd aantal</t>
  </si>
  <si>
    <t>Afdrukprijs</t>
  </si>
  <si>
    <t>Maandbedrag</t>
  </si>
  <si>
    <t>Projectprijs</t>
  </si>
  <si>
    <t>Projectprijs éénmalig</t>
  </si>
  <si>
    <t>Handtekening inschrijver</t>
  </si>
  <si>
    <t>Totaal per maand</t>
  </si>
  <si>
    <t>Naam inschrijver:</t>
  </si>
  <si>
    <t>Naam organisatie:</t>
  </si>
  <si>
    <t>TOTAAL INSCHRIJVING</t>
  </si>
  <si>
    <t>Totale beoordelingsprijs</t>
  </si>
  <si>
    <t xml:space="preserve">Let op! Graag een realistisch bedrag (maximaal 3% van de totale inschrijfsom) </t>
  </si>
  <si>
    <t>voor de volledige installatie, implementatie en projectmanagement afgeven.</t>
  </si>
  <si>
    <t>Optioneel papierlade 250 vel</t>
  </si>
  <si>
    <t>Verhuiskosten</t>
  </si>
  <si>
    <t>Uurtarief</t>
  </si>
  <si>
    <t>Consultancy</t>
  </si>
  <si>
    <t>Service engineer hardware</t>
  </si>
  <si>
    <t>Service engineer software</t>
  </si>
  <si>
    <t>Nietjes</t>
  </si>
  <si>
    <t>Print- en scanmanagement oplossing aangeboden als SaaS</t>
  </si>
  <si>
    <t>Type 1</t>
  </si>
  <si>
    <t>Type 2</t>
  </si>
  <si>
    <t>Type 3</t>
  </si>
  <si>
    <t>Type 4</t>
  </si>
  <si>
    <t>Interne verhuizing</t>
  </si>
  <si>
    <t>Externe verhuizing</t>
  </si>
  <si>
    <t>Voorrijkosten (bij voorrijden)</t>
  </si>
  <si>
    <t>Werkzaamheden buiten het inbegrepen onderhoud</t>
  </si>
  <si>
    <t>Aantal nietjes per besteleenheid</t>
  </si>
  <si>
    <t>Prijs per besteleenheid</t>
  </si>
  <si>
    <t>Onderhoud en supplies (aantal afdrukken)</t>
  </si>
  <si>
    <t>Licentie per device</t>
  </si>
  <si>
    <t>Hardware model</t>
  </si>
  <si>
    <t>Afdrukken kleur</t>
  </si>
  <si>
    <t>Afdrukken zwart</t>
  </si>
  <si>
    <t>Periode initiële overeenkomst in aantal maanden:</t>
  </si>
  <si>
    <t>Aantal optionele verlengingsperiodes:</t>
  </si>
  <si>
    <t>Optionele verlengingsperiode in aantal maanden, per periode:</t>
  </si>
  <si>
    <t>Per maand</t>
  </si>
  <si>
    <t>Totaal huur en afdrukken verlengingsperiode</t>
  </si>
  <si>
    <t>Totaal huur en software verlengingsperiode</t>
  </si>
  <si>
    <t>Totaal afdrukken verlengingsperiode</t>
  </si>
  <si>
    <t>TOTAAL INSCHRIJVING excl. optionele verlenging</t>
  </si>
  <si>
    <t>Totaal eenmalig</t>
  </si>
  <si>
    <t>Totaal overig (prognose)</t>
  </si>
  <si>
    <t>Koopprijs unit</t>
  </si>
  <si>
    <t>Totaal Koopbedrag</t>
  </si>
  <si>
    <t>Subscriptie p/stuk, p/mnd</t>
  </si>
  <si>
    <t>Type 2: A3 MFP kleur 40 ppm</t>
  </si>
  <si>
    <t>Type 3: A4 MFP kleur 30 ppm</t>
  </si>
  <si>
    <t>Externe finisher t.b.v. type 1</t>
  </si>
  <si>
    <t>Externe finisher t.b.v. type 2</t>
  </si>
  <si>
    <t>Externe finisher t.b.v. type 3</t>
  </si>
  <si>
    <t>Type 4: A4 printer kleur 25 ppm</t>
  </si>
  <si>
    <t>Type 1: A3 MFP kleur 50 ppm</t>
  </si>
  <si>
    <t>Booklet finisher t.b.v. type 1</t>
  </si>
  <si>
    <t>Booklet finisher type 1</t>
  </si>
  <si>
    <t>Externe finisher Type 1,2 en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</si>
</sst>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"/>
    <numFmt numFmtId="165" formatCode="&quot;€&quot;\ #,##0.00000"/>
    <numFmt numFmtId="166" formatCode="#,##0_ ;[Red]\-#,##0\ "/>
  </numFmts>
  <fonts count="14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164" fontId="2" fillId="6" borderId="1" xfId="0" applyNumberFormat="1" applyFont="1" applyFill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0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2" fillId="0" borderId="1" xfId="0" applyNumberFormat="1" applyFont="1" applyBorder="1" applyAlignment="1">
      <alignment horizontal="center"/>
    </xf>
    <xf numFmtId="0" fontId="12" fillId="0" borderId="12" xfId="2" applyFont="1" applyBorder="1"/>
    <xf numFmtId="8" fontId="13" fillId="8" borderId="12" xfId="2" applyNumberFormat="1" applyFont="1" applyFill="1" applyBorder="1" applyAlignment="1">
      <alignment horizontal="center"/>
    </xf>
    <xf numFmtId="0" fontId="12" fillId="0" borderId="0" xfId="2" applyFont="1"/>
    <xf numFmtId="1" fontId="4" fillId="3" borderId="2" xfId="0" applyNumberFormat="1" applyFont="1" applyFill="1" applyBorder="1"/>
    <xf numFmtId="1" fontId="4" fillId="3" borderId="3" xfId="0" applyNumberFormat="1" applyFont="1" applyFill="1" applyBorder="1"/>
    <xf numFmtId="1" fontId="4" fillId="5" borderId="2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166" fontId="13" fillId="8" borderId="12" xfId="2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" fillId="5" borderId="2" xfId="0" applyFont="1" applyFill="1" applyBorder="1"/>
    <xf numFmtId="0" fontId="2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4" fillId="5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2" xfId="0" applyFont="1" applyBorder="1"/>
    <xf numFmtId="0" fontId="2" fillId="5" borderId="2" xfId="0" applyFont="1" applyFill="1" applyBorder="1"/>
    <xf numFmtId="0" fontId="12" fillId="0" borderId="13" xfId="2" applyFont="1" applyBorder="1"/>
    <xf numFmtId="0" fontId="12" fillId="0" borderId="14" xfId="2" applyFont="1" applyBorder="1"/>
    <xf numFmtId="1" fontId="4" fillId="5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 vertical="center" wrapText="1"/>
    </xf>
    <xf numFmtId="49" fontId="2" fillId="0" borderId="0" xfId="0" applyNumberFormat="1" applyFont="1"/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 xr:uid="{00000000-0005-0000-0000-000001000000}"/>
    <cellStyle name="Standaard 5" xfId="2" xr:uid="{11DD4E82-487E-4D93-8A40-5F029E6CE092}"/>
  </cellStyles>
  <dxfs count="0"/>
  <tableStyles count="0" defaultTableStyle="TableStyleMedium2" defaultPivotStyle="PivotStyleLight16"/>
  <colors>
    <mruColors>
      <color rgb="FFC0C0C0"/>
      <color rgb="FF96969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A5FC-4245-4729-931C-7F7A8E8D3050}">
  <sheetPr>
    <tabColor rgb="FFC0C0C0"/>
    <pageSetUpPr fitToPage="1"/>
  </sheetPr>
  <dimension ref="A1:F58"/>
  <sheetViews>
    <sheetView tabSelected="1" zoomScaleNormal="100" workbookViewId="0">
      <selection activeCell="G11" sqref="G11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56" t="s">
        <v>39</v>
      </c>
      <c r="B1" s="55">
        <v>60</v>
      </c>
    </row>
    <row r="2" spans="1:5" x14ac:dyDescent="0.2">
      <c r="A2" s="56" t="s">
        <v>40</v>
      </c>
      <c r="B2" s="55">
        <v>2</v>
      </c>
    </row>
    <row r="3" spans="1:5" x14ac:dyDescent="0.2">
      <c r="A3" s="56" t="s">
        <v>41</v>
      </c>
      <c r="B3" s="55">
        <v>12</v>
      </c>
    </row>
    <row r="4" spans="1:5" ht="24" customHeight="1" x14ac:dyDescent="0.2">
      <c r="A4" s="45" t="s">
        <v>36</v>
      </c>
      <c r="B4" s="48"/>
      <c r="C4" s="39" t="s">
        <v>0</v>
      </c>
      <c r="D4" s="40" t="s">
        <v>49</v>
      </c>
      <c r="E4" s="40" t="s">
        <v>50</v>
      </c>
    </row>
    <row r="5" spans="1:5" x14ac:dyDescent="0.2">
      <c r="A5" s="46" t="s">
        <v>58</v>
      </c>
      <c r="B5" s="49"/>
      <c r="C5" s="36">
        <v>4</v>
      </c>
      <c r="D5" s="12"/>
      <c r="E5" s="4">
        <f>C5*D5</f>
        <v>0</v>
      </c>
    </row>
    <row r="6" spans="1:5" x14ac:dyDescent="0.2">
      <c r="A6" s="46" t="s">
        <v>54</v>
      </c>
      <c r="B6" s="49"/>
      <c r="C6" s="36">
        <v>2</v>
      </c>
      <c r="D6" s="12"/>
      <c r="E6" s="4">
        <f t="shared" ref="E6:E16" si="0">C6*D6</f>
        <v>0</v>
      </c>
    </row>
    <row r="7" spans="1:5" x14ac:dyDescent="0.2">
      <c r="A7" s="46" t="s">
        <v>59</v>
      </c>
      <c r="B7" s="49"/>
      <c r="C7" s="36">
        <v>2</v>
      </c>
      <c r="D7" s="12"/>
      <c r="E7" s="4">
        <f t="shared" ref="E7" si="1">C7*D7</f>
        <v>0</v>
      </c>
    </row>
    <row r="8" spans="1:5" x14ac:dyDescent="0.2">
      <c r="A8" s="47"/>
      <c r="B8" s="50"/>
      <c r="C8" s="37"/>
      <c r="D8" s="34"/>
      <c r="E8" s="35"/>
    </row>
    <row r="9" spans="1:5" x14ac:dyDescent="0.2">
      <c r="A9" s="46" t="s">
        <v>52</v>
      </c>
      <c r="B9" s="49"/>
      <c r="C9" s="36">
        <v>8</v>
      </c>
      <c r="D9" s="12"/>
      <c r="E9" s="4">
        <f t="shared" si="0"/>
        <v>0</v>
      </c>
    </row>
    <row r="10" spans="1:5" x14ac:dyDescent="0.2">
      <c r="A10" s="46" t="s">
        <v>55</v>
      </c>
      <c r="B10" s="49"/>
      <c r="C10" s="36">
        <v>8</v>
      </c>
      <c r="D10" s="12"/>
      <c r="E10" s="4">
        <f t="shared" si="0"/>
        <v>0</v>
      </c>
    </row>
    <row r="11" spans="1:5" x14ac:dyDescent="0.2">
      <c r="A11" s="47"/>
      <c r="B11" s="50"/>
      <c r="C11" s="37"/>
      <c r="D11" s="34"/>
      <c r="E11" s="35"/>
    </row>
    <row r="12" spans="1:5" x14ac:dyDescent="0.2">
      <c r="A12" s="46" t="s">
        <v>53</v>
      </c>
      <c r="B12" s="49"/>
      <c r="C12" s="36">
        <v>8</v>
      </c>
      <c r="D12" s="12"/>
      <c r="E12" s="4">
        <f t="shared" si="0"/>
        <v>0</v>
      </c>
    </row>
    <row r="13" spans="1:5" x14ac:dyDescent="0.2">
      <c r="A13" s="46" t="s">
        <v>56</v>
      </c>
      <c r="B13" s="49"/>
      <c r="C13" s="36">
        <v>8</v>
      </c>
      <c r="D13" s="12"/>
      <c r="E13" s="4">
        <f t="shared" si="0"/>
        <v>0</v>
      </c>
    </row>
    <row r="14" spans="1:5" x14ac:dyDescent="0.2">
      <c r="A14" s="47"/>
      <c r="B14" s="50"/>
      <c r="C14" s="37"/>
      <c r="D14" s="34"/>
      <c r="E14" s="35"/>
    </row>
    <row r="15" spans="1:5" x14ac:dyDescent="0.2">
      <c r="A15" s="46" t="s">
        <v>57</v>
      </c>
      <c r="B15" s="49"/>
      <c r="C15" s="36">
        <v>2</v>
      </c>
      <c r="D15" s="12"/>
      <c r="E15" s="4">
        <f t="shared" si="0"/>
        <v>0</v>
      </c>
    </row>
    <row r="16" spans="1:5" x14ac:dyDescent="0.2">
      <c r="A16" s="46" t="s">
        <v>16</v>
      </c>
      <c r="B16" s="49"/>
      <c r="C16" s="36">
        <v>1</v>
      </c>
      <c r="D16" s="12"/>
      <c r="E16" s="4">
        <f t="shared" si="0"/>
        <v>0</v>
      </c>
    </row>
    <row r="17" spans="1:6" x14ac:dyDescent="0.2">
      <c r="D17" s="41" t="s">
        <v>1</v>
      </c>
      <c r="E17" s="5">
        <f>SUM(E5:E16)</f>
        <v>0</v>
      </c>
    </row>
    <row r="19" spans="1:6" ht="24" x14ac:dyDescent="0.2">
      <c r="A19" s="38" t="s">
        <v>23</v>
      </c>
      <c r="B19" s="39" t="s">
        <v>2</v>
      </c>
      <c r="C19" s="40" t="s">
        <v>51</v>
      </c>
      <c r="D19" s="40" t="s">
        <v>9</v>
      </c>
      <c r="E19" s="40" t="str">
        <f>"Totaal over " &amp; B1 &amp; " maanden"</f>
        <v>Totaal over 60 maanden</v>
      </c>
    </row>
    <row r="20" spans="1:6" x14ac:dyDescent="0.2">
      <c r="A20" s="7" t="s">
        <v>35</v>
      </c>
      <c r="B20" s="30">
        <v>20</v>
      </c>
      <c r="C20" s="17"/>
      <c r="D20" s="18">
        <f>B20*C20</f>
        <v>0</v>
      </c>
      <c r="E20" s="18">
        <f>D20*$B$1</f>
        <v>0</v>
      </c>
    </row>
    <row r="21" spans="1:6" x14ac:dyDescent="0.2">
      <c r="A21" s="19"/>
      <c r="C21" s="9" t="s">
        <v>1</v>
      </c>
      <c r="D21" s="20">
        <f>SUM(D20:D20)</f>
        <v>0</v>
      </c>
      <c r="E21" s="20">
        <f>SUM(E20:E20)</f>
        <v>0</v>
      </c>
    </row>
    <row r="23" spans="1:6" x14ac:dyDescent="0.2">
      <c r="A23" s="45" t="s">
        <v>34</v>
      </c>
      <c r="B23" s="39" t="s">
        <v>3</v>
      </c>
      <c r="C23" s="40" t="s">
        <v>4</v>
      </c>
      <c r="D23" s="40" t="s">
        <v>5</v>
      </c>
      <c r="E23" s="40" t="str">
        <f>"Totaal over " &amp; B1 &amp; " maanden"</f>
        <v>Totaal over 60 maanden</v>
      </c>
    </row>
    <row r="24" spans="1:6" x14ac:dyDescent="0.2">
      <c r="A24" s="51" t="s">
        <v>38</v>
      </c>
      <c r="B24" s="13">
        <v>133646</v>
      </c>
      <c r="C24" s="15"/>
      <c r="D24" s="8">
        <f>B24*C24</f>
        <v>0</v>
      </c>
      <c r="E24" s="8">
        <f>D24*$B$1</f>
        <v>0</v>
      </c>
    </row>
    <row r="25" spans="1:6" x14ac:dyDescent="0.2">
      <c r="A25" s="52" t="s">
        <v>37</v>
      </c>
      <c r="B25" s="14">
        <v>167775</v>
      </c>
      <c r="C25" s="15"/>
      <c r="D25" s="4">
        <f>B25*C25</f>
        <v>0</v>
      </c>
      <c r="E25" s="8">
        <f>D25*$B$1</f>
        <v>0</v>
      </c>
    </row>
    <row r="26" spans="1:6" x14ac:dyDescent="0.2">
      <c r="C26" s="9" t="s">
        <v>1</v>
      </c>
      <c r="D26" s="5">
        <f>SUM(D24:D25)</f>
        <v>0</v>
      </c>
      <c r="E26" s="5">
        <f>SUM(E24:E25)</f>
        <v>0</v>
      </c>
      <c r="F26" s="10"/>
    </row>
    <row r="27" spans="1:6" x14ac:dyDescent="0.2">
      <c r="C27" s="9"/>
    </row>
    <row r="28" spans="1:6" ht="24" x14ac:dyDescent="0.2">
      <c r="A28" s="38" t="s">
        <v>17</v>
      </c>
      <c r="B28" s="39" t="s">
        <v>28</v>
      </c>
      <c r="C28" s="40" t="s">
        <v>29</v>
      </c>
      <c r="D28" s="40" t="str">
        <f>"Geprognotiseerd aantal interne verhuizingen in " &amp;B1+B2*B3&amp;" maanden"</f>
        <v>Geprognotiseerd aantal interne verhuizingen in 84 maanden</v>
      </c>
      <c r="E28" s="40" t="str">
        <f>"Geprognotiseerd aantal externe verhuizingen in " &amp;B1+B2*B3&amp;" maanden"</f>
        <v>Geprognotiseerd aantal externe verhuizingen in 84 maanden</v>
      </c>
      <c r="F28" s="40" t="str">
        <f>"Geprognotiseerde kosten in " &amp;B1+B2*B3&amp;" maanden"</f>
        <v>Geprognotiseerde kosten in 84 maanden</v>
      </c>
    </row>
    <row r="29" spans="1:6" x14ac:dyDescent="0.2">
      <c r="A29" s="31" t="s">
        <v>24</v>
      </c>
      <c r="B29" s="32"/>
      <c r="C29" s="32"/>
      <c r="D29" s="36">
        <v>1</v>
      </c>
      <c r="E29" s="36">
        <v>1</v>
      </c>
      <c r="F29" s="8">
        <f>D29*B29+E29*C29</f>
        <v>0</v>
      </c>
    </row>
    <row r="30" spans="1:6" x14ac:dyDescent="0.2">
      <c r="A30" s="31" t="s">
        <v>25</v>
      </c>
      <c r="B30" s="32"/>
      <c r="C30" s="32"/>
      <c r="D30" s="36">
        <v>1</v>
      </c>
      <c r="E30" s="36">
        <v>1</v>
      </c>
      <c r="F30" s="8">
        <f>D30*B30+E30*C30</f>
        <v>0</v>
      </c>
    </row>
    <row r="31" spans="1:6" x14ac:dyDescent="0.2">
      <c r="A31" s="31" t="s">
        <v>26</v>
      </c>
      <c r="B31" s="32"/>
      <c r="C31" s="32"/>
      <c r="D31" s="36">
        <v>1</v>
      </c>
      <c r="E31" s="36">
        <v>1</v>
      </c>
      <c r="F31" s="8">
        <f>D31*B31+E31*C31</f>
        <v>0</v>
      </c>
    </row>
    <row r="32" spans="1:6" x14ac:dyDescent="0.2">
      <c r="A32" s="31" t="s">
        <v>27</v>
      </c>
      <c r="B32" s="32"/>
      <c r="C32" s="32"/>
      <c r="D32" s="36">
        <v>1</v>
      </c>
      <c r="E32" s="36">
        <v>1</v>
      </c>
      <c r="F32" s="8">
        <f>D32*B32+E32*C32</f>
        <v>0</v>
      </c>
    </row>
    <row r="33" spans="1:6" x14ac:dyDescent="0.2">
      <c r="A33" s="33"/>
      <c r="E33" s="41" t="s">
        <v>1</v>
      </c>
      <c r="F33" s="5">
        <f>SUM(F29:F32)</f>
        <v>0</v>
      </c>
    </row>
    <row r="34" spans="1:6" x14ac:dyDescent="0.2">
      <c r="A34" s="33"/>
    </row>
    <row r="35" spans="1:6" ht="24" x14ac:dyDescent="0.2">
      <c r="A35" s="38" t="s">
        <v>31</v>
      </c>
      <c r="B35" s="39" t="s">
        <v>18</v>
      </c>
      <c r="C35" s="40" t="s">
        <v>30</v>
      </c>
      <c r="D35" s="40" t="str">
        <f>"Geprognotiseerd aantal uren 
in " &amp;B1+B2*B3&amp;" maanden"</f>
        <v>Geprognotiseerd aantal uren 
in 84 maanden</v>
      </c>
      <c r="E35" s="40" t="str">
        <f>"Geprognotiseerd aantal keer voorrijden in " &amp;B1+B2*B3&amp;" maanden"</f>
        <v>Geprognotiseerd aantal keer voorrijden in 84 maanden</v>
      </c>
      <c r="F35" s="40" t="str">
        <f>"Geprognotiseerde kosten in " &amp;B1+B2*B3&amp;" maanden"</f>
        <v>Geprognotiseerde kosten in 84 maanden</v>
      </c>
    </row>
    <row r="36" spans="1:6" x14ac:dyDescent="0.2">
      <c r="A36" s="31" t="s">
        <v>19</v>
      </c>
      <c r="B36" s="32"/>
      <c r="C36" s="32"/>
      <c r="D36" s="36">
        <v>4</v>
      </c>
      <c r="E36" s="36">
        <v>2</v>
      </c>
      <c r="F36" s="8">
        <f>D36*B36+E36*C36</f>
        <v>0</v>
      </c>
    </row>
    <row r="37" spans="1:6" x14ac:dyDescent="0.2">
      <c r="A37" s="31" t="s">
        <v>20</v>
      </c>
      <c r="B37" s="32"/>
      <c r="C37" s="32"/>
      <c r="D37" s="36">
        <v>4</v>
      </c>
      <c r="E37" s="36">
        <v>2</v>
      </c>
      <c r="F37" s="8">
        <f>D37*B37+E37*C37</f>
        <v>0</v>
      </c>
    </row>
    <row r="38" spans="1:6" x14ac:dyDescent="0.2">
      <c r="A38" s="31" t="s">
        <v>21</v>
      </c>
      <c r="B38" s="32"/>
      <c r="C38" s="32"/>
      <c r="D38" s="36">
        <v>4</v>
      </c>
      <c r="E38" s="36">
        <v>2</v>
      </c>
      <c r="F38" s="8">
        <f>D38*B38+E38*C38</f>
        <v>0</v>
      </c>
    </row>
    <row r="39" spans="1:6" x14ac:dyDescent="0.2">
      <c r="A39" s="33"/>
      <c r="B39" s="33"/>
      <c r="C39" s="9" t="s">
        <v>1</v>
      </c>
      <c r="E39" s="33"/>
      <c r="F39" s="5">
        <f>SUM(F36:F38)</f>
        <v>0</v>
      </c>
    </row>
    <row r="40" spans="1:6" x14ac:dyDescent="0.2">
      <c r="A40" s="33"/>
      <c r="B40" s="33"/>
      <c r="C40" s="33"/>
      <c r="D40" s="33"/>
      <c r="E40" s="33"/>
    </row>
    <row r="41" spans="1:6" ht="24" x14ac:dyDescent="0.2">
      <c r="A41" s="45" t="s">
        <v>22</v>
      </c>
      <c r="B41" s="48"/>
      <c r="C41" s="39" t="s">
        <v>32</v>
      </c>
      <c r="D41" s="40" t="s">
        <v>33</v>
      </c>
      <c r="E41" s="40" t="str">
        <f>"Geschat verbruik in " &amp;B1+B2*B3&amp;" maanden"</f>
        <v>Geschat verbruik in 84 maanden</v>
      </c>
      <c r="F41" s="40" t="str">
        <f>"Prijs aantal benodigde besteleenheden in " &amp;B1+B2*B3&amp;" maanden"</f>
        <v>Prijs aantal benodigde besteleenheden in 84 maanden</v>
      </c>
    </row>
    <row r="42" spans="1:6" x14ac:dyDescent="0.2">
      <c r="A42" s="53" t="s">
        <v>61</v>
      </c>
      <c r="B42" s="54"/>
      <c r="C42" s="44"/>
      <c r="D42" s="32"/>
      <c r="E42" s="42">
        <v>450000</v>
      </c>
      <c r="F42" s="8" t="str">
        <f>IF(C42=0,"",ROUNDUP(E42/C42,0)*D42)</f>
        <v/>
      </c>
    </row>
    <row r="43" spans="1:6" x14ac:dyDescent="0.2">
      <c r="A43" s="53" t="s">
        <v>60</v>
      </c>
      <c r="B43" s="54"/>
      <c r="C43" s="44"/>
      <c r="D43" s="32"/>
      <c r="E43" s="42">
        <v>50000</v>
      </c>
      <c r="F43" s="8" t="str">
        <f>IF(C43=0,"",ROUNDUP(E43/C43,0)*D43)</f>
        <v/>
      </c>
    </row>
    <row r="44" spans="1:6" x14ac:dyDescent="0.2">
      <c r="A44" s="33"/>
      <c r="C44" s="33"/>
      <c r="D44" s="9" t="s">
        <v>1</v>
      </c>
      <c r="E44" s="43">
        <f>SUM(E42:E42)</f>
        <v>450000</v>
      </c>
      <c r="F44" s="5">
        <f>SUM(F42:F43)</f>
        <v>0</v>
      </c>
    </row>
    <row r="45" spans="1:6" ht="12.75" thickBot="1" x14ac:dyDescent="0.25">
      <c r="A45" s="33"/>
      <c r="B45" s="33"/>
      <c r="C45" s="33"/>
      <c r="D45" s="33"/>
      <c r="E45" s="33"/>
    </row>
    <row r="46" spans="1:6" x14ac:dyDescent="0.2">
      <c r="A46" s="6" t="s">
        <v>6</v>
      </c>
      <c r="B46" s="40" t="s">
        <v>7</v>
      </c>
      <c r="E46" s="21"/>
      <c r="F46" s="22"/>
    </row>
    <row r="47" spans="1:6" x14ac:dyDescent="0.2">
      <c r="A47" s="7" t="s">
        <v>6</v>
      </c>
      <c r="B47" s="32"/>
      <c r="E47" s="23"/>
      <c r="F47" s="24"/>
    </row>
    <row r="48" spans="1:6" x14ac:dyDescent="0.2">
      <c r="A48" s="16" t="s">
        <v>14</v>
      </c>
      <c r="E48" s="23"/>
      <c r="F48" s="24"/>
    </row>
    <row r="49" spans="1:6" x14ac:dyDescent="0.2">
      <c r="A49" s="16" t="s">
        <v>15</v>
      </c>
      <c r="E49" s="23"/>
      <c r="F49" s="24"/>
    </row>
    <row r="50" spans="1:6" x14ac:dyDescent="0.2">
      <c r="A50" s="11"/>
      <c r="B50" s="10"/>
      <c r="E50" s="25" t="s">
        <v>8</v>
      </c>
      <c r="F50" s="24"/>
    </row>
    <row r="51" spans="1:6" x14ac:dyDescent="0.2">
      <c r="A51" s="1" t="s">
        <v>46</v>
      </c>
      <c r="B51" s="3" t="s">
        <v>47</v>
      </c>
      <c r="C51" s="3" t="s">
        <v>9</v>
      </c>
      <c r="D51" s="3" t="s">
        <v>48</v>
      </c>
      <c r="E51" s="26" t="s">
        <v>10</v>
      </c>
      <c r="F51" s="27"/>
    </row>
    <row r="52" spans="1:6" ht="12.75" thickBot="1" x14ac:dyDescent="0.25">
      <c r="A52" s="1"/>
      <c r="B52" s="5">
        <f>E17+B47</f>
        <v>0</v>
      </c>
      <c r="C52" s="5">
        <f>D21+D26</f>
        <v>0</v>
      </c>
      <c r="D52" s="5">
        <f>F33+F39+F44</f>
        <v>0</v>
      </c>
      <c r="E52" s="28" t="s">
        <v>11</v>
      </c>
      <c r="F52" s="29"/>
    </row>
    <row r="54" spans="1:6" ht="24" x14ac:dyDescent="0.2">
      <c r="A54" s="1" t="s">
        <v>12</v>
      </c>
      <c r="B54" s="39" t="str">
        <f>"Prijs " &amp; B1 &amp; " maanden"</f>
        <v>Prijs 60 maanden</v>
      </c>
      <c r="C54" s="39" t="str">
        <f>"Prijs verlenging 
" &amp; B2*B3 &amp; " maanden"</f>
        <v>Prijs verlenging 
24 maanden</v>
      </c>
      <c r="D54" s="40" t="s">
        <v>13</v>
      </c>
    </row>
    <row r="55" spans="1:6" x14ac:dyDescent="0.2">
      <c r="A55" s="1"/>
      <c r="B55" s="5">
        <f>IF(E17+E21+E26+F33+F39+F44+B47&lt;&gt;B52+C52*$B$1+D52,"FOUT:VERSCHIL",B52+C52*$B$1+D52)</f>
        <v>0</v>
      </c>
      <c r="C55" s="5">
        <f>'Koop - verlengingsperiode'!C15*B2</f>
        <v>0</v>
      </c>
      <c r="D55" s="5">
        <f>B55+C55</f>
        <v>0</v>
      </c>
    </row>
    <row r="56" spans="1:6" x14ac:dyDescent="0.2">
      <c r="B56" s="10"/>
      <c r="C56" s="10"/>
    </row>
    <row r="58" spans="1:6" x14ac:dyDescent="0.2">
      <c r="B58" s="57"/>
    </row>
  </sheetData>
  <printOptions horizontalCentered="1"/>
  <pageMargins left="0.70866141732283472" right="0.70866141732283472" top="0.5184375" bottom="0.74803149606299213" header="0.31496062992125984" footer="0.31496062992125984"/>
  <pageSetup paperSize="9" scale="57" orientation="landscape" r:id="rId1"/>
  <headerFooter>
    <oddHeader xml:space="preserve">&amp;L&amp;12Prijzenblad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F2B5-A31A-40EB-9A45-FBD3BB8838C1}">
  <sheetPr>
    <tabColor rgb="FFC0C0C0"/>
    <pageSetUpPr fitToPage="1"/>
  </sheetPr>
  <dimension ref="A1:E17"/>
  <sheetViews>
    <sheetView zoomScaleNormal="100" workbookViewId="0">
      <selection activeCell="D24" sqref="D24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ht="12" customHeight="1" x14ac:dyDescent="0.2">
      <c r="A1" s="56" t="s">
        <v>41</v>
      </c>
      <c r="B1" s="55">
        <f>'Koop - initiële periode'!B3</f>
        <v>12</v>
      </c>
      <c r="C1" s="58" t="s">
        <v>40</v>
      </c>
      <c r="D1" s="59"/>
      <c r="E1" s="55">
        <f>'Koop - initiële periode'!B2</f>
        <v>2</v>
      </c>
    </row>
    <row r="3" spans="1:5" ht="24" x14ac:dyDescent="0.2">
      <c r="A3" s="38" t="s">
        <v>23</v>
      </c>
      <c r="B3" s="39" t="s">
        <v>2</v>
      </c>
      <c r="C3" s="40" t="s">
        <v>51</v>
      </c>
      <c r="D3" s="40" t="s">
        <v>9</v>
      </c>
      <c r="E3" s="40" t="str">
        <f>"Totaal over " &amp; B1 &amp; " maanden"</f>
        <v>Totaal over 12 maanden</v>
      </c>
    </row>
    <row r="4" spans="1:5" x14ac:dyDescent="0.2">
      <c r="A4" s="7" t="str">
        <f>'Koop - initiële periode'!A20</f>
        <v>Licentie per device</v>
      </c>
      <c r="B4" s="30">
        <f>'Koop - initiële periode'!B20</f>
        <v>20</v>
      </c>
      <c r="C4" s="17"/>
      <c r="D4" s="18">
        <f>B4*C4</f>
        <v>0</v>
      </c>
      <c r="E4" s="18">
        <f>D4*$B$1</f>
        <v>0</v>
      </c>
    </row>
    <row r="5" spans="1:5" x14ac:dyDescent="0.2">
      <c r="A5" s="19"/>
      <c r="C5" s="9"/>
      <c r="D5" s="20">
        <f>SUM(D4:D4)</f>
        <v>0</v>
      </c>
      <c r="E5" s="20">
        <f>SUM(E4:E4)</f>
        <v>0</v>
      </c>
    </row>
    <row r="7" spans="1:5" ht="12.75" thickBot="1" x14ac:dyDescent="0.25">
      <c r="D7" s="33"/>
      <c r="E7" s="33"/>
    </row>
    <row r="8" spans="1:5" x14ac:dyDescent="0.2">
      <c r="A8" s="1" t="s">
        <v>44</v>
      </c>
      <c r="B8" s="3" t="s">
        <v>42</v>
      </c>
      <c r="C8" s="3" t="str">
        <f>"Per " &amp;$B$1 &amp;" maanden"</f>
        <v>Per 12 maanden</v>
      </c>
      <c r="D8" s="21"/>
      <c r="E8" s="22"/>
    </row>
    <row r="9" spans="1:5" x14ac:dyDescent="0.2">
      <c r="A9" s="1"/>
      <c r="B9" s="5">
        <f>D5</f>
        <v>0</v>
      </c>
      <c r="C9" s="5">
        <f>E5</f>
        <v>0</v>
      </c>
      <c r="D9" s="23"/>
      <c r="E9" s="24"/>
    </row>
    <row r="10" spans="1:5" x14ac:dyDescent="0.2">
      <c r="D10" s="23"/>
      <c r="E10" s="24"/>
    </row>
    <row r="11" spans="1:5" x14ac:dyDescent="0.2">
      <c r="A11" s="1" t="s">
        <v>45</v>
      </c>
      <c r="B11" s="3" t="s">
        <v>42</v>
      </c>
      <c r="C11" s="3" t="str">
        <f>"Per " &amp;$B$1 &amp;" maanden"</f>
        <v>Per 12 maanden</v>
      </c>
      <c r="D11" s="23"/>
      <c r="E11" s="24"/>
    </row>
    <row r="12" spans="1:5" x14ac:dyDescent="0.2">
      <c r="A12" s="1"/>
      <c r="B12" s="5">
        <f>'Koop - initiële periode'!D26</f>
        <v>0</v>
      </c>
      <c r="C12" s="5">
        <f>B12*12</f>
        <v>0</v>
      </c>
      <c r="D12" s="25" t="s">
        <v>8</v>
      </c>
      <c r="E12" s="24"/>
    </row>
    <row r="13" spans="1:5" x14ac:dyDescent="0.2">
      <c r="D13" s="26" t="s">
        <v>10</v>
      </c>
      <c r="E13" s="27"/>
    </row>
    <row r="14" spans="1:5" ht="12.75" thickBot="1" x14ac:dyDescent="0.25">
      <c r="A14" s="1" t="s">
        <v>43</v>
      </c>
      <c r="B14" s="3" t="s">
        <v>42</v>
      </c>
      <c r="C14" s="3" t="str">
        <f>"Per " &amp;$B$1 &amp;" maanden"</f>
        <v>Per 12 maanden</v>
      </c>
      <c r="D14" s="28" t="s">
        <v>11</v>
      </c>
      <c r="E14" s="29"/>
    </row>
    <row r="15" spans="1:5" x14ac:dyDescent="0.2">
      <c r="A15" s="1"/>
      <c r="B15" s="5">
        <f>B9+B12</f>
        <v>0</v>
      </c>
      <c r="C15" s="5">
        <f>C9+C12</f>
        <v>0</v>
      </c>
    </row>
    <row r="16" spans="1:5" x14ac:dyDescent="0.2">
      <c r="C16" s="10"/>
    </row>
    <row r="17" spans="2:2" x14ac:dyDescent="0.2">
      <c r="B17" s="10"/>
    </row>
  </sheetData>
  <mergeCells count="1">
    <mergeCell ref="C1:D1"/>
  </mergeCells>
  <printOptions horizontalCentered="1"/>
  <pageMargins left="0.70866141732283472" right="0.70866141732283472" top="0.5184375" bottom="0.74803149606299213" header="0.31496062992125984" footer="0.31496062992125984"/>
  <pageSetup paperSize="9" scale="80" orientation="landscape" r:id="rId1"/>
  <headerFooter>
    <oddHeader>&amp;L&amp;12Prijzenblad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E14B3ABF931448AA606345CD6A4F1F" ma:contentTypeVersion="3" ma:contentTypeDescription="Een nieuw document maken." ma:contentTypeScope="" ma:versionID="943feeb43d61c952c6e886fc96ef162d">
  <xsd:schema xmlns:xsd="http://www.w3.org/2001/XMLSchema" xmlns:xs="http://www.w3.org/2001/XMLSchema" xmlns:p="http://schemas.microsoft.com/office/2006/metadata/properties" xmlns:ns2="0e79611f-8f65-484c-a703-ac19c22ca651" targetNamespace="http://schemas.microsoft.com/office/2006/metadata/properties" ma:root="true" ma:fieldsID="a95c1aa20510eca5651a3c36cb925c40" ns2:_="">
    <xsd:import namespace="0e79611f-8f65-484c-a703-ac19c22ca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9611f-8f65-484c-a703-ac19c22ca6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D2BDA-F60A-4183-9ED5-AEE901FE3639}">
  <ds:schemaRefs>
    <ds:schemaRef ds:uri="http://www.w3.org/XML/1998/namespace"/>
    <ds:schemaRef ds:uri="http://purl.org/dc/terms/"/>
    <ds:schemaRef ds:uri="8ad3753d-d11c-4198-a2f9-765d8b65ee94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4bd08b59-cfbf-481d-8f19-1e2337c6fec9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1EBC734-8A14-402F-8DFE-021F3DE853E6}"/>
</file>

<file path=customXml/itemProps3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Koop - initiële periode</vt:lpstr>
      <vt:lpstr>Koop - verlengingsperiode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Dijkzeul | PrintScan BV</dc:creator>
  <cp:keywords/>
  <dc:description/>
  <cp:lastModifiedBy>Frank Dijkzeul | PrintScan BV</cp:lastModifiedBy>
  <cp:revision/>
  <cp:lastPrinted>2025-08-21T09:04:03Z</cp:lastPrinted>
  <dcterms:created xsi:type="dcterms:W3CDTF">2014-04-04T09:08:18Z</dcterms:created>
  <dcterms:modified xsi:type="dcterms:W3CDTF">2026-03-30T12:25:36Z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0x010100ACE14B3ABF931448AA606345CD6A4F1F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