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vrijsselland-my.sharepoint.com/personal/a_vande_werfhorst_ggdijsselland_nl/Documents/Bureaublad/"/>
    </mc:Choice>
  </mc:AlternateContent>
  <xr:revisionPtr revIDLastSave="0" documentId="8_{DF9BC51C-315D-45C7-BC94-43EC3957EC36}" xr6:coauthVersionLast="47" xr6:coauthVersionMax="47" xr10:uidLastSave="{00000000-0000-0000-0000-000000000000}"/>
  <workbookProtection workbookAlgorithmName="SHA-512" workbookHashValue="8AK0Ypg+vcH0HBelnwWZIG6PTvgb058QGObrWOv9zIhffxj9BmH7fnzwHBlXdLV3g1/ng88didoACJaZyq1Geg==" workbookSaltValue="qnoWnCy/ePfFsBoSxnzWvw==" workbookSpinCount="100000" lockStructure="1"/>
  <bookViews>
    <workbookView xWindow="-108" yWindow="-108" windowWidth="23256" windowHeight="13896" tabRatio="855" xr2:uid="{DEC89382-DB95-46DD-83DE-9C99EBC2AA45}"/>
  </bookViews>
  <sheets>
    <sheet name="Versiebeheer" sheetId="27" r:id="rId1"/>
    <sheet name="Toelichting" sheetId="272" r:id="rId2"/>
    <sheet name="Instellingsgegevens" sheetId="273" r:id="rId3"/>
    <sheet name="Verzamelblad" sheetId="59" r:id="rId4"/>
    <sheet name="Lijsten" sheetId="55" state="hidden" r:id="rId5"/>
    <sheet name="Verblijfsgroep 1" sheetId="57" r:id="rId6"/>
    <sheet name="Verblijfsgroep 2" sheetId="471" r:id="rId7"/>
    <sheet name="Verblijfsgroep 3" sheetId="472" r:id="rId8"/>
    <sheet name="Verblijfsgroep 4" sheetId="473" r:id="rId9"/>
    <sheet name="Verblijfsgroep 5" sheetId="474" r:id="rId10"/>
    <sheet name="Verblijfsgroep 6" sheetId="475" r:id="rId11"/>
    <sheet name="Verblijfsgroep 7" sheetId="476" r:id="rId12"/>
    <sheet name="Verblijfsgroep 8" sheetId="477" r:id="rId13"/>
    <sheet name="Verblijfsgroep 9" sheetId="478" r:id="rId14"/>
    <sheet name="Verblijfsgroep 10" sheetId="479" r:id="rId15"/>
  </sheets>
  <definedNames>
    <definedName name="_xlnm.Print_Area" localSheetId="2">Instellingsgegevens!$A$1:$D$4</definedName>
    <definedName name="_xlnm.Print_Area" localSheetId="5">'Verblijfsgroep 1'!$C$2:$D$22</definedName>
    <definedName name="_xlnm.Print_Area" localSheetId="14">'Verblijfsgroep 10'!$C$2:$D$22</definedName>
    <definedName name="_xlnm.Print_Area" localSheetId="6">'Verblijfsgroep 2'!$C$2:$D$22</definedName>
    <definedName name="_xlnm.Print_Area" localSheetId="7">'Verblijfsgroep 3'!$C$2:$D$22</definedName>
    <definedName name="_xlnm.Print_Area" localSheetId="8">'Verblijfsgroep 4'!$C$2:$D$22</definedName>
    <definedName name="_xlnm.Print_Area" localSheetId="9">'Verblijfsgroep 5'!$C$2:$D$22</definedName>
    <definedName name="_xlnm.Print_Area" localSheetId="10">'Verblijfsgroep 6'!$C$2:$D$22</definedName>
    <definedName name="_xlnm.Print_Area" localSheetId="11">'Verblijfsgroep 7'!$C$2:$D$22</definedName>
    <definedName name="_xlnm.Print_Area" localSheetId="12">'Verblijfsgroep 8'!$C$2:$D$22</definedName>
    <definedName name="_xlnm.Print_Area" localSheetId="13">'Verblijfsgroep 9'!$C$2:$D$22</definedName>
    <definedName name="_xlnm.Print_Area" localSheetId="3">Verzamelblad!$A$2:$P$14</definedName>
    <definedName name="bez">Lijsten!$O$3:$O$784</definedName>
    <definedName name="bezetting">Lijsten!$U$3:$U$13</definedName>
    <definedName name="cap">Lijsten!$N$3:$N$109</definedName>
    <definedName name="dag">Lijsten!$A$3:$A$9</definedName>
    <definedName name="ja">Lijsten!$Q$2:$Q$4</definedName>
    <definedName name="nacht">Lijsten!$M$3:$M$5</definedName>
    <definedName name="type">Lijsten!$D$3:$D$9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479" l="1"/>
  <c r="D21" i="479"/>
  <c r="C20" i="479"/>
  <c r="C19" i="479"/>
  <c r="D17" i="479"/>
  <c r="C15" i="479"/>
  <c r="F14" i="479"/>
  <c r="D13" i="479"/>
  <c r="B4" i="479" a="1"/>
  <c r="B4" i="479" s="1"/>
  <c r="D23" i="478"/>
  <c r="D21" i="478"/>
  <c r="C20" i="478"/>
  <c r="C19" i="478"/>
  <c r="D17" i="478"/>
  <c r="C15" i="478"/>
  <c r="F14" i="478"/>
  <c r="D13" i="478"/>
  <c r="B4" i="478" a="1"/>
  <c r="B4" i="478" s="1"/>
  <c r="D23" i="477"/>
  <c r="D21" i="477"/>
  <c r="C20" i="477"/>
  <c r="C19" i="477"/>
  <c r="D17" i="477"/>
  <c r="C15" i="477"/>
  <c r="F14" i="477"/>
  <c r="D13" i="477"/>
  <c r="B4" i="477" a="1"/>
  <c r="B4" i="477" s="1"/>
  <c r="D23" i="476"/>
  <c r="D21" i="476"/>
  <c r="C20" i="476"/>
  <c r="C19" i="476"/>
  <c r="D17" i="476"/>
  <c r="C15" i="476"/>
  <c r="F14" i="476"/>
  <c r="D13" i="476"/>
  <c r="B4" i="476" a="1"/>
  <c r="B4" i="476" s="1"/>
  <c r="D23" i="475"/>
  <c r="D21" i="475"/>
  <c r="C20" i="475"/>
  <c r="C19" i="475"/>
  <c r="D17" i="475"/>
  <c r="C15" i="475"/>
  <c r="F14" i="475"/>
  <c r="D13" i="475"/>
  <c r="B4" i="475" a="1"/>
  <c r="B4" i="475" s="1"/>
  <c r="D23" i="474"/>
  <c r="D21" i="474"/>
  <c r="C20" i="474"/>
  <c r="C19" i="474"/>
  <c r="D17" i="474"/>
  <c r="C15" i="474"/>
  <c r="F14" i="474"/>
  <c r="D13" i="474"/>
  <c r="B4" i="474" a="1"/>
  <c r="B4" i="474" s="1"/>
  <c r="D23" i="473"/>
  <c r="D21" i="473"/>
  <c r="C20" i="473"/>
  <c r="C19" i="473"/>
  <c r="D17" i="473"/>
  <c r="C15" i="473"/>
  <c r="F14" i="473"/>
  <c r="D13" i="473"/>
  <c r="B4" i="473" a="1"/>
  <c r="B4" i="473" s="1"/>
  <c r="D23" i="472"/>
  <c r="D21" i="472"/>
  <c r="C20" i="472"/>
  <c r="C19" i="472"/>
  <c r="D17" i="472"/>
  <c r="C15" i="472"/>
  <c r="F14" i="472"/>
  <c r="D13" i="472"/>
  <c r="B4" i="472" a="1"/>
  <c r="B4" i="472" s="1"/>
  <c r="D23" i="471"/>
  <c r="D21" i="471"/>
  <c r="C20" i="471"/>
  <c r="C19" i="471"/>
  <c r="D17" i="471"/>
  <c r="C15" i="471"/>
  <c r="F14" i="471"/>
  <c r="D13" i="471"/>
  <c r="B4" i="471" a="1"/>
  <c r="B4" i="471" s="1"/>
  <c r="D23" i="57"/>
  <c r="D21" i="57"/>
  <c r="B4" i="57" a="1"/>
  <c r="C20" i="57"/>
  <c r="B5" i="59" a="1"/>
  <c r="B5" i="59" s="1"/>
  <c r="F14" i="57"/>
  <c r="C19" i="57"/>
  <c r="C15" i="57"/>
  <c r="C6" i="59" a="1"/>
  <c r="R6" i="59" a="1"/>
  <c r="O7" i="59" a="1"/>
  <c r="K8" i="59" a="1"/>
  <c r="H9" i="59" a="1"/>
  <c r="E10" i="59" a="1"/>
  <c r="S10" i="59" a="1"/>
  <c r="P11" i="59" a="1"/>
  <c r="M12" i="59" a="1"/>
  <c r="I13" i="59" a="1"/>
  <c r="F14" i="59" a="1"/>
  <c r="O5" i="59" a="1"/>
  <c r="D6" i="59" a="1"/>
  <c r="S6" i="59" a="1"/>
  <c r="P7" i="59" a="1"/>
  <c r="M8" i="59" a="1"/>
  <c r="I9" i="59" a="1"/>
  <c r="F10" i="59" a="1"/>
  <c r="T10" i="59" a="1"/>
  <c r="Q11" i="59" a="1"/>
  <c r="N12" i="59" a="1"/>
  <c r="J13" i="59" a="1"/>
  <c r="E6" i="59" a="1"/>
  <c r="Q7" i="59" a="1"/>
  <c r="N8" i="59" a="1"/>
  <c r="G10" i="59" a="1"/>
  <c r="R11" i="59" a="1"/>
  <c r="O12" i="59" a="1"/>
  <c r="F6" i="59" a="1"/>
  <c r="R7" i="59" a="1"/>
  <c r="K9" i="59" a="1"/>
  <c r="D11" i="59" a="1"/>
  <c r="P12" i="59" a="1"/>
  <c r="I14" i="59" a="1"/>
  <c r="G6" i="59" a="1"/>
  <c r="S7" i="59" a="1"/>
  <c r="P8" i="59" a="1"/>
  <c r="I10" i="59" a="1"/>
  <c r="T11" i="59" a="1"/>
  <c r="N13" i="59" a="1"/>
  <c r="G5" i="59" a="1"/>
  <c r="T7" i="59" a="1"/>
  <c r="N9" i="59" a="1"/>
  <c r="F11" i="59" a="1"/>
  <c r="R12" i="59" a="1"/>
  <c r="K14" i="59" a="1"/>
  <c r="I6" i="59" a="1"/>
  <c r="C8" i="59" a="1"/>
  <c r="O9" i="59" a="1"/>
  <c r="G11" i="59" a="1"/>
  <c r="S12" i="59" a="1"/>
  <c r="M14" i="59" a="1"/>
  <c r="J6" i="59" a="1"/>
  <c r="S8" i="59" a="1"/>
  <c r="E12" i="59" a="1"/>
  <c r="N14" i="59" a="1"/>
  <c r="S5" i="59" a="1"/>
  <c r="E8" i="59" a="1"/>
  <c r="M10" i="59" a="1"/>
  <c r="C13" i="59" a="1"/>
  <c r="I7" i="59" a="1"/>
  <c r="C9" i="59" a="1"/>
  <c r="N10" i="59" a="1"/>
  <c r="D13" i="59" a="1"/>
  <c r="Q5" i="59" a="1"/>
  <c r="G8" i="59" a="1"/>
  <c r="O10" i="59" a="1"/>
  <c r="E13" i="59" a="1"/>
  <c r="O6" i="59" a="1"/>
  <c r="T9" i="59" a="1"/>
  <c r="M11" i="59" a="1"/>
  <c r="C14" i="59" a="1"/>
  <c r="J5" i="59" a="1"/>
  <c r="I8" i="59" a="1"/>
  <c r="Q10" i="59" a="1"/>
  <c r="G13" i="59" a="1"/>
  <c r="F5" i="59" a="1"/>
  <c r="H6" i="59" a="1"/>
  <c r="G7" i="59" a="1"/>
  <c r="L10" i="59" a="1"/>
  <c r="T12" i="59" a="1"/>
  <c r="H7" i="59" a="1"/>
  <c r="T8" i="59" a="1"/>
  <c r="I11" i="59" a="1"/>
  <c r="R13" i="59" a="1"/>
  <c r="M6" i="59" a="1"/>
  <c r="R9" i="59" a="1"/>
  <c r="J11" i="59" a="1"/>
  <c r="S13" i="59" a="1"/>
  <c r="N6" i="59" a="1"/>
  <c r="D9" i="59" a="1"/>
  <c r="K11" i="59" a="1"/>
  <c r="T13" i="59" a="1"/>
  <c r="P5" i="59" a="1"/>
  <c r="H8" i="59" a="1"/>
  <c r="I12" i="59" a="1"/>
  <c r="R14" i="59" a="1"/>
  <c r="P6" i="59" a="1"/>
  <c r="F9" i="59" a="1"/>
  <c r="N11" i="59" a="1"/>
  <c r="D14" i="59" a="1"/>
  <c r="Q6" i="59" a="1"/>
  <c r="N7" i="59" a="1"/>
  <c r="J8" i="59" a="1"/>
  <c r="G9" i="59" a="1"/>
  <c r="D10" i="59" a="1"/>
  <c r="R10" i="59" a="1"/>
  <c r="O11" i="59" a="1"/>
  <c r="K12" i="59" a="1"/>
  <c r="H13" i="59" a="1"/>
  <c r="E14" i="59" a="1"/>
  <c r="T14" i="59" a="1"/>
  <c r="G14" i="59" a="1"/>
  <c r="T6" i="59" a="1"/>
  <c r="J9" i="59" a="1"/>
  <c r="C11" i="59" a="1"/>
  <c r="K13" i="59" a="1"/>
  <c r="H14" i="59" a="1"/>
  <c r="C7" i="59" a="1"/>
  <c r="O8" i="59" a="1"/>
  <c r="H10" i="59" a="1"/>
  <c r="S11" i="59" a="1"/>
  <c r="M13" i="59" a="1"/>
  <c r="I5" i="59" a="1"/>
  <c r="D7" i="59" a="1"/>
  <c r="M9" i="59" a="1"/>
  <c r="E11" i="59" a="1"/>
  <c r="Q12" i="59" a="1"/>
  <c r="J14" i="59" a="1"/>
  <c r="E7" i="59" a="1"/>
  <c r="Q8" i="59" a="1"/>
  <c r="J10" i="59" a="1"/>
  <c r="C12" i="59" a="1"/>
  <c r="O13" i="59" a="1"/>
  <c r="C5" i="59" a="1"/>
  <c r="F7" i="59" a="1"/>
  <c r="R8" i="59" a="1"/>
  <c r="K10" i="59" a="1"/>
  <c r="D12" i="59" a="1"/>
  <c r="P13" i="59" a="1"/>
  <c r="T5" i="59" a="1"/>
  <c r="D8" i="59" a="1"/>
  <c r="P9" i="59" a="1"/>
  <c r="H11" i="59" a="1"/>
  <c r="Q13" i="59" a="1"/>
  <c r="K6" i="59" a="1"/>
  <c r="Q9" i="59" a="1"/>
  <c r="F12" i="59" a="1"/>
  <c r="O14" i="59" a="1"/>
  <c r="R5" i="59" a="1"/>
  <c r="F8" i="59" a="1"/>
  <c r="G12" i="59" a="1"/>
  <c r="P14" i="59" a="1"/>
  <c r="J7" i="59" a="1"/>
  <c r="S9" i="59" a="1"/>
  <c r="H12" i="59" a="1"/>
  <c r="Q14" i="59" a="1"/>
  <c r="K7" i="59" a="1"/>
  <c r="E9" i="59" a="1"/>
  <c r="P10" i="59" a="1"/>
  <c r="F13" i="59" a="1"/>
  <c r="N5" i="59" a="1"/>
  <c r="M7" i="59" a="1"/>
  <c r="C10" i="59" a="1"/>
  <c r="J12" i="59" a="1"/>
  <c r="S14" i="59" a="1"/>
  <c r="S14" i="59" l="1"/>
  <c r="J12" i="59"/>
  <c r="C10" i="59"/>
  <c r="M7" i="59"/>
  <c r="N5" i="59"/>
  <c r="F13" i="59"/>
  <c r="P10" i="59"/>
  <c r="E9" i="59"/>
  <c r="K7" i="59"/>
  <c r="Q14" i="59"/>
  <c r="H12" i="59"/>
  <c r="S9" i="59"/>
  <c r="J7" i="59"/>
  <c r="P14" i="59"/>
  <c r="G12" i="59"/>
  <c r="F8" i="59"/>
  <c r="R5" i="59"/>
  <c r="O14" i="59"/>
  <c r="F12" i="59"/>
  <c r="Q9" i="59"/>
  <c r="K6" i="59"/>
  <c r="Q13" i="59"/>
  <c r="H11" i="59"/>
  <c r="P9" i="59"/>
  <c r="D8" i="59"/>
  <c r="T5" i="59"/>
  <c r="P13" i="59"/>
  <c r="D12" i="59"/>
  <c r="K10" i="59"/>
  <c r="R8" i="59"/>
  <c r="F7" i="59"/>
  <c r="C5" i="59"/>
  <c r="O13" i="59"/>
  <c r="C12" i="59"/>
  <c r="J10" i="59"/>
  <c r="Q8" i="59"/>
  <c r="E7" i="59"/>
  <c r="J14" i="59"/>
  <c r="Q12" i="59"/>
  <c r="E11" i="59"/>
  <c r="M9" i="59"/>
  <c r="D7" i="59"/>
  <c r="I5" i="59"/>
  <c r="M13" i="59"/>
  <c r="S11" i="59"/>
  <c r="H10" i="59"/>
  <c r="O8" i="59"/>
  <c r="C7" i="59"/>
  <c r="H14" i="59"/>
  <c r="K13" i="59"/>
  <c r="C11" i="59"/>
  <c r="J9" i="59"/>
  <c r="T6" i="59"/>
  <c r="G14" i="59"/>
  <c r="T14" i="59"/>
  <c r="E14" i="59"/>
  <c r="H13" i="59"/>
  <c r="K12" i="59"/>
  <c r="O11" i="59"/>
  <c r="R10" i="59"/>
  <c r="D10" i="59"/>
  <c r="G9" i="59"/>
  <c r="J8" i="59"/>
  <c r="N7" i="59"/>
  <c r="Q6" i="59"/>
  <c r="D14" i="59"/>
  <c r="N11" i="59"/>
  <c r="F9" i="59"/>
  <c r="P6" i="59"/>
  <c r="R14" i="59"/>
  <c r="I12" i="59"/>
  <c r="H8" i="59"/>
  <c r="P5" i="59"/>
  <c r="T13" i="59"/>
  <c r="K11" i="59"/>
  <c r="D9" i="59"/>
  <c r="N6" i="59"/>
  <c r="S13" i="59"/>
  <c r="J11" i="59"/>
  <c r="R9" i="59"/>
  <c r="M6" i="59"/>
  <c r="R13" i="59"/>
  <c r="I11" i="59"/>
  <c r="T8" i="59"/>
  <c r="H7" i="59"/>
  <c r="T12" i="59"/>
  <c r="L10" i="59"/>
  <c r="G7" i="59"/>
  <c r="H6" i="59"/>
  <c r="F5" i="59"/>
  <c r="G13" i="59"/>
  <c r="Q10" i="59"/>
  <c r="I8" i="59"/>
  <c r="J5" i="59"/>
  <c r="C14" i="59"/>
  <c r="M11" i="59"/>
  <c r="T9" i="59"/>
  <c r="O6" i="59"/>
  <c r="E13" i="59"/>
  <c r="O10" i="59"/>
  <c r="G8" i="59"/>
  <c r="Q5" i="59"/>
  <c r="D13" i="59"/>
  <c r="N10" i="59"/>
  <c r="C9" i="59"/>
  <c r="I7" i="59"/>
  <c r="C13" i="59"/>
  <c r="M10" i="59"/>
  <c r="E8" i="59"/>
  <c r="S5" i="59"/>
  <c r="N14" i="59"/>
  <c r="E12" i="59"/>
  <c r="S8" i="59"/>
  <c r="J6" i="59"/>
  <c r="M14" i="59"/>
  <c r="S12" i="59"/>
  <c r="G11" i="59"/>
  <c r="O9" i="59"/>
  <c r="C8" i="59"/>
  <c r="I6" i="59"/>
  <c r="K14" i="59"/>
  <c r="R12" i="59"/>
  <c r="F11" i="59"/>
  <c r="N9" i="59"/>
  <c r="T7" i="59"/>
  <c r="G5" i="59"/>
  <c r="N13" i="59"/>
  <c r="T11" i="59"/>
  <c r="I10" i="59"/>
  <c r="P8" i="59"/>
  <c r="S7" i="59"/>
  <c r="G6" i="59"/>
  <c r="I14" i="59"/>
  <c r="P12" i="59"/>
  <c r="D11" i="59"/>
  <c r="K9" i="59"/>
  <c r="R7" i="59"/>
  <c r="F6" i="59"/>
  <c r="O12" i="59"/>
  <c r="R11" i="59"/>
  <c r="G10" i="59"/>
  <c r="N8" i="59"/>
  <c r="Q7" i="59"/>
  <c r="E6" i="59"/>
  <c r="J13" i="59"/>
  <c r="N12" i="59"/>
  <c r="Q11" i="59"/>
  <c r="T10" i="59"/>
  <c r="F10" i="59"/>
  <c r="I9" i="59"/>
  <c r="M8" i="59"/>
  <c r="P7" i="59"/>
  <c r="S6" i="59"/>
  <c r="D6" i="59"/>
  <c r="O5" i="59"/>
  <c r="F14" i="59"/>
  <c r="I13" i="59"/>
  <c r="M12" i="59"/>
  <c r="P11" i="59"/>
  <c r="S10" i="59"/>
  <c r="E10" i="59"/>
  <c r="H9" i="59"/>
  <c r="K8" i="59"/>
  <c r="O7" i="59"/>
  <c r="R6" i="59"/>
  <c r="C6" i="59"/>
  <c r="D22" i="475"/>
  <c r="C18" i="475"/>
  <c r="D22" i="473"/>
  <c r="C18" i="473"/>
  <c r="D22" i="479"/>
  <c r="C18" i="479"/>
  <c r="D22" i="478"/>
  <c r="C18" i="478"/>
  <c r="D22" i="477"/>
  <c r="C18" i="477"/>
  <c r="D22" i="476"/>
  <c r="C18" i="476"/>
  <c r="D22" i="474"/>
  <c r="C18" i="474"/>
  <c r="D22" i="472"/>
  <c r="C18" i="472"/>
  <c r="D22" i="471"/>
  <c r="C18" i="471"/>
  <c r="B4" i="57"/>
  <c r="D17" i="57"/>
  <c r="D22" i="57" s="1"/>
  <c r="D13" i="57"/>
  <c r="L8" i="59" a="1"/>
  <c r="L6" i="59" a="1"/>
  <c r="L14" i="59" a="1"/>
  <c r="L13" i="59" a="1"/>
  <c r="M5" i="59" a="1"/>
  <c r="K5" i="59" a="1"/>
  <c r="L12" i="59" a="1"/>
  <c r="L11" i="59" a="1"/>
  <c r="L9" i="59" a="1"/>
  <c r="L7" i="59" a="1"/>
  <c r="L7" i="59" l="1"/>
  <c r="L9" i="59"/>
  <c r="L11" i="59"/>
  <c r="L12" i="59"/>
  <c r="K5" i="59"/>
  <c r="M5" i="59"/>
  <c r="L13" i="59"/>
  <c r="L14" i="59"/>
  <c r="L6" i="59"/>
  <c r="L8" i="59"/>
  <c r="C18" i="57"/>
  <c r="E5" i="59" a="1"/>
  <c r="L5" i="59" a="1"/>
  <c r="D5" i="59" a="1"/>
  <c r="H5" i="59" a="1"/>
  <c r="H5" i="59" l="1"/>
  <c r="D5" i="59"/>
  <c r="L5" i="59"/>
  <c r="E5" i="5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<sst xmlns="http://schemas.openxmlformats.org/spreadsheetml/2006/main" count="450" uniqueCount="105">
  <si>
    <t>Wat voor type begeleiding heeft deze woon-/verblijfseenheid 's nachts?</t>
  </si>
  <si>
    <t>geen</t>
  </si>
  <si>
    <t>slapend</t>
  </si>
  <si>
    <t>Versiebeheer</t>
  </si>
  <si>
    <t>Begeleidingsintensiteit (wordt automatisch gevuld)</t>
  </si>
  <si>
    <t>gastvrouw/gastheer</t>
  </si>
  <si>
    <t>gedragwetenschapper / alle wo opgeleide hulpverleners</t>
  </si>
  <si>
    <t>individueel begeleiders (uitzondering: bij kamertraining/begeleid wonen als er geen groepsbegeleiders zijn)</t>
  </si>
  <si>
    <r>
      <t xml:space="preserve">De volgende functies tellen </t>
    </r>
    <r>
      <rPr>
        <b/>
        <sz val="11"/>
        <color rgb="FFFF0000"/>
        <rFont val="Calibri"/>
        <family val="2"/>
        <scheme val="minor"/>
      </rPr>
      <t>NIET</t>
    </r>
    <r>
      <rPr>
        <b/>
        <sz val="11"/>
        <color theme="1"/>
        <rFont val="Calibri"/>
        <family val="2"/>
        <scheme val="minor"/>
      </rPr>
      <t xml:space="preserve"> mee:</t>
    </r>
  </si>
  <si>
    <t>wakende</t>
  </si>
  <si>
    <t>ambulant hulpverlener / (vak)therapeuten, behandelaars</t>
  </si>
  <si>
    <t>Kenmerken woon/verblijfgroep</t>
  </si>
  <si>
    <t>ja</t>
  </si>
  <si>
    <t>nee</t>
  </si>
  <si>
    <t>breedte</t>
  </si>
  <si>
    <t>gemiddeld</t>
  </si>
  <si>
    <t>Berekende intensiteit</t>
  </si>
  <si>
    <t>Verblijfsgroep 1</t>
  </si>
  <si>
    <t>Verblijfsgroep 2</t>
  </si>
  <si>
    <t>Verblijfsgroep 3</t>
  </si>
  <si>
    <t>Verblijfsgroep 4</t>
  </si>
  <si>
    <t>Verblijfsgroep 5</t>
  </si>
  <si>
    <t>Verblijfsgroep 6</t>
  </si>
  <si>
    <t>Verblijfsgroep 7</t>
  </si>
  <si>
    <t>Verblijfsgroep 8</t>
  </si>
  <si>
    <t>Verblijfsgroep 9</t>
  </si>
  <si>
    <t>Verblijfsgroep 10</t>
  </si>
  <si>
    <t>Naam groep</t>
  </si>
  <si>
    <t>Waarvan deel IJsselland</t>
  </si>
  <si>
    <t>bez</t>
  </si>
  <si>
    <t>jeugdzorg+</t>
  </si>
  <si>
    <t>behandelgroep</t>
  </si>
  <si>
    <t>driemilieu</t>
  </si>
  <si>
    <t>fasehuis</t>
  </si>
  <si>
    <t>kortdurend verblijf</t>
  </si>
  <si>
    <t>crisisgroep</t>
  </si>
  <si>
    <t>Welk type woon/verblijfgroep is dit?</t>
  </si>
  <si>
    <t>type</t>
  </si>
  <si>
    <t>(specialistisch) wonen</t>
  </si>
  <si>
    <t>Type verblijf</t>
  </si>
  <si>
    <t>Deze vraag heeft uitsluitend effect op de afrondingspunten op het verzamelblad</t>
  </si>
  <si>
    <t>0,1 t/m 1,2</t>
  </si>
  <si>
    <t>Intensiteit C</t>
  </si>
  <si>
    <t>1,2 t/m 1,9</t>
  </si>
  <si>
    <t>Intensiteit D</t>
  </si>
  <si>
    <t>1,9 t/m 2,5</t>
  </si>
  <si>
    <t>Intensiteit E</t>
  </si>
  <si>
    <t>2,5 t/m 2,9</t>
  </si>
  <si>
    <t>Intensiteit F</t>
  </si>
  <si>
    <t>2,9 t/m 3,4</t>
  </si>
  <si>
    <t>Intensiteit G</t>
  </si>
  <si>
    <t>3,4 t/m 3,8</t>
  </si>
  <si>
    <t>Intensiteit H</t>
  </si>
  <si>
    <t>3,8 t/m 4,1</t>
  </si>
  <si>
    <t>Intensiteit I</t>
  </si>
  <si>
    <t>4,1 t/m 4,6</t>
  </si>
  <si>
    <t>Intensiteit J</t>
  </si>
  <si>
    <t xml:space="preserve">4,6 t/m 6,1 </t>
  </si>
  <si>
    <t>Intensiteit K</t>
  </si>
  <si>
    <t>bij driemilieuvoorzieningen: ingeroosterde uren van begeleiders op het terrein (niet direct aan één groep verbonden)</t>
  </si>
  <si>
    <t>ingroosterde uren van groepsbegeleiders</t>
  </si>
  <si>
    <t>ingroosterde uren van pedagogisch medewerkers</t>
  </si>
  <si>
    <t>ingroosterde uren van agogisch medewerkers</t>
  </si>
  <si>
    <t>Algemene invulinstructie</t>
  </si>
  <si>
    <t>Straatnaam</t>
  </si>
  <si>
    <t>Huisnummer</t>
  </si>
  <si>
    <t>Postcode</t>
  </si>
  <si>
    <t>Gemeente</t>
  </si>
  <si>
    <r>
      <t xml:space="preserve">Postcode (alleen format </t>
    </r>
    <r>
      <rPr>
        <b/>
        <sz val="11"/>
        <color rgb="FFFF0000"/>
        <rFont val="Calibri"/>
        <family val="2"/>
        <scheme val="minor"/>
      </rPr>
      <t xml:space="preserve">1234 AB </t>
    </r>
    <r>
      <rPr>
        <sz val="11"/>
        <color rgb="FF000000"/>
        <rFont val="Calibri"/>
        <family val="2"/>
        <scheme val="minor"/>
      </rPr>
      <t>is invoerbaar)</t>
    </r>
  </si>
  <si>
    <t>Straatnaam (volluit zonder afkortingen)</t>
  </si>
  <si>
    <t>Toevoeging op huisnummer</t>
  </si>
  <si>
    <t>Situatie 2025</t>
  </si>
  <si>
    <t>Feitelijk aantal openingsdagen 2025</t>
  </si>
  <si>
    <t>Totale productie 2025 in verblijfsetmalen (wordt automatisch gevuld)</t>
  </si>
  <si>
    <t>Gemiddeld aantal gepland aanwezige jeugdigen per openingsdag in 2025</t>
  </si>
  <si>
    <t>Gemiddeld aantal feitelijk aanwezige jeugdigen per openingsdag in 2025</t>
  </si>
  <si>
    <t>Versienummer: 1.0</t>
  </si>
  <si>
    <t xml:space="preserve">--&gt; </t>
  </si>
  <si>
    <t>…. aantal netto roosteruren voor deze groep per openingsdag… (wordt automatisch gevuld)</t>
  </si>
  <si>
    <t>Tel alle geplande jeugdigen meer, ongeacht de financier</t>
  </si>
  <si>
    <t>Deze vraag nauwkeurig beantwoorden. Alleen te verlonen uren meetellen!</t>
  </si>
  <si>
    <t>Toevoeging</t>
  </si>
  <si>
    <t>Gepland aanwezig</t>
  </si>
  <si>
    <t>Feitelijk aanwezig</t>
  </si>
  <si>
    <t>Bezettingsgraad</t>
  </si>
  <si>
    <t>Nachtdienst</t>
  </si>
  <si>
    <t>Openingsdagen</t>
  </si>
  <si>
    <t>Deel WLZ</t>
  </si>
  <si>
    <t>uren van begeleiders ingeroosterd voor individuele begeleiding / meerzorg Wlz / begeleiding thuis</t>
  </si>
  <si>
    <r>
      <t xml:space="preserve">* </t>
    </r>
    <r>
      <rPr>
        <b/>
        <sz val="11"/>
        <color rgb="FFFF0000"/>
        <rFont val="Calibri"/>
        <family val="2"/>
        <scheme val="minor"/>
      </rPr>
      <t>Uitsluitend</t>
    </r>
    <r>
      <rPr>
        <b/>
        <sz val="11"/>
        <color theme="1"/>
        <rFont val="Calibri"/>
        <family val="2"/>
        <scheme val="minor"/>
      </rPr>
      <t xml:space="preserve"> de uren van de volgende functies mogen hier worden meegeteld:</t>
    </r>
  </si>
  <si>
    <r>
      <t>Gewenst tarief (</t>
    </r>
    <r>
      <rPr>
        <b/>
        <sz val="11"/>
        <color rgb="FFFF0000"/>
        <rFont val="Calibri"/>
        <family val="2"/>
        <scheme val="minor"/>
      </rPr>
      <t>prijspeil 2026</t>
    </r>
    <r>
      <rPr>
        <sz val="11"/>
        <color rgb="FF000000"/>
        <rFont val="Calibri"/>
        <family val="2"/>
        <scheme val="minor"/>
      </rPr>
      <t>, gewenst als 'minimaal noodzakelijk tarief')</t>
    </r>
  </si>
  <si>
    <t>prijspeil 2026</t>
  </si>
  <si>
    <t>Instellingsgegevens</t>
  </si>
  <si>
    <t>Naam organisatie</t>
  </si>
  <si>
    <t>Naam invuller</t>
  </si>
  <si>
    <t>Telefoonnummer invuller</t>
  </si>
  <si>
    <t>Gewenst tarief</t>
  </si>
  <si>
    <t>Kortdurend verblijf</t>
  </si>
  <si>
    <t>Roosteruren per dag</t>
  </si>
  <si>
    <t>Bezettingsgraad (wordt automatisch gevuld)</t>
  </si>
  <si>
    <t>Begeleidingsintensiteit op basis van 90% bezettingsgraad (wordt automatisch gevuld)</t>
  </si>
  <si>
    <t>Er geldt een minimale bezettingsgraad van 90% voor kortdurend verblijf</t>
  </si>
  <si>
    <t>Intensiteit 90%</t>
  </si>
  <si>
    <t>Deze rekentool is bedoeld als hernieuwde inventarisatie van de groepen voor kortdurend verblijf.
Er zijn 10 tabbladen 'Verblijfsgroep'. Vul hier voor iedere groep voor kortdurend verblijf (respijtzorg, logereren) afzonderlijk alle gegevens in. 
Let op, dit is geen tarievenonderzoek, maar een onderzoek naar de intensiteit van de huidige groepen over het jaar 2025.</t>
  </si>
  <si>
    <t>Toelichting Rekentool Kortdurend verblijf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</si>
</sst>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quot;€&quot;\ #,##0.00"/>
    <numFmt numFmtId="166" formatCode="0.0"/>
    <numFmt numFmtId="167" formatCode="#,##0_ ;\-#,##0\ "/>
    <numFmt numFmtId="168" formatCode="_ * #,##0.0_ ;_ * \-#,##0.0_ ;_ * &quot;-&quot;??_ ;_ @_ "/>
    <numFmt numFmtId="169" formatCode="0.00000"/>
    <numFmt numFmtId="170" formatCode="\1\1\1\1\ \A\A"/>
    <numFmt numFmtId="171" formatCode="[$-413]d\ mmmm\ yyyy;@"/>
    <numFmt numFmtId="172" formatCode="0.0%"/>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sz val="11"/>
      <color rgb="FF000000"/>
      <name val="Calibri"/>
      <family val="2"/>
      <scheme val="minor"/>
    </font>
    <font>
      <b/>
      <sz val="11"/>
      <color rgb="FF000000"/>
      <name val="Calibri"/>
      <family val="2"/>
      <scheme val="minor"/>
    </font>
    <font>
      <sz val="11"/>
      <color theme="0"/>
      <name val="Calibri"/>
      <family val="2"/>
      <scheme val="minor"/>
    </font>
    <font>
      <b/>
      <sz val="14"/>
      <color rgb="FF000000"/>
      <name val="Calibri"/>
      <family val="2"/>
      <scheme val="minor"/>
    </font>
    <font>
      <sz val="8"/>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52">
    <xf numFmtId="0" fontId="0" fillId="0" borderId="0" xfId="0"/>
    <xf numFmtId="0" fontId="2" fillId="0" borderId="0" xfId="0" applyFont="1"/>
    <xf numFmtId="0" fontId="0" fillId="0" borderId="1" xfId="0" applyBorder="1"/>
    <xf numFmtId="0" fontId="4" fillId="0" borderId="1" xfId="0" applyFont="1" applyBorder="1"/>
    <xf numFmtId="168" fontId="5" fillId="0" borderId="1" xfId="1" applyNumberFormat="1" applyFont="1" applyFill="1" applyBorder="1" applyAlignment="1" applyProtection="1">
      <alignment horizontal="right" vertical="center" wrapText="1"/>
    </xf>
    <xf numFmtId="0" fontId="6" fillId="0" borderId="1" xfId="0" applyFont="1" applyBorder="1" applyAlignment="1">
      <alignment horizontal="right" wrapText="1"/>
    </xf>
    <xf numFmtId="166" fontId="0" fillId="0" borderId="0" xfId="0" applyNumberFormat="1"/>
    <xf numFmtId="0" fontId="4" fillId="0" borderId="0" xfId="0" applyFont="1"/>
    <xf numFmtId="167" fontId="5" fillId="0" borderId="1" xfId="1" applyNumberFormat="1" applyFont="1" applyFill="1" applyBorder="1" applyAlignment="1" applyProtection="1">
      <alignment horizontal="right" vertical="center" wrapText="1"/>
    </xf>
    <xf numFmtId="0" fontId="0" fillId="0" borderId="0" xfId="0" applyAlignment="1">
      <alignment horizontal="center"/>
    </xf>
    <xf numFmtId="165" fontId="0" fillId="0" borderId="0" xfId="0" applyNumberFormat="1"/>
    <xf numFmtId="2" fontId="0" fillId="0" borderId="0" xfId="0" applyNumberFormat="1"/>
    <xf numFmtId="0" fontId="0" fillId="0" borderId="0" xfId="0" applyAlignment="1">
      <alignment horizontal="left" indent="1"/>
    </xf>
    <xf numFmtId="0" fontId="3" fillId="0" borderId="0" xfId="0" applyFont="1"/>
    <xf numFmtId="0" fontId="5" fillId="0" borderId="0" xfId="0" applyFont="1" applyAlignment="1">
      <alignment vertical="center" wrapText="1"/>
    </xf>
    <xf numFmtId="166" fontId="7" fillId="0" borderId="0" xfId="0" applyNumberFormat="1" applyFont="1" applyAlignment="1" applyProtection="1">
      <alignment horizontal="right" vertical="center" wrapText="1"/>
      <protection locked="0"/>
    </xf>
    <xf numFmtId="169" fontId="0" fillId="0" borderId="0" xfId="0" applyNumberFormat="1" applyAlignment="1">
      <alignment horizontal="center"/>
    </xf>
    <xf numFmtId="0" fontId="2" fillId="0" borderId="1" xfId="0" applyFont="1" applyBorder="1" applyAlignment="1">
      <alignment horizontal="center"/>
    </xf>
    <xf numFmtId="9" fontId="0" fillId="0" borderId="0" xfId="0" applyNumberFormat="1"/>
    <xf numFmtId="2" fontId="4" fillId="0" borderId="1" xfId="0" applyNumberFormat="1" applyFont="1" applyBorder="1"/>
    <xf numFmtId="0" fontId="5" fillId="0" borderId="3" xfId="0" applyFont="1" applyBorder="1" applyAlignment="1">
      <alignment vertical="center" wrapText="1"/>
    </xf>
    <xf numFmtId="0" fontId="5" fillId="0" borderId="4" xfId="0" applyFont="1" applyBorder="1" applyAlignment="1">
      <alignment vertical="center" wrapText="1"/>
    </xf>
    <xf numFmtId="0" fontId="8" fillId="0" borderId="4" xfId="0" applyFont="1" applyBorder="1" applyAlignment="1">
      <alignment vertical="center" wrapText="1"/>
    </xf>
    <xf numFmtId="0" fontId="0" fillId="0" borderId="0" xfId="0" applyAlignment="1">
      <alignment vertical="center"/>
    </xf>
    <xf numFmtId="0" fontId="0" fillId="0" borderId="1" xfId="0" applyBorder="1" applyAlignment="1">
      <alignment vertical="center"/>
    </xf>
    <xf numFmtId="2" fontId="0" fillId="0" borderId="0" xfId="0" applyNumberFormat="1" applyAlignment="1">
      <alignment vertical="center"/>
    </xf>
    <xf numFmtId="0" fontId="0" fillId="0" borderId="1" xfId="0" applyBorder="1" applyAlignment="1">
      <alignment horizontal="center" vertical="center"/>
    </xf>
    <xf numFmtId="9" fontId="0" fillId="0" borderId="1" xfId="2" applyFont="1" applyBorder="1" applyAlignment="1">
      <alignment horizontal="center" vertical="center"/>
    </xf>
    <xf numFmtId="2"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2" fillId="0" borderId="1" xfId="0" applyFont="1" applyBorder="1"/>
    <xf numFmtId="0" fontId="2" fillId="0" borderId="1" xfId="0" applyFont="1" applyBorder="1" applyAlignment="1">
      <alignment horizontal="center" vertical="center" wrapText="1"/>
    </xf>
    <xf numFmtId="0" fontId="5" fillId="2" borderId="1" xfId="0" applyFont="1" applyFill="1" applyBorder="1" applyAlignment="1" applyProtection="1">
      <alignment horizontal="right" vertical="center" wrapText="1"/>
      <protection locked="0"/>
    </xf>
    <xf numFmtId="166" fontId="5" fillId="2" borderId="1" xfId="0" applyNumberFormat="1" applyFont="1" applyFill="1" applyBorder="1" applyAlignment="1" applyProtection="1">
      <alignment horizontal="right" vertical="center" wrapText="1"/>
      <protection locked="0"/>
    </xf>
    <xf numFmtId="9" fontId="5" fillId="2" borderId="1" xfId="2" applyFont="1" applyFill="1" applyBorder="1" applyAlignment="1" applyProtection="1">
      <alignment horizontal="right" vertical="center" wrapText="1"/>
      <protection locked="0"/>
    </xf>
    <xf numFmtId="170" fontId="5" fillId="2" borderId="1" xfId="0" applyNumberFormat="1" applyFont="1" applyFill="1" applyBorder="1" applyAlignment="1" applyProtection="1">
      <alignment horizontal="right" vertical="center" wrapText="1"/>
      <protection locked="0"/>
    </xf>
    <xf numFmtId="0" fontId="3" fillId="0" borderId="0" xfId="0" applyFont="1" applyAlignment="1">
      <alignment vertical="center"/>
    </xf>
    <xf numFmtId="0" fontId="0" fillId="0" borderId="0" xfId="0" quotePrefix="1" applyAlignment="1">
      <alignment vertical="center"/>
    </xf>
    <xf numFmtId="0" fontId="0" fillId="0" borderId="0" xfId="0" applyAlignment="1">
      <alignment vertical="center" wrapText="1"/>
    </xf>
    <xf numFmtId="166" fontId="0" fillId="0" borderId="1" xfId="0" applyNumberFormat="1" applyBorder="1" applyAlignment="1">
      <alignment horizontal="center" vertical="center"/>
    </xf>
    <xf numFmtId="0" fontId="0" fillId="0" borderId="1" xfId="0" applyBorder="1" applyAlignment="1">
      <alignment horizontal="center"/>
    </xf>
    <xf numFmtId="165" fontId="5" fillId="2" borderId="1" xfId="0" applyNumberFormat="1" applyFont="1" applyFill="1" applyBorder="1" applyAlignment="1" applyProtection="1">
      <alignment horizontal="right" vertical="center" wrapText="1"/>
      <protection locked="0"/>
    </xf>
    <xf numFmtId="171" fontId="0" fillId="0" borderId="0" xfId="0" quotePrefix="1" applyNumberFormat="1" applyAlignment="1">
      <alignment horizontal="left"/>
    </xf>
    <xf numFmtId="3" fontId="5" fillId="2" borderId="1" xfId="0" applyNumberFormat="1" applyFont="1" applyFill="1" applyBorder="1" applyAlignment="1" applyProtection="1">
      <alignment horizontal="right" vertical="center" wrapText="1"/>
      <protection locked="0"/>
    </xf>
    <xf numFmtId="172" fontId="5" fillId="0" borderId="1" xfId="2" applyNumberFormat="1" applyFont="1" applyFill="1" applyBorder="1" applyAlignment="1" applyProtection="1">
      <alignment horizontal="right" vertical="center" wrapText="1"/>
    </xf>
    <xf numFmtId="0" fontId="11" fillId="0" borderId="1" xfId="0" applyFont="1" applyBorder="1" applyAlignment="1">
      <alignment horizontal="left" vertical="top"/>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xf>
  </cellXfs>
  <cellStyles count="4">
    <cellStyle name="Komma" xfId="1" builtinId="3"/>
    <cellStyle name="Komma 2" xfId="3" xr:uid="{00000000-0005-0000-0000-00002F000000}"/>
    <cellStyle name="Procent" xfId="2" builtinId="5"/>
    <cellStyle name="Standaard" xfId="0" builtinId="0"/>
  </cellStyles>
  <dxfs count="81">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7" tint="0.79998168889431442"/>
        </patternFill>
      </fill>
    </dxf>
    <dxf>
      <fill>
        <patternFill>
          <bgColor theme="0" tint="-0.14996795556505021"/>
        </patternFill>
      </fill>
    </dxf>
    <dxf>
      <fill>
        <patternFill>
          <bgColor theme="9" tint="0.79998168889431442"/>
        </patternFill>
      </fill>
    </dxf>
    <dxf>
      <fill>
        <patternFill>
          <bgColor theme="7" tint="0.79998168889431442"/>
        </patternFill>
      </fill>
    </dxf>
    <dxf>
      <fill>
        <patternFill>
          <bgColor theme="0" tint="-0.14996795556505021"/>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B3:I26"/>
  <sheetViews>
    <sheetView showGridLines="0" showRowColHeaders="0" tabSelected="1" workbookViewId="0"/>
  </sheetViews>
  <sheetFormatPr defaultRowHeight="14.4" x14ac:dyDescent="0.3"/>
  <cols>
    <col min="1" max="1" width="5.88671875" customWidth="1"/>
    <col min="2" max="2" width="15.77734375" bestFit="1" customWidth="1"/>
    <col min="3" max="3" width="76" customWidth="1"/>
  </cols>
  <sheetData>
    <row r="3" spans="2:9" ht="18" x14ac:dyDescent="0.35">
      <c r="B3" s="7" t="s">
        <v>3</v>
      </c>
    </row>
    <row r="5" spans="2:9" x14ac:dyDescent="0.3">
      <c r="B5" t="s">
        <v>76</v>
      </c>
    </row>
    <row r="6" spans="2:9" x14ac:dyDescent="0.3">
      <c r="B6" s="42">
        <v>46042</v>
      </c>
    </row>
    <row r="8" spans="2:9" x14ac:dyDescent="0.3">
      <c r="B8" s="1"/>
    </row>
    <row r="9" spans="2:9" x14ac:dyDescent="0.3">
      <c r="B9" s="9"/>
    </row>
    <row r="10" spans="2:9" x14ac:dyDescent="0.3">
      <c r="B10" s="9"/>
    </row>
    <row r="11" spans="2:9" x14ac:dyDescent="0.3">
      <c r="B11" s="9"/>
    </row>
    <row r="12" spans="2:9" x14ac:dyDescent="0.3">
      <c r="B12" s="9"/>
    </row>
    <row r="13" spans="2:9" x14ac:dyDescent="0.3">
      <c r="B13" s="9"/>
    </row>
    <row r="14" spans="2:9" x14ac:dyDescent="0.3">
      <c r="B14" s="9"/>
    </row>
    <row r="15" spans="2:9" x14ac:dyDescent="0.3">
      <c r="B15" s="9"/>
      <c r="D15" s="13"/>
      <c r="E15" s="13"/>
      <c r="F15" s="13"/>
      <c r="G15" s="13"/>
      <c r="H15" s="13"/>
      <c r="I15" s="13"/>
    </row>
    <row r="16" spans="2:9" x14ac:dyDescent="0.3">
      <c r="B16" s="9"/>
      <c r="D16" s="13"/>
      <c r="E16" s="13"/>
      <c r="F16" s="13"/>
      <c r="G16" s="13"/>
      <c r="H16" s="13"/>
      <c r="I16" s="13"/>
    </row>
    <row r="17" spans="2:5" x14ac:dyDescent="0.3">
      <c r="B17" s="9"/>
      <c r="D17" s="13"/>
      <c r="E17" s="13"/>
    </row>
    <row r="18" spans="2:5" x14ac:dyDescent="0.3">
      <c r="C18" s="13"/>
      <c r="D18" s="13"/>
      <c r="E18" s="13"/>
    </row>
    <row r="19" spans="2:5" x14ac:dyDescent="0.3">
      <c r="B19" s="1"/>
      <c r="C19" s="13"/>
      <c r="D19" s="13"/>
      <c r="E19" s="13"/>
    </row>
    <row r="20" spans="2:5" x14ac:dyDescent="0.3">
      <c r="B20" s="9"/>
      <c r="D20" s="13"/>
      <c r="E20" s="13"/>
    </row>
    <row r="21" spans="2:5" x14ac:dyDescent="0.3">
      <c r="B21" s="9"/>
      <c r="D21" s="13"/>
      <c r="E21" s="13"/>
    </row>
    <row r="22" spans="2:5" x14ac:dyDescent="0.3">
      <c r="B22" s="1"/>
      <c r="D22" s="13"/>
      <c r="E22" s="13"/>
    </row>
    <row r="23" spans="2:5" x14ac:dyDescent="0.3">
      <c r="D23" s="13"/>
      <c r="E23" s="13"/>
    </row>
    <row r="24" spans="2:5" x14ac:dyDescent="0.3">
      <c r="D24" s="13"/>
      <c r="E24" s="13"/>
    </row>
    <row r="25" spans="2:5" x14ac:dyDescent="0.3">
      <c r="D25" s="13"/>
      <c r="E25" s="13"/>
    </row>
    <row r="26" spans="2:5" x14ac:dyDescent="0.3">
      <c r="D26" s="13"/>
      <c r="E26" s="13"/>
    </row>
  </sheetData>
  <sheetProtection algorithmName="SHA-512" hashValue="u2gsy3LncKt4gXiCoXD9shQbpQ/066G50f83N+p9zlO8XybIr1TZicnJ41Lcdz/dAhew2B8TqanRpzesSFv5Lw==" saltValue="sR76bhqccJnw7sn/dTwenQ==" spinCount="100000" sheet="1" scenarios="1" formatColumns="0" selectLockedCells="1" selectUnlockedCells="1"/>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B3B3-B01D-45C6-9EC9-5C022F929478}">
  <sheetPr codeName="Blad10"/>
  <dimension ref="B3:F43"/>
  <sheetViews>
    <sheetView showGridLines="0" showZeros="0" zoomScaleNormal="100" workbookViewId="0">
      <selection activeCell="D4" sqref="D4"/>
    </sheetView>
  </sheetViews>
  <sheetFormatPr defaultColWidth="9.109375" defaultRowHeight="14.4" x14ac:dyDescent="0.3"/>
  <cols>
    <col min="1" max="1" width="3.5546875" customWidth="1"/>
    <col min="2" max="2" width="3.21875" customWidth="1"/>
    <col min="3" max="3" width="99.109375" customWidth="1"/>
    <col min="4" max="4" width="17.77734375" customWidth="1"/>
    <col min="5" max="5" width="2.21875" customWidth="1"/>
    <col min="6" max="6" width="66.6640625" bestFit="1" customWidth="1"/>
  </cols>
  <sheetData>
    <row r="3" spans="2:6" ht="18.3" customHeight="1" x14ac:dyDescent="0.35">
      <c r="C3" s="3" t="s">
        <v>11</v>
      </c>
      <c r="D3" s="5" t="s">
        <v>71</v>
      </c>
    </row>
    <row r="4" spans="2:6" s="23" customFormat="1" ht="14.4" customHeight="1" x14ac:dyDescent="0.3">
      <c r="B4" s="24" cm="1">
        <f t="array" ref="B4:B24">_xlfn.SEQUENCE(ROWS(C4:C24))</f>
        <v>1</v>
      </c>
      <c r="C4" s="20" t="s">
        <v>27</v>
      </c>
      <c r="D4" s="32"/>
    </row>
    <row r="5" spans="2:6" s="23" customFormat="1" ht="14.4" customHeight="1" x14ac:dyDescent="0.3">
      <c r="B5" s="24">
        <v>2</v>
      </c>
      <c r="C5" s="20" t="s">
        <v>69</v>
      </c>
      <c r="D5" s="32"/>
    </row>
    <row r="6" spans="2:6" s="23" customFormat="1" ht="14.4" customHeight="1" x14ac:dyDescent="0.3">
      <c r="B6" s="24">
        <v>3</v>
      </c>
      <c r="C6" s="20" t="s">
        <v>65</v>
      </c>
      <c r="D6" s="32"/>
    </row>
    <row r="7" spans="2:6" s="23" customFormat="1" ht="14.4" customHeight="1" x14ac:dyDescent="0.3">
      <c r="B7" s="24">
        <v>4</v>
      </c>
      <c r="C7" s="20" t="s">
        <v>70</v>
      </c>
      <c r="D7" s="32"/>
    </row>
    <row r="8" spans="2:6" s="23" customFormat="1" ht="14.4" customHeight="1" x14ac:dyDescent="0.3">
      <c r="B8" s="24">
        <v>5</v>
      </c>
      <c r="C8" s="20" t="s">
        <v>68</v>
      </c>
      <c r="D8" s="35"/>
    </row>
    <row r="9" spans="2:6" s="23" customFormat="1" ht="14.4" customHeight="1" x14ac:dyDescent="0.3">
      <c r="B9" s="24">
        <v>6</v>
      </c>
      <c r="C9" s="20" t="s">
        <v>67</v>
      </c>
      <c r="D9" s="32"/>
    </row>
    <row r="10" spans="2:6" s="23" customFormat="1" ht="14.4" customHeight="1" x14ac:dyDescent="0.3">
      <c r="B10" s="24">
        <v>7</v>
      </c>
      <c r="C10" s="20" t="s">
        <v>36</v>
      </c>
      <c r="D10" s="8" t="s">
        <v>97</v>
      </c>
    </row>
    <row r="11" spans="2:6" s="23" customFormat="1" ht="14.4" customHeight="1" x14ac:dyDescent="0.3">
      <c r="B11" s="24">
        <v>8</v>
      </c>
      <c r="C11" s="20" t="s">
        <v>74</v>
      </c>
      <c r="D11" s="33"/>
      <c r="F11" s="23" t="s">
        <v>79</v>
      </c>
    </row>
    <row r="12" spans="2:6" s="23" customFormat="1" ht="14.4" customHeight="1" x14ac:dyDescent="0.3">
      <c r="B12" s="24">
        <v>9</v>
      </c>
      <c r="C12" s="20" t="s">
        <v>75</v>
      </c>
      <c r="D12" s="33"/>
    </row>
    <row r="13" spans="2:6" s="23" customFormat="1" ht="14.4" customHeight="1" x14ac:dyDescent="0.3">
      <c r="B13" s="24">
        <v>10</v>
      </c>
      <c r="C13" s="20" t="s">
        <v>99</v>
      </c>
      <c r="D13" s="44" t="str">
        <f>IFERROR(D12/D11,"")</f>
        <v/>
      </c>
    </row>
    <row r="14" spans="2:6" s="23" customFormat="1" ht="14.4" customHeight="1" x14ac:dyDescent="0.3">
      <c r="B14" s="24">
        <v>11</v>
      </c>
      <c r="C14" s="20" t="s">
        <v>0</v>
      </c>
      <c r="D14" s="32"/>
      <c r="F14" s="49" t="str">
        <f>IF(AND(OR(D14="slapend",D14="wakend"),D15&gt;0),"Indien een nachtdienst meerdere groepen bedient, neem dan bij vraag 17 een evenredige doorbelasting van deze uren mee.","")</f>
        <v/>
      </c>
    </row>
    <row r="15" spans="2:6" s="23" customFormat="1" ht="14.4" customHeight="1" x14ac:dyDescent="0.3">
      <c r="B15" s="24">
        <v>12</v>
      </c>
      <c r="C15" s="14" t="str">
        <f>IF(OR(D14="geen",$D$14=""),"","Voor hoeveel jeugidgen is deze "&amp;$D$14&amp;" nachtdienst 's nachts verantwoordelijk?")</f>
        <v/>
      </c>
      <c r="D15" s="15"/>
      <c r="F15" s="49"/>
    </row>
    <row r="16" spans="2:6" s="23" customFormat="1" ht="14.4" customHeight="1" x14ac:dyDescent="0.3">
      <c r="B16" s="24">
        <v>13</v>
      </c>
      <c r="C16" s="20" t="s">
        <v>72</v>
      </c>
      <c r="D16" s="32"/>
    </row>
    <row r="17" spans="2:6" s="23" customFormat="1" ht="14.4" customHeight="1" x14ac:dyDescent="0.3">
      <c r="B17" s="24">
        <v>14</v>
      </c>
      <c r="C17" s="20" t="s">
        <v>73</v>
      </c>
      <c r="D17" s="8">
        <f>D16*D12</f>
        <v>0</v>
      </c>
    </row>
    <row r="18" spans="2:6" s="23" customFormat="1" ht="14.4" customHeight="1" x14ac:dyDescent="0.3">
      <c r="B18" s="24">
        <v>15</v>
      </c>
      <c r="C18" s="20" t="str">
        <f>"Welk deel in procenten van deze "&amp;TEXT(D17,"#.###")&amp;" etmalen waren in 2026 IJssellandse jeugdigen?"</f>
        <v>Welk deel in procenten van deze  etmalen waren in 2026 IJssellandse jeugdigen?</v>
      </c>
      <c r="D18" s="34"/>
      <c r="F18" s="25" t="s">
        <v>40</v>
      </c>
    </row>
    <row r="19" spans="2:6" s="23" customFormat="1" ht="14.4" customHeight="1" x14ac:dyDescent="0.3">
      <c r="B19" s="24">
        <v>16</v>
      </c>
      <c r="C19" s="20" t="str">
        <f>"Welk deel in procenten van deze "&amp;TEXT(D18,"#.###")&amp;" etmalen waren in 2026 WLZ-cliënten?"</f>
        <v>Welk deel in procenten van deze  etmalen waren in 2026 WLZ-cliënten?</v>
      </c>
      <c r="D19" s="34"/>
      <c r="F19" s="25"/>
    </row>
    <row r="20" spans="2:6" s="23" customFormat="1" ht="14.4" customHeight="1" x14ac:dyDescent="0.3">
      <c r="B20" s="24">
        <v>17</v>
      </c>
      <c r="C20" s="20" t="str">
        <f>"Aantal netto roosteruren in het hele jaar is ingezet voor de "&amp;TEXT(D16,"#.###")&amp;" openingsdagen in 2025*"</f>
        <v>Aantal netto roosteruren in het hele jaar is ingezet voor de  openingsdagen in 2025*</v>
      </c>
      <c r="D20" s="43"/>
      <c r="E20" s="37" t="s">
        <v>77</v>
      </c>
      <c r="F20" s="36" t="s">
        <v>80</v>
      </c>
    </row>
    <row r="21" spans="2:6" s="23" customFormat="1" ht="14.4" customHeight="1" x14ac:dyDescent="0.3">
      <c r="B21" s="24">
        <v>18</v>
      </c>
      <c r="C21" s="21" t="s">
        <v>78</v>
      </c>
      <c r="D21" s="4" t="str">
        <f>IFERROR(D20/D16,"")</f>
        <v/>
      </c>
      <c r="F21" s="38"/>
    </row>
    <row r="22" spans="2:6" ht="18" x14ac:dyDescent="0.35">
      <c r="B22" s="2">
        <v>19</v>
      </c>
      <c r="C22" s="22" t="s">
        <v>4</v>
      </c>
      <c r="D22" s="19" t="str">
        <f>IFERROR(D20/D17,"")</f>
        <v/>
      </c>
      <c r="F22" s="51" t="s">
        <v>101</v>
      </c>
    </row>
    <row r="23" spans="2:6" ht="18" x14ac:dyDescent="0.35">
      <c r="B23" s="24">
        <v>20</v>
      </c>
      <c r="C23" s="21" t="s">
        <v>100</v>
      </c>
      <c r="D23" s="19" t="str">
        <f>IFERROR(D20/(0.9*D11*D16),"")</f>
        <v/>
      </c>
      <c r="F23" s="51"/>
    </row>
    <row r="24" spans="2:6" x14ac:dyDescent="0.3">
      <c r="B24" s="24">
        <v>21</v>
      </c>
      <c r="C24" s="21" t="s">
        <v>90</v>
      </c>
      <c r="D24" s="41"/>
      <c r="F24" s="13" t="s">
        <v>91</v>
      </c>
    </row>
    <row r="28" spans="2:6" x14ac:dyDescent="0.3">
      <c r="C28" s="1" t="s">
        <v>89</v>
      </c>
    </row>
    <row r="29" spans="2:6" x14ac:dyDescent="0.3">
      <c r="C29" s="12" t="s">
        <v>60</v>
      </c>
    </row>
    <row r="30" spans="2:6" x14ac:dyDescent="0.3">
      <c r="C30" s="12" t="s">
        <v>61</v>
      </c>
    </row>
    <row r="31" spans="2:6" x14ac:dyDescent="0.3">
      <c r="C31" s="12" t="s">
        <v>62</v>
      </c>
    </row>
    <row r="32" spans="2:6" x14ac:dyDescent="0.3">
      <c r="C32" s="12" t="s">
        <v>59</v>
      </c>
    </row>
    <row r="33" spans="3:3" x14ac:dyDescent="0.3">
      <c r="C33" s="12"/>
    </row>
    <row r="34" spans="3:3" x14ac:dyDescent="0.3">
      <c r="C34" s="1" t="s">
        <v>8</v>
      </c>
    </row>
    <row r="35" spans="3:3" x14ac:dyDescent="0.3">
      <c r="C35" s="12" t="s">
        <v>88</v>
      </c>
    </row>
    <row r="36" spans="3:3" x14ac:dyDescent="0.3">
      <c r="C36" s="12" t="s">
        <v>5</v>
      </c>
    </row>
    <row r="37" spans="3:3" x14ac:dyDescent="0.3">
      <c r="C37" s="12" t="s">
        <v>6</v>
      </c>
    </row>
    <row r="38" spans="3:3" x14ac:dyDescent="0.3">
      <c r="C38" s="12" t="s">
        <v>10</v>
      </c>
    </row>
    <row r="39" spans="3:3" x14ac:dyDescent="0.3">
      <c r="C39" s="12" t="s">
        <v>7</v>
      </c>
    </row>
    <row r="41" spans="3:3" x14ac:dyDescent="0.3">
      <c r="C41" s="50"/>
    </row>
    <row r="42" spans="3:3" x14ac:dyDescent="0.3">
      <c r="C42" s="50"/>
    </row>
    <row r="43" spans="3:3" x14ac:dyDescent="0.3">
      <c r="C43" s="50"/>
    </row>
  </sheetData>
  <sheetProtection algorithmName="SHA-512" hashValue="x6F6bcC+XjQmC0TbLEfSMKdUTrFdoqAaRNBmw9OPhvG0POvy4U8djbhDOo8gIsSH+AWc5awnJdkZdEd+FFOdsw==" saltValue="N6NTasMv9h34wwBrVIcckA==" spinCount="100000" sheet="1" scenarios="1" formatColumns="0" selectLockedCells="1"/>
  <mergeCells count="3">
    <mergeCell ref="C41:C43"/>
    <mergeCell ref="F14:F15"/>
    <mergeCell ref="F22:F23"/>
  </mergeCells>
  <conditionalFormatting sqref="C15:D15">
    <cfRule type="expression" dxfId="47" priority="8">
      <formula>AND($D$14&lt;&gt;"",$D$14&lt;&gt;"geen")</formula>
    </cfRule>
  </conditionalFormatting>
  <conditionalFormatting sqref="D4:D12 D14 D16:D20">
    <cfRule type="expression" dxfId="46" priority="9">
      <formula>D4=""</formula>
    </cfRule>
  </conditionalFormatting>
  <conditionalFormatting sqref="D13">
    <cfRule type="expression" dxfId="45" priority="1">
      <formula>$F$21&lt;&gt;""</formula>
    </cfRule>
  </conditionalFormatting>
  <conditionalFormatting sqref="D15">
    <cfRule type="expression" dxfId="44" priority="5">
      <formula>D15&lt;&gt;""</formula>
    </cfRule>
    <cfRule type="expression" dxfId="43" priority="7">
      <formula>AND(AND($D$14&lt;&gt;"",D14&lt;&gt;"geen"),$D$15="")</formula>
    </cfRule>
  </conditionalFormatting>
  <conditionalFormatting sqref="D21">
    <cfRule type="expression" dxfId="42" priority="10">
      <formula>$F$21&lt;&gt;""</formula>
    </cfRule>
  </conditionalFormatting>
  <conditionalFormatting sqref="D24">
    <cfRule type="expression" dxfId="41" priority="4">
      <formula>D24=""</formula>
    </cfRule>
  </conditionalFormatting>
  <conditionalFormatting sqref="F21">
    <cfRule type="expression" dxfId="40" priority="6">
      <formula>$F$21&lt;&gt;""</formula>
    </cfRule>
  </conditionalFormatting>
  <dataValidations count="5">
    <dataValidation type="custom" allowBlank="1" showInputMessage="1" showErrorMessage="1" errorTitle="Postcode format" error="Alleen invoer in het format 1234 AA (met spatie en hoofdletters) is mogelijk." sqref="D8" xr:uid="{343239F2-7349-4085-BBC5-00D242D284AA}">
      <formula1>AND(   ISNUMBER(VALUE(LEFT($D$8,4))),   LEN($D$8)=7,   MID($D$8,5,1)=" ",   CODE(MID($D$8,6,1))&gt;=65,   CODE(MID($D$8,6,1))&lt;=90,   CODE(MID($D$8,7,1))&gt;=65,   CODE(MID($D$8,7,1))&lt;=90 )</formula1>
    </dataValidation>
    <dataValidation type="list" allowBlank="1" showInputMessage="1" showErrorMessage="1" sqref="D11:D12" xr:uid="{2CF22A4E-C749-4EA0-A2F0-49905A67BFB5}">
      <formula1>ja</formula1>
    </dataValidation>
    <dataValidation type="list" allowBlank="1" showInputMessage="1" showErrorMessage="1" sqref="D14" xr:uid="{4D040EC8-EBE9-45ED-8095-CBE9FCA7DD51}">
      <formula1>nacht</formula1>
    </dataValidation>
    <dataValidation type="list" allowBlank="1" showInputMessage="1" showErrorMessage="1" sqref="D15" xr:uid="{D084D4B1-D473-4AA5-82CA-A6EB0EEC3E22}">
      <formula1>cap</formula1>
    </dataValidation>
    <dataValidation type="list" allowBlank="1" showInputMessage="1" showErrorMessage="1" sqref="D11:D12" xr:uid="{39B16769-C709-4B28-B62D-194044C41465}">
      <formula1>bez</formula1>
    </dataValidation>
  </dataValidations>
  <pageMargins left="0.7" right="0.7" top="0.75" bottom="0.75" header="0.3" footer="0.3"/>
  <pageSetup paperSize="9" scale="86"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E847E-1EEE-4F9C-8B00-7FF1CBC1F88F}">
  <sheetPr codeName="Blad11"/>
  <dimension ref="B3:F43"/>
  <sheetViews>
    <sheetView showGridLines="0" showZeros="0" zoomScaleNormal="100" workbookViewId="0">
      <selection activeCell="D4" sqref="D4"/>
    </sheetView>
  </sheetViews>
  <sheetFormatPr defaultColWidth="9.109375" defaultRowHeight="14.4" x14ac:dyDescent="0.3"/>
  <cols>
    <col min="1" max="1" width="3.5546875" customWidth="1"/>
    <col min="2" max="2" width="3.21875" customWidth="1"/>
    <col min="3" max="3" width="99.109375" customWidth="1"/>
    <col min="4" max="4" width="17.77734375" customWidth="1"/>
    <col min="5" max="5" width="2.21875" customWidth="1"/>
    <col min="6" max="6" width="66.6640625" bestFit="1" customWidth="1"/>
  </cols>
  <sheetData>
    <row r="3" spans="2:6" ht="18.3" customHeight="1" x14ac:dyDescent="0.35">
      <c r="C3" s="3" t="s">
        <v>11</v>
      </c>
      <c r="D3" s="5" t="s">
        <v>71</v>
      </c>
    </row>
    <row r="4" spans="2:6" s="23" customFormat="1" ht="14.4" customHeight="1" x14ac:dyDescent="0.3">
      <c r="B4" s="24" cm="1">
        <f t="array" ref="B4:B24">_xlfn.SEQUENCE(ROWS(C4:C24))</f>
        <v>1</v>
      </c>
      <c r="C4" s="20" t="s">
        <v>27</v>
      </c>
      <c r="D4" s="32"/>
    </row>
    <row r="5" spans="2:6" s="23" customFormat="1" ht="14.4" customHeight="1" x14ac:dyDescent="0.3">
      <c r="B5" s="24">
        <v>2</v>
      </c>
      <c r="C5" s="20" t="s">
        <v>69</v>
      </c>
      <c r="D5" s="32"/>
    </row>
    <row r="6" spans="2:6" s="23" customFormat="1" ht="14.4" customHeight="1" x14ac:dyDescent="0.3">
      <c r="B6" s="24">
        <v>3</v>
      </c>
      <c r="C6" s="20" t="s">
        <v>65</v>
      </c>
      <c r="D6" s="32"/>
    </row>
    <row r="7" spans="2:6" s="23" customFormat="1" ht="14.4" customHeight="1" x14ac:dyDescent="0.3">
      <c r="B7" s="24">
        <v>4</v>
      </c>
      <c r="C7" s="20" t="s">
        <v>70</v>
      </c>
      <c r="D7" s="32"/>
    </row>
    <row r="8" spans="2:6" s="23" customFormat="1" ht="14.4" customHeight="1" x14ac:dyDescent="0.3">
      <c r="B8" s="24">
        <v>5</v>
      </c>
      <c r="C8" s="20" t="s">
        <v>68</v>
      </c>
      <c r="D8" s="35"/>
    </row>
    <row r="9" spans="2:6" s="23" customFormat="1" ht="14.4" customHeight="1" x14ac:dyDescent="0.3">
      <c r="B9" s="24">
        <v>6</v>
      </c>
      <c r="C9" s="20" t="s">
        <v>67</v>
      </c>
      <c r="D9" s="32"/>
    </row>
    <row r="10" spans="2:6" s="23" customFormat="1" ht="14.4" customHeight="1" x14ac:dyDescent="0.3">
      <c r="B10" s="24">
        <v>7</v>
      </c>
      <c r="C10" s="20" t="s">
        <v>36</v>
      </c>
      <c r="D10" s="8" t="s">
        <v>97</v>
      </c>
    </row>
    <row r="11" spans="2:6" s="23" customFormat="1" ht="14.4" customHeight="1" x14ac:dyDescent="0.3">
      <c r="B11" s="24">
        <v>8</v>
      </c>
      <c r="C11" s="20" t="s">
        <v>74</v>
      </c>
      <c r="D11" s="33"/>
      <c r="F11" s="23" t="s">
        <v>79</v>
      </c>
    </row>
    <row r="12" spans="2:6" s="23" customFormat="1" ht="14.4" customHeight="1" x14ac:dyDescent="0.3">
      <c r="B12" s="24">
        <v>9</v>
      </c>
      <c r="C12" s="20" t="s">
        <v>75</v>
      </c>
      <c r="D12" s="33"/>
    </row>
    <row r="13" spans="2:6" s="23" customFormat="1" ht="14.4" customHeight="1" x14ac:dyDescent="0.3">
      <c r="B13" s="24">
        <v>10</v>
      </c>
      <c r="C13" s="20" t="s">
        <v>99</v>
      </c>
      <c r="D13" s="44" t="str">
        <f>IFERROR(D12/D11,"")</f>
        <v/>
      </c>
    </row>
    <row r="14" spans="2:6" s="23" customFormat="1" ht="14.4" customHeight="1" x14ac:dyDescent="0.3">
      <c r="B14" s="24">
        <v>11</v>
      </c>
      <c r="C14" s="20" t="s">
        <v>0</v>
      </c>
      <c r="D14" s="32"/>
      <c r="F14" s="49" t="str">
        <f>IF(AND(OR(D14="slapend",D14="wakend"),D15&gt;0),"Indien een nachtdienst meerdere groepen bedient, neem dan bij vraag 17 een evenredige doorbelasting van deze uren mee.","")</f>
        <v/>
      </c>
    </row>
    <row r="15" spans="2:6" s="23" customFormat="1" ht="14.4" customHeight="1" x14ac:dyDescent="0.3">
      <c r="B15" s="24">
        <v>12</v>
      </c>
      <c r="C15" s="14" t="str">
        <f>IF(OR(D14="geen",$D$14=""),"","Voor hoeveel jeugidgen is deze "&amp;$D$14&amp;" nachtdienst 's nachts verantwoordelijk?")</f>
        <v/>
      </c>
      <c r="D15" s="15"/>
      <c r="F15" s="49"/>
    </row>
    <row r="16" spans="2:6" s="23" customFormat="1" ht="14.4" customHeight="1" x14ac:dyDescent="0.3">
      <c r="B16" s="24">
        <v>13</v>
      </c>
      <c r="C16" s="20" t="s">
        <v>72</v>
      </c>
      <c r="D16" s="32"/>
    </row>
    <row r="17" spans="2:6" s="23" customFormat="1" ht="14.4" customHeight="1" x14ac:dyDescent="0.3">
      <c r="B17" s="24">
        <v>14</v>
      </c>
      <c r="C17" s="20" t="s">
        <v>73</v>
      </c>
      <c r="D17" s="8">
        <f>D16*D12</f>
        <v>0</v>
      </c>
    </row>
    <row r="18" spans="2:6" s="23" customFormat="1" ht="14.4" customHeight="1" x14ac:dyDescent="0.3">
      <c r="B18" s="24">
        <v>15</v>
      </c>
      <c r="C18" s="20" t="str">
        <f>"Welk deel in procenten van deze "&amp;TEXT(D17,"#.###")&amp;" etmalen waren in 2026 IJssellandse jeugdigen?"</f>
        <v>Welk deel in procenten van deze  etmalen waren in 2026 IJssellandse jeugdigen?</v>
      </c>
      <c r="D18" s="34"/>
      <c r="F18" s="25" t="s">
        <v>40</v>
      </c>
    </row>
    <row r="19" spans="2:6" s="23" customFormat="1" ht="14.4" customHeight="1" x14ac:dyDescent="0.3">
      <c r="B19" s="24">
        <v>16</v>
      </c>
      <c r="C19" s="20" t="str">
        <f>"Welk deel in procenten van deze "&amp;TEXT(D18,"#.###")&amp;" etmalen waren in 2026 WLZ-cliënten?"</f>
        <v>Welk deel in procenten van deze  etmalen waren in 2026 WLZ-cliënten?</v>
      </c>
      <c r="D19" s="34"/>
      <c r="F19" s="25"/>
    </row>
    <row r="20" spans="2:6" s="23" customFormat="1" ht="14.4" customHeight="1" x14ac:dyDescent="0.3">
      <c r="B20" s="24">
        <v>17</v>
      </c>
      <c r="C20" s="20" t="str">
        <f>"Aantal netto roosteruren in het hele jaar is ingezet voor de "&amp;TEXT(D16,"#.###")&amp;" openingsdagen in 2025*"</f>
        <v>Aantal netto roosteruren in het hele jaar is ingezet voor de  openingsdagen in 2025*</v>
      </c>
      <c r="D20" s="43"/>
      <c r="E20" s="37" t="s">
        <v>77</v>
      </c>
      <c r="F20" s="36" t="s">
        <v>80</v>
      </c>
    </row>
    <row r="21" spans="2:6" s="23" customFormat="1" ht="14.4" customHeight="1" x14ac:dyDescent="0.3">
      <c r="B21" s="24">
        <v>18</v>
      </c>
      <c r="C21" s="21" t="s">
        <v>78</v>
      </c>
      <c r="D21" s="4" t="str">
        <f>IFERROR(D20/D16,"")</f>
        <v/>
      </c>
      <c r="F21" s="38"/>
    </row>
    <row r="22" spans="2:6" ht="18" x14ac:dyDescent="0.35">
      <c r="B22" s="2">
        <v>19</v>
      </c>
      <c r="C22" s="22" t="s">
        <v>4</v>
      </c>
      <c r="D22" s="19" t="str">
        <f>IFERROR(D20/D17,"")</f>
        <v/>
      </c>
      <c r="F22" s="51" t="s">
        <v>101</v>
      </c>
    </row>
    <row r="23" spans="2:6" ht="18" x14ac:dyDescent="0.35">
      <c r="B23" s="24">
        <v>20</v>
      </c>
      <c r="C23" s="21" t="s">
        <v>100</v>
      </c>
      <c r="D23" s="19" t="str">
        <f>IFERROR(D20/(0.9*D11*D16),"")</f>
        <v/>
      </c>
      <c r="F23" s="51"/>
    </row>
    <row r="24" spans="2:6" x14ac:dyDescent="0.3">
      <c r="B24" s="24">
        <v>21</v>
      </c>
      <c r="C24" s="21" t="s">
        <v>90</v>
      </c>
      <c r="D24" s="41"/>
      <c r="F24" s="13" t="s">
        <v>91</v>
      </c>
    </row>
    <row r="28" spans="2:6" x14ac:dyDescent="0.3">
      <c r="C28" s="1" t="s">
        <v>89</v>
      </c>
    </row>
    <row r="29" spans="2:6" x14ac:dyDescent="0.3">
      <c r="C29" s="12" t="s">
        <v>60</v>
      </c>
    </row>
    <row r="30" spans="2:6" x14ac:dyDescent="0.3">
      <c r="C30" s="12" t="s">
        <v>61</v>
      </c>
    </row>
    <row r="31" spans="2:6" x14ac:dyDescent="0.3">
      <c r="C31" s="12" t="s">
        <v>62</v>
      </c>
    </row>
    <row r="32" spans="2:6" x14ac:dyDescent="0.3">
      <c r="C32" s="12" t="s">
        <v>59</v>
      </c>
    </row>
    <row r="33" spans="3:3" x14ac:dyDescent="0.3">
      <c r="C33" s="12"/>
    </row>
    <row r="34" spans="3:3" x14ac:dyDescent="0.3">
      <c r="C34" s="1" t="s">
        <v>8</v>
      </c>
    </row>
    <row r="35" spans="3:3" x14ac:dyDescent="0.3">
      <c r="C35" s="12" t="s">
        <v>88</v>
      </c>
    </row>
    <row r="36" spans="3:3" x14ac:dyDescent="0.3">
      <c r="C36" s="12" t="s">
        <v>5</v>
      </c>
    </row>
    <row r="37" spans="3:3" x14ac:dyDescent="0.3">
      <c r="C37" s="12" t="s">
        <v>6</v>
      </c>
    </row>
    <row r="38" spans="3:3" x14ac:dyDescent="0.3">
      <c r="C38" s="12" t="s">
        <v>10</v>
      </c>
    </row>
    <row r="39" spans="3:3" x14ac:dyDescent="0.3">
      <c r="C39" s="12" t="s">
        <v>7</v>
      </c>
    </row>
    <row r="41" spans="3:3" x14ac:dyDescent="0.3">
      <c r="C41" s="50"/>
    </row>
    <row r="42" spans="3:3" x14ac:dyDescent="0.3">
      <c r="C42" s="50"/>
    </row>
    <row r="43" spans="3:3" x14ac:dyDescent="0.3">
      <c r="C43" s="50"/>
    </row>
  </sheetData>
  <sheetProtection algorithmName="SHA-512" hashValue="KwhCamZ7xs5Q7C8xtUSO6tVeapAgcVOtUe9u99v0q0uK96TcTc30yULp+fFgHTR6UZV9rjer8Bx57dmVvPcSqg==" saltValue="XneQxWZlB9MWTAXUfA9SKQ==" spinCount="100000" sheet="1" scenarios="1" formatColumns="0" selectLockedCells="1"/>
  <mergeCells count="3">
    <mergeCell ref="C41:C43"/>
    <mergeCell ref="F14:F15"/>
    <mergeCell ref="F22:F23"/>
  </mergeCells>
  <conditionalFormatting sqref="C15:D15">
    <cfRule type="expression" dxfId="39" priority="8">
      <formula>AND($D$14&lt;&gt;"",$D$14&lt;&gt;"geen")</formula>
    </cfRule>
  </conditionalFormatting>
  <conditionalFormatting sqref="D4:D12 D14 D16:D20">
    <cfRule type="expression" dxfId="38" priority="9">
      <formula>D4=""</formula>
    </cfRule>
  </conditionalFormatting>
  <conditionalFormatting sqref="D13">
    <cfRule type="expression" dxfId="37" priority="1">
      <formula>$F$21&lt;&gt;""</formula>
    </cfRule>
  </conditionalFormatting>
  <conditionalFormatting sqref="D15">
    <cfRule type="expression" dxfId="36" priority="5">
      <formula>D15&lt;&gt;""</formula>
    </cfRule>
    <cfRule type="expression" dxfId="35" priority="7">
      <formula>AND(AND($D$14&lt;&gt;"",D14&lt;&gt;"geen"),$D$15="")</formula>
    </cfRule>
  </conditionalFormatting>
  <conditionalFormatting sqref="D21">
    <cfRule type="expression" dxfId="34" priority="10">
      <formula>$F$21&lt;&gt;""</formula>
    </cfRule>
  </conditionalFormatting>
  <conditionalFormatting sqref="D24">
    <cfRule type="expression" dxfId="33" priority="4">
      <formula>D24=""</formula>
    </cfRule>
  </conditionalFormatting>
  <conditionalFormatting sqref="F21">
    <cfRule type="expression" dxfId="32" priority="6">
      <formula>$F$21&lt;&gt;""</formula>
    </cfRule>
  </conditionalFormatting>
  <dataValidations count="5">
    <dataValidation type="custom" allowBlank="1" showInputMessage="1" showErrorMessage="1" errorTitle="Postcode format" error="Alleen invoer in het format 1234 AA (met spatie en hoofdletters) is mogelijk." sqref="D8" xr:uid="{46108BBA-C67E-462B-A6D7-D44C6A432847}">
      <formula1>AND(   ISNUMBER(VALUE(LEFT($D$8,4))),   LEN($D$8)=7,   MID($D$8,5,1)=" ",   CODE(MID($D$8,6,1))&gt;=65,   CODE(MID($D$8,6,1))&lt;=90,   CODE(MID($D$8,7,1))&gt;=65,   CODE(MID($D$8,7,1))&lt;=90 )</formula1>
    </dataValidation>
    <dataValidation type="list" allowBlank="1" showInputMessage="1" showErrorMessage="1" sqref="D11:D12" xr:uid="{8CC4794A-5A53-4415-B620-8808EBB90873}">
      <formula1>ja</formula1>
    </dataValidation>
    <dataValidation type="list" allowBlank="1" showInputMessage="1" showErrorMessage="1" sqref="D14" xr:uid="{C31D9DD4-44B4-40E8-83DC-3CD2EA50AB36}">
      <formula1>nacht</formula1>
    </dataValidation>
    <dataValidation type="list" allowBlank="1" showInputMessage="1" showErrorMessage="1" sqref="D15" xr:uid="{25D5DCA8-C8C5-4AC5-AA54-AE41E0E0CE1B}">
      <formula1>cap</formula1>
    </dataValidation>
    <dataValidation type="list" allowBlank="1" showInputMessage="1" showErrorMessage="1" sqref="D11:D12" xr:uid="{1803C8B1-1E90-49C4-9890-E8B7A5B1EA3C}">
      <formula1>bez</formula1>
    </dataValidation>
  </dataValidations>
  <pageMargins left="0.7" right="0.7" top="0.75" bottom="0.75" header="0.3" footer="0.3"/>
  <pageSetup paperSize="9" scale="86"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A9442-1027-4046-9AB2-8FF3C0295400}">
  <sheetPr codeName="Blad12"/>
  <dimension ref="B3:F43"/>
  <sheetViews>
    <sheetView showGridLines="0" showZeros="0" zoomScaleNormal="100" workbookViewId="0">
      <selection activeCell="D4" sqref="D4"/>
    </sheetView>
  </sheetViews>
  <sheetFormatPr defaultColWidth="9.109375" defaultRowHeight="14.4" x14ac:dyDescent="0.3"/>
  <cols>
    <col min="1" max="1" width="3.5546875" customWidth="1"/>
    <col min="2" max="2" width="3.21875" customWidth="1"/>
    <col min="3" max="3" width="99.109375" customWidth="1"/>
    <col min="4" max="4" width="17.77734375" customWidth="1"/>
    <col min="5" max="5" width="2.21875" customWidth="1"/>
    <col min="6" max="6" width="66.6640625" bestFit="1" customWidth="1"/>
  </cols>
  <sheetData>
    <row r="3" spans="2:6" ht="18.3" customHeight="1" x14ac:dyDescent="0.35">
      <c r="C3" s="3" t="s">
        <v>11</v>
      </c>
      <c r="D3" s="5" t="s">
        <v>71</v>
      </c>
    </row>
    <row r="4" spans="2:6" s="23" customFormat="1" ht="14.4" customHeight="1" x14ac:dyDescent="0.3">
      <c r="B4" s="24" cm="1">
        <f t="array" ref="B4:B24">_xlfn.SEQUENCE(ROWS(C4:C24))</f>
        <v>1</v>
      </c>
      <c r="C4" s="20" t="s">
        <v>27</v>
      </c>
      <c r="D4" s="32"/>
    </row>
    <row r="5" spans="2:6" s="23" customFormat="1" ht="14.4" customHeight="1" x14ac:dyDescent="0.3">
      <c r="B5" s="24">
        <v>2</v>
      </c>
      <c r="C5" s="20" t="s">
        <v>69</v>
      </c>
      <c r="D5" s="32"/>
    </row>
    <row r="6" spans="2:6" s="23" customFormat="1" ht="14.4" customHeight="1" x14ac:dyDescent="0.3">
      <c r="B6" s="24">
        <v>3</v>
      </c>
      <c r="C6" s="20" t="s">
        <v>65</v>
      </c>
      <c r="D6" s="32"/>
    </row>
    <row r="7" spans="2:6" s="23" customFormat="1" ht="14.4" customHeight="1" x14ac:dyDescent="0.3">
      <c r="B7" s="24">
        <v>4</v>
      </c>
      <c r="C7" s="20" t="s">
        <v>70</v>
      </c>
      <c r="D7" s="32"/>
    </row>
    <row r="8" spans="2:6" s="23" customFormat="1" ht="14.4" customHeight="1" x14ac:dyDescent="0.3">
      <c r="B8" s="24">
        <v>5</v>
      </c>
      <c r="C8" s="20" t="s">
        <v>68</v>
      </c>
      <c r="D8" s="35"/>
    </row>
    <row r="9" spans="2:6" s="23" customFormat="1" ht="14.4" customHeight="1" x14ac:dyDescent="0.3">
      <c r="B9" s="24">
        <v>6</v>
      </c>
      <c r="C9" s="20" t="s">
        <v>67</v>
      </c>
      <c r="D9" s="32"/>
    </row>
    <row r="10" spans="2:6" s="23" customFormat="1" ht="14.4" customHeight="1" x14ac:dyDescent="0.3">
      <c r="B10" s="24">
        <v>7</v>
      </c>
      <c r="C10" s="20" t="s">
        <v>36</v>
      </c>
      <c r="D10" s="8" t="s">
        <v>97</v>
      </c>
    </row>
    <row r="11" spans="2:6" s="23" customFormat="1" ht="14.4" customHeight="1" x14ac:dyDescent="0.3">
      <c r="B11" s="24">
        <v>8</v>
      </c>
      <c r="C11" s="20" t="s">
        <v>74</v>
      </c>
      <c r="D11" s="33"/>
      <c r="F11" s="23" t="s">
        <v>79</v>
      </c>
    </row>
    <row r="12" spans="2:6" s="23" customFormat="1" ht="14.4" customHeight="1" x14ac:dyDescent="0.3">
      <c r="B12" s="24">
        <v>9</v>
      </c>
      <c r="C12" s="20" t="s">
        <v>75</v>
      </c>
      <c r="D12" s="33"/>
    </row>
    <row r="13" spans="2:6" s="23" customFormat="1" ht="14.4" customHeight="1" x14ac:dyDescent="0.3">
      <c r="B13" s="24">
        <v>10</v>
      </c>
      <c r="C13" s="20" t="s">
        <v>99</v>
      </c>
      <c r="D13" s="44" t="str">
        <f>IFERROR(D12/D11,"")</f>
        <v/>
      </c>
    </row>
    <row r="14" spans="2:6" s="23" customFormat="1" ht="14.4" customHeight="1" x14ac:dyDescent="0.3">
      <c r="B14" s="24">
        <v>11</v>
      </c>
      <c r="C14" s="20" t="s">
        <v>0</v>
      </c>
      <c r="D14" s="32"/>
      <c r="F14" s="49" t="str">
        <f>IF(AND(OR(D14="slapend",D14="wakend"),D15&gt;0),"Indien een nachtdienst meerdere groepen bedient, neem dan bij vraag 17 een evenredige doorbelasting van deze uren mee.","")</f>
        <v/>
      </c>
    </row>
    <row r="15" spans="2:6" s="23" customFormat="1" ht="14.4" customHeight="1" x14ac:dyDescent="0.3">
      <c r="B15" s="24">
        <v>12</v>
      </c>
      <c r="C15" s="14" t="str">
        <f>IF(OR(D14="geen",$D$14=""),"","Voor hoeveel jeugidgen is deze "&amp;$D$14&amp;" nachtdienst 's nachts verantwoordelijk?")</f>
        <v/>
      </c>
      <c r="D15" s="15"/>
      <c r="F15" s="49"/>
    </row>
    <row r="16" spans="2:6" s="23" customFormat="1" ht="14.4" customHeight="1" x14ac:dyDescent="0.3">
      <c r="B16" s="24">
        <v>13</v>
      </c>
      <c r="C16" s="20" t="s">
        <v>72</v>
      </c>
      <c r="D16" s="32"/>
    </row>
    <row r="17" spans="2:6" s="23" customFormat="1" ht="14.4" customHeight="1" x14ac:dyDescent="0.3">
      <c r="B17" s="24">
        <v>14</v>
      </c>
      <c r="C17" s="20" t="s">
        <v>73</v>
      </c>
      <c r="D17" s="8">
        <f>D16*D12</f>
        <v>0</v>
      </c>
    </row>
    <row r="18" spans="2:6" s="23" customFormat="1" ht="14.4" customHeight="1" x14ac:dyDescent="0.3">
      <c r="B18" s="24">
        <v>15</v>
      </c>
      <c r="C18" s="20" t="str">
        <f>"Welk deel in procenten van deze "&amp;TEXT(D17,"#.###")&amp;" etmalen waren in 2026 IJssellandse jeugdigen?"</f>
        <v>Welk deel in procenten van deze  etmalen waren in 2026 IJssellandse jeugdigen?</v>
      </c>
      <c r="D18" s="34"/>
      <c r="F18" s="25" t="s">
        <v>40</v>
      </c>
    </row>
    <row r="19" spans="2:6" s="23" customFormat="1" ht="14.4" customHeight="1" x14ac:dyDescent="0.3">
      <c r="B19" s="24">
        <v>16</v>
      </c>
      <c r="C19" s="20" t="str">
        <f>"Welk deel in procenten van deze "&amp;TEXT(D18,"#.###")&amp;" etmalen waren in 2026 WLZ-cliënten?"</f>
        <v>Welk deel in procenten van deze  etmalen waren in 2026 WLZ-cliënten?</v>
      </c>
      <c r="D19" s="34"/>
      <c r="F19" s="25"/>
    </row>
    <row r="20" spans="2:6" s="23" customFormat="1" ht="14.4" customHeight="1" x14ac:dyDescent="0.3">
      <c r="B20" s="24">
        <v>17</v>
      </c>
      <c r="C20" s="20" t="str">
        <f>"Aantal netto roosteruren in het hele jaar is ingezet voor de "&amp;TEXT(D16,"#.###")&amp;" openingsdagen in 2025*"</f>
        <v>Aantal netto roosteruren in het hele jaar is ingezet voor de  openingsdagen in 2025*</v>
      </c>
      <c r="D20" s="43"/>
      <c r="E20" s="37" t="s">
        <v>77</v>
      </c>
      <c r="F20" s="36" t="s">
        <v>80</v>
      </c>
    </row>
    <row r="21" spans="2:6" s="23" customFormat="1" ht="14.4" customHeight="1" x14ac:dyDescent="0.3">
      <c r="B21" s="24">
        <v>18</v>
      </c>
      <c r="C21" s="21" t="s">
        <v>78</v>
      </c>
      <c r="D21" s="4" t="str">
        <f>IFERROR(D20/D16,"")</f>
        <v/>
      </c>
      <c r="F21" s="38"/>
    </row>
    <row r="22" spans="2:6" ht="18" x14ac:dyDescent="0.35">
      <c r="B22" s="2">
        <v>19</v>
      </c>
      <c r="C22" s="22" t="s">
        <v>4</v>
      </c>
      <c r="D22" s="19" t="str">
        <f>IFERROR(D20/D17,"")</f>
        <v/>
      </c>
      <c r="F22" s="51" t="s">
        <v>101</v>
      </c>
    </row>
    <row r="23" spans="2:6" ht="18" x14ac:dyDescent="0.35">
      <c r="B23" s="24">
        <v>20</v>
      </c>
      <c r="C23" s="21" t="s">
        <v>100</v>
      </c>
      <c r="D23" s="19" t="str">
        <f>IFERROR(D20/(0.9*D11*D16),"")</f>
        <v/>
      </c>
      <c r="F23" s="51"/>
    </row>
    <row r="24" spans="2:6" x14ac:dyDescent="0.3">
      <c r="B24" s="24">
        <v>21</v>
      </c>
      <c r="C24" s="21" t="s">
        <v>90</v>
      </c>
      <c r="D24" s="41"/>
      <c r="F24" s="13" t="s">
        <v>91</v>
      </c>
    </row>
    <row r="28" spans="2:6" x14ac:dyDescent="0.3">
      <c r="C28" s="1" t="s">
        <v>89</v>
      </c>
    </row>
    <row r="29" spans="2:6" x14ac:dyDescent="0.3">
      <c r="C29" s="12" t="s">
        <v>60</v>
      </c>
    </row>
    <row r="30" spans="2:6" x14ac:dyDescent="0.3">
      <c r="C30" s="12" t="s">
        <v>61</v>
      </c>
    </row>
    <row r="31" spans="2:6" x14ac:dyDescent="0.3">
      <c r="C31" s="12" t="s">
        <v>62</v>
      </c>
    </row>
    <row r="32" spans="2:6" x14ac:dyDescent="0.3">
      <c r="C32" s="12" t="s">
        <v>59</v>
      </c>
    </row>
    <row r="33" spans="3:3" x14ac:dyDescent="0.3">
      <c r="C33" s="12"/>
    </row>
    <row r="34" spans="3:3" x14ac:dyDescent="0.3">
      <c r="C34" s="1" t="s">
        <v>8</v>
      </c>
    </row>
    <row r="35" spans="3:3" x14ac:dyDescent="0.3">
      <c r="C35" s="12" t="s">
        <v>88</v>
      </c>
    </row>
    <row r="36" spans="3:3" x14ac:dyDescent="0.3">
      <c r="C36" s="12" t="s">
        <v>5</v>
      </c>
    </row>
    <row r="37" spans="3:3" x14ac:dyDescent="0.3">
      <c r="C37" s="12" t="s">
        <v>6</v>
      </c>
    </row>
    <row r="38" spans="3:3" x14ac:dyDescent="0.3">
      <c r="C38" s="12" t="s">
        <v>10</v>
      </c>
    </row>
    <row r="39" spans="3:3" x14ac:dyDescent="0.3">
      <c r="C39" s="12" t="s">
        <v>7</v>
      </c>
    </row>
    <row r="41" spans="3:3" x14ac:dyDescent="0.3">
      <c r="C41" s="50"/>
    </row>
    <row r="42" spans="3:3" x14ac:dyDescent="0.3">
      <c r="C42" s="50"/>
    </row>
    <row r="43" spans="3:3" x14ac:dyDescent="0.3">
      <c r="C43" s="50"/>
    </row>
  </sheetData>
  <sheetProtection algorithmName="SHA-512" hashValue="9rfF4AACWnaWKo1pk4O+ag+f8e/HyTvCbP4+RNhWhgG35e1vx9gYQ/Uc1lmx5IFn0ugdVykrRWQ9B7EGI8DLXQ==" saltValue="DEj+m+cBKePMJgs+FbJfHg==" spinCount="100000" sheet="1" scenarios="1" formatColumns="0" selectLockedCells="1"/>
  <mergeCells count="3">
    <mergeCell ref="C41:C43"/>
    <mergeCell ref="F14:F15"/>
    <mergeCell ref="F22:F23"/>
  </mergeCells>
  <conditionalFormatting sqref="C15:D15">
    <cfRule type="expression" dxfId="31" priority="8">
      <formula>AND($D$14&lt;&gt;"",$D$14&lt;&gt;"geen")</formula>
    </cfRule>
  </conditionalFormatting>
  <conditionalFormatting sqref="D4:D12 D14 D16:D20">
    <cfRule type="expression" dxfId="30" priority="9">
      <formula>D4=""</formula>
    </cfRule>
  </conditionalFormatting>
  <conditionalFormatting sqref="D13">
    <cfRule type="expression" dxfId="29" priority="1">
      <formula>$F$21&lt;&gt;""</formula>
    </cfRule>
  </conditionalFormatting>
  <conditionalFormatting sqref="D15">
    <cfRule type="expression" dxfId="28" priority="5">
      <formula>D15&lt;&gt;""</formula>
    </cfRule>
    <cfRule type="expression" dxfId="27" priority="7">
      <formula>AND(AND($D$14&lt;&gt;"",D14&lt;&gt;"geen"),$D$15="")</formula>
    </cfRule>
  </conditionalFormatting>
  <conditionalFormatting sqref="D21">
    <cfRule type="expression" dxfId="26" priority="10">
      <formula>$F$21&lt;&gt;""</formula>
    </cfRule>
  </conditionalFormatting>
  <conditionalFormatting sqref="D24">
    <cfRule type="expression" dxfId="25" priority="4">
      <formula>D24=""</formula>
    </cfRule>
  </conditionalFormatting>
  <conditionalFormatting sqref="F21">
    <cfRule type="expression" dxfId="24" priority="6">
      <formula>$F$21&lt;&gt;""</formula>
    </cfRule>
  </conditionalFormatting>
  <dataValidations count="5">
    <dataValidation type="custom" allowBlank="1" showInputMessage="1" showErrorMessage="1" errorTitle="Postcode format" error="Alleen invoer in het format 1234 AA (met spatie en hoofdletters) is mogelijk." sqref="D8" xr:uid="{F6C291A3-E226-4985-BB2E-D72E4AC6F3AF}">
      <formula1>AND(   ISNUMBER(VALUE(LEFT($D$8,4))),   LEN($D$8)=7,   MID($D$8,5,1)=" ",   CODE(MID($D$8,6,1))&gt;=65,   CODE(MID($D$8,6,1))&lt;=90,   CODE(MID($D$8,7,1))&gt;=65,   CODE(MID($D$8,7,1))&lt;=90 )</formula1>
    </dataValidation>
    <dataValidation type="list" allowBlank="1" showInputMessage="1" showErrorMessage="1" sqref="D11:D12" xr:uid="{9729D577-B76F-4B09-AD04-E2C575DA65CC}">
      <formula1>ja</formula1>
    </dataValidation>
    <dataValidation type="list" allowBlank="1" showInputMessage="1" showErrorMessage="1" sqref="D14" xr:uid="{BA8E7D40-881C-478E-B0AB-7E028F26AF67}">
      <formula1>nacht</formula1>
    </dataValidation>
    <dataValidation type="list" allowBlank="1" showInputMessage="1" showErrorMessage="1" sqref="D15" xr:uid="{D5159B4E-0D06-4582-8CEE-CCB1A2C8AFD5}">
      <formula1>cap</formula1>
    </dataValidation>
    <dataValidation type="list" allowBlank="1" showInputMessage="1" showErrorMessage="1" sqref="D11:D12" xr:uid="{EC7D1516-1405-4748-9CAB-2498E724EEE7}">
      <formula1>bez</formula1>
    </dataValidation>
  </dataValidations>
  <pageMargins left="0.7" right="0.7" top="0.75" bottom="0.75" header="0.3" footer="0.3"/>
  <pageSetup paperSize="9" scale="86"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3F4C4-83E4-4519-A60E-AFB5696B0D27}">
  <sheetPr codeName="Blad13"/>
  <dimension ref="B3:F43"/>
  <sheetViews>
    <sheetView showGridLines="0" showZeros="0" zoomScaleNormal="100" workbookViewId="0">
      <selection activeCell="D4" sqref="D4"/>
    </sheetView>
  </sheetViews>
  <sheetFormatPr defaultColWidth="9.109375" defaultRowHeight="14.4" x14ac:dyDescent="0.3"/>
  <cols>
    <col min="1" max="1" width="3.5546875" customWidth="1"/>
    <col min="2" max="2" width="3.21875" customWidth="1"/>
    <col min="3" max="3" width="99.109375" customWidth="1"/>
    <col min="4" max="4" width="17.77734375" customWidth="1"/>
    <col min="5" max="5" width="2.21875" customWidth="1"/>
    <col min="6" max="6" width="66.6640625" bestFit="1" customWidth="1"/>
  </cols>
  <sheetData>
    <row r="3" spans="2:6" ht="18.3" customHeight="1" x14ac:dyDescent="0.35">
      <c r="C3" s="3" t="s">
        <v>11</v>
      </c>
      <c r="D3" s="5" t="s">
        <v>71</v>
      </c>
    </row>
    <row r="4" spans="2:6" s="23" customFormat="1" ht="14.4" customHeight="1" x14ac:dyDescent="0.3">
      <c r="B4" s="24" cm="1">
        <f t="array" ref="B4:B24">_xlfn.SEQUENCE(ROWS(C4:C24))</f>
        <v>1</v>
      </c>
      <c r="C4" s="20" t="s">
        <v>27</v>
      </c>
      <c r="D4" s="32"/>
    </row>
    <row r="5" spans="2:6" s="23" customFormat="1" ht="14.4" customHeight="1" x14ac:dyDescent="0.3">
      <c r="B5" s="24">
        <v>2</v>
      </c>
      <c r="C5" s="20" t="s">
        <v>69</v>
      </c>
      <c r="D5" s="32"/>
    </row>
    <row r="6" spans="2:6" s="23" customFormat="1" ht="14.4" customHeight="1" x14ac:dyDescent="0.3">
      <c r="B6" s="24">
        <v>3</v>
      </c>
      <c r="C6" s="20" t="s">
        <v>65</v>
      </c>
      <c r="D6" s="32"/>
    </row>
    <row r="7" spans="2:6" s="23" customFormat="1" ht="14.4" customHeight="1" x14ac:dyDescent="0.3">
      <c r="B7" s="24">
        <v>4</v>
      </c>
      <c r="C7" s="20" t="s">
        <v>70</v>
      </c>
      <c r="D7" s="32"/>
    </row>
    <row r="8" spans="2:6" s="23" customFormat="1" ht="14.4" customHeight="1" x14ac:dyDescent="0.3">
      <c r="B8" s="24">
        <v>5</v>
      </c>
      <c r="C8" s="20" t="s">
        <v>68</v>
      </c>
      <c r="D8" s="35"/>
    </row>
    <row r="9" spans="2:6" s="23" customFormat="1" ht="14.4" customHeight="1" x14ac:dyDescent="0.3">
      <c r="B9" s="24">
        <v>6</v>
      </c>
      <c r="C9" s="20" t="s">
        <v>67</v>
      </c>
      <c r="D9" s="32"/>
    </row>
    <row r="10" spans="2:6" s="23" customFormat="1" ht="14.4" customHeight="1" x14ac:dyDescent="0.3">
      <c r="B10" s="24">
        <v>7</v>
      </c>
      <c r="C10" s="20" t="s">
        <v>36</v>
      </c>
      <c r="D10" s="8" t="s">
        <v>97</v>
      </c>
    </row>
    <row r="11" spans="2:6" s="23" customFormat="1" ht="14.4" customHeight="1" x14ac:dyDescent="0.3">
      <c r="B11" s="24">
        <v>8</v>
      </c>
      <c r="C11" s="20" t="s">
        <v>74</v>
      </c>
      <c r="D11" s="33"/>
      <c r="F11" s="23" t="s">
        <v>79</v>
      </c>
    </row>
    <row r="12" spans="2:6" s="23" customFormat="1" ht="14.4" customHeight="1" x14ac:dyDescent="0.3">
      <c r="B12" s="24">
        <v>9</v>
      </c>
      <c r="C12" s="20" t="s">
        <v>75</v>
      </c>
      <c r="D12" s="33"/>
    </row>
    <row r="13" spans="2:6" s="23" customFormat="1" ht="14.4" customHeight="1" x14ac:dyDescent="0.3">
      <c r="B13" s="24">
        <v>10</v>
      </c>
      <c r="C13" s="20" t="s">
        <v>99</v>
      </c>
      <c r="D13" s="44" t="str">
        <f>IFERROR(D12/D11,"")</f>
        <v/>
      </c>
    </row>
    <row r="14" spans="2:6" s="23" customFormat="1" ht="14.4" customHeight="1" x14ac:dyDescent="0.3">
      <c r="B14" s="24">
        <v>11</v>
      </c>
      <c r="C14" s="20" t="s">
        <v>0</v>
      </c>
      <c r="D14" s="32"/>
      <c r="F14" s="49" t="str">
        <f>IF(AND(OR(D14="slapend",D14="wakend"),D15&gt;0),"Indien een nachtdienst meerdere groepen bedient, neem dan bij vraag 17 een evenredige doorbelasting van deze uren mee.","")</f>
        <v/>
      </c>
    </row>
    <row r="15" spans="2:6" s="23" customFormat="1" ht="14.4" customHeight="1" x14ac:dyDescent="0.3">
      <c r="B15" s="24">
        <v>12</v>
      </c>
      <c r="C15" s="14" t="str">
        <f>IF(OR(D14="geen",$D$14=""),"","Voor hoeveel jeugidgen is deze "&amp;$D$14&amp;" nachtdienst 's nachts verantwoordelijk?")</f>
        <v/>
      </c>
      <c r="D15" s="15"/>
      <c r="F15" s="49"/>
    </row>
    <row r="16" spans="2:6" s="23" customFormat="1" ht="14.4" customHeight="1" x14ac:dyDescent="0.3">
      <c r="B16" s="24">
        <v>13</v>
      </c>
      <c r="C16" s="20" t="s">
        <v>72</v>
      </c>
      <c r="D16" s="32"/>
    </row>
    <row r="17" spans="2:6" s="23" customFormat="1" ht="14.4" customHeight="1" x14ac:dyDescent="0.3">
      <c r="B17" s="24">
        <v>14</v>
      </c>
      <c r="C17" s="20" t="s">
        <v>73</v>
      </c>
      <c r="D17" s="8">
        <f>D16*D12</f>
        <v>0</v>
      </c>
    </row>
    <row r="18" spans="2:6" s="23" customFormat="1" ht="14.4" customHeight="1" x14ac:dyDescent="0.3">
      <c r="B18" s="24">
        <v>15</v>
      </c>
      <c r="C18" s="20" t="str">
        <f>"Welk deel in procenten van deze "&amp;TEXT(D17,"#.###")&amp;" etmalen waren in 2026 IJssellandse jeugdigen?"</f>
        <v>Welk deel in procenten van deze  etmalen waren in 2026 IJssellandse jeugdigen?</v>
      </c>
      <c r="D18" s="34"/>
      <c r="F18" s="25" t="s">
        <v>40</v>
      </c>
    </row>
    <row r="19" spans="2:6" s="23" customFormat="1" ht="14.4" customHeight="1" x14ac:dyDescent="0.3">
      <c r="B19" s="24">
        <v>16</v>
      </c>
      <c r="C19" s="20" t="str">
        <f>"Welk deel in procenten van deze "&amp;TEXT(D18,"#.###")&amp;" etmalen waren in 2026 WLZ-cliënten?"</f>
        <v>Welk deel in procenten van deze  etmalen waren in 2026 WLZ-cliënten?</v>
      </c>
      <c r="D19" s="34"/>
      <c r="F19" s="25"/>
    </row>
    <row r="20" spans="2:6" s="23" customFormat="1" ht="14.4" customHeight="1" x14ac:dyDescent="0.3">
      <c r="B20" s="24">
        <v>17</v>
      </c>
      <c r="C20" s="20" t="str">
        <f>"Aantal netto roosteruren in het hele jaar is ingezet voor de "&amp;TEXT(D16,"#.###")&amp;" openingsdagen in 2025*"</f>
        <v>Aantal netto roosteruren in het hele jaar is ingezet voor de  openingsdagen in 2025*</v>
      </c>
      <c r="D20" s="43"/>
      <c r="E20" s="37" t="s">
        <v>77</v>
      </c>
      <c r="F20" s="36" t="s">
        <v>80</v>
      </c>
    </row>
    <row r="21" spans="2:6" s="23" customFormat="1" ht="14.4" customHeight="1" x14ac:dyDescent="0.3">
      <c r="B21" s="24">
        <v>18</v>
      </c>
      <c r="C21" s="21" t="s">
        <v>78</v>
      </c>
      <c r="D21" s="4" t="str">
        <f>IFERROR(D20/D16,"")</f>
        <v/>
      </c>
      <c r="F21" s="38"/>
    </row>
    <row r="22" spans="2:6" ht="18" x14ac:dyDescent="0.35">
      <c r="B22" s="2">
        <v>19</v>
      </c>
      <c r="C22" s="22" t="s">
        <v>4</v>
      </c>
      <c r="D22" s="19" t="str">
        <f>IFERROR(D20/D17,"")</f>
        <v/>
      </c>
      <c r="F22" s="51" t="s">
        <v>101</v>
      </c>
    </row>
    <row r="23" spans="2:6" ht="18" x14ac:dyDescent="0.35">
      <c r="B23" s="24">
        <v>20</v>
      </c>
      <c r="C23" s="21" t="s">
        <v>100</v>
      </c>
      <c r="D23" s="19" t="str">
        <f>IFERROR(D20/(0.9*D11*D16),"")</f>
        <v/>
      </c>
      <c r="F23" s="51"/>
    </row>
    <row r="24" spans="2:6" x14ac:dyDescent="0.3">
      <c r="B24" s="24">
        <v>21</v>
      </c>
      <c r="C24" s="21" t="s">
        <v>90</v>
      </c>
      <c r="D24" s="41"/>
      <c r="F24" s="13" t="s">
        <v>91</v>
      </c>
    </row>
    <row r="28" spans="2:6" x14ac:dyDescent="0.3">
      <c r="C28" s="1" t="s">
        <v>89</v>
      </c>
    </row>
    <row r="29" spans="2:6" x14ac:dyDescent="0.3">
      <c r="C29" s="12" t="s">
        <v>60</v>
      </c>
    </row>
    <row r="30" spans="2:6" x14ac:dyDescent="0.3">
      <c r="C30" s="12" t="s">
        <v>61</v>
      </c>
    </row>
    <row r="31" spans="2:6" x14ac:dyDescent="0.3">
      <c r="C31" s="12" t="s">
        <v>62</v>
      </c>
    </row>
    <row r="32" spans="2:6" x14ac:dyDescent="0.3">
      <c r="C32" s="12" t="s">
        <v>59</v>
      </c>
    </row>
    <row r="33" spans="3:3" x14ac:dyDescent="0.3">
      <c r="C33" s="12"/>
    </row>
    <row r="34" spans="3:3" x14ac:dyDescent="0.3">
      <c r="C34" s="1" t="s">
        <v>8</v>
      </c>
    </row>
    <row r="35" spans="3:3" x14ac:dyDescent="0.3">
      <c r="C35" s="12" t="s">
        <v>88</v>
      </c>
    </row>
    <row r="36" spans="3:3" x14ac:dyDescent="0.3">
      <c r="C36" s="12" t="s">
        <v>5</v>
      </c>
    </row>
    <row r="37" spans="3:3" x14ac:dyDescent="0.3">
      <c r="C37" s="12" t="s">
        <v>6</v>
      </c>
    </row>
    <row r="38" spans="3:3" x14ac:dyDescent="0.3">
      <c r="C38" s="12" t="s">
        <v>10</v>
      </c>
    </row>
    <row r="39" spans="3:3" x14ac:dyDescent="0.3">
      <c r="C39" s="12" t="s">
        <v>7</v>
      </c>
    </row>
    <row r="41" spans="3:3" x14ac:dyDescent="0.3">
      <c r="C41" s="50"/>
    </row>
    <row r="42" spans="3:3" x14ac:dyDescent="0.3">
      <c r="C42" s="50"/>
    </row>
    <row r="43" spans="3:3" x14ac:dyDescent="0.3">
      <c r="C43" s="50"/>
    </row>
  </sheetData>
  <sheetProtection algorithmName="SHA-512" hashValue="bIscwtyg5N0+DMSzQnuBAL/G58NsTxmu/HvyGEwh/St5+Hg9kah4Ok0DwfkjkLT+hrAcH7LgRP0v43kiExdE1Q==" saltValue="O1YuXdWQfRfaGFDkvpeKEQ==" spinCount="100000" sheet="1" scenarios="1" formatColumns="0" selectLockedCells="1"/>
  <mergeCells count="3">
    <mergeCell ref="C41:C43"/>
    <mergeCell ref="F14:F15"/>
    <mergeCell ref="F22:F23"/>
  </mergeCells>
  <conditionalFormatting sqref="C15:D15">
    <cfRule type="expression" dxfId="23" priority="8">
      <formula>AND($D$14&lt;&gt;"",$D$14&lt;&gt;"geen")</formula>
    </cfRule>
  </conditionalFormatting>
  <conditionalFormatting sqref="D4:D12 D14 D16:D20">
    <cfRule type="expression" dxfId="22" priority="9">
      <formula>D4=""</formula>
    </cfRule>
  </conditionalFormatting>
  <conditionalFormatting sqref="D13">
    <cfRule type="expression" dxfId="21" priority="1">
      <formula>$F$21&lt;&gt;""</formula>
    </cfRule>
  </conditionalFormatting>
  <conditionalFormatting sqref="D15">
    <cfRule type="expression" dxfId="20" priority="5">
      <formula>D15&lt;&gt;""</formula>
    </cfRule>
    <cfRule type="expression" dxfId="19" priority="7">
      <formula>AND(AND($D$14&lt;&gt;"",D14&lt;&gt;"geen"),$D$15="")</formula>
    </cfRule>
  </conditionalFormatting>
  <conditionalFormatting sqref="D21">
    <cfRule type="expression" dxfId="18" priority="10">
      <formula>$F$21&lt;&gt;""</formula>
    </cfRule>
  </conditionalFormatting>
  <conditionalFormatting sqref="D24">
    <cfRule type="expression" dxfId="17" priority="4">
      <formula>D24=""</formula>
    </cfRule>
  </conditionalFormatting>
  <conditionalFormatting sqref="F21">
    <cfRule type="expression" dxfId="16" priority="6">
      <formula>$F$21&lt;&gt;""</formula>
    </cfRule>
  </conditionalFormatting>
  <dataValidations count="5">
    <dataValidation type="custom" allowBlank="1" showInputMessage="1" showErrorMessage="1" errorTitle="Postcode format" error="Alleen invoer in het format 1234 AA (met spatie en hoofdletters) is mogelijk." sqref="D8" xr:uid="{3FFEAEB9-531B-469E-B9C9-108539F08046}">
      <formula1>AND(   ISNUMBER(VALUE(LEFT($D$8,4))),   LEN($D$8)=7,   MID($D$8,5,1)=" ",   CODE(MID($D$8,6,1))&gt;=65,   CODE(MID($D$8,6,1))&lt;=90,   CODE(MID($D$8,7,1))&gt;=65,   CODE(MID($D$8,7,1))&lt;=90 )</formula1>
    </dataValidation>
    <dataValidation type="list" allowBlank="1" showInputMessage="1" showErrorMessage="1" sqref="D11:D12" xr:uid="{8F693818-659F-4817-8B11-C2C74A63C606}">
      <formula1>ja</formula1>
    </dataValidation>
    <dataValidation type="list" allowBlank="1" showInputMessage="1" showErrorMessage="1" sqref="D14" xr:uid="{AD5F2DAF-9135-4135-A698-6F4658237423}">
      <formula1>nacht</formula1>
    </dataValidation>
    <dataValidation type="list" allowBlank="1" showInputMessage="1" showErrorMessage="1" sqref="D15" xr:uid="{1AFE7C9B-88AB-4438-BB9B-5A14CA39EDB4}">
      <formula1>cap</formula1>
    </dataValidation>
    <dataValidation type="list" allowBlank="1" showInputMessage="1" showErrorMessage="1" sqref="D11:D12" xr:uid="{581A392C-47BD-4CF1-BB10-CB5A4AC9BB71}">
      <formula1>bez</formula1>
    </dataValidation>
  </dataValidations>
  <pageMargins left="0.7" right="0.7" top="0.75" bottom="0.75" header="0.3" footer="0.3"/>
  <pageSetup paperSize="9" scale="86"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1D3FE-7627-4E00-B173-D1911355A81D}">
  <sheetPr codeName="Blad14"/>
  <dimension ref="B3:F43"/>
  <sheetViews>
    <sheetView showGridLines="0" showZeros="0" zoomScaleNormal="100" workbookViewId="0">
      <selection activeCell="D4" sqref="D4"/>
    </sheetView>
  </sheetViews>
  <sheetFormatPr defaultColWidth="9.109375" defaultRowHeight="14.4" x14ac:dyDescent="0.3"/>
  <cols>
    <col min="1" max="1" width="3.5546875" customWidth="1"/>
    <col min="2" max="2" width="3.21875" customWidth="1"/>
    <col min="3" max="3" width="99.109375" customWidth="1"/>
    <col min="4" max="4" width="17.77734375" customWidth="1"/>
    <col min="5" max="5" width="2.21875" customWidth="1"/>
    <col min="6" max="6" width="66.6640625" bestFit="1" customWidth="1"/>
  </cols>
  <sheetData>
    <row r="3" spans="2:6" ht="18.3" customHeight="1" x14ac:dyDescent="0.35">
      <c r="C3" s="3" t="s">
        <v>11</v>
      </c>
      <c r="D3" s="5" t="s">
        <v>71</v>
      </c>
    </row>
    <row r="4" spans="2:6" s="23" customFormat="1" ht="14.4" customHeight="1" x14ac:dyDescent="0.3">
      <c r="B4" s="24" cm="1">
        <f t="array" ref="B4:B24">_xlfn.SEQUENCE(ROWS(C4:C24))</f>
        <v>1</v>
      </c>
      <c r="C4" s="20" t="s">
        <v>27</v>
      </c>
      <c r="D4" s="32"/>
    </row>
    <row r="5" spans="2:6" s="23" customFormat="1" ht="14.4" customHeight="1" x14ac:dyDescent="0.3">
      <c r="B5" s="24">
        <v>2</v>
      </c>
      <c r="C5" s="20" t="s">
        <v>69</v>
      </c>
      <c r="D5" s="32"/>
    </row>
    <row r="6" spans="2:6" s="23" customFormat="1" ht="14.4" customHeight="1" x14ac:dyDescent="0.3">
      <c r="B6" s="24">
        <v>3</v>
      </c>
      <c r="C6" s="20" t="s">
        <v>65</v>
      </c>
      <c r="D6" s="32"/>
    </row>
    <row r="7" spans="2:6" s="23" customFormat="1" ht="14.4" customHeight="1" x14ac:dyDescent="0.3">
      <c r="B7" s="24">
        <v>4</v>
      </c>
      <c r="C7" s="20" t="s">
        <v>70</v>
      </c>
      <c r="D7" s="32"/>
    </row>
    <row r="8" spans="2:6" s="23" customFormat="1" ht="14.4" customHeight="1" x14ac:dyDescent="0.3">
      <c r="B8" s="24">
        <v>5</v>
      </c>
      <c r="C8" s="20" t="s">
        <v>68</v>
      </c>
      <c r="D8" s="35"/>
    </row>
    <row r="9" spans="2:6" s="23" customFormat="1" ht="14.4" customHeight="1" x14ac:dyDescent="0.3">
      <c r="B9" s="24">
        <v>6</v>
      </c>
      <c r="C9" s="20" t="s">
        <v>67</v>
      </c>
      <c r="D9" s="32"/>
    </row>
    <row r="10" spans="2:6" s="23" customFormat="1" ht="14.4" customHeight="1" x14ac:dyDescent="0.3">
      <c r="B10" s="24">
        <v>7</v>
      </c>
      <c r="C10" s="20" t="s">
        <v>36</v>
      </c>
      <c r="D10" s="8" t="s">
        <v>97</v>
      </c>
    </row>
    <row r="11" spans="2:6" s="23" customFormat="1" ht="14.4" customHeight="1" x14ac:dyDescent="0.3">
      <c r="B11" s="24">
        <v>8</v>
      </c>
      <c r="C11" s="20" t="s">
        <v>74</v>
      </c>
      <c r="D11" s="33"/>
      <c r="F11" s="23" t="s">
        <v>79</v>
      </c>
    </row>
    <row r="12" spans="2:6" s="23" customFormat="1" ht="14.4" customHeight="1" x14ac:dyDescent="0.3">
      <c r="B12" s="24">
        <v>9</v>
      </c>
      <c r="C12" s="20" t="s">
        <v>75</v>
      </c>
      <c r="D12" s="33"/>
    </row>
    <row r="13" spans="2:6" s="23" customFormat="1" ht="14.4" customHeight="1" x14ac:dyDescent="0.3">
      <c r="B13" s="24">
        <v>10</v>
      </c>
      <c r="C13" s="20" t="s">
        <v>99</v>
      </c>
      <c r="D13" s="44" t="str">
        <f>IFERROR(D12/D11,"")</f>
        <v/>
      </c>
    </row>
    <row r="14" spans="2:6" s="23" customFormat="1" ht="14.4" customHeight="1" x14ac:dyDescent="0.3">
      <c r="B14" s="24">
        <v>11</v>
      </c>
      <c r="C14" s="20" t="s">
        <v>0</v>
      </c>
      <c r="D14" s="32"/>
      <c r="F14" s="49" t="str">
        <f>IF(AND(OR(D14="slapend",D14="wakend"),D15&gt;0),"Indien een nachtdienst meerdere groepen bedient, neem dan bij vraag 17 een evenredige doorbelasting van deze uren mee.","")</f>
        <v/>
      </c>
    </row>
    <row r="15" spans="2:6" s="23" customFormat="1" ht="14.4" customHeight="1" x14ac:dyDescent="0.3">
      <c r="B15" s="24">
        <v>12</v>
      </c>
      <c r="C15" s="14" t="str">
        <f>IF(OR(D14="geen",$D$14=""),"","Voor hoeveel jeugidgen is deze "&amp;$D$14&amp;" nachtdienst 's nachts verantwoordelijk?")</f>
        <v/>
      </c>
      <c r="D15" s="15"/>
      <c r="F15" s="49"/>
    </row>
    <row r="16" spans="2:6" s="23" customFormat="1" ht="14.4" customHeight="1" x14ac:dyDescent="0.3">
      <c r="B16" s="24">
        <v>13</v>
      </c>
      <c r="C16" s="20" t="s">
        <v>72</v>
      </c>
      <c r="D16" s="32"/>
    </row>
    <row r="17" spans="2:6" s="23" customFormat="1" ht="14.4" customHeight="1" x14ac:dyDescent="0.3">
      <c r="B17" s="24">
        <v>14</v>
      </c>
      <c r="C17" s="20" t="s">
        <v>73</v>
      </c>
      <c r="D17" s="8">
        <f>D16*D12</f>
        <v>0</v>
      </c>
    </row>
    <row r="18" spans="2:6" s="23" customFormat="1" ht="14.4" customHeight="1" x14ac:dyDescent="0.3">
      <c r="B18" s="24">
        <v>15</v>
      </c>
      <c r="C18" s="20" t="str">
        <f>"Welk deel in procenten van deze "&amp;TEXT(D17,"#.###")&amp;" etmalen waren in 2026 IJssellandse jeugdigen?"</f>
        <v>Welk deel in procenten van deze  etmalen waren in 2026 IJssellandse jeugdigen?</v>
      </c>
      <c r="D18" s="34"/>
      <c r="F18" s="25" t="s">
        <v>40</v>
      </c>
    </row>
    <row r="19" spans="2:6" s="23" customFormat="1" ht="14.4" customHeight="1" x14ac:dyDescent="0.3">
      <c r="B19" s="24">
        <v>16</v>
      </c>
      <c r="C19" s="20" t="str">
        <f>"Welk deel in procenten van deze "&amp;TEXT(D18,"#.###")&amp;" etmalen waren in 2026 WLZ-cliënten?"</f>
        <v>Welk deel in procenten van deze  etmalen waren in 2026 WLZ-cliënten?</v>
      </c>
      <c r="D19" s="34"/>
      <c r="F19" s="25"/>
    </row>
    <row r="20" spans="2:6" s="23" customFormat="1" ht="14.4" customHeight="1" x14ac:dyDescent="0.3">
      <c r="B20" s="24">
        <v>17</v>
      </c>
      <c r="C20" s="20" t="str">
        <f>"Aantal netto roosteruren in het hele jaar is ingezet voor de "&amp;TEXT(D16,"#.###")&amp;" openingsdagen in 2025*"</f>
        <v>Aantal netto roosteruren in het hele jaar is ingezet voor de  openingsdagen in 2025*</v>
      </c>
      <c r="D20" s="43"/>
      <c r="E20" s="37" t="s">
        <v>77</v>
      </c>
      <c r="F20" s="36" t="s">
        <v>80</v>
      </c>
    </row>
    <row r="21" spans="2:6" s="23" customFormat="1" ht="14.4" customHeight="1" x14ac:dyDescent="0.3">
      <c r="B21" s="24">
        <v>18</v>
      </c>
      <c r="C21" s="21" t="s">
        <v>78</v>
      </c>
      <c r="D21" s="4" t="str">
        <f>IFERROR(D20/D16,"")</f>
        <v/>
      </c>
      <c r="F21" s="38"/>
    </row>
    <row r="22" spans="2:6" ht="18" x14ac:dyDescent="0.35">
      <c r="B22" s="2">
        <v>19</v>
      </c>
      <c r="C22" s="22" t="s">
        <v>4</v>
      </c>
      <c r="D22" s="19" t="str">
        <f>IFERROR(D20/D17,"")</f>
        <v/>
      </c>
      <c r="F22" s="51" t="s">
        <v>101</v>
      </c>
    </row>
    <row r="23" spans="2:6" ht="18" x14ac:dyDescent="0.35">
      <c r="B23" s="24">
        <v>20</v>
      </c>
      <c r="C23" s="21" t="s">
        <v>100</v>
      </c>
      <c r="D23" s="19" t="str">
        <f>IFERROR(D20/(0.9*D11*D16),"")</f>
        <v/>
      </c>
      <c r="F23" s="51"/>
    </row>
    <row r="24" spans="2:6" x14ac:dyDescent="0.3">
      <c r="B24" s="24">
        <v>21</v>
      </c>
      <c r="C24" s="21" t="s">
        <v>90</v>
      </c>
      <c r="D24" s="41"/>
      <c r="F24" s="13" t="s">
        <v>91</v>
      </c>
    </row>
    <row r="28" spans="2:6" x14ac:dyDescent="0.3">
      <c r="C28" s="1" t="s">
        <v>89</v>
      </c>
    </row>
    <row r="29" spans="2:6" x14ac:dyDescent="0.3">
      <c r="C29" s="12" t="s">
        <v>60</v>
      </c>
    </row>
    <row r="30" spans="2:6" x14ac:dyDescent="0.3">
      <c r="C30" s="12" t="s">
        <v>61</v>
      </c>
    </row>
    <row r="31" spans="2:6" x14ac:dyDescent="0.3">
      <c r="C31" s="12" t="s">
        <v>62</v>
      </c>
    </row>
    <row r="32" spans="2:6" x14ac:dyDescent="0.3">
      <c r="C32" s="12" t="s">
        <v>59</v>
      </c>
    </row>
    <row r="33" spans="3:3" x14ac:dyDescent="0.3">
      <c r="C33" s="12"/>
    </row>
    <row r="34" spans="3:3" x14ac:dyDescent="0.3">
      <c r="C34" s="1" t="s">
        <v>8</v>
      </c>
    </row>
    <row r="35" spans="3:3" x14ac:dyDescent="0.3">
      <c r="C35" s="12" t="s">
        <v>88</v>
      </c>
    </row>
    <row r="36" spans="3:3" x14ac:dyDescent="0.3">
      <c r="C36" s="12" t="s">
        <v>5</v>
      </c>
    </row>
    <row r="37" spans="3:3" x14ac:dyDescent="0.3">
      <c r="C37" s="12" t="s">
        <v>6</v>
      </c>
    </row>
    <row r="38" spans="3:3" x14ac:dyDescent="0.3">
      <c r="C38" s="12" t="s">
        <v>10</v>
      </c>
    </row>
    <row r="39" spans="3:3" x14ac:dyDescent="0.3">
      <c r="C39" s="12" t="s">
        <v>7</v>
      </c>
    </row>
    <row r="41" spans="3:3" x14ac:dyDescent="0.3">
      <c r="C41" s="50"/>
    </row>
    <row r="42" spans="3:3" x14ac:dyDescent="0.3">
      <c r="C42" s="50"/>
    </row>
    <row r="43" spans="3:3" x14ac:dyDescent="0.3">
      <c r="C43" s="50"/>
    </row>
  </sheetData>
  <sheetProtection algorithmName="SHA-512" hashValue="Lcbuu6iXFT6VCCZDRFbct323QhZXo1vMGyXORaLHe2En7KErKE6CcviXnK0RFcS/7bpk7nGBSQwFwqhoPdJ28Q==" saltValue="fDCesJWIeKGFH9gPh8XVvg==" spinCount="100000" sheet="1" scenarios="1" formatColumns="0" selectLockedCells="1"/>
  <mergeCells count="3">
    <mergeCell ref="C41:C43"/>
    <mergeCell ref="F14:F15"/>
    <mergeCell ref="F22:F23"/>
  </mergeCells>
  <conditionalFormatting sqref="C15:D15">
    <cfRule type="expression" dxfId="15" priority="8">
      <formula>AND($D$14&lt;&gt;"",$D$14&lt;&gt;"geen")</formula>
    </cfRule>
  </conditionalFormatting>
  <conditionalFormatting sqref="D4:D12 D14 D16:D20">
    <cfRule type="expression" dxfId="14" priority="9">
      <formula>D4=""</formula>
    </cfRule>
  </conditionalFormatting>
  <conditionalFormatting sqref="D13">
    <cfRule type="expression" dxfId="13" priority="1">
      <formula>$F$21&lt;&gt;""</formula>
    </cfRule>
  </conditionalFormatting>
  <conditionalFormatting sqref="D15">
    <cfRule type="expression" dxfId="12" priority="5">
      <formula>D15&lt;&gt;""</formula>
    </cfRule>
    <cfRule type="expression" dxfId="11" priority="7">
      <formula>AND(AND($D$14&lt;&gt;"",D14&lt;&gt;"geen"),$D$15="")</formula>
    </cfRule>
  </conditionalFormatting>
  <conditionalFormatting sqref="D21">
    <cfRule type="expression" dxfId="10" priority="10">
      <formula>$F$21&lt;&gt;""</formula>
    </cfRule>
  </conditionalFormatting>
  <conditionalFormatting sqref="D24">
    <cfRule type="expression" dxfId="9" priority="4">
      <formula>D24=""</formula>
    </cfRule>
  </conditionalFormatting>
  <conditionalFormatting sqref="F21">
    <cfRule type="expression" dxfId="8" priority="6">
      <formula>$F$21&lt;&gt;""</formula>
    </cfRule>
  </conditionalFormatting>
  <dataValidations count="5">
    <dataValidation type="custom" allowBlank="1" showInputMessage="1" showErrorMessage="1" errorTitle="Postcode format" error="Alleen invoer in het format 1234 AA (met spatie en hoofdletters) is mogelijk." sqref="D8" xr:uid="{F41B4EF3-6D52-4B13-9986-A5839AB59DF3}">
      <formula1>AND(   ISNUMBER(VALUE(LEFT($D$8,4))),   LEN($D$8)=7,   MID($D$8,5,1)=" ",   CODE(MID($D$8,6,1))&gt;=65,   CODE(MID($D$8,6,1))&lt;=90,   CODE(MID($D$8,7,1))&gt;=65,   CODE(MID($D$8,7,1))&lt;=90 )</formula1>
    </dataValidation>
    <dataValidation type="list" allowBlank="1" showInputMessage="1" showErrorMessage="1" sqref="D11:D12" xr:uid="{09698CCA-9869-4D19-AE68-B8BA3E001AE4}">
      <formula1>ja</formula1>
    </dataValidation>
    <dataValidation type="list" allowBlank="1" showInputMessage="1" showErrorMessage="1" sqref="D14" xr:uid="{709EDF2B-E3E7-409D-B88D-5A5FB5EF14DD}">
      <formula1>nacht</formula1>
    </dataValidation>
    <dataValidation type="list" allowBlank="1" showInputMessage="1" showErrorMessage="1" sqref="D15" xr:uid="{21F10B3B-D7C3-40B6-839C-AF65A7F73B6B}">
      <formula1>cap</formula1>
    </dataValidation>
    <dataValidation type="list" allowBlank="1" showInputMessage="1" showErrorMessage="1" sqref="D11:D12" xr:uid="{23B4A3B2-9C96-4789-B74A-F22B369EFA6D}">
      <formula1>bez</formula1>
    </dataValidation>
  </dataValidations>
  <pageMargins left="0.7" right="0.7" top="0.75" bottom="0.75" header="0.3" footer="0.3"/>
  <pageSetup paperSize="9" scale="86"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7AE87-B39A-4FD2-81B0-6EC7A9557137}">
  <sheetPr codeName="Blad15"/>
  <dimension ref="B3:F43"/>
  <sheetViews>
    <sheetView showGridLines="0" showZeros="0" zoomScaleNormal="100" workbookViewId="0">
      <selection activeCell="D4" sqref="D4"/>
    </sheetView>
  </sheetViews>
  <sheetFormatPr defaultColWidth="9.109375" defaultRowHeight="14.4" x14ac:dyDescent="0.3"/>
  <cols>
    <col min="1" max="1" width="3.5546875" customWidth="1"/>
    <col min="2" max="2" width="3.21875" customWidth="1"/>
    <col min="3" max="3" width="99.109375" customWidth="1"/>
    <col min="4" max="4" width="17.77734375" customWidth="1"/>
    <col min="5" max="5" width="2.21875" customWidth="1"/>
    <col min="6" max="6" width="66.6640625" bestFit="1" customWidth="1"/>
  </cols>
  <sheetData>
    <row r="3" spans="2:6" ht="18.3" customHeight="1" x14ac:dyDescent="0.35">
      <c r="C3" s="3" t="s">
        <v>11</v>
      </c>
      <c r="D3" s="5" t="s">
        <v>71</v>
      </c>
    </row>
    <row r="4" spans="2:6" s="23" customFormat="1" ht="14.4" customHeight="1" x14ac:dyDescent="0.3">
      <c r="B4" s="24" cm="1">
        <f t="array" ref="B4:B24">_xlfn.SEQUENCE(ROWS(C4:C24))</f>
        <v>1</v>
      </c>
      <c r="C4" s="20" t="s">
        <v>27</v>
      </c>
      <c r="D4" s="32"/>
    </row>
    <row r="5" spans="2:6" s="23" customFormat="1" ht="14.4" customHeight="1" x14ac:dyDescent="0.3">
      <c r="B5" s="24">
        <v>2</v>
      </c>
      <c r="C5" s="20" t="s">
        <v>69</v>
      </c>
      <c r="D5" s="32"/>
    </row>
    <row r="6" spans="2:6" s="23" customFormat="1" ht="14.4" customHeight="1" x14ac:dyDescent="0.3">
      <c r="B6" s="24">
        <v>3</v>
      </c>
      <c r="C6" s="20" t="s">
        <v>65</v>
      </c>
      <c r="D6" s="32"/>
    </row>
    <row r="7" spans="2:6" s="23" customFormat="1" ht="14.4" customHeight="1" x14ac:dyDescent="0.3">
      <c r="B7" s="24">
        <v>4</v>
      </c>
      <c r="C7" s="20" t="s">
        <v>70</v>
      </c>
      <c r="D7" s="32"/>
    </row>
    <row r="8" spans="2:6" s="23" customFormat="1" ht="14.4" customHeight="1" x14ac:dyDescent="0.3">
      <c r="B8" s="24">
        <v>5</v>
      </c>
      <c r="C8" s="20" t="s">
        <v>68</v>
      </c>
      <c r="D8" s="35"/>
    </row>
    <row r="9" spans="2:6" s="23" customFormat="1" ht="14.4" customHeight="1" x14ac:dyDescent="0.3">
      <c r="B9" s="24">
        <v>6</v>
      </c>
      <c r="C9" s="20" t="s">
        <v>67</v>
      </c>
      <c r="D9" s="32"/>
    </row>
    <row r="10" spans="2:6" s="23" customFormat="1" ht="14.4" customHeight="1" x14ac:dyDescent="0.3">
      <c r="B10" s="24">
        <v>7</v>
      </c>
      <c r="C10" s="20" t="s">
        <v>36</v>
      </c>
      <c r="D10" s="8" t="s">
        <v>97</v>
      </c>
    </row>
    <row r="11" spans="2:6" s="23" customFormat="1" ht="14.4" customHeight="1" x14ac:dyDescent="0.3">
      <c r="B11" s="24">
        <v>8</v>
      </c>
      <c r="C11" s="20" t="s">
        <v>74</v>
      </c>
      <c r="D11" s="33"/>
      <c r="F11" s="23" t="s">
        <v>79</v>
      </c>
    </row>
    <row r="12" spans="2:6" s="23" customFormat="1" ht="14.4" customHeight="1" x14ac:dyDescent="0.3">
      <c r="B12" s="24">
        <v>9</v>
      </c>
      <c r="C12" s="20" t="s">
        <v>75</v>
      </c>
      <c r="D12" s="33"/>
    </row>
    <row r="13" spans="2:6" s="23" customFormat="1" ht="14.4" customHeight="1" x14ac:dyDescent="0.3">
      <c r="B13" s="24">
        <v>10</v>
      </c>
      <c r="C13" s="20" t="s">
        <v>99</v>
      </c>
      <c r="D13" s="44" t="str">
        <f>IFERROR(D12/D11,"")</f>
        <v/>
      </c>
    </row>
    <row r="14" spans="2:6" s="23" customFormat="1" ht="14.4" customHeight="1" x14ac:dyDescent="0.3">
      <c r="B14" s="24">
        <v>11</v>
      </c>
      <c r="C14" s="20" t="s">
        <v>0</v>
      </c>
      <c r="D14" s="32"/>
      <c r="F14" s="49" t="str">
        <f>IF(AND(OR(D14="slapend",D14="wakend"),D15&gt;0),"Indien een nachtdienst meerdere groepen bedient, neem dan bij vraag 17 een evenredige doorbelasting van deze uren mee.","")</f>
        <v/>
      </c>
    </row>
    <row r="15" spans="2:6" s="23" customFormat="1" ht="14.4" customHeight="1" x14ac:dyDescent="0.3">
      <c r="B15" s="24">
        <v>12</v>
      </c>
      <c r="C15" s="14" t="str">
        <f>IF(OR(D14="geen",$D$14=""),"","Voor hoeveel jeugidgen is deze "&amp;$D$14&amp;" nachtdienst 's nachts verantwoordelijk?")</f>
        <v/>
      </c>
      <c r="D15" s="15"/>
      <c r="F15" s="49"/>
    </row>
    <row r="16" spans="2:6" s="23" customFormat="1" ht="14.4" customHeight="1" x14ac:dyDescent="0.3">
      <c r="B16" s="24">
        <v>13</v>
      </c>
      <c r="C16" s="20" t="s">
        <v>72</v>
      </c>
      <c r="D16" s="32"/>
    </row>
    <row r="17" spans="2:6" s="23" customFormat="1" ht="14.4" customHeight="1" x14ac:dyDescent="0.3">
      <c r="B17" s="24">
        <v>14</v>
      </c>
      <c r="C17" s="20" t="s">
        <v>73</v>
      </c>
      <c r="D17" s="8">
        <f>D16*D12</f>
        <v>0</v>
      </c>
    </row>
    <row r="18" spans="2:6" s="23" customFormat="1" ht="14.4" customHeight="1" x14ac:dyDescent="0.3">
      <c r="B18" s="24">
        <v>15</v>
      </c>
      <c r="C18" s="20" t="str">
        <f>"Welk deel in procenten van deze "&amp;TEXT(D17,"#.###")&amp;" etmalen waren in 2026 IJssellandse jeugdigen?"</f>
        <v>Welk deel in procenten van deze  etmalen waren in 2026 IJssellandse jeugdigen?</v>
      </c>
      <c r="D18" s="34"/>
      <c r="F18" s="25" t="s">
        <v>40</v>
      </c>
    </row>
    <row r="19" spans="2:6" s="23" customFormat="1" ht="14.4" customHeight="1" x14ac:dyDescent="0.3">
      <c r="B19" s="24">
        <v>16</v>
      </c>
      <c r="C19" s="20" t="str">
        <f>"Welk deel in procenten van deze "&amp;TEXT(D18,"#.###")&amp;" etmalen waren in 2026 WLZ-cliënten?"</f>
        <v>Welk deel in procenten van deze  etmalen waren in 2026 WLZ-cliënten?</v>
      </c>
      <c r="D19" s="34"/>
      <c r="F19" s="25"/>
    </row>
    <row r="20" spans="2:6" s="23" customFormat="1" ht="14.4" customHeight="1" x14ac:dyDescent="0.3">
      <c r="B20" s="24">
        <v>17</v>
      </c>
      <c r="C20" s="20" t="str">
        <f>"Aantal netto roosteruren in het hele jaar is ingezet voor de "&amp;TEXT(D16,"#.###")&amp;" openingsdagen in 2025*"</f>
        <v>Aantal netto roosteruren in het hele jaar is ingezet voor de  openingsdagen in 2025*</v>
      </c>
      <c r="D20" s="43"/>
      <c r="E20" s="37" t="s">
        <v>77</v>
      </c>
      <c r="F20" s="36" t="s">
        <v>80</v>
      </c>
    </row>
    <row r="21" spans="2:6" s="23" customFormat="1" ht="14.4" customHeight="1" x14ac:dyDescent="0.3">
      <c r="B21" s="24">
        <v>18</v>
      </c>
      <c r="C21" s="21" t="s">
        <v>78</v>
      </c>
      <c r="D21" s="4" t="str">
        <f>IFERROR(D20/D16,"")</f>
        <v/>
      </c>
      <c r="F21" s="38"/>
    </row>
    <row r="22" spans="2:6" ht="18" x14ac:dyDescent="0.35">
      <c r="B22" s="2">
        <v>19</v>
      </c>
      <c r="C22" s="22" t="s">
        <v>4</v>
      </c>
      <c r="D22" s="19" t="str">
        <f>IFERROR(D20/D17,"")</f>
        <v/>
      </c>
      <c r="F22" s="51" t="s">
        <v>101</v>
      </c>
    </row>
    <row r="23" spans="2:6" ht="18" x14ac:dyDescent="0.35">
      <c r="B23" s="24">
        <v>20</v>
      </c>
      <c r="C23" s="21" t="s">
        <v>100</v>
      </c>
      <c r="D23" s="19" t="str">
        <f>IFERROR(D20/(0.9*D11*D16),"")</f>
        <v/>
      </c>
      <c r="F23" s="51"/>
    </row>
    <row r="24" spans="2:6" x14ac:dyDescent="0.3">
      <c r="B24" s="24">
        <v>21</v>
      </c>
      <c r="C24" s="21" t="s">
        <v>90</v>
      </c>
      <c r="D24" s="41"/>
      <c r="F24" s="13" t="s">
        <v>91</v>
      </c>
    </row>
    <row r="28" spans="2:6" x14ac:dyDescent="0.3">
      <c r="C28" s="1" t="s">
        <v>89</v>
      </c>
    </row>
    <row r="29" spans="2:6" x14ac:dyDescent="0.3">
      <c r="C29" s="12" t="s">
        <v>60</v>
      </c>
    </row>
    <row r="30" spans="2:6" x14ac:dyDescent="0.3">
      <c r="C30" s="12" t="s">
        <v>61</v>
      </c>
    </row>
    <row r="31" spans="2:6" x14ac:dyDescent="0.3">
      <c r="C31" s="12" t="s">
        <v>62</v>
      </c>
    </row>
    <row r="32" spans="2:6" x14ac:dyDescent="0.3">
      <c r="C32" s="12" t="s">
        <v>59</v>
      </c>
    </row>
    <row r="33" spans="3:3" x14ac:dyDescent="0.3">
      <c r="C33" s="12"/>
    </row>
    <row r="34" spans="3:3" x14ac:dyDescent="0.3">
      <c r="C34" s="1" t="s">
        <v>8</v>
      </c>
    </row>
    <row r="35" spans="3:3" x14ac:dyDescent="0.3">
      <c r="C35" s="12" t="s">
        <v>88</v>
      </c>
    </row>
    <row r="36" spans="3:3" x14ac:dyDescent="0.3">
      <c r="C36" s="12" t="s">
        <v>5</v>
      </c>
    </row>
    <row r="37" spans="3:3" x14ac:dyDescent="0.3">
      <c r="C37" s="12" t="s">
        <v>6</v>
      </c>
    </row>
    <row r="38" spans="3:3" x14ac:dyDescent="0.3">
      <c r="C38" s="12" t="s">
        <v>10</v>
      </c>
    </row>
    <row r="39" spans="3:3" x14ac:dyDescent="0.3">
      <c r="C39" s="12" t="s">
        <v>7</v>
      </c>
    </row>
    <row r="41" spans="3:3" x14ac:dyDescent="0.3">
      <c r="C41" s="50"/>
    </row>
    <row r="42" spans="3:3" x14ac:dyDescent="0.3">
      <c r="C42" s="50"/>
    </row>
    <row r="43" spans="3:3" x14ac:dyDescent="0.3">
      <c r="C43" s="50"/>
    </row>
  </sheetData>
  <sheetProtection algorithmName="SHA-512" hashValue="/br4H9qJ3XFHjeUu83F+dUjW8DQbmrl6thaaylAWijDg0qZ2CMh9GGCgG63kv4OfDmKRJHCYtB31jLOotjgFtQ==" saltValue="DsTQsdKNJoxHDcq5tcQXwQ==" spinCount="100000" sheet="1" scenarios="1" formatColumns="0" selectLockedCells="1"/>
  <mergeCells count="3">
    <mergeCell ref="C41:C43"/>
    <mergeCell ref="F14:F15"/>
    <mergeCell ref="F22:F23"/>
  </mergeCells>
  <conditionalFormatting sqref="C15:D15">
    <cfRule type="expression" dxfId="7" priority="8">
      <formula>AND($D$14&lt;&gt;"",$D$14&lt;&gt;"geen")</formula>
    </cfRule>
  </conditionalFormatting>
  <conditionalFormatting sqref="D4:D12 D14 D16:D20">
    <cfRule type="expression" dxfId="6" priority="9">
      <formula>D4=""</formula>
    </cfRule>
  </conditionalFormatting>
  <conditionalFormatting sqref="D13">
    <cfRule type="expression" dxfId="5" priority="1">
      <formula>$F$21&lt;&gt;""</formula>
    </cfRule>
  </conditionalFormatting>
  <conditionalFormatting sqref="D15">
    <cfRule type="expression" dxfId="4" priority="5">
      <formula>D15&lt;&gt;""</formula>
    </cfRule>
    <cfRule type="expression" dxfId="3" priority="7">
      <formula>AND(AND($D$14&lt;&gt;"",D14&lt;&gt;"geen"),$D$15="")</formula>
    </cfRule>
  </conditionalFormatting>
  <conditionalFormatting sqref="D21">
    <cfRule type="expression" dxfId="2" priority="10">
      <formula>$F$21&lt;&gt;""</formula>
    </cfRule>
  </conditionalFormatting>
  <conditionalFormatting sqref="D24">
    <cfRule type="expression" dxfId="1" priority="4">
      <formula>D24=""</formula>
    </cfRule>
  </conditionalFormatting>
  <conditionalFormatting sqref="F21">
    <cfRule type="expression" dxfId="0" priority="6">
      <formula>$F$21&lt;&gt;""</formula>
    </cfRule>
  </conditionalFormatting>
  <dataValidations count="5">
    <dataValidation type="custom" allowBlank="1" showInputMessage="1" showErrorMessage="1" errorTitle="Postcode format" error="Alleen invoer in het format 1234 AA (met spatie en hoofdletters) is mogelijk." sqref="D8" xr:uid="{69B8AD23-6ED4-4ABB-B380-5AFDA2F54058}">
      <formula1>AND(   ISNUMBER(VALUE(LEFT($D$8,4))),   LEN($D$8)=7,   MID($D$8,5,1)=" ",   CODE(MID($D$8,6,1))&gt;=65,   CODE(MID($D$8,6,1))&lt;=90,   CODE(MID($D$8,7,1))&gt;=65,   CODE(MID($D$8,7,1))&lt;=90 )</formula1>
    </dataValidation>
    <dataValidation type="list" allowBlank="1" showInputMessage="1" showErrorMessage="1" sqref="D11:D12" xr:uid="{B6A4ADCD-C99C-47A8-9FCC-BCFD6F78A282}">
      <formula1>ja</formula1>
    </dataValidation>
    <dataValidation type="list" allowBlank="1" showInputMessage="1" showErrorMessage="1" sqref="D14" xr:uid="{4386D831-6863-4678-BB03-724521DBE6FB}">
      <formula1>nacht</formula1>
    </dataValidation>
    <dataValidation type="list" allowBlank="1" showInputMessage="1" showErrorMessage="1" sqref="D15" xr:uid="{E134B6FB-0334-4B79-B8B4-D95FEC3607DB}">
      <formula1>cap</formula1>
    </dataValidation>
    <dataValidation type="list" allowBlank="1" showInputMessage="1" showErrorMessage="1" sqref="D11:D12" xr:uid="{19C84AE2-936E-4BB6-9985-800EB9925458}">
      <formula1>bez</formula1>
    </dataValidation>
  </dataValidations>
  <pageMargins left="0.7" right="0.7" top="0.75" bottom="0.75" header="0.3" footer="0.3"/>
  <pageSetup paperSize="9" scale="86"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AB34-5BFD-41E0-B09B-1595A5430E33}">
  <sheetPr codeName="Blad2"/>
  <dimension ref="B2:D5"/>
  <sheetViews>
    <sheetView showGridLines="0" zoomScaleNormal="100" workbookViewId="0">
      <selection activeCell="C8" sqref="C8"/>
    </sheetView>
  </sheetViews>
  <sheetFormatPr defaultRowHeight="14.4" x14ac:dyDescent="0.3"/>
  <cols>
    <col min="1" max="1" width="2.109375" customWidth="1"/>
    <col min="2" max="2" width="3.21875" customWidth="1"/>
    <col min="3" max="3" width="36.44140625" customWidth="1"/>
    <col min="4" max="4" width="47.44140625" customWidth="1"/>
  </cols>
  <sheetData>
    <row r="2" spans="2:4" ht="18" x14ac:dyDescent="0.35">
      <c r="B2" s="7" t="s">
        <v>104</v>
      </c>
    </row>
    <row r="3" spans="2:4" ht="18" x14ac:dyDescent="0.35">
      <c r="B3" s="7"/>
    </row>
    <row r="4" spans="2:4" x14ac:dyDescent="0.3">
      <c r="B4" s="45" t="s">
        <v>63</v>
      </c>
      <c r="C4" s="45"/>
      <c r="D4" s="45"/>
    </row>
    <row r="5" spans="2:4" ht="111" customHeight="1" x14ac:dyDescent="0.3">
      <c r="B5" s="46" t="s">
        <v>103</v>
      </c>
      <c r="C5" s="47"/>
      <c r="D5" s="48"/>
    </row>
  </sheetData>
  <sheetProtection algorithmName="SHA-512" hashValue="+3LwBm8rV6hpoMkxBIGuj+YDRmwfnEQvOlXQsOWiNugnKgG2e/jDA9iLWksQ4NxaYd7srfjFKOH4GzF5SWbODw==" saltValue="vkj4i9z7JFdeYDq5GrgF4w==" spinCount="100000" sheet="1" scenarios="1" formatColumns="0" selectLockedCells="1" selectUnlockedCells="1"/>
  <mergeCells count="2">
    <mergeCell ref="B4:D4"/>
    <mergeCell ref="B5:D5"/>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AE63-FE86-4D4B-80AB-20594FB87988}">
  <sheetPr codeName="Blad4"/>
  <dimension ref="B2:I6"/>
  <sheetViews>
    <sheetView showGridLines="0" zoomScaleNormal="100" workbookViewId="0">
      <selection activeCell="C4" sqref="C4"/>
    </sheetView>
  </sheetViews>
  <sheetFormatPr defaultRowHeight="14.4" x14ac:dyDescent="0.3"/>
  <cols>
    <col min="1" max="1" width="2.109375" customWidth="1"/>
    <col min="2" max="2" width="22.6640625" customWidth="1"/>
    <col min="3" max="3" width="29.88671875" customWidth="1"/>
    <col min="4" max="4" width="47.44140625" customWidth="1"/>
  </cols>
  <sheetData>
    <row r="2" spans="2:9" ht="18" x14ac:dyDescent="0.35">
      <c r="B2" s="7" t="s">
        <v>92</v>
      </c>
    </row>
    <row r="4" spans="2:9" x14ac:dyDescent="0.3">
      <c r="B4" s="2" t="s">
        <v>93</v>
      </c>
      <c r="C4" s="32"/>
      <c r="D4" s="13"/>
      <c r="E4" s="13"/>
      <c r="F4" s="13"/>
      <c r="G4" s="13"/>
      <c r="H4" s="13"/>
      <c r="I4" s="13"/>
    </row>
    <row r="5" spans="2:9" x14ac:dyDescent="0.3">
      <c r="B5" s="2" t="s">
        <v>94</v>
      </c>
      <c r="C5" s="32"/>
    </row>
    <row r="6" spans="2:9" x14ac:dyDescent="0.3">
      <c r="B6" s="2" t="s">
        <v>95</v>
      </c>
      <c r="C6" s="32"/>
    </row>
  </sheetData>
  <sheetProtection algorithmName="SHA-512" hashValue="/liKkww1cSUC+7nu+Db9IoYsSW0pOuAQB4hhao4oxM+Tp5XMJZxGq0qdgjNhF+1ByfTVlLSWSVpnabCrn49r/Q==" saltValue="ghrLrS6FnJx53vT5J9v6HQ==" spinCount="100000" sheet="1" scenarios="1" formatColumns="0" selectLockedCells="1"/>
  <conditionalFormatting sqref="C4:C6">
    <cfRule type="expression" dxfId="80" priority="1">
      <formula>C4=""</formula>
    </cfRule>
  </conditionalFormatting>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E1A1A-4B11-4CB5-ACA3-BF7604AD4A0B}">
  <sheetPr codeName="Blad5">
    <pageSetUpPr fitToPage="1"/>
  </sheetPr>
  <dimension ref="B3:T14"/>
  <sheetViews>
    <sheetView showGridLines="0" showZeros="0" zoomScaleNormal="100" workbookViewId="0">
      <selection activeCell="D19" sqref="D19"/>
    </sheetView>
  </sheetViews>
  <sheetFormatPr defaultRowHeight="14.4" x14ac:dyDescent="0.3"/>
  <cols>
    <col min="1" max="1" width="3" customWidth="1"/>
    <col min="2" max="2" width="15.21875" customWidth="1"/>
    <col min="3" max="4" width="18.109375" customWidth="1"/>
    <col min="5" max="5" width="15.6640625" bestFit="1" customWidth="1"/>
    <col min="6" max="6" width="15.21875" bestFit="1" customWidth="1"/>
    <col min="7" max="7" width="13.44140625" bestFit="1" customWidth="1"/>
    <col min="8" max="8" width="20.21875" bestFit="1" customWidth="1"/>
    <col min="9" max="9" width="8.33203125" bestFit="1" customWidth="1"/>
    <col min="10" max="10" width="10.44140625" bestFit="1" customWidth="1"/>
    <col min="11" max="11" width="17.44140625" bestFit="1" customWidth="1"/>
    <col min="12" max="12" width="18.44140625" bestFit="1" customWidth="1"/>
    <col min="13" max="13" width="13.88671875" bestFit="1" customWidth="1"/>
    <col min="14" max="14" width="13" bestFit="1" customWidth="1"/>
    <col min="15" max="15" width="12.88671875" bestFit="1" customWidth="1"/>
    <col min="16" max="16" width="15.5546875" bestFit="1" customWidth="1"/>
    <col min="17" max="17" width="11.109375" style="9" bestFit="1" customWidth="1"/>
    <col min="18" max="18" width="10.109375" bestFit="1" customWidth="1"/>
    <col min="19" max="19" width="8.109375" bestFit="1" customWidth="1"/>
    <col min="20" max="20" width="9.21875" bestFit="1" customWidth="1"/>
  </cols>
  <sheetData>
    <row r="3" spans="2:20" ht="14.4" customHeight="1" x14ac:dyDescent="0.3">
      <c r="B3" s="23"/>
      <c r="C3" s="23"/>
      <c r="D3" s="23"/>
      <c r="E3" s="23"/>
      <c r="F3" s="23"/>
      <c r="G3" s="23"/>
      <c r="H3" s="23"/>
      <c r="I3" s="23"/>
      <c r="J3" s="23"/>
      <c r="K3" s="23"/>
      <c r="L3" s="23"/>
      <c r="M3" s="23"/>
      <c r="N3" s="23"/>
      <c r="O3" s="23"/>
    </row>
    <row r="4" spans="2:20" x14ac:dyDescent="0.3">
      <c r="B4" s="24"/>
      <c r="C4" s="30" t="s">
        <v>27</v>
      </c>
      <c r="D4" s="30" t="s">
        <v>39</v>
      </c>
      <c r="E4" s="30" t="s">
        <v>82</v>
      </c>
      <c r="F4" s="30" t="s">
        <v>83</v>
      </c>
      <c r="G4" s="30" t="s">
        <v>86</v>
      </c>
      <c r="H4" s="17" t="s">
        <v>28</v>
      </c>
      <c r="I4" s="17" t="s">
        <v>87</v>
      </c>
      <c r="J4" s="17" t="s">
        <v>85</v>
      </c>
      <c r="K4" s="17" t="s">
        <v>98</v>
      </c>
      <c r="L4" s="17" t="s">
        <v>16</v>
      </c>
      <c r="M4" s="30" t="s">
        <v>84</v>
      </c>
      <c r="N4" s="17" t="s">
        <v>102</v>
      </c>
      <c r="O4" s="17" t="s">
        <v>96</v>
      </c>
      <c r="P4" s="31" t="s">
        <v>64</v>
      </c>
      <c r="Q4" s="17" t="s">
        <v>65</v>
      </c>
      <c r="R4" s="17" t="s">
        <v>81</v>
      </c>
      <c r="S4" s="17" t="s">
        <v>66</v>
      </c>
      <c r="T4" s="17" t="s">
        <v>67</v>
      </c>
    </row>
    <row r="5" spans="2:20" x14ac:dyDescent="0.3">
      <c r="B5" s="24" t="str" cm="1">
        <f t="array" ref="B5:B14">_xlfn._TRO_TRAILING(Lijsten!S3:S52)</f>
        <v>Verblijfsgroep 1</v>
      </c>
      <c r="C5" s="24" cm="1">
        <f t="array" aca="1" ref="C5" ca="1">IFERROR(INDIRECT("'"&amp;$B5&amp;"'!d"&amp;ROW('Verblijfsgroep 1'!$4:$4)),"")</f>
        <v>0</v>
      </c>
      <c r="D5" s="24" t="str" cm="1">
        <f t="array" aca="1" ref="D5" ca="1">IFERROR(INDIRECT("'"&amp;$B5&amp;"'!d"&amp;ROW('Verblijfsgroep 1'!$10:$10)),"")</f>
        <v>Kortdurend verblijf</v>
      </c>
      <c r="E5" s="39" cm="1">
        <f t="array" aca="1" ref="E5" ca="1">IFERROR(IFERROR(INDIRECT("'"&amp;$B5&amp;"'!d"&amp;ROW('Verblijfsgroep 1'!$11:$11)),""),"")</f>
        <v>0</v>
      </c>
      <c r="F5" s="26" cm="1">
        <f t="array" aca="1" ref="F5" ca="1">IFERROR(IFERROR(INDIRECT("'"&amp;$B5&amp;"'!d"&amp;ROW('Verblijfsgroep 1'!$12:$12)),""),"")</f>
        <v>0</v>
      </c>
      <c r="G5" s="26" cm="1">
        <f t="array" aca="1" ref="G5" ca="1">IFERROR(INDIRECT("'"&amp;$B5&amp;"'!d"&amp;ROW('Verblijfsgroep 1'!$16:$16)),"")</f>
        <v>0</v>
      </c>
      <c r="H5" s="27" cm="1">
        <f t="array" aca="1" ref="H5" ca="1">IFERROR(INDIRECT("'"&amp;$B5&amp;"'!d"&amp;ROW('Verblijfsgroep 1'!$18:$18)),"")</f>
        <v>0</v>
      </c>
      <c r="I5" s="27" cm="1">
        <f t="array" aca="1" ref="I5" ca="1">IFERROR(INDIRECT("'"&amp;$B5&amp;"'!d"&amp;ROW('Verblijfsgroep 1'!$19:$19)),"")</f>
        <v>0</v>
      </c>
      <c r="J5" s="27" cm="1">
        <f t="array" aca="1" ref="J5" ca="1">IFERROR(IFERROR(INDIRECT("'"&amp;$B5&amp;"'!d"&amp;ROW('Verblijfsgroep 1'!$14:$14)),""),"")</f>
        <v>0</v>
      </c>
      <c r="K5" s="39" t="str" cm="1">
        <f t="array" aca="1" ref="K5" ca="1">IFERROR(INDIRECT("'"&amp;$B5&amp;"'!d"&amp;ROW('Verblijfsgroep 1'!$21:$21)),"")</f>
        <v/>
      </c>
      <c r="L5" s="28" t="str" cm="1">
        <f t="array" aca="1" ref="L5" ca="1">IFERROR(INDIRECT("'"&amp;$B5&amp;"'!d"&amp;ROW('Verblijfsgroep 1'!$22:$22)),"")</f>
        <v/>
      </c>
      <c r="M5" s="27" t="str" cm="1">
        <f t="array" aca="1" ref="M5" ca="1">IFERROR(IFERROR(INDIRECT("'"&amp;$B5&amp;"'!d"&amp;ROW('Verblijfsgroep 1'!$13:$13)),""),"")</f>
        <v/>
      </c>
      <c r="N5" s="28" t="str" cm="1">
        <f t="array" aca="1" ref="N5" ca="1">IFERROR(INDIRECT("'"&amp;$B5&amp;"'!d"&amp;ROW('Verblijfsgroep 1'!$23:$23)),"")</f>
        <v/>
      </c>
      <c r="O5" s="29" cm="1">
        <f t="array" aca="1" ref="O5" ca="1">IFERROR(INDIRECT("'"&amp;$B5&amp;"'!d"&amp;ROW('Verblijfsgroep 1'!$24:$24)),"")</f>
        <v>0</v>
      </c>
      <c r="P5" s="28" cm="1">
        <f t="array" aca="1" ref="P5" ca="1">IFERROR(INDIRECT("'"&amp;$B5&amp;"'!d"&amp;ROW('Verblijfsgroep 1'!$5:$5)),"")</f>
        <v>0</v>
      </c>
      <c r="Q5" s="40" cm="1">
        <f t="array" aca="1" ref="Q5" ca="1">IFERROR(INDIRECT("'"&amp;$B5&amp;"'!d"&amp;ROW('Verblijfsgroep 1'!$6:$6)),"")</f>
        <v>0</v>
      </c>
      <c r="R5" s="2" cm="1">
        <f t="array" aca="1" ref="R5" ca="1">IFERROR(INDIRECT("'"&amp;$B5&amp;"'!d"&amp;ROW('Verblijfsgroep 1'!$7:$7)),"")</f>
        <v>0</v>
      </c>
      <c r="S5" s="2" cm="1">
        <f t="array" aca="1" ref="S5" ca="1">IFERROR(INDIRECT("'"&amp;$B5&amp;"'!d"&amp;ROW('Verblijfsgroep 1'!$8:$8)),"")</f>
        <v>0</v>
      </c>
      <c r="T5" s="2" cm="1">
        <f t="array" aca="1" ref="T5" ca="1">IFERROR(INDIRECT("'"&amp;$B5&amp;"'!d"&amp;ROW('Verblijfsgroep 1'!$9:$9)),"")</f>
        <v>0</v>
      </c>
    </row>
    <row r="6" spans="2:20" x14ac:dyDescent="0.3">
      <c r="B6" s="2" t="str">
        <v>Verblijfsgroep 2</v>
      </c>
      <c r="C6" s="24" cm="1">
        <f t="array" aca="1" ref="C6" ca="1">IFERROR(INDIRECT("'"&amp;$B6&amp;"'!d"&amp;ROW('Verblijfsgroep 1'!$4:$4)),"")</f>
        <v>0</v>
      </c>
      <c r="D6" s="24" t="str" cm="1">
        <f t="array" aca="1" ref="D6" ca="1">IFERROR(INDIRECT("'"&amp;$B6&amp;"'!d"&amp;ROW('Verblijfsgroep 1'!$10:$10)),"")</f>
        <v>Kortdurend verblijf</v>
      </c>
      <c r="E6" s="39" cm="1">
        <f t="array" aca="1" ref="E6" ca="1">IFERROR(IFERROR(INDIRECT("'"&amp;$B6&amp;"'!d"&amp;ROW('Verblijfsgroep 1'!$11:$11)),""),"")</f>
        <v>0</v>
      </c>
      <c r="F6" s="26" cm="1">
        <f t="array" aca="1" ref="F6" ca="1">IFERROR(IFERROR(INDIRECT("'"&amp;$B6&amp;"'!d"&amp;ROW('Verblijfsgroep 1'!$12:$12)),""),"")</f>
        <v>0</v>
      </c>
      <c r="G6" s="26" cm="1">
        <f t="array" aca="1" ref="G6" ca="1">IFERROR(INDIRECT("'"&amp;$B6&amp;"'!d"&amp;ROW('Verblijfsgroep 1'!$16:$16)),"")</f>
        <v>0</v>
      </c>
      <c r="H6" s="27" cm="1">
        <f t="array" aca="1" ref="H6" ca="1">IFERROR(INDIRECT("'"&amp;$B6&amp;"'!d"&amp;ROW('Verblijfsgroep 1'!$18:$18)),"")</f>
        <v>0</v>
      </c>
      <c r="I6" s="27" cm="1">
        <f t="array" aca="1" ref="I6" ca="1">IFERROR(INDIRECT("'"&amp;$B6&amp;"'!d"&amp;ROW('Verblijfsgroep 1'!$19:$19)),"")</f>
        <v>0</v>
      </c>
      <c r="J6" s="27" cm="1">
        <f t="array" aca="1" ref="J6" ca="1">IFERROR(IFERROR(INDIRECT("'"&amp;$B6&amp;"'!d"&amp;ROW('Verblijfsgroep 1'!$14:$14)),""),"")</f>
        <v>0</v>
      </c>
      <c r="K6" s="39" t="str" cm="1">
        <f t="array" aca="1" ref="K6" ca="1">IFERROR(INDIRECT("'"&amp;$B6&amp;"'!d"&amp;ROW('Verblijfsgroep 1'!$21:$21)),"")</f>
        <v/>
      </c>
      <c r="L6" s="28" t="str" cm="1">
        <f t="array" aca="1" ref="L6" ca="1">IFERROR(INDIRECT("'"&amp;$B6&amp;"'!d"&amp;ROW('Verblijfsgroep 1'!$22:$22)),"")</f>
        <v/>
      </c>
      <c r="M6" s="27" t="str" cm="1">
        <f t="array" aca="1" ref="M6" ca="1">IFERROR(IFERROR(INDIRECT("'"&amp;$B6&amp;"'!d"&amp;ROW('Verblijfsgroep 1'!$13:$13)),""),"")</f>
        <v/>
      </c>
      <c r="N6" s="28" t="str" cm="1">
        <f t="array" aca="1" ref="N6" ca="1">IFERROR(INDIRECT("'"&amp;$B6&amp;"'!d"&amp;ROW('Verblijfsgroep 1'!$23:$23)),"")</f>
        <v/>
      </c>
      <c r="O6" s="29" cm="1">
        <f t="array" aca="1" ref="O6" ca="1">IFERROR(INDIRECT("'"&amp;$B6&amp;"'!d"&amp;ROW('Verblijfsgroep 1'!$24:$24)),"")</f>
        <v>0</v>
      </c>
      <c r="P6" s="28" cm="1">
        <f t="array" aca="1" ref="P6" ca="1">IFERROR(INDIRECT("'"&amp;$B6&amp;"'!d"&amp;ROW('Verblijfsgroep 1'!$5:$5)),"")</f>
        <v>0</v>
      </c>
      <c r="Q6" s="40" cm="1">
        <f t="array" aca="1" ref="Q6" ca="1">IFERROR(INDIRECT("'"&amp;$B6&amp;"'!d"&amp;ROW('Verblijfsgroep 1'!$6:$6)),"")</f>
        <v>0</v>
      </c>
      <c r="R6" s="2" cm="1">
        <f t="array" aca="1" ref="R6" ca="1">IFERROR(INDIRECT("'"&amp;$B6&amp;"'!d"&amp;ROW('Verblijfsgroep 1'!$7:$7)),"")</f>
        <v>0</v>
      </c>
      <c r="S6" s="2" cm="1">
        <f t="array" aca="1" ref="S6" ca="1">IFERROR(INDIRECT("'"&amp;$B6&amp;"'!d"&amp;ROW('Verblijfsgroep 1'!$8:$8)),"")</f>
        <v>0</v>
      </c>
      <c r="T6" s="2" cm="1">
        <f t="array" aca="1" ref="T6" ca="1">IFERROR(INDIRECT("'"&amp;$B6&amp;"'!d"&amp;ROW('Verblijfsgroep 1'!$9:$9)),"")</f>
        <v>0</v>
      </c>
    </row>
    <row r="7" spans="2:20" x14ac:dyDescent="0.3">
      <c r="B7" s="24" t="str">
        <v>Verblijfsgroep 3</v>
      </c>
      <c r="C7" s="24" cm="1">
        <f t="array" aca="1" ref="C7" ca="1">IFERROR(INDIRECT("'"&amp;$B7&amp;"'!d"&amp;ROW('Verblijfsgroep 1'!$4:$4)),"")</f>
        <v>0</v>
      </c>
      <c r="D7" s="24" t="str" cm="1">
        <f t="array" aca="1" ref="D7" ca="1">IFERROR(INDIRECT("'"&amp;$B7&amp;"'!d"&amp;ROW('Verblijfsgroep 1'!$10:$10)),"")</f>
        <v>Kortdurend verblijf</v>
      </c>
      <c r="E7" s="39" cm="1">
        <f t="array" aca="1" ref="E7" ca="1">IFERROR(IFERROR(INDIRECT("'"&amp;$B7&amp;"'!d"&amp;ROW('Verblijfsgroep 1'!$11:$11)),""),"")</f>
        <v>0</v>
      </c>
      <c r="F7" s="26" cm="1">
        <f t="array" aca="1" ref="F7" ca="1">IFERROR(IFERROR(INDIRECT("'"&amp;$B7&amp;"'!d"&amp;ROW('Verblijfsgroep 1'!$12:$12)),""),"")</f>
        <v>0</v>
      </c>
      <c r="G7" s="26" cm="1">
        <f t="array" aca="1" ref="G7" ca="1">IFERROR(INDIRECT("'"&amp;$B7&amp;"'!d"&amp;ROW('Verblijfsgroep 1'!$16:$16)),"")</f>
        <v>0</v>
      </c>
      <c r="H7" s="27" cm="1">
        <f t="array" aca="1" ref="H7" ca="1">IFERROR(INDIRECT("'"&amp;$B7&amp;"'!d"&amp;ROW('Verblijfsgroep 1'!$18:$18)),"")</f>
        <v>0</v>
      </c>
      <c r="I7" s="27" cm="1">
        <f t="array" aca="1" ref="I7" ca="1">IFERROR(INDIRECT("'"&amp;$B7&amp;"'!d"&amp;ROW('Verblijfsgroep 1'!$19:$19)),"")</f>
        <v>0</v>
      </c>
      <c r="J7" s="27" cm="1">
        <f t="array" aca="1" ref="J7" ca="1">IFERROR(IFERROR(INDIRECT("'"&amp;$B7&amp;"'!d"&amp;ROW('Verblijfsgroep 1'!$14:$14)),""),"")</f>
        <v>0</v>
      </c>
      <c r="K7" s="39" t="str" cm="1">
        <f t="array" aca="1" ref="K7" ca="1">IFERROR(INDIRECT("'"&amp;$B7&amp;"'!d"&amp;ROW('Verblijfsgroep 1'!$21:$21)),"")</f>
        <v/>
      </c>
      <c r="L7" s="28" t="str" cm="1">
        <f t="array" aca="1" ref="L7" ca="1">IFERROR(INDIRECT("'"&amp;$B7&amp;"'!d"&amp;ROW('Verblijfsgroep 1'!$22:$22)),"")</f>
        <v/>
      </c>
      <c r="M7" s="27" t="str" cm="1">
        <f t="array" aca="1" ref="M7" ca="1">IFERROR(IFERROR(INDIRECT("'"&amp;$B7&amp;"'!d"&amp;ROW('Verblijfsgroep 1'!$13:$13)),""),"")</f>
        <v/>
      </c>
      <c r="N7" s="28" t="str" cm="1">
        <f t="array" aca="1" ref="N7" ca="1">IFERROR(INDIRECT("'"&amp;$B7&amp;"'!d"&amp;ROW('Verblijfsgroep 1'!$23:$23)),"")</f>
        <v/>
      </c>
      <c r="O7" s="29" cm="1">
        <f t="array" aca="1" ref="O7" ca="1">IFERROR(INDIRECT("'"&amp;$B7&amp;"'!d"&amp;ROW('Verblijfsgroep 1'!$24:$24)),"")</f>
        <v>0</v>
      </c>
      <c r="P7" s="28" cm="1">
        <f t="array" aca="1" ref="P7" ca="1">IFERROR(INDIRECT("'"&amp;$B7&amp;"'!d"&amp;ROW('Verblijfsgroep 1'!$5:$5)),"")</f>
        <v>0</v>
      </c>
      <c r="Q7" s="40" cm="1">
        <f t="array" aca="1" ref="Q7" ca="1">IFERROR(INDIRECT("'"&amp;$B7&amp;"'!d"&amp;ROW('Verblijfsgroep 1'!$6:$6)),"")</f>
        <v>0</v>
      </c>
      <c r="R7" s="2" cm="1">
        <f t="array" aca="1" ref="R7" ca="1">IFERROR(INDIRECT("'"&amp;$B7&amp;"'!d"&amp;ROW('Verblijfsgroep 1'!$7:$7)),"")</f>
        <v>0</v>
      </c>
      <c r="S7" s="2" cm="1">
        <f t="array" aca="1" ref="S7" ca="1">IFERROR(INDIRECT("'"&amp;$B7&amp;"'!d"&amp;ROW('Verblijfsgroep 1'!$8:$8)),"")</f>
        <v>0</v>
      </c>
      <c r="T7" s="2" cm="1">
        <f t="array" aca="1" ref="T7" ca="1">IFERROR(INDIRECT("'"&amp;$B7&amp;"'!d"&amp;ROW('Verblijfsgroep 1'!$9:$9)),"")</f>
        <v>0</v>
      </c>
    </row>
    <row r="8" spans="2:20" x14ac:dyDescent="0.3">
      <c r="B8" s="24" t="str">
        <v>Verblijfsgroep 4</v>
      </c>
      <c r="C8" s="24" cm="1">
        <f t="array" aca="1" ref="C8" ca="1">IFERROR(INDIRECT("'"&amp;$B8&amp;"'!d"&amp;ROW('Verblijfsgroep 1'!$4:$4)),"")</f>
        <v>0</v>
      </c>
      <c r="D8" s="24" t="str" cm="1">
        <f t="array" aca="1" ref="D8" ca="1">IFERROR(INDIRECT("'"&amp;$B8&amp;"'!d"&amp;ROW('Verblijfsgroep 1'!$10:$10)),"")</f>
        <v>Kortdurend verblijf</v>
      </c>
      <c r="E8" s="39" cm="1">
        <f t="array" aca="1" ref="E8" ca="1">IFERROR(IFERROR(INDIRECT("'"&amp;$B8&amp;"'!d"&amp;ROW('Verblijfsgroep 1'!$11:$11)),""),"")</f>
        <v>0</v>
      </c>
      <c r="F8" s="26" cm="1">
        <f t="array" aca="1" ref="F8" ca="1">IFERROR(IFERROR(INDIRECT("'"&amp;$B8&amp;"'!d"&amp;ROW('Verblijfsgroep 1'!$12:$12)),""),"")</f>
        <v>0</v>
      </c>
      <c r="G8" s="26" cm="1">
        <f t="array" aca="1" ref="G8" ca="1">IFERROR(INDIRECT("'"&amp;$B8&amp;"'!d"&amp;ROW('Verblijfsgroep 1'!$16:$16)),"")</f>
        <v>0</v>
      </c>
      <c r="H8" s="27" cm="1">
        <f t="array" aca="1" ref="H8" ca="1">IFERROR(INDIRECT("'"&amp;$B8&amp;"'!d"&amp;ROW('Verblijfsgroep 1'!$18:$18)),"")</f>
        <v>0</v>
      </c>
      <c r="I8" s="27" cm="1">
        <f t="array" aca="1" ref="I8" ca="1">IFERROR(INDIRECT("'"&amp;$B8&amp;"'!d"&amp;ROW('Verblijfsgroep 1'!$19:$19)),"")</f>
        <v>0</v>
      </c>
      <c r="J8" s="27" cm="1">
        <f t="array" aca="1" ref="J8" ca="1">IFERROR(IFERROR(INDIRECT("'"&amp;$B8&amp;"'!d"&amp;ROW('Verblijfsgroep 1'!$14:$14)),""),"")</f>
        <v>0</v>
      </c>
      <c r="K8" s="39" t="str" cm="1">
        <f t="array" aca="1" ref="K8" ca="1">IFERROR(INDIRECT("'"&amp;$B8&amp;"'!d"&amp;ROW('Verblijfsgroep 1'!$21:$21)),"")</f>
        <v/>
      </c>
      <c r="L8" s="28" t="str" cm="1">
        <f t="array" aca="1" ref="L8" ca="1">IFERROR(INDIRECT("'"&amp;$B8&amp;"'!d"&amp;ROW('Verblijfsgroep 1'!$22:$22)),"")</f>
        <v/>
      </c>
      <c r="M8" s="27" t="str" cm="1">
        <f t="array" aca="1" ref="M8" ca="1">IFERROR(IFERROR(INDIRECT("'"&amp;$B8&amp;"'!d"&amp;ROW('Verblijfsgroep 1'!$13:$13)),""),"")</f>
        <v/>
      </c>
      <c r="N8" s="28" t="str" cm="1">
        <f t="array" aca="1" ref="N8" ca="1">IFERROR(INDIRECT("'"&amp;$B8&amp;"'!d"&amp;ROW('Verblijfsgroep 1'!$23:$23)),"")</f>
        <v/>
      </c>
      <c r="O8" s="29" cm="1">
        <f t="array" aca="1" ref="O8" ca="1">IFERROR(INDIRECT("'"&amp;$B8&amp;"'!d"&amp;ROW('Verblijfsgroep 1'!$24:$24)),"")</f>
        <v>0</v>
      </c>
      <c r="P8" s="28" cm="1">
        <f t="array" aca="1" ref="P8" ca="1">IFERROR(INDIRECT("'"&amp;$B8&amp;"'!d"&amp;ROW('Verblijfsgroep 1'!$5:$5)),"")</f>
        <v>0</v>
      </c>
      <c r="Q8" s="40" cm="1">
        <f t="array" aca="1" ref="Q8" ca="1">IFERROR(INDIRECT("'"&amp;$B8&amp;"'!d"&amp;ROW('Verblijfsgroep 1'!$6:$6)),"")</f>
        <v>0</v>
      </c>
      <c r="R8" s="2" cm="1">
        <f t="array" aca="1" ref="R8" ca="1">IFERROR(INDIRECT("'"&amp;$B8&amp;"'!d"&amp;ROW('Verblijfsgroep 1'!$7:$7)),"")</f>
        <v>0</v>
      </c>
      <c r="S8" s="2" cm="1">
        <f t="array" aca="1" ref="S8" ca="1">IFERROR(INDIRECT("'"&amp;$B8&amp;"'!d"&amp;ROW('Verblijfsgroep 1'!$8:$8)),"")</f>
        <v>0</v>
      </c>
      <c r="T8" s="2" cm="1">
        <f t="array" aca="1" ref="T8" ca="1">IFERROR(INDIRECT("'"&amp;$B8&amp;"'!d"&amp;ROW('Verblijfsgroep 1'!$9:$9)),"")</f>
        <v>0</v>
      </c>
    </row>
    <row r="9" spans="2:20" x14ac:dyDescent="0.3">
      <c r="B9" s="24" t="str">
        <v>Verblijfsgroep 5</v>
      </c>
      <c r="C9" s="24" cm="1">
        <f t="array" aca="1" ref="C9" ca="1">IFERROR(INDIRECT("'"&amp;$B9&amp;"'!d"&amp;ROW('Verblijfsgroep 1'!$4:$4)),"")</f>
        <v>0</v>
      </c>
      <c r="D9" s="24" t="str" cm="1">
        <f t="array" aca="1" ref="D9" ca="1">IFERROR(INDIRECT("'"&amp;$B9&amp;"'!d"&amp;ROW('Verblijfsgroep 1'!$10:$10)),"")</f>
        <v>Kortdurend verblijf</v>
      </c>
      <c r="E9" s="39" cm="1">
        <f t="array" aca="1" ref="E9" ca="1">IFERROR(IFERROR(INDIRECT("'"&amp;$B9&amp;"'!d"&amp;ROW('Verblijfsgroep 1'!$11:$11)),""),"")</f>
        <v>0</v>
      </c>
      <c r="F9" s="26" cm="1">
        <f t="array" aca="1" ref="F9" ca="1">IFERROR(IFERROR(INDIRECT("'"&amp;$B9&amp;"'!d"&amp;ROW('Verblijfsgroep 1'!$12:$12)),""),"")</f>
        <v>0</v>
      </c>
      <c r="G9" s="26" cm="1">
        <f t="array" aca="1" ref="G9" ca="1">IFERROR(INDIRECT("'"&amp;$B9&amp;"'!d"&amp;ROW('Verblijfsgroep 1'!$16:$16)),"")</f>
        <v>0</v>
      </c>
      <c r="H9" s="27" cm="1">
        <f t="array" aca="1" ref="H9" ca="1">IFERROR(INDIRECT("'"&amp;$B9&amp;"'!d"&amp;ROW('Verblijfsgroep 1'!$18:$18)),"")</f>
        <v>0</v>
      </c>
      <c r="I9" s="27" cm="1">
        <f t="array" aca="1" ref="I9" ca="1">IFERROR(INDIRECT("'"&amp;$B9&amp;"'!d"&amp;ROW('Verblijfsgroep 1'!$19:$19)),"")</f>
        <v>0</v>
      </c>
      <c r="J9" s="27" cm="1">
        <f t="array" aca="1" ref="J9" ca="1">IFERROR(IFERROR(INDIRECT("'"&amp;$B9&amp;"'!d"&amp;ROW('Verblijfsgroep 1'!$14:$14)),""),"")</f>
        <v>0</v>
      </c>
      <c r="K9" s="39" t="str" cm="1">
        <f t="array" aca="1" ref="K9" ca="1">IFERROR(INDIRECT("'"&amp;$B9&amp;"'!d"&amp;ROW('Verblijfsgroep 1'!$21:$21)),"")</f>
        <v/>
      </c>
      <c r="L9" s="28" t="str" cm="1">
        <f t="array" aca="1" ref="L9" ca="1">IFERROR(INDIRECT("'"&amp;$B9&amp;"'!d"&amp;ROW('Verblijfsgroep 1'!$22:$22)),"")</f>
        <v/>
      </c>
      <c r="M9" s="27" t="str" cm="1">
        <f t="array" aca="1" ref="M9" ca="1">IFERROR(IFERROR(INDIRECT("'"&amp;$B9&amp;"'!d"&amp;ROW('Verblijfsgroep 1'!$13:$13)),""),"")</f>
        <v/>
      </c>
      <c r="N9" s="28" t="str" cm="1">
        <f t="array" aca="1" ref="N9" ca="1">IFERROR(INDIRECT("'"&amp;$B9&amp;"'!d"&amp;ROW('Verblijfsgroep 1'!$23:$23)),"")</f>
        <v/>
      </c>
      <c r="O9" s="29" cm="1">
        <f t="array" aca="1" ref="O9" ca="1">IFERROR(INDIRECT("'"&amp;$B9&amp;"'!d"&amp;ROW('Verblijfsgroep 1'!$24:$24)),"")</f>
        <v>0</v>
      </c>
      <c r="P9" s="28" cm="1">
        <f t="array" aca="1" ref="P9" ca="1">IFERROR(INDIRECT("'"&amp;$B9&amp;"'!d"&amp;ROW('Verblijfsgroep 1'!$5:$5)),"")</f>
        <v>0</v>
      </c>
      <c r="Q9" s="40" cm="1">
        <f t="array" aca="1" ref="Q9" ca="1">IFERROR(INDIRECT("'"&amp;$B9&amp;"'!d"&amp;ROW('Verblijfsgroep 1'!$6:$6)),"")</f>
        <v>0</v>
      </c>
      <c r="R9" s="2" cm="1">
        <f t="array" aca="1" ref="R9" ca="1">IFERROR(INDIRECT("'"&amp;$B9&amp;"'!d"&amp;ROW('Verblijfsgroep 1'!$7:$7)),"")</f>
        <v>0</v>
      </c>
      <c r="S9" s="2" cm="1">
        <f t="array" aca="1" ref="S9" ca="1">IFERROR(INDIRECT("'"&amp;$B9&amp;"'!d"&amp;ROW('Verblijfsgroep 1'!$8:$8)),"")</f>
        <v>0</v>
      </c>
      <c r="T9" s="2" cm="1">
        <f t="array" aca="1" ref="T9" ca="1">IFERROR(INDIRECT("'"&amp;$B9&amp;"'!d"&amp;ROW('Verblijfsgroep 1'!$9:$9)),"")</f>
        <v>0</v>
      </c>
    </row>
    <row r="10" spans="2:20" x14ac:dyDescent="0.3">
      <c r="B10" s="24" t="str">
        <v>Verblijfsgroep 6</v>
      </c>
      <c r="C10" s="24" cm="1">
        <f t="array" aca="1" ref="C10" ca="1">IFERROR(INDIRECT("'"&amp;$B10&amp;"'!d"&amp;ROW('Verblijfsgroep 1'!$4:$4)),"")</f>
        <v>0</v>
      </c>
      <c r="D10" s="24" t="str" cm="1">
        <f t="array" aca="1" ref="D10" ca="1">IFERROR(INDIRECT("'"&amp;$B10&amp;"'!d"&amp;ROW('Verblijfsgroep 1'!$10:$10)),"")</f>
        <v>Kortdurend verblijf</v>
      </c>
      <c r="E10" s="39" cm="1">
        <f t="array" aca="1" ref="E10" ca="1">IFERROR(IFERROR(INDIRECT("'"&amp;$B10&amp;"'!d"&amp;ROW('Verblijfsgroep 1'!$11:$11)),""),"")</f>
        <v>0</v>
      </c>
      <c r="F10" s="26" cm="1">
        <f t="array" aca="1" ref="F10" ca="1">IFERROR(IFERROR(INDIRECT("'"&amp;$B10&amp;"'!d"&amp;ROW('Verblijfsgroep 1'!$12:$12)),""),"")</f>
        <v>0</v>
      </c>
      <c r="G10" s="26" cm="1">
        <f t="array" aca="1" ref="G10" ca="1">IFERROR(INDIRECT("'"&amp;$B10&amp;"'!d"&amp;ROW('Verblijfsgroep 1'!$16:$16)),"")</f>
        <v>0</v>
      </c>
      <c r="H10" s="27" cm="1">
        <f t="array" aca="1" ref="H10" ca="1">IFERROR(INDIRECT("'"&amp;$B10&amp;"'!d"&amp;ROW('Verblijfsgroep 1'!$18:$18)),"")</f>
        <v>0</v>
      </c>
      <c r="I10" s="27" cm="1">
        <f t="array" aca="1" ref="I10" ca="1">IFERROR(INDIRECT("'"&amp;$B10&amp;"'!d"&amp;ROW('Verblijfsgroep 1'!$19:$19)),"")</f>
        <v>0</v>
      </c>
      <c r="J10" s="27" cm="1">
        <f t="array" aca="1" ref="J10" ca="1">IFERROR(IFERROR(INDIRECT("'"&amp;$B10&amp;"'!d"&amp;ROW('Verblijfsgroep 1'!$14:$14)),""),"")</f>
        <v>0</v>
      </c>
      <c r="K10" s="39" t="str" cm="1">
        <f t="array" aca="1" ref="K10" ca="1">IFERROR(INDIRECT("'"&amp;$B10&amp;"'!d"&amp;ROW('Verblijfsgroep 1'!$21:$21)),"")</f>
        <v/>
      </c>
      <c r="L10" s="28" t="str" cm="1">
        <f t="array" aca="1" ref="L10" ca="1">IFERROR(INDIRECT("'"&amp;$B10&amp;"'!d"&amp;ROW('Verblijfsgroep 1'!$22:$22)),"")</f>
        <v/>
      </c>
      <c r="M10" s="27" t="str" cm="1">
        <f t="array" aca="1" ref="M10" ca="1">IFERROR(IFERROR(INDIRECT("'"&amp;$B10&amp;"'!d"&amp;ROW('Verblijfsgroep 1'!$13:$13)),""),"")</f>
        <v/>
      </c>
      <c r="N10" s="28" t="str" cm="1">
        <f t="array" aca="1" ref="N10" ca="1">IFERROR(INDIRECT("'"&amp;$B10&amp;"'!d"&amp;ROW('Verblijfsgroep 1'!$23:$23)),"")</f>
        <v/>
      </c>
      <c r="O10" s="29" cm="1">
        <f t="array" aca="1" ref="O10" ca="1">IFERROR(INDIRECT("'"&amp;$B10&amp;"'!d"&amp;ROW('Verblijfsgroep 1'!$24:$24)),"")</f>
        <v>0</v>
      </c>
      <c r="P10" s="28" cm="1">
        <f t="array" aca="1" ref="P10" ca="1">IFERROR(INDIRECT("'"&amp;$B10&amp;"'!d"&amp;ROW('Verblijfsgroep 1'!$5:$5)),"")</f>
        <v>0</v>
      </c>
      <c r="Q10" s="40" cm="1">
        <f t="array" aca="1" ref="Q10" ca="1">IFERROR(INDIRECT("'"&amp;$B10&amp;"'!d"&amp;ROW('Verblijfsgroep 1'!$6:$6)),"")</f>
        <v>0</v>
      </c>
      <c r="R10" s="2" cm="1">
        <f t="array" aca="1" ref="R10" ca="1">IFERROR(INDIRECT("'"&amp;$B10&amp;"'!d"&amp;ROW('Verblijfsgroep 1'!$7:$7)),"")</f>
        <v>0</v>
      </c>
      <c r="S10" s="2" cm="1">
        <f t="array" aca="1" ref="S10" ca="1">IFERROR(INDIRECT("'"&amp;$B10&amp;"'!d"&amp;ROW('Verblijfsgroep 1'!$8:$8)),"")</f>
        <v>0</v>
      </c>
      <c r="T10" s="2" cm="1">
        <f t="array" aca="1" ref="T10" ca="1">IFERROR(INDIRECT("'"&amp;$B10&amp;"'!d"&amp;ROW('Verblijfsgroep 1'!$9:$9)),"")</f>
        <v>0</v>
      </c>
    </row>
    <row r="11" spans="2:20" x14ac:dyDescent="0.3">
      <c r="B11" s="24" t="str">
        <v>Verblijfsgroep 7</v>
      </c>
      <c r="C11" s="24" cm="1">
        <f t="array" aca="1" ref="C11" ca="1">IFERROR(INDIRECT("'"&amp;$B11&amp;"'!d"&amp;ROW('Verblijfsgroep 1'!$4:$4)),"")</f>
        <v>0</v>
      </c>
      <c r="D11" s="24" t="str" cm="1">
        <f t="array" aca="1" ref="D11" ca="1">IFERROR(INDIRECT("'"&amp;$B11&amp;"'!d"&amp;ROW('Verblijfsgroep 1'!$10:$10)),"")</f>
        <v>Kortdurend verblijf</v>
      </c>
      <c r="E11" s="39" cm="1">
        <f t="array" aca="1" ref="E11" ca="1">IFERROR(IFERROR(INDIRECT("'"&amp;$B11&amp;"'!d"&amp;ROW('Verblijfsgroep 1'!$11:$11)),""),"")</f>
        <v>0</v>
      </c>
      <c r="F11" s="26" cm="1">
        <f t="array" aca="1" ref="F11" ca="1">IFERROR(IFERROR(INDIRECT("'"&amp;$B11&amp;"'!d"&amp;ROW('Verblijfsgroep 1'!$12:$12)),""),"")</f>
        <v>0</v>
      </c>
      <c r="G11" s="26" cm="1">
        <f t="array" aca="1" ref="G11" ca="1">IFERROR(INDIRECT("'"&amp;$B11&amp;"'!d"&amp;ROW('Verblijfsgroep 1'!$16:$16)),"")</f>
        <v>0</v>
      </c>
      <c r="H11" s="27" cm="1">
        <f t="array" aca="1" ref="H11" ca="1">IFERROR(INDIRECT("'"&amp;$B11&amp;"'!d"&amp;ROW('Verblijfsgroep 1'!$18:$18)),"")</f>
        <v>0</v>
      </c>
      <c r="I11" s="27" cm="1">
        <f t="array" aca="1" ref="I11" ca="1">IFERROR(INDIRECT("'"&amp;$B11&amp;"'!d"&amp;ROW('Verblijfsgroep 1'!$19:$19)),"")</f>
        <v>0</v>
      </c>
      <c r="J11" s="27" cm="1">
        <f t="array" aca="1" ref="J11" ca="1">IFERROR(IFERROR(INDIRECT("'"&amp;$B11&amp;"'!d"&amp;ROW('Verblijfsgroep 1'!$14:$14)),""),"")</f>
        <v>0</v>
      </c>
      <c r="K11" s="39" t="str" cm="1">
        <f t="array" aca="1" ref="K11" ca="1">IFERROR(INDIRECT("'"&amp;$B11&amp;"'!d"&amp;ROW('Verblijfsgroep 1'!$21:$21)),"")</f>
        <v/>
      </c>
      <c r="L11" s="28" t="str" cm="1">
        <f t="array" aca="1" ref="L11" ca="1">IFERROR(INDIRECT("'"&amp;$B11&amp;"'!d"&amp;ROW('Verblijfsgroep 1'!$22:$22)),"")</f>
        <v/>
      </c>
      <c r="M11" s="27" t="str" cm="1">
        <f t="array" aca="1" ref="M11" ca="1">IFERROR(IFERROR(INDIRECT("'"&amp;$B11&amp;"'!d"&amp;ROW('Verblijfsgroep 1'!$13:$13)),""),"")</f>
        <v/>
      </c>
      <c r="N11" s="28" t="str" cm="1">
        <f t="array" aca="1" ref="N11" ca="1">IFERROR(INDIRECT("'"&amp;$B11&amp;"'!d"&amp;ROW('Verblijfsgroep 1'!$23:$23)),"")</f>
        <v/>
      </c>
      <c r="O11" s="29" cm="1">
        <f t="array" aca="1" ref="O11" ca="1">IFERROR(INDIRECT("'"&amp;$B11&amp;"'!d"&amp;ROW('Verblijfsgroep 1'!$24:$24)),"")</f>
        <v>0</v>
      </c>
      <c r="P11" s="28" cm="1">
        <f t="array" aca="1" ref="P11" ca="1">IFERROR(INDIRECT("'"&amp;$B11&amp;"'!d"&amp;ROW('Verblijfsgroep 1'!$5:$5)),"")</f>
        <v>0</v>
      </c>
      <c r="Q11" s="40" cm="1">
        <f t="array" aca="1" ref="Q11" ca="1">IFERROR(INDIRECT("'"&amp;$B11&amp;"'!d"&amp;ROW('Verblijfsgroep 1'!$6:$6)),"")</f>
        <v>0</v>
      </c>
      <c r="R11" s="2" cm="1">
        <f t="array" aca="1" ref="R11" ca="1">IFERROR(INDIRECT("'"&amp;$B11&amp;"'!d"&amp;ROW('Verblijfsgroep 1'!$7:$7)),"")</f>
        <v>0</v>
      </c>
      <c r="S11" s="2" cm="1">
        <f t="array" aca="1" ref="S11" ca="1">IFERROR(INDIRECT("'"&amp;$B11&amp;"'!d"&amp;ROW('Verblijfsgroep 1'!$8:$8)),"")</f>
        <v>0</v>
      </c>
      <c r="T11" s="2" cm="1">
        <f t="array" aca="1" ref="T11" ca="1">IFERROR(INDIRECT("'"&amp;$B11&amp;"'!d"&amp;ROW('Verblijfsgroep 1'!$9:$9)),"")</f>
        <v>0</v>
      </c>
    </row>
    <row r="12" spans="2:20" x14ac:dyDescent="0.3">
      <c r="B12" s="24" t="str">
        <v>Verblijfsgroep 8</v>
      </c>
      <c r="C12" s="24" cm="1">
        <f t="array" aca="1" ref="C12" ca="1">IFERROR(INDIRECT("'"&amp;$B12&amp;"'!d"&amp;ROW('Verblijfsgroep 1'!$4:$4)),"")</f>
        <v>0</v>
      </c>
      <c r="D12" s="24" t="str" cm="1">
        <f t="array" aca="1" ref="D12" ca="1">IFERROR(INDIRECT("'"&amp;$B12&amp;"'!d"&amp;ROW('Verblijfsgroep 1'!$10:$10)),"")</f>
        <v>Kortdurend verblijf</v>
      </c>
      <c r="E12" s="39" cm="1">
        <f t="array" aca="1" ref="E12" ca="1">IFERROR(IFERROR(INDIRECT("'"&amp;$B12&amp;"'!d"&amp;ROW('Verblijfsgroep 1'!$11:$11)),""),"")</f>
        <v>0</v>
      </c>
      <c r="F12" s="26" cm="1">
        <f t="array" aca="1" ref="F12" ca="1">IFERROR(IFERROR(INDIRECT("'"&amp;$B12&amp;"'!d"&amp;ROW('Verblijfsgroep 1'!$12:$12)),""),"")</f>
        <v>0</v>
      </c>
      <c r="G12" s="26" cm="1">
        <f t="array" aca="1" ref="G12" ca="1">IFERROR(INDIRECT("'"&amp;$B12&amp;"'!d"&amp;ROW('Verblijfsgroep 1'!$16:$16)),"")</f>
        <v>0</v>
      </c>
      <c r="H12" s="27" cm="1">
        <f t="array" aca="1" ref="H12" ca="1">IFERROR(INDIRECT("'"&amp;$B12&amp;"'!d"&amp;ROW('Verblijfsgroep 1'!$18:$18)),"")</f>
        <v>0</v>
      </c>
      <c r="I12" s="27" cm="1">
        <f t="array" aca="1" ref="I12" ca="1">IFERROR(INDIRECT("'"&amp;$B12&amp;"'!d"&amp;ROW('Verblijfsgroep 1'!$19:$19)),"")</f>
        <v>0</v>
      </c>
      <c r="J12" s="27" cm="1">
        <f t="array" aca="1" ref="J12" ca="1">IFERROR(IFERROR(INDIRECT("'"&amp;$B12&amp;"'!d"&amp;ROW('Verblijfsgroep 1'!$14:$14)),""),"")</f>
        <v>0</v>
      </c>
      <c r="K12" s="39" t="str" cm="1">
        <f t="array" aca="1" ref="K12" ca="1">IFERROR(INDIRECT("'"&amp;$B12&amp;"'!d"&amp;ROW('Verblijfsgroep 1'!$21:$21)),"")</f>
        <v/>
      </c>
      <c r="L12" s="28" t="str" cm="1">
        <f t="array" aca="1" ref="L12" ca="1">IFERROR(INDIRECT("'"&amp;$B12&amp;"'!d"&amp;ROW('Verblijfsgroep 1'!$22:$22)),"")</f>
        <v/>
      </c>
      <c r="M12" s="27" t="str" cm="1">
        <f t="array" aca="1" ref="M12" ca="1">IFERROR(IFERROR(INDIRECT("'"&amp;$B12&amp;"'!d"&amp;ROW('Verblijfsgroep 1'!$13:$13)),""),"")</f>
        <v/>
      </c>
      <c r="N12" s="28" t="str" cm="1">
        <f t="array" aca="1" ref="N12" ca="1">IFERROR(INDIRECT("'"&amp;$B12&amp;"'!d"&amp;ROW('Verblijfsgroep 1'!$23:$23)),"")</f>
        <v/>
      </c>
      <c r="O12" s="29" cm="1">
        <f t="array" aca="1" ref="O12" ca="1">IFERROR(INDIRECT("'"&amp;$B12&amp;"'!d"&amp;ROW('Verblijfsgroep 1'!$24:$24)),"")</f>
        <v>0</v>
      </c>
      <c r="P12" s="28" cm="1">
        <f t="array" aca="1" ref="P12" ca="1">IFERROR(INDIRECT("'"&amp;$B12&amp;"'!d"&amp;ROW('Verblijfsgroep 1'!$5:$5)),"")</f>
        <v>0</v>
      </c>
      <c r="Q12" s="40" cm="1">
        <f t="array" aca="1" ref="Q12" ca="1">IFERROR(INDIRECT("'"&amp;$B12&amp;"'!d"&amp;ROW('Verblijfsgroep 1'!$6:$6)),"")</f>
        <v>0</v>
      </c>
      <c r="R12" s="2" cm="1">
        <f t="array" aca="1" ref="R12" ca="1">IFERROR(INDIRECT("'"&amp;$B12&amp;"'!d"&amp;ROW('Verblijfsgroep 1'!$7:$7)),"")</f>
        <v>0</v>
      </c>
      <c r="S12" s="2" cm="1">
        <f t="array" aca="1" ref="S12" ca="1">IFERROR(INDIRECT("'"&amp;$B12&amp;"'!d"&amp;ROW('Verblijfsgroep 1'!$8:$8)),"")</f>
        <v>0</v>
      </c>
      <c r="T12" s="2" cm="1">
        <f t="array" aca="1" ref="T12" ca="1">IFERROR(INDIRECT("'"&amp;$B12&amp;"'!d"&amp;ROW('Verblijfsgroep 1'!$9:$9)),"")</f>
        <v>0</v>
      </c>
    </row>
    <row r="13" spans="2:20" x14ac:dyDescent="0.3">
      <c r="B13" s="24" t="str">
        <v>Verblijfsgroep 9</v>
      </c>
      <c r="C13" s="24" cm="1">
        <f t="array" aca="1" ref="C13" ca="1">IFERROR(INDIRECT("'"&amp;$B13&amp;"'!d"&amp;ROW('Verblijfsgroep 1'!$4:$4)),"")</f>
        <v>0</v>
      </c>
      <c r="D13" s="24" t="str" cm="1">
        <f t="array" aca="1" ref="D13" ca="1">IFERROR(INDIRECT("'"&amp;$B13&amp;"'!d"&amp;ROW('Verblijfsgroep 1'!$10:$10)),"")</f>
        <v>Kortdurend verblijf</v>
      </c>
      <c r="E13" s="39" cm="1">
        <f t="array" aca="1" ref="E13" ca="1">IFERROR(IFERROR(INDIRECT("'"&amp;$B13&amp;"'!d"&amp;ROW('Verblijfsgroep 1'!$11:$11)),""),"")</f>
        <v>0</v>
      </c>
      <c r="F13" s="26" cm="1">
        <f t="array" aca="1" ref="F13" ca="1">IFERROR(IFERROR(INDIRECT("'"&amp;$B13&amp;"'!d"&amp;ROW('Verblijfsgroep 1'!$12:$12)),""),"")</f>
        <v>0</v>
      </c>
      <c r="G13" s="26" cm="1">
        <f t="array" aca="1" ref="G13" ca="1">IFERROR(INDIRECT("'"&amp;$B13&amp;"'!d"&amp;ROW('Verblijfsgroep 1'!$16:$16)),"")</f>
        <v>0</v>
      </c>
      <c r="H13" s="27" cm="1">
        <f t="array" aca="1" ref="H13" ca="1">IFERROR(INDIRECT("'"&amp;$B13&amp;"'!d"&amp;ROW('Verblijfsgroep 1'!$18:$18)),"")</f>
        <v>0</v>
      </c>
      <c r="I13" s="27" cm="1">
        <f t="array" aca="1" ref="I13" ca="1">IFERROR(INDIRECT("'"&amp;$B13&amp;"'!d"&amp;ROW('Verblijfsgroep 1'!$19:$19)),"")</f>
        <v>0</v>
      </c>
      <c r="J13" s="27" cm="1">
        <f t="array" aca="1" ref="J13" ca="1">IFERROR(IFERROR(INDIRECT("'"&amp;$B13&amp;"'!d"&amp;ROW('Verblijfsgroep 1'!$14:$14)),""),"")</f>
        <v>0</v>
      </c>
      <c r="K13" s="39" t="str" cm="1">
        <f t="array" aca="1" ref="K13" ca="1">IFERROR(INDIRECT("'"&amp;$B13&amp;"'!d"&amp;ROW('Verblijfsgroep 1'!$21:$21)),"")</f>
        <v/>
      </c>
      <c r="L13" s="28" t="str" cm="1">
        <f t="array" aca="1" ref="L13" ca="1">IFERROR(INDIRECT("'"&amp;$B13&amp;"'!d"&amp;ROW('Verblijfsgroep 1'!$22:$22)),"")</f>
        <v/>
      </c>
      <c r="M13" s="27" t="str" cm="1">
        <f t="array" aca="1" ref="M13" ca="1">IFERROR(IFERROR(INDIRECT("'"&amp;$B13&amp;"'!d"&amp;ROW('Verblijfsgroep 1'!$13:$13)),""),"")</f>
        <v/>
      </c>
      <c r="N13" s="28" t="str" cm="1">
        <f t="array" aca="1" ref="N13" ca="1">IFERROR(INDIRECT("'"&amp;$B13&amp;"'!d"&amp;ROW('Verblijfsgroep 1'!$23:$23)),"")</f>
        <v/>
      </c>
      <c r="O13" s="29" cm="1">
        <f t="array" aca="1" ref="O13" ca="1">IFERROR(INDIRECT("'"&amp;$B13&amp;"'!d"&amp;ROW('Verblijfsgroep 1'!$24:$24)),"")</f>
        <v>0</v>
      </c>
      <c r="P13" s="28" cm="1">
        <f t="array" aca="1" ref="P13" ca="1">IFERROR(INDIRECT("'"&amp;$B13&amp;"'!d"&amp;ROW('Verblijfsgroep 1'!$5:$5)),"")</f>
        <v>0</v>
      </c>
      <c r="Q13" s="40" cm="1">
        <f t="array" aca="1" ref="Q13" ca="1">IFERROR(INDIRECT("'"&amp;$B13&amp;"'!d"&amp;ROW('Verblijfsgroep 1'!$6:$6)),"")</f>
        <v>0</v>
      </c>
      <c r="R13" s="2" cm="1">
        <f t="array" aca="1" ref="R13" ca="1">IFERROR(INDIRECT("'"&amp;$B13&amp;"'!d"&amp;ROW('Verblijfsgroep 1'!$7:$7)),"")</f>
        <v>0</v>
      </c>
      <c r="S13" s="2" cm="1">
        <f t="array" aca="1" ref="S13" ca="1">IFERROR(INDIRECT("'"&amp;$B13&amp;"'!d"&amp;ROW('Verblijfsgroep 1'!$8:$8)),"")</f>
        <v>0</v>
      </c>
      <c r="T13" s="2" cm="1">
        <f t="array" aca="1" ref="T13" ca="1">IFERROR(INDIRECT("'"&amp;$B13&amp;"'!d"&amp;ROW('Verblijfsgroep 1'!$9:$9)),"")</f>
        <v>0</v>
      </c>
    </row>
    <row r="14" spans="2:20" x14ac:dyDescent="0.3">
      <c r="B14" s="24" t="str">
        <v>Verblijfsgroep 10</v>
      </c>
      <c r="C14" s="24" cm="1">
        <f t="array" aca="1" ref="C14" ca="1">IFERROR(INDIRECT("'"&amp;$B14&amp;"'!d"&amp;ROW('Verblijfsgroep 1'!$4:$4)),"")</f>
        <v>0</v>
      </c>
      <c r="D14" s="24" t="str" cm="1">
        <f t="array" aca="1" ref="D14" ca="1">IFERROR(INDIRECT("'"&amp;$B14&amp;"'!d"&amp;ROW('Verblijfsgroep 1'!$10:$10)),"")</f>
        <v>Kortdurend verblijf</v>
      </c>
      <c r="E14" s="39" cm="1">
        <f t="array" aca="1" ref="E14" ca="1">IFERROR(IFERROR(INDIRECT("'"&amp;$B14&amp;"'!d"&amp;ROW('Verblijfsgroep 1'!$11:$11)),""),"")</f>
        <v>0</v>
      </c>
      <c r="F14" s="26" cm="1">
        <f t="array" aca="1" ref="F14" ca="1">IFERROR(IFERROR(INDIRECT("'"&amp;$B14&amp;"'!d"&amp;ROW('Verblijfsgroep 1'!$12:$12)),""),"")</f>
        <v>0</v>
      </c>
      <c r="G14" s="26" cm="1">
        <f t="array" aca="1" ref="G14" ca="1">IFERROR(INDIRECT("'"&amp;$B14&amp;"'!d"&amp;ROW('Verblijfsgroep 1'!$16:$16)),"")</f>
        <v>0</v>
      </c>
      <c r="H14" s="27" cm="1">
        <f t="array" aca="1" ref="H14" ca="1">IFERROR(INDIRECT("'"&amp;$B14&amp;"'!d"&amp;ROW('Verblijfsgroep 1'!$18:$18)),"")</f>
        <v>0</v>
      </c>
      <c r="I14" s="27" cm="1">
        <f t="array" aca="1" ref="I14" ca="1">IFERROR(INDIRECT("'"&amp;$B14&amp;"'!d"&amp;ROW('Verblijfsgroep 1'!$19:$19)),"")</f>
        <v>0</v>
      </c>
      <c r="J14" s="27" cm="1">
        <f t="array" aca="1" ref="J14" ca="1">IFERROR(IFERROR(INDIRECT("'"&amp;$B14&amp;"'!d"&amp;ROW('Verblijfsgroep 1'!$14:$14)),""),"")</f>
        <v>0</v>
      </c>
      <c r="K14" s="39" t="str" cm="1">
        <f t="array" aca="1" ref="K14" ca="1">IFERROR(INDIRECT("'"&amp;$B14&amp;"'!d"&amp;ROW('Verblijfsgroep 1'!$21:$21)),"")</f>
        <v/>
      </c>
      <c r="L14" s="28" t="str" cm="1">
        <f t="array" aca="1" ref="L14" ca="1">IFERROR(INDIRECT("'"&amp;$B14&amp;"'!d"&amp;ROW('Verblijfsgroep 1'!$22:$22)),"")</f>
        <v/>
      </c>
      <c r="M14" s="27" t="str" cm="1">
        <f t="array" aca="1" ref="M14" ca="1">IFERROR(IFERROR(INDIRECT("'"&amp;$B14&amp;"'!d"&amp;ROW('Verblijfsgroep 1'!$13:$13)),""),"")</f>
        <v/>
      </c>
      <c r="N14" s="28" t="str" cm="1">
        <f t="array" aca="1" ref="N14" ca="1">IFERROR(INDIRECT("'"&amp;$B14&amp;"'!d"&amp;ROW('Verblijfsgroep 1'!$23:$23)),"")</f>
        <v/>
      </c>
      <c r="O14" s="29" cm="1">
        <f t="array" aca="1" ref="O14" ca="1">IFERROR(INDIRECT("'"&amp;$B14&amp;"'!d"&amp;ROW('Verblijfsgroep 1'!$24:$24)),"")</f>
        <v>0</v>
      </c>
      <c r="P14" s="28" cm="1">
        <f t="array" aca="1" ref="P14" ca="1">IFERROR(INDIRECT("'"&amp;$B14&amp;"'!d"&amp;ROW('Verblijfsgroep 1'!$5:$5)),"")</f>
        <v>0</v>
      </c>
      <c r="Q14" s="40" cm="1">
        <f t="array" aca="1" ref="Q14" ca="1">IFERROR(INDIRECT("'"&amp;$B14&amp;"'!d"&amp;ROW('Verblijfsgroep 1'!$6:$6)),"")</f>
        <v>0</v>
      </c>
      <c r="R14" s="2" cm="1">
        <f t="array" aca="1" ref="R14" ca="1">IFERROR(INDIRECT("'"&amp;$B14&amp;"'!d"&amp;ROW('Verblijfsgroep 1'!$7:$7)),"")</f>
        <v>0</v>
      </c>
      <c r="S14" s="2" cm="1">
        <f t="array" aca="1" ref="S14" ca="1">IFERROR(INDIRECT("'"&amp;$B14&amp;"'!d"&amp;ROW('Verblijfsgroep 1'!$8:$8)),"")</f>
        <v>0</v>
      </c>
      <c r="T14" s="2" cm="1">
        <f t="array" aca="1" ref="T14" ca="1">IFERROR(INDIRECT("'"&amp;$B14&amp;"'!d"&amp;ROW('Verblijfsgroep 1'!$9:$9)),"")</f>
        <v>0</v>
      </c>
    </row>
  </sheetData>
  <sheetProtection algorithmName="SHA-512" hashValue="O365hiGB3jQcRSxOfk70HTH7JQU6rvatQXCeg0e36HIGD+tvFl682U3Q9LBDJNsLsAmrDMTlBQ83/2G9uaNcEA==" saltValue="s4dXG7NouVMi+R13kH0HmA==" spinCount="100000" sheet="1" scenarios="1" formatColumns="0" selectLockedCells="1" selectUnlockedCells="1"/>
  <pageMargins left="0.70866141732283472" right="0.70866141732283472" top="0.74803149606299213" bottom="0.74803149606299213" header="0.31496062992125984" footer="0.31496062992125984"/>
  <pageSetup paperSize="9" scale="86"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A2:U793"/>
  <sheetViews>
    <sheetView topLeftCell="C1" workbookViewId="0">
      <selection activeCell="S4" sqref="S4:S12"/>
    </sheetView>
  </sheetViews>
  <sheetFormatPr defaultRowHeight="14.4" x14ac:dyDescent="0.3"/>
  <cols>
    <col min="3" max="3" width="12.5546875" customWidth="1"/>
    <col min="4" max="4" width="16.109375" customWidth="1"/>
    <col min="5" max="5" width="12.5546875" customWidth="1"/>
    <col min="6" max="7" width="11.109375" bestFit="1" customWidth="1"/>
    <col min="8" max="8" width="11.77734375" customWidth="1"/>
    <col min="9" max="9" width="10.77734375" customWidth="1"/>
    <col min="15" max="15" width="8.88671875" style="6"/>
  </cols>
  <sheetData>
    <row r="2" spans="1:21" x14ac:dyDescent="0.3">
      <c r="D2" t="s">
        <v>37</v>
      </c>
      <c r="J2" t="s">
        <v>14</v>
      </c>
      <c r="K2" t="s">
        <v>15</v>
      </c>
      <c r="U2" t="s">
        <v>29</v>
      </c>
    </row>
    <row r="3" spans="1:21" x14ac:dyDescent="0.3">
      <c r="A3">
        <v>1</v>
      </c>
      <c r="B3" s="9">
        <v>0.8</v>
      </c>
      <c r="C3" t="s">
        <v>41</v>
      </c>
      <c r="D3" t="s">
        <v>34</v>
      </c>
      <c r="F3" s="16">
        <v>0.1</v>
      </c>
      <c r="G3" s="16">
        <v>1.1999899999999999</v>
      </c>
      <c r="H3" t="s">
        <v>42</v>
      </c>
      <c r="I3" s="10" t="s">
        <v>41</v>
      </c>
      <c r="J3" s="11">
        <v>1.0999899999999998</v>
      </c>
      <c r="K3" s="11">
        <v>0.64999499999999999</v>
      </c>
      <c r="L3" s="11">
        <v>114.98349935623034</v>
      </c>
      <c r="M3" t="s">
        <v>1</v>
      </c>
      <c r="N3">
        <v>1</v>
      </c>
      <c r="O3" s="6">
        <v>1</v>
      </c>
      <c r="Q3" t="s">
        <v>12</v>
      </c>
      <c r="S3" t="s">
        <v>17</v>
      </c>
      <c r="U3" s="18">
        <v>0.9</v>
      </c>
    </row>
    <row r="4" spans="1:21" x14ac:dyDescent="0.3">
      <c r="A4">
        <v>2</v>
      </c>
      <c r="B4" s="9">
        <v>1.6</v>
      </c>
      <c r="C4" t="s">
        <v>43</v>
      </c>
      <c r="D4" t="s">
        <v>33</v>
      </c>
      <c r="F4" s="16">
        <v>1.2</v>
      </c>
      <c r="G4" s="16">
        <v>1.8999899999999998</v>
      </c>
      <c r="H4" t="s">
        <v>44</v>
      </c>
      <c r="I4" s="10" t="s">
        <v>43</v>
      </c>
      <c r="J4" s="11">
        <v>0.69998999999999989</v>
      </c>
      <c r="K4" s="11">
        <v>1.549995</v>
      </c>
      <c r="L4" s="11">
        <v>175.8509679085974</v>
      </c>
      <c r="M4" t="s">
        <v>2</v>
      </c>
      <c r="N4">
        <v>2</v>
      </c>
      <c r="O4" s="6">
        <v>1.1000000000000001</v>
      </c>
      <c r="Q4" t="s">
        <v>13</v>
      </c>
      <c r="S4" t="s">
        <v>18</v>
      </c>
      <c r="U4" s="18">
        <v>0.91</v>
      </c>
    </row>
    <row r="5" spans="1:21" x14ac:dyDescent="0.3">
      <c r="A5">
        <v>3</v>
      </c>
      <c r="B5" s="9">
        <v>2.2000000000000002</v>
      </c>
      <c r="C5" t="s">
        <v>45</v>
      </c>
      <c r="D5" t="s">
        <v>38</v>
      </c>
      <c r="F5" s="16">
        <v>1.9</v>
      </c>
      <c r="G5" s="16">
        <v>2.4999899999999999</v>
      </c>
      <c r="H5" t="s">
        <v>46</v>
      </c>
      <c r="I5" s="10" t="s">
        <v>45</v>
      </c>
      <c r="J5" s="11">
        <v>0.59999000000000002</v>
      </c>
      <c r="K5" s="11">
        <v>2.1999949999999999</v>
      </c>
      <c r="L5" s="11">
        <v>210.98945685638071</v>
      </c>
      <c r="M5" t="s">
        <v>9</v>
      </c>
      <c r="N5">
        <v>3</v>
      </c>
      <c r="O5" s="6">
        <v>1.2</v>
      </c>
      <c r="S5" t="s">
        <v>19</v>
      </c>
      <c r="U5" s="18">
        <v>0.92</v>
      </c>
    </row>
    <row r="6" spans="1:21" x14ac:dyDescent="0.3">
      <c r="A6">
        <v>4</v>
      </c>
      <c r="B6" s="9">
        <v>2.7</v>
      </c>
      <c r="C6" t="s">
        <v>47</v>
      </c>
      <c r="D6" t="s">
        <v>31</v>
      </c>
      <c r="F6" s="16">
        <v>2.5</v>
      </c>
      <c r="G6" s="16">
        <v>2.8999899999999998</v>
      </c>
      <c r="H6" t="s">
        <v>48</v>
      </c>
      <c r="I6" s="10" t="s">
        <v>47</v>
      </c>
      <c r="J6" s="11">
        <v>0.39998999999999985</v>
      </c>
      <c r="K6" s="11">
        <v>2.6999949999999999</v>
      </c>
      <c r="L6" s="11">
        <v>260.03559644908512</v>
      </c>
      <c r="N6">
        <v>4</v>
      </c>
      <c r="O6" s="6">
        <v>1.3</v>
      </c>
      <c r="S6" t="s">
        <v>20</v>
      </c>
      <c r="U6" s="18">
        <v>0.93</v>
      </c>
    </row>
    <row r="7" spans="1:21" x14ac:dyDescent="0.3">
      <c r="A7">
        <v>5</v>
      </c>
      <c r="B7" s="9">
        <v>3.1</v>
      </c>
      <c r="C7" t="s">
        <v>49</v>
      </c>
      <c r="D7" t="s">
        <v>35</v>
      </c>
      <c r="F7" s="16">
        <v>2.9</v>
      </c>
      <c r="G7" s="16">
        <v>3.3999899999999998</v>
      </c>
      <c r="H7" t="s">
        <v>50</v>
      </c>
      <c r="I7" s="10" t="s">
        <v>49</v>
      </c>
      <c r="J7" s="11">
        <v>0.49998999999999993</v>
      </c>
      <c r="K7" s="11">
        <v>3.1499949999999997</v>
      </c>
      <c r="L7" s="11">
        <v>291.70843036001742</v>
      </c>
      <c r="N7">
        <v>5</v>
      </c>
      <c r="O7" s="6">
        <v>1.4</v>
      </c>
      <c r="S7" t="s">
        <v>21</v>
      </c>
      <c r="U7" s="18">
        <v>0.94</v>
      </c>
    </row>
    <row r="8" spans="1:21" x14ac:dyDescent="0.3">
      <c r="A8">
        <v>6</v>
      </c>
      <c r="B8" s="9">
        <v>3.6</v>
      </c>
      <c r="C8" t="s">
        <v>51</v>
      </c>
      <c r="D8" t="s">
        <v>32</v>
      </c>
      <c r="F8" s="16">
        <v>3.4</v>
      </c>
      <c r="G8" s="16">
        <v>3.7999899999999998</v>
      </c>
      <c r="H8" t="s">
        <v>52</v>
      </c>
      <c r="I8" s="10" t="s">
        <v>51</v>
      </c>
      <c r="J8" s="11">
        <v>0.39998999999999985</v>
      </c>
      <c r="K8" s="11">
        <v>3.5999949999999998</v>
      </c>
      <c r="L8" s="11">
        <v>330.77843443964599</v>
      </c>
      <c r="N8">
        <v>6</v>
      </c>
      <c r="O8" s="6">
        <v>1.5</v>
      </c>
      <c r="S8" t="s">
        <v>22</v>
      </c>
      <c r="U8" s="18">
        <v>0.95</v>
      </c>
    </row>
    <row r="9" spans="1:21" x14ac:dyDescent="0.3">
      <c r="A9">
        <v>7</v>
      </c>
      <c r="B9" s="9">
        <v>3.9</v>
      </c>
      <c r="C9" t="s">
        <v>53</v>
      </c>
      <c r="D9" t="s">
        <v>30</v>
      </c>
      <c r="F9" s="16">
        <v>3.8</v>
      </c>
      <c r="G9" s="16">
        <v>4.09999</v>
      </c>
      <c r="H9" t="s">
        <v>54</v>
      </c>
      <c r="I9" s="10" t="s">
        <v>53</v>
      </c>
      <c r="J9" s="11">
        <v>0.2999900000000002</v>
      </c>
      <c r="K9" s="11">
        <v>3.9499949999999999</v>
      </c>
      <c r="L9" s="11">
        <v>359.17230597883599</v>
      </c>
      <c r="N9">
        <v>7</v>
      </c>
      <c r="O9" s="6">
        <v>1.6</v>
      </c>
      <c r="S9" t="s">
        <v>23</v>
      </c>
      <c r="U9" s="18">
        <v>0.96</v>
      </c>
    </row>
    <row r="10" spans="1:21" x14ac:dyDescent="0.3">
      <c r="B10" s="9">
        <v>4.3</v>
      </c>
      <c r="C10" t="s">
        <v>55</v>
      </c>
      <c r="F10" s="16">
        <v>4.0999999999999996</v>
      </c>
      <c r="G10" s="16">
        <v>4.59999</v>
      </c>
      <c r="H10" t="s">
        <v>56</v>
      </c>
      <c r="I10" s="10" t="s">
        <v>55</v>
      </c>
      <c r="J10" s="11">
        <v>0.49999000000000038</v>
      </c>
      <c r="K10" s="11">
        <v>4.3499949999999998</v>
      </c>
      <c r="L10" s="11">
        <v>407.01937031245939</v>
      </c>
      <c r="N10">
        <v>8</v>
      </c>
      <c r="O10" s="6">
        <v>1.7</v>
      </c>
      <c r="S10" t="s">
        <v>24</v>
      </c>
      <c r="U10" s="18">
        <v>0.97</v>
      </c>
    </row>
    <row r="11" spans="1:21" x14ac:dyDescent="0.3">
      <c r="B11" s="9">
        <v>4.8</v>
      </c>
      <c r="C11" t="s">
        <v>57</v>
      </c>
      <c r="F11" s="16">
        <v>4.5999999999999996</v>
      </c>
      <c r="G11" s="16">
        <v>9.9990000000000009E-2</v>
      </c>
      <c r="H11" t="s">
        <v>58</v>
      </c>
      <c r="I11" s="10" t="s">
        <v>57</v>
      </c>
      <c r="J11" s="11">
        <v>-4.5000099999999996</v>
      </c>
      <c r="K11" s="11">
        <v>2.3499949999999998</v>
      </c>
      <c r="L11" s="11">
        <v>453.64802972337975</v>
      </c>
      <c r="N11">
        <v>9</v>
      </c>
      <c r="O11" s="6">
        <v>1.8</v>
      </c>
      <c r="S11" t="s">
        <v>25</v>
      </c>
      <c r="U11" s="18">
        <v>0.98</v>
      </c>
    </row>
    <row r="12" spans="1:21" x14ac:dyDescent="0.3">
      <c r="N12">
        <v>10</v>
      </c>
      <c r="O12" s="6">
        <v>1.9</v>
      </c>
      <c r="S12" t="s">
        <v>26</v>
      </c>
      <c r="U12" s="18">
        <v>0.99</v>
      </c>
    </row>
    <row r="13" spans="1:21" x14ac:dyDescent="0.3">
      <c r="N13">
        <v>11</v>
      </c>
      <c r="O13" s="6">
        <v>2</v>
      </c>
      <c r="U13" s="18">
        <v>1</v>
      </c>
    </row>
    <row r="14" spans="1:21" x14ac:dyDescent="0.3">
      <c r="N14">
        <v>12</v>
      </c>
      <c r="O14" s="6">
        <v>2.1</v>
      </c>
      <c r="U14" s="18"/>
    </row>
    <row r="15" spans="1:21" x14ac:dyDescent="0.3">
      <c r="N15">
        <v>13</v>
      </c>
      <c r="O15" s="6">
        <v>2.2000000000000002</v>
      </c>
    </row>
    <row r="16" spans="1:21" x14ac:dyDescent="0.3">
      <c r="N16">
        <v>14</v>
      </c>
      <c r="O16" s="6">
        <v>2.2999999999999998</v>
      </c>
    </row>
    <row r="17" spans="14:15" x14ac:dyDescent="0.3">
      <c r="N17">
        <v>15</v>
      </c>
      <c r="O17" s="6">
        <v>2.4</v>
      </c>
    </row>
    <row r="18" spans="14:15" x14ac:dyDescent="0.3">
      <c r="N18">
        <v>16</v>
      </c>
      <c r="O18" s="6">
        <v>2.5</v>
      </c>
    </row>
    <row r="19" spans="14:15" x14ac:dyDescent="0.3">
      <c r="N19">
        <v>17</v>
      </c>
      <c r="O19" s="6">
        <v>2.6</v>
      </c>
    </row>
    <row r="20" spans="14:15" x14ac:dyDescent="0.3">
      <c r="N20">
        <v>18</v>
      </c>
      <c r="O20" s="6">
        <v>2.7</v>
      </c>
    </row>
    <row r="21" spans="14:15" x14ac:dyDescent="0.3">
      <c r="N21">
        <v>19</v>
      </c>
      <c r="O21" s="6">
        <v>2.8</v>
      </c>
    </row>
    <row r="22" spans="14:15" x14ac:dyDescent="0.3">
      <c r="N22">
        <v>20</v>
      </c>
      <c r="O22" s="6">
        <v>2.9</v>
      </c>
    </row>
    <row r="23" spans="14:15" x14ac:dyDescent="0.3">
      <c r="N23">
        <v>21</v>
      </c>
      <c r="O23" s="6">
        <v>3</v>
      </c>
    </row>
    <row r="24" spans="14:15" x14ac:dyDescent="0.3">
      <c r="N24">
        <v>22</v>
      </c>
      <c r="O24" s="6">
        <v>3.1</v>
      </c>
    </row>
    <row r="25" spans="14:15" x14ac:dyDescent="0.3">
      <c r="N25">
        <v>23</v>
      </c>
      <c r="O25" s="6">
        <v>3.2</v>
      </c>
    </row>
    <row r="26" spans="14:15" x14ac:dyDescent="0.3">
      <c r="N26">
        <v>24</v>
      </c>
      <c r="O26" s="6">
        <v>3.3</v>
      </c>
    </row>
    <row r="27" spans="14:15" x14ac:dyDescent="0.3">
      <c r="N27">
        <v>25</v>
      </c>
      <c r="O27" s="6">
        <v>3.4</v>
      </c>
    </row>
    <row r="28" spans="14:15" x14ac:dyDescent="0.3">
      <c r="N28">
        <v>26</v>
      </c>
      <c r="O28" s="6">
        <v>3.5</v>
      </c>
    </row>
    <row r="29" spans="14:15" x14ac:dyDescent="0.3">
      <c r="N29">
        <v>27</v>
      </c>
      <c r="O29" s="6">
        <v>3.6</v>
      </c>
    </row>
    <row r="30" spans="14:15" x14ac:dyDescent="0.3">
      <c r="N30">
        <v>28</v>
      </c>
      <c r="O30" s="6">
        <v>3.7</v>
      </c>
    </row>
    <row r="31" spans="14:15" x14ac:dyDescent="0.3">
      <c r="N31">
        <v>29</v>
      </c>
      <c r="O31" s="6">
        <v>3.8</v>
      </c>
    </row>
    <row r="32" spans="14:15" x14ac:dyDescent="0.3">
      <c r="N32">
        <v>30</v>
      </c>
      <c r="O32" s="6">
        <v>3.9</v>
      </c>
    </row>
    <row r="33" spans="14:15" x14ac:dyDescent="0.3">
      <c r="N33">
        <v>31</v>
      </c>
      <c r="O33" s="6">
        <v>4</v>
      </c>
    </row>
    <row r="34" spans="14:15" x14ac:dyDescent="0.3">
      <c r="N34">
        <v>32</v>
      </c>
      <c r="O34" s="6">
        <v>4.0999999999999996</v>
      </c>
    </row>
    <row r="35" spans="14:15" x14ac:dyDescent="0.3">
      <c r="N35">
        <v>33</v>
      </c>
      <c r="O35" s="6">
        <v>4.2</v>
      </c>
    </row>
    <row r="36" spans="14:15" x14ac:dyDescent="0.3">
      <c r="N36">
        <v>34</v>
      </c>
      <c r="O36" s="6">
        <v>4.3</v>
      </c>
    </row>
    <row r="37" spans="14:15" x14ac:dyDescent="0.3">
      <c r="N37">
        <v>35</v>
      </c>
      <c r="O37" s="6">
        <v>4.4000000000000004</v>
      </c>
    </row>
    <row r="38" spans="14:15" x14ac:dyDescent="0.3">
      <c r="N38">
        <v>36</v>
      </c>
      <c r="O38" s="6">
        <v>4.5</v>
      </c>
    </row>
    <row r="39" spans="14:15" x14ac:dyDescent="0.3">
      <c r="N39">
        <v>37</v>
      </c>
      <c r="O39" s="6">
        <v>4.5999999999999996</v>
      </c>
    </row>
    <row r="40" spans="14:15" x14ac:dyDescent="0.3">
      <c r="N40">
        <v>38</v>
      </c>
      <c r="O40" s="6">
        <v>4.7</v>
      </c>
    </row>
    <row r="41" spans="14:15" x14ac:dyDescent="0.3">
      <c r="N41">
        <v>39</v>
      </c>
      <c r="O41" s="6">
        <v>4.8</v>
      </c>
    </row>
    <row r="42" spans="14:15" x14ac:dyDescent="0.3">
      <c r="N42">
        <v>40</v>
      </c>
      <c r="O42" s="6">
        <v>4.9000000000000004</v>
      </c>
    </row>
    <row r="43" spans="14:15" x14ac:dyDescent="0.3">
      <c r="N43">
        <v>41</v>
      </c>
      <c r="O43" s="6">
        <v>5</v>
      </c>
    </row>
    <row r="44" spans="14:15" x14ac:dyDescent="0.3">
      <c r="N44">
        <v>42</v>
      </c>
      <c r="O44" s="6">
        <v>5.0999999999999996</v>
      </c>
    </row>
    <row r="45" spans="14:15" x14ac:dyDescent="0.3">
      <c r="N45">
        <v>43</v>
      </c>
      <c r="O45" s="6">
        <v>5.2</v>
      </c>
    </row>
    <row r="46" spans="14:15" x14ac:dyDescent="0.3">
      <c r="N46">
        <v>44</v>
      </c>
      <c r="O46" s="6">
        <v>5.3</v>
      </c>
    </row>
    <row r="47" spans="14:15" x14ac:dyDescent="0.3">
      <c r="N47">
        <v>45</v>
      </c>
      <c r="O47" s="6">
        <v>5.4</v>
      </c>
    </row>
    <row r="48" spans="14:15" x14ac:dyDescent="0.3">
      <c r="N48">
        <v>46</v>
      </c>
      <c r="O48" s="6">
        <v>5.5</v>
      </c>
    </row>
    <row r="49" spans="14:15" x14ac:dyDescent="0.3">
      <c r="N49">
        <v>47</v>
      </c>
      <c r="O49" s="6">
        <v>5.6</v>
      </c>
    </row>
    <row r="50" spans="14:15" x14ac:dyDescent="0.3">
      <c r="N50">
        <v>48</v>
      </c>
      <c r="O50" s="6">
        <v>5.7</v>
      </c>
    </row>
    <row r="51" spans="14:15" x14ac:dyDescent="0.3">
      <c r="N51">
        <v>49</v>
      </c>
      <c r="O51" s="6">
        <v>5.8</v>
      </c>
    </row>
    <row r="52" spans="14:15" x14ac:dyDescent="0.3">
      <c r="N52">
        <v>50</v>
      </c>
      <c r="O52" s="6">
        <v>5.9</v>
      </c>
    </row>
    <row r="53" spans="14:15" x14ac:dyDescent="0.3">
      <c r="N53">
        <v>51</v>
      </c>
      <c r="O53" s="6">
        <v>6</v>
      </c>
    </row>
    <row r="54" spans="14:15" x14ac:dyDescent="0.3">
      <c r="N54">
        <v>52</v>
      </c>
      <c r="O54" s="6">
        <v>6.1</v>
      </c>
    </row>
    <row r="55" spans="14:15" x14ac:dyDescent="0.3">
      <c r="N55">
        <v>53</v>
      </c>
      <c r="O55" s="6">
        <v>6.2</v>
      </c>
    </row>
    <row r="56" spans="14:15" x14ac:dyDescent="0.3">
      <c r="N56">
        <v>54</v>
      </c>
      <c r="O56" s="6">
        <v>6.3</v>
      </c>
    </row>
    <row r="57" spans="14:15" x14ac:dyDescent="0.3">
      <c r="N57">
        <v>55</v>
      </c>
      <c r="O57" s="6">
        <v>6.4</v>
      </c>
    </row>
    <row r="58" spans="14:15" x14ac:dyDescent="0.3">
      <c r="N58">
        <v>56</v>
      </c>
      <c r="O58" s="6">
        <v>6.5</v>
      </c>
    </row>
    <row r="59" spans="14:15" x14ac:dyDescent="0.3">
      <c r="N59">
        <v>57</v>
      </c>
      <c r="O59" s="6">
        <v>6.6</v>
      </c>
    </row>
    <row r="60" spans="14:15" x14ac:dyDescent="0.3">
      <c r="N60">
        <v>58</v>
      </c>
      <c r="O60" s="6">
        <v>6.7</v>
      </c>
    </row>
    <row r="61" spans="14:15" x14ac:dyDescent="0.3">
      <c r="N61">
        <v>59</v>
      </c>
      <c r="O61" s="6">
        <v>6.8</v>
      </c>
    </row>
    <row r="62" spans="14:15" x14ac:dyDescent="0.3">
      <c r="N62">
        <v>60</v>
      </c>
      <c r="O62" s="6">
        <v>6.9</v>
      </c>
    </row>
    <row r="63" spans="14:15" x14ac:dyDescent="0.3">
      <c r="N63">
        <v>61</v>
      </c>
      <c r="O63" s="6">
        <v>7</v>
      </c>
    </row>
    <row r="64" spans="14:15" x14ac:dyDescent="0.3">
      <c r="N64">
        <v>62</v>
      </c>
      <c r="O64" s="6">
        <v>7.1</v>
      </c>
    </row>
    <row r="65" spans="14:15" x14ac:dyDescent="0.3">
      <c r="N65">
        <v>63</v>
      </c>
      <c r="O65" s="6">
        <v>7.2</v>
      </c>
    </row>
    <row r="66" spans="14:15" x14ac:dyDescent="0.3">
      <c r="N66">
        <v>64</v>
      </c>
      <c r="O66" s="6">
        <v>7.3</v>
      </c>
    </row>
    <row r="67" spans="14:15" x14ac:dyDescent="0.3">
      <c r="N67">
        <v>65</v>
      </c>
      <c r="O67" s="6">
        <v>7.4</v>
      </c>
    </row>
    <row r="68" spans="14:15" x14ac:dyDescent="0.3">
      <c r="N68">
        <v>66</v>
      </c>
      <c r="O68" s="6">
        <v>7.5</v>
      </c>
    </row>
    <row r="69" spans="14:15" x14ac:dyDescent="0.3">
      <c r="N69">
        <v>67</v>
      </c>
      <c r="O69" s="6">
        <v>7.6</v>
      </c>
    </row>
    <row r="70" spans="14:15" x14ac:dyDescent="0.3">
      <c r="N70">
        <v>68</v>
      </c>
      <c r="O70" s="6">
        <v>7.7</v>
      </c>
    </row>
    <row r="71" spans="14:15" x14ac:dyDescent="0.3">
      <c r="N71">
        <v>69</v>
      </c>
      <c r="O71" s="6">
        <v>7.8</v>
      </c>
    </row>
    <row r="72" spans="14:15" x14ac:dyDescent="0.3">
      <c r="N72">
        <v>70</v>
      </c>
      <c r="O72" s="6">
        <v>7.9</v>
      </c>
    </row>
    <row r="73" spans="14:15" x14ac:dyDescent="0.3">
      <c r="N73">
        <v>71</v>
      </c>
      <c r="O73" s="6">
        <v>8</v>
      </c>
    </row>
    <row r="74" spans="14:15" x14ac:dyDescent="0.3">
      <c r="N74">
        <v>72</v>
      </c>
      <c r="O74" s="6">
        <v>8.1</v>
      </c>
    </row>
    <row r="75" spans="14:15" x14ac:dyDescent="0.3">
      <c r="N75">
        <v>73</v>
      </c>
      <c r="O75" s="6">
        <v>8.1999999999999993</v>
      </c>
    </row>
    <row r="76" spans="14:15" x14ac:dyDescent="0.3">
      <c r="N76">
        <v>74</v>
      </c>
      <c r="O76" s="6">
        <v>8.3000000000000007</v>
      </c>
    </row>
    <row r="77" spans="14:15" x14ac:dyDescent="0.3">
      <c r="N77">
        <v>75</v>
      </c>
      <c r="O77" s="6">
        <v>8.4</v>
      </c>
    </row>
    <row r="78" spans="14:15" x14ac:dyDescent="0.3">
      <c r="N78">
        <v>76</v>
      </c>
      <c r="O78" s="6">
        <v>8.5</v>
      </c>
    </row>
    <row r="79" spans="14:15" x14ac:dyDescent="0.3">
      <c r="N79">
        <v>77</v>
      </c>
      <c r="O79" s="6">
        <v>8.6</v>
      </c>
    </row>
    <row r="80" spans="14:15" x14ac:dyDescent="0.3">
      <c r="N80">
        <v>78</v>
      </c>
      <c r="O80" s="6">
        <v>8.6999999999999993</v>
      </c>
    </row>
    <row r="81" spans="14:15" x14ac:dyDescent="0.3">
      <c r="N81">
        <v>79</v>
      </c>
      <c r="O81" s="6">
        <v>8.8000000000000007</v>
      </c>
    </row>
    <row r="82" spans="14:15" x14ac:dyDescent="0.3">
      <c r="N82">
        <v>80</v>
      </c>
      <c r="O82" s="6">
        <v>8.9</v>
      </c>
    </row>
    <row r="83" spans="14:15" x14ac:dyDescent="0.3">
      <c r="N83">
        <v>81</v>
      </c>
      <c r="O83" s="6">
        <v>9</v>
      </c>
    </row>
    <row r="84" spans="14:15" x14ac:dyDescent="0.3">
      <c r="N84">
        <v>82</v>
      </c>
      <c r="O84" s="6">
        <v>9.1</v>
      </c>
    </row>
    <row r="85" spans="14:15" x14ac:dyDescent="0.3">
      <c r="N85">
        <v>83</v>
      </c>
      <c r="O85" s="6">
        <v>9.1999999999999993</v>
      </c>
    </row>
    <row r="86" spans="14:15" x14ac:dyDescent="0.3">
      <c r="N86">
        <v>84</v>
      </c>
      <c r="O86" s="6">
        <v>9.3000000000000007</v>
      </c>
    </row>
    <row r="87" spans="14:15" x14ac:dyDescent="0.3">
      <c r="N87">
        <v>85</v>
      </c>
      <c r="O87" s="6">
        <v>9.4</v>
      </c>
    </row>
    <row r="88" spans="14:15" x14ac:dyDescent="0.3">
      <c r="N88">
        <v>86</v>
      </c>
      <c r="O88" s="6">
        <v>9.5</v>
      </c>
    </row>
    <row r="89" spans="14:15" x14ac:dyDescent="0.3">
      <c r="N89">
        <v>87</v>
      </c>
      <c r="O89" s="6">
        <v>9.6</v>
      </c>
    </row>
    <row r="90" spans="14:15" x14ac:dyDescent="0.3">
      <c r="N90">
        <v>88</v>
      </c>
      <c r="O90" s="6">
        <v>9.6999999999999993</v>
      </c>
    </row>
    <row r="91" spans="14:15" x14ac:dyDescent="0.3">
      <c r="N91">
        <v>89</v>
      </c>
      <c r="O91" s="6">
        <v>9.8000000000000007</v>
      </c>
    </row>
    <row r="92" spans="14:15" x14ac:dyDescent="0.3">
      <c r="N92">
        <v>90</v>
      </c>
      <c r="O92" s="6">
        <v>9.9</v>
      </c>
    </row>
    <row r="93" spans="14:15" x14ac:dyDescent="0.3">
      <c r="N93">
        <v>91</v>
      </c>
      <c r="O93" s="6">
        <v>10</v>
      </c>
    </row>
    <row r="94" spans="14:15" x14ac:dyDescent="0.3">
      <c r="N94">
        <v>92</v>
      </c>
      <c r="O94" s="6">
        <v>10.1</v>
      </c>
    </row>
    <row r="95" spans="14:15" x14ac:dyDescent="0.3">
      <c r="N95">
        <v>93</v>
      </c>
      <c r="O95" s="6">
        <v>10.199999999999999</v>
      </c>
    </row>
    <row r="96" spans="14:15" x14ac:dyDescent="0.3">
      <c r="N96">
        <v>94</v>
      </c>
      <c r="O96" s="6">
        <v>10.3</v>
      </c>
    </row>
    <row r="97" spans="14:15" x14ac:dyDescent="0.3">
      <c r="N97">
        <v>95</v>
      </c>
      <c r="O97" s="6">
        <v>10.4</v>
      </c>
    </row>
    <row r="98" spans="14:15" x14ac:dyDescent="0.3">
      <c r="N98">
        <v>96</v>
      </c>
      <c r="O98" s="6">
        <v>10.5</v>
      </c>
    </row>
    <row r="99" spans="14:15" x14ac:dyDescent="0.3">
      <c r="N99">
        <v>97</v>
      </c>
      <c r="O99" s="6">
        <v>10.6</v>
      </c>
    </row>
    <row r="100" spans="14:15" x14ac:dyDescent="0.3">
      <c r="N100">
        <v>98</v>
      </c>
      <c r="O100" s="6">
        <v>10.7</v>
      </c>
    </row>
    <row r="101" spans="14:15" x14ac:dyDescent="0.3">
      <c r="N101">
        <v>99</v>
      </c>
      <c r="O101" s="6">
        <v>10.8</v>
      </c>
    </row>
    <row r="102" spans="14:15" x14ac:dyDescent="0.3">
      <c r="N102">
        <v>100</v>
      </c>
      <c r="O102" s="6">
        <v>10.9</v>
      </c>
    </row>
    <row r="103" spans="14:15" x14ac:dyDescent="0.3">
      <c r="O103" s="6">
        <v>11</v>
      </c>
    </row>
    <row r="104" spans="14:15" x14ac:dyDescent="0.3">
      <c r="O104" s="6">
        <v>11.1</v>
      </c>
    </row>
    <row r="105" spans="14:15" x14ac:dyDescent="0.3">
      <c r="O105" s="6">
        <v>11.2</v>
      </c>
    </row>
    <row r="106" spans="14:15" x14ac:dyDescent="0.3">
      <c r="O106" s="6">
        <v>11.3</v>
      </c>
    </row>
    <row r="107" spans="14:15" x14ac:dyDescent="0.3">
      <c r="O107" s="6">
        <v>11.4</v>
      </c>
    </row>
    <row r="108" spans="14:15" x14ac:dyDescent="0.3">
      <c r="O108" s="6">
        <v>11.5</v>
      </c>
    </row>
    <row r="109" spans="14:15" x14ac:dyDescent="0.3">
      <c r="O109" s="6">
        <v>11.6</v>
      </c>
    </row>
    <row r="110" spans="14:15" x14ac:dyDescent="0.3">
      <c r="O110" s="6">
        <v>11.7</v>
      </c>
    </row>
    <row r="111" spans="14:15" x14ac:dyDescent="0.3">
      <c r="O111" s="6">
        <v>11.8</v>
      </c>
    </row>
    <row r="112" spans="14:15" x14ac:dyDescent="0.3">
      <c r="O112" s="6">
        <v>11.9</v>
      </c>
    </row>
    <row r="113" spans="15:15" x14ac:dyDescent="0.3">
      <c r="O113" s="6">
        <v>12</v>
      </c>
    </row>
    <row r="114" spans="15:15" x14ac:dyDescent="0.3">
      <c r="O114" s="6">
        <v>12.1</v>
      </c>
    </row>
    <row r="115" spans="15:15" x14ac:dyDescent="0.3">
      <c r="O115" s="6">
        <v>12.2</v>
      </c>
    </row>
    <row r="116" spans="15:15" x14ac:dyDescent="0.3">
      <c r="O116" s="6">
        <v>12.3</v>
      </c>
    </row>
    <row r="117" spans="15:15" x14ac:dyDescent="0.3">
      <c r="O117" s="6">
        <v>12.4</v>
      </c>
    </row>
    <row r="118" spans="15:15" x14ac:dyDescent="0.3">
      <c r="O118" s="6">
        <v>12.5</v>
      </c>
    </row>
    <row r="119" spans="15:15" x14ac:dyDescent="0.3">
      <c r="O119" s="6">
        <v>12.6</v>
      </c>
    </row>
    <row r="120" spans="15:15" x14ac:dyDescent="0.3">
      <c r="O120" s="6">
        <v>12.7</v>
      </c>
    </row>
    <row r="121" spans="15:15" x14ac:dyDescent="0.3">
      <c r="O121" s="6">
        <v>12.8</v>
      </c>
    </row>
    <row r="122" spans="15:15" x14ac:dyDescent="0.3">
      <c r="O122" s="6">
        <v>12.9</v>
      </c>
    </row>
    <row r="123" spans="15:15" x14ac:dyDescent="0.3">
      <c r="O123" s="6">
        <v>13</v>
      </c>
    </row>
    <row r="124" spans="15:15" x14ac:dyDescent="0.3">
      <c r="O124" s="6">
        <v>13.1</v>
      </c>
    </row>
    <row r="125" spans="15:15" x14ac:dyDescent="0.3">
      <c r="O125" s="6">
        <v>13.2</v>
      </c>
    </row>
    <row r="126" spans="15:15" x14ac:dyDescent="0.3">
      <c r="O126" s="6">
        <v>13.3</v>
      </c>
    </row>
    <row r="127" spans="15:15" x14ac:dyDescent="0.3">
      <c r="O127" s="6">
        <v>13.4</v>
      </c>
    </row>
    <row r="128" spans="15:15" x14ac:dyDescent="0.3">
      <c r="O128" s="6">
        <v>13.5</v>
      </c>
    </row>
    <row r="129" spans="15:15" x14ac:dyDescent="0.3">
      <c r="O129" s="6">
        <v>13.6</v>
      </c>
    </row>
    <row r="130" spans="15:15" x14ac:dyDescent="0.3">
      <c r="O130" s="6">
        <v>13.7</v>
      </c>
    </row>
    <row r="131" spans="15:15" x14ac:dyDescent="0.3">
      <c r="O131" s="6">
        <v>13.8</v>
      </c>
    </row>
    <row r="132" spans="15:15" x14ac:dyDescent="0.3">
      <c r="O132" s="6">
        <v>13.9</v>
      </c>
    </row>
    <row r="133" spans="15:15" x14ac:dyDescent="0.3">
      <c r="O133" s="6">
        <v>14</v>
      </c>
    </row>
    <row r="134" spans="15:15" x14ac:dyDescent="0.3">
      <c r="O134" s="6">
        <v>14.1</v>
      </c>
    </row>
    <row r="135" spans="15:15" x14ac:dyDescent="0.3">
      <c r="O135" s="6">
        <v>14.2</v>
      </c>
    </row>
    <row r="136" spans="15:15" x14ac:dyDescent="0.3">
      <c r="O136" s="6">
        <v>14.3</v>
      </c>
    </row>
    <row r="137" spans="15:15" x14ac:dyDescent="0.3">
      <c r="O137" s="6">
        <v>14.4</v>
      </c>
    </row>
    <row r="138" spans="15:15" x14ac:dyDescent="0.3">
      <c r="O138" s="6">
        <v>14.5</v>
      </c>
    </row>
    <row r="139" spans="15:15" x14ac:dyDescent="0.3">
      <c r="O139" s="6">
        <v>14.6</v>
      </c>
    </row>
    <row r="140" spans="15:15" x14ac:dyDescent="0.3">
      <c r="O140" s="6">
        <v>14.7</v>
      </c>
    </row>
    <row r="141" spans="15:15" x14ac:dyDescent="0.3">
      <c r="O141" s="6">
        <v>14.8</v>
      </c>
    </row>
    <row r="142" spans="15:15" x14ac:dyDescent="0.3">
      <c r="O142" s="6">
        <v>14.9</v>
      </c>
    </row>
    <row r="143" spans="15:15" x14ac:dyDescent="0.3">
      <c r="O143" s="6">
        <v>15</v>
      </c>
    </row>
    <row r="144" spans="15:15" x14ac:dyDescent="0.3">
      <c r="O144" s="6">
        <v>15.1</v>
      </c>
    </row>
    <row r="145" spans="15:15" x14ac:dyDescent="0.3">
      <c r="O145" s="6">
        <v>15.2</v>
      </c>
    </row>
    <row r="146" spans="15:15" x14ac:dyDescent="0.3">
      <c r="O146" s="6">
        <v>15.3</v>
      </c>
    </row>
    <row r="147" spans="15:15" x14ac:dyDescent="0.3">
      <c r="O147" s="6">
        <v>15.4</v>
      </c>
    </row>
    <row r="148" spans="15:15" x14ac:dyDescent="0.3">
      <c r="O148" s="6">
        <v>15.5</v>
      </c>
    </row>
    <row r="149" spans="15:15" x14ac:dyDescent="0.3">
      <c r="O149" s="6">
        <v>15.6</v>
      </c>
    </row>
    <row r="150" spans="15:15" x14ac:dyDescent="0.3">
      <c r="O150" s="6">
        <v>15.7</v>
      </c>
    </row>
    <row r="151" spans="15:15" x14ac:dyDescent="0.3">
      <c r="O151" s="6">
        <v>15.8</v>
      </c>
    </row>
    <row r="152" spans="15:15" x14ac:dyDescent="0.3">
      <c r="O152" s="6">
        <v>15.9</v>
      </c>
    </row>
    <row r="153" spans="15:15" x14ac:dyDescent="0.3">
      <c r="O153" s="6">
        <v>16</v>
      </c>
    </row>
    <row r="154" spans="15:15" x14ac:dyDescent="0.3">
      <c r="O154" s="6">
        <v>16.100000000000001</v>
      </c>
    </row>
    <row r="155" spans="15:15" x14ac:dyDescent="0.3">
      <c r="O155" s="6">
        <v>16.2</v>
      </c>
    </row>
    <row r="156" spans="15:15" x14ac:dyDescent="0.3">
      <c r="O156" s="6">
        <v>16.3</v>
      </c>
    </row>
    <row r="157" spans="15:15" x14ac:dyDescent="0.3">
      <c r="O157" s="6">
        <v>16.399999999999999</v>
      </c>
    </row>
    <row r="158" spans="15:15" x14ac:dyDescent="0.3">
      <c r="O158" s="6">
        <v>16.5</v>
      </c>
    </row>
    <row r="159" spans="15:15" x14ac:dyDescent="0.3">
      <c r="O159" s="6">
        <v>16.600000000000001</v>
      </c>
    </row>
    <row r="160" spans="15:15" x14ac:dyDescent="0.3">
      <c r="O160" s="6">
        <v>16.7</v>
      </c>
    </row>
    <row r="161" spans="15:15" x14ac:dyDescent="0.3">
      <c r="O161" s="6">
        <v>16.8</v>
      </c>
    </row>
    <row r="162" spans="15:15" x14ac:dyDescent="0.3">
      <c r="O162" s="6">
        <v>16.899999999999999</v>
      </c>
    </row>
    <row r="163" spans="15:15" x14ac:dyDescent="0.3">
      <c r="O163" s="6">
        <v>17</v>
      </c>
    </row>
    <row r="164" spans="15:15" x14ac:dyDescent="0.3">
      <c r="O164" s="6">
        <v>17.100000000000001</v>
      </c>
    </row>
    <row r="165" spans="15:15" x14ac:dyDescent="0.3">
      <c r="O165" s="6">
        <v>17.2</v>
      </c>
    </row>
    <row r="166" spans="15:15" x14ac:dyDescent="0.3">
      <c r="O166" s="6">
        <v>17.3</v>
      </c>
    </row>
    <row r="167" spans="15:15" x14ac:dyDescent="0.3">
      <c r="O167" s="6">
        <v>17.399999999999999</v>
      </c>
    </row>
    <row r="168" spans="15:15" x14ac:dyDescent="0.3">
      <c r="O168" s="6">
        <v>17.5</v>
      </c>
    </row>
    <row r="169" spans="15:15" x14ac:dyDescent="0.3">
      <c r="O169" s="6">
        <v>17.600000000000001</v>
      </c>
    </row>
    <row r="170" spans="15:15" x14ac:dyDescent="0.3">
      <c r="O170" s="6">
        <v>17.7</v>
      </c>
    </row>
    <row r="171" spans="15:15" x14ac:dyDescent="0.3">
      <c r="O171" s="6">
        <v>17.8</v>
      </c>
    </row>
    <row r="172" spans="15:15" x14ac:dyDescent="0.3">
      <c r="O172" s="6">
        <v>17.899999999999999</v>
      </c>
    </row>
    <row r="173" spans="15:15" x14ac:dyDescent="0.3">
      <c r="O173" s="6">
        <v>18</v>
      </c>
    </row>
    <row r="174" spans="15:15" x14ac:dyDescent="0.3">
      <c r="O174" s="6">
        <v>18.100000000000001</v>
      </c>
    </row>
    <row r="175" spans="15:15" x14ac:dyDescent="0.3">
      <c r="O175" s="6">
        <v>18.2</v>
      </c>
    </row>
    <row r="176" spans="15:15" x14ac:dyDescent="0.3">
      <c r="O176" s="6">
        <v>18.3</v>
      </c>
    </row>
    <row r="177" spans="15:15" x14ac:dyDescent="0.3">
      <c r="O177" s="6">
        <v>18.399999999999999</v>
      </c>
    </row>
    <row r="178" spans="15:15" x14ac:dyDescent="0.3">
      <c r="O178" s="6">
        <v>18.5</v>
      </c>
    </row>
    <row r="179" spans="15:15" x14ac:dyDescent="0.3">
      <c r="O179" s="6">
        <v>18.600000000000001</v>
      </c>
    </row>
    <row r="180" spans="15:15" x14ac:dyDescent="0.3">
      <c r="O180" s="6">
        <v>18.7</v>
      </c>
    </row>
    <row r="181" spans="15:15" x14ac:dyDescent="0.3">
      <c r="O181" s="6">
        <v>18.8</v>
      </c>
    </row>
    <row r="182" spans="15:15" x14ac:dyDescent="0.3">
      <c r="O182" s="6">
        <v>18.899999999999999</v>
      </c>
    </row>
    <row r="183" spans="15:15" x14ac:dyDescent="0.3">
      <c r="O183" s="6">
        <v>19</v>
      </c>
    </row>
    <row r="184" spans="15:15" x14ac:dyDescent="0.3">
      <c r="O184" s="6">
        <v>19.100000000000001</v>
      </c>
    </row>
    <row r="185" spans="15:15" x14ac:dyDescent="0.3">
      <c r="O185" s="6">
        <v>19.2</v>
      </c>
    </row>
    <row r="186" spans="15:15" x14ac:dyDescent="0.3">
      <c r="O186" s="6">
        <v>19.3</v>
      </c>
    </row>
    <row r="187" spans="15:15" x14ac:dyDescent="0.3">
      <c r="O187" s="6">
        <v>19.399999999999999</v>
      </c>
    </row>
    <row r="188" spans="15:15" x14ac:dyDescent="0.3">
      <c r="O188" s="6">
        <v>19.5</v>
      </c>
    </row>
    <row r="189" spans="15:15" x14ac:dyDescent="0.3">
      <c r="O189" s="6">
        <v>19.600000000000001</v>
      </c>
    </row>
    <row r="190" spans="15:15" x14ac:dyDescent="0.3">
      <c r="O190" s="6">
        <v>19.7</v>
      </c>
    </row>
    <row r="191" spans="15:15" x14ac:dyDescent="0.3">
      <c r="O191" s="6">
        <v>19.8</v>
      </c>
    </row>
    <row r="192" spans="15:15" x14ac:dyDescent="0.3">
      <c r="O192" s="6">
        <v>19.899999999999999</v>
      </c>
    </row>
    <row r="193" spans="15:15" x14ac:dyDescent="0.3">
      <c r="O193" s="6">
        <v>20</v>
      </c>
    </row>
    <row r="194" spans="15:15" x14ac:dyDescent="0.3">
      <c r="O194" s="6">
        <v>20.100000000000001</v>
      </c>
    </row>
    <row r="195" spans="15:15" x14ac:dyDescent="0.3">
      <c r="O195" s="6">
        <v>20.2</v>
      </c>
    </row>
    <row r="196" spans="15:15" x14ac:dyDescent="0.3">
      <c r="O196" s="6">
        <v>20.3</v>
      </c>
    </row>
    <row r="197" spans="15:15" x14ac:dyDescent="0.3">
      <c r="O197" s="6">
        <v>20.399999999999999</v>
      </c>
    </row>
    <row r="198" spans="15:15" x14ac:dyDescent="0.3">
      <c r="O198" s="6">
        <v>20.5</v>
      </c>
    </row>
    <row r="199" spans="15:15" x14ac:dyDescent="0.3">
      <c r="O199" s="6">
        <v>20.6</v>
      </c>
    </row>
    <row r="200" spans="15:15" x14ac:dyDescent="0.3">
      <c r="O200" s="6">
        <v>20.7</v>
      </c>
    </row>
    <row r="201" spans="15:15" x14ac:dyDescent="0.3">
      <c r="O201" s="6">
        <v>20.8</v>
      </c>
    </row>
    <row r="202" spans="15:15" x14ac:dyDescent="0.3">
      <c r="O202" s="6">
        <v>20.9</v>
      </c>
    </row>
    <row r="203" spans="15:15" x14ac:dyDescent="0.3">
      <c r="O203" s="6">
        <v>21</v>
      </c>
    </row>
    <row r="204" spans="15:15" x14ac:dyDescent="0.3">
      <c r="O204" s="6">
        <v>21.1</v>
      </c>
    </row>
    <row r="205" spans="15:15" x14ac:dyDescent="0.3">
      <c r="O205" s="6">
        <v>21.2</v>
      </c>
    </row>
    <row r="206" spans="15:15" x14ac:dyDescent="0.3">
      <c r="O206" s="6">
        <v>21.3</v>
      </c>
    </row>
    <row r="207" spans="15:15" x14ac:dyDescent="0.3">
      <c r="O207" s="6">
        <v>21.4</v>
      </c>
    </row>
    <row r="208" spans="15:15" x14ac:dyDescent="0.3">
      <c r="O208" s="6">
        <v>21.5</v>
      </c>
    </row>
    <row r="209" spans="15:15" x14ac:dyDescent="0.3">
      <c r="O209" s="6">
        <v>21.6</v>
      </c>
    </row>
    <row r="210" spans="15:15" x14ac:dyDescent="0.3">
      <c r="O210" s="6">
        <v>21.7</v>
      </c>
    </row>
    <row r="211" spans="15:15" x14ac:dyDescent="0.3">
      <c r="O211" s="6">
        <v>21.8</v>
      </c>
    </row>
    <row r="212" spans="15:15" x14ac:dyDescent="0.3">
      <c r="O212" s="6">
        <v>21.9</v>
      </c>
    </row>
    <row r="213" spans="15:15" x14ac:dyDescent="0.3">
      <c r="O213" s="6">
        <v>22</v>
      </c>
    </row>
    <row r="214" spans="15:15" x14ac:dyDescent="0.3">
      <c r="O214" s="6">
        <v>22.1</v>
      </c>
    </row>
    <row r="215" spans="15:15" x14ac:dyDescent="0.3">
      <c r="O215" s="6">
        <v>22.2</v>
      </c>
    </row>
    <row r="216" spans="15:15" x14ac:dyDescent="0.3">
      <c r="O216" s="6">
        <v>22.3</v>
      </c>
    </row>
    <row r="217" spans="15:15" x14ac:dyDescent="0.3">
      <c r="O217" s="6">
        <v>22.4</v>
      </c>
    </row>
    <row r="218" spans="15:15" x14ac:dyDescent="0.3">
      <c r="O218" s="6">
        <v>22.5</v>
      </c>
    </row>
    <row r="219" spans="15:15" x14ac:dyDescent="0.3">
      <c r="O219" s="6">
        <v>22.6</v>
      </c>
    </row>
    <row r="220" spans="15:15" x14ac:dyDescent="0.3">
      <c r="O220" s="6">
        <v>22.7</v>
      </c>
    </row>
    <row r="221" spans="15:15" x14ac:dyDescent="0.3">
      <c r="O221" s="6">
        <v>22.8</v>
      </c>
    </row>
    <row r="222" spans="15:15" x14ac:dyDescent="0.3">
      <c r="O222" s="6">
        <v>22.9</v>
      </c>
    </row>
    <row r="223" spans="15:15" x14ac:dyDescent="0.3">
      <c r="O223" s="6">
        <v>23</v>
      </c>
    </row>
    <row r="224" spans="15:15" x14ac:dyDescent="0.3">
      <c r="O224" s="6">
        <v>23.1</v>
      </c>
    </row>
    <row r="225" spans="15:15" x14ac:dyDescent="0.3">
      <c r="O225" s="6">
        <v>23.2</v>
      </c>
    </row>
    <row r="226" spans="15:15" x14ac:dyDescent="0.3">
      <c r="O226" s="6">
        <v>23.3</v>
      </c>
    </row>
    <row r="227" spans="15:15" x14ac:dyDescent="0.3">
      <c r="O227" s="6">
        <v>23.4</v>
      </c>
    </row>
    <row r="228" spans="15:15" x14ac:dyDescent="0.3">
      <c r="O228" s="6">
        <v>23.5</v>
      </c>
    </row>
    <row r="229" spans="15:15" x14ac:dyDescent="0.3">
      <c r="O229" s="6">
        <v>23.6</v>
      </c>
    </row>
    <row r="230" spans="15:15" x14ac:dyDescent="0.3">
      <c r="O230" s="6">
        <v>23.7</v>
      </c>
    </row>
    <row r="231" spans="15:15" x14ac:dyDescent="0.3">
      <c r="O231" s="6">
        <v>23.8</v>
      </c>
    </row>
    <row r="232" spans="15:15" x14ac:dyDescent="0.3">
      <c r="O232" s="6">
        <v>23.9</v>
      </c>
    </row>
    <row r="233" spans="15:15" x14ac:dyDescent="0.3">
      <c r="O233" s="6">
        <v>24</v>
      </c>
    </row>
    <row r="234" spans="15:15" x14ac:dyDescent="0.3">
      <c r="O234" s="6">
        <v>24.1</v>
      </c>
    </row>
    <row r="235" spans="15:15" x14ac:dyDescent="0.3">
      <c r="O235" s="6">
        <v>24.2</v>
      </c>
    </row>
    <row r="236" spans="15:15" x14ac:dyDescent="0.3">
      <c r="O236" s="6">
        <v>24.3</v>
      </c>
    </row>
    <row r="237" spans="15:15" x14ac:dyDescent="0.3">
      <c r="O237" s="6">
        <v>24.4</v>
      </c>
    </row>
    <row r="238" spans="15:15" x14ac:dyDescent="0.3">
      <c r="O238" s="6">
        <v>24.5</v>
      </c>
    </row>
    <row r="239" spans="15:15" x14ac:dyDescent="0.3">
      <c r="O239" s="6">
        <v>24.6</v>
      </c>
    </row>
    <row r="240" spans="15:15" x14ac:dyDescent="0.3">
      <c r="O240" s="6">
        <v>24.7</v>
      </c>
    </row>
    <row r="241" spans="15:15" x14ac:dyDescent="0.3">
      <c r="O241" s="6">
        <v>24.8</v>
      </c>
    </row>
    <row r="242" spans="15:15" x14ac:dyDescent="0.3">
      <c r="O242" s="6">
        <v>24.9</v>
      </c>
    </row>
    <row r="243" spans="15:15" x14ac:dyDescent="0.3">
      <c r="O243" s="6">
        <v>25</v>
      </c>
    </row>
    <row r="244" spans="15:15" x14ac:dyDescent="0.3">
      <c r="O244" s="6">
        <v>25.1</v>
      </c>
    </row>
    <row r="245" spans="15:15" x14ac:dyDescent="0.3">
      <c r="O245" s="6">
        <v>25.2</v>
      </c>
    </row>
    <row r="246" spans="15:15" x14ac:dyDescent="0.3">
      <c r="O246" s="6">
        <v>25.3</v>
      </c>
    </row>
    <row r="247" spans="15:15" x14ac:dyDescent="0.3">
      <c r="O247" s="6">
        <v>25.4</v>
      </c>
    </row>
    <row r="248" spans="15:15" x14ac:dyDescent="0.3">
      <c r="O248" s="6">
        <v>25.5</v>
      </c>
    </row>
    <row r="249" spans="15:15" x14ac:dyDescent="0.3">
      <c r="O249" s="6">
        <v>25.6</v>
      </c>
    </row>
    <row r="250" spans="15:15" x14ac:dyDescent="0.3">
      <c r="O250" s="6">
        <v>25.7</v>
      </c>
    </row>
    <row r="251" spans="15:15" x14ac:dyDescent="0.3">
      <c r="O251" s="6">
        <v>25.8</v>
      </c>
    </row>
    <row r="252" spans="15:15" x14ac:dyDescent="0.3">
      <c r="O252" s="6">
        <v>25.9</v>
      </c>
    </row>
    <row r="253" spans="15:15" x14ac:dyDescent="0.3">
      <c r="O253" s="6">
        <v>26</v>
      </c>
    </row>
    <row r="254" spans="15:15" x14ac:dyDescent="0.3">
      <c r="O254" s="6">
        <v>26.1</v>
      </c>
    </row>
    <row r="255" spans="15:15" x14ac:dyDescent="0.3">
      <c r="O255" s="6">
        <v>26.2</v>
      </c>
    </row>
    <row r="256" spans="15:15" x14ac:dyDescent="0.3">
      <c r="O256" s="6">
        <v>26.3</v>
      </c>
    </row>
    <row r="257" spans="15:15" x14ac:dyDescent="0.3">
      <c r="O257" s="6">
        <v>26.4</v>
      </c>
    </row>
    <row r="258" spans="15:15" x14ac:dyDescent="0.3">
      <c r="O258" s="6">
        <v>26.5</v>
      </c>
    </row>
    <row r="259" spans="15:15" x14ac:dyDescent="0.3">
      <c r="O259" s="6">
        <v>26.6</v>
      </c>
    </row>
    <row r="260" spans="15:15" x14ac:dyDescent="0.3">
      <c r="O260" s="6">
        <v>26.7</v>
      </c>
    </row>
    <row r="261" spans="15:15" x14ac:dyDescent="0.3">
      <c r="O261" s="6">
        <v>26.8</v>
      </c>
    </row>
    <row r="262" spans="15:15" x14ac:dyDescent="0.3">
      <c r="O262" s="6">
        <v>26.9</v>
      </c>
    </row>
    <row r="263" spans="15:15" x14ac:dyDescent="0.3">
      <c r="O263" s="6">
        <v>27</v>
      </c>
    </row>
    <row r="264" spans="15:15" x14ac:dyDescent="0.3">
      <c r="O264" s="6">
        <v>27.1</v>
      </c>
    </row>
    <row r="265" spans="15:15" x14ac:dyDescent="0.3">
      <c r="O265" s="6">
        <v>27.2</v>
      </c>
    </row>
    <row r="266" spans="15:15" x14ac:dyDescent="0.3">
      <c r="O266" s="6">
        <v>27.3</v>
      </c>
    </row>
    <row r="267" spans="15:15" x14ac:dyDescent="0.3">
      <c r="O267" s="6">
        <v>27.4</v>
      </c>
    </row>
    <row r="268" spans="15:15" x14ac:dyDescent="0.3">
      <c r="O268" s="6">
        <v>27.5</v>
      </c>
    </row>
    <row r="269" spans="15:15" x14ac:dyDescent="0.3">
      <c r="O269" s="6">
        <v>27.6</v>
      </c>
    </row>
    <row r="270" spans="15:15" x14ac:dyDescent="0.3">
      <c r="O270" s="6">
        <v>27.7</v>
      </c>
    </row>
    <row r="271" spans="15:15" x14ac:dyDescent="0.3">
      <c r="O271" s="6">
        <v>27.8</v>
      </c>
    </row>
    <row r="272" spans="15:15" x14ac:dyDescent="0.3">
      <c r="O272" s="6">
        <v>27.9</v>
      </c>
    </row>
    <row r="273" spans="15:15" x14ac:dyDescent="0.3">
      <c r="O273" s="6">
        <v>28</v>
      </c>
    </row>
    <row r="274" spans="15:15" x14ac:dyDescent="0.3">
      <c r="O274" s="6">
        <v>28.1</v>
      </c>
    </row>
    <row r="275" spans="15:15" x14ac:dyDescent="0.3">
      <c r="O275" s="6">
        <v>28.2</v>
      </c>
    </row>
    <row r="276" spans="15:15" x14ac:dyDescent="0.3">
      <c r="O276" s="6">
        <v>28.3</v>
      </c>
    </row>
    <row r="277" spans="15:15" x14ac:dyDescent="0.3">
      <c r="O277" s="6">
        <v>28.4</v>
      </c>
    </row>
    <row r="278" spans="15:15" x14ac:dyDescent="0.3">
      <c r="O278" s="6">
        <v>28.5</v>
      </c>
    </row>
    <row r="279" spans="15:15" x14ac:dyDescent="0.3">
      <c r="O279" s="6">
        <v>28.6</v>
      </c>
    </row>
    <row r="280" spans="15:15" x14ac:dyDescent="0.3">
      <c r="O280" s="6">
        <v>28.7</v>
      </c>
    </row>
    <row r="281" spans="15:15" x14ac:dyDescent="0.3">
      <c r="O281" s="6">
        <v>28.8</v>
      </c>
    </row>
    <row r="282" spans="15:15" x14ac:dyDescent="0.3">
      <c r="O282" s="6">
        <v>28.9</v>
      </c>
    </row>
    <row r="283" spans="15:15" x14ac:dyDescent="0.3">
      <c r="O283" s="6">
        <v>29</v>
      </c>
    </row>
    <row r="284" spans="15:15" x14ac:dyDescent="0.3">
      <c r="O284" s="6">
        <v>29.1</v>
      </c>
    </row>
    <row r="285" spans="15:15" x14ac:dyDescent="0.3">
      <c r="O285" s="6">
        <v>29.2</v>
      </c>
    </row>
    <row r="286" spans="15:15" x14ac:dyDescent="0.3">
      <c r="O286" s="6">
        <v>29.3</v>
      </c>
    </row>
    <row r="287" spans="15:15" x14ac:dyDescent="0.3">
      <c r="O287" s="6">
        <v>29.4</v>
      </c>
    </row>
    <row r="288" spans="15:15" x14ac:dyDescent="0.3">
      <c r="O288" s="6">
        <v>29.5</v>
      </c>
    </row>
    <row r="289" spans="15:15" x14ac:dyDescent="0.3">
      <c r="O289" s="6">
        <v>29.6</v>
      </c>
    </row>
    <row r="290" spans="15:15" x14ac:dyDescent="0.3">
      <c r="O290" s="6">
        <v>29.7</v>
      </c>
    </row>
    <row r="291" spans="15:15" x14ac:dyDescent="0.3">
      <c r="O291" s="6">
        <v>29.8</v>
      </c>
    </row>
    <row r="292" spans="15:15" x14ac:dyDescent="0.3">
      <c r="O292" s="6">
        <v>29.9</v>
      </c>
    </row>
    <row r="293" spans="15:15" x14ac:dyDescent="0.3">
      <c r="O293" s="6">
        <v>30</v>
      </c>
    </row>
    <row r="294" spans="15:15" x14ac:dyDescent="0.3">
      <c r="O294" s="6">
        <v>30.1</v>
      </c>
    </row>
    <row r="295" spans="15:15" x14ac:dyDescent="0.3">
      <c r="O295" s="6">
        <v>30.2</v>
      </c>
    </row>
    <row r="296" spans="15:15" x14ac:dyDescent="0.3">
      <c r="O296" s="6">
        <v>30.3</v>
      </c>
    </row>
    <row r="297" spans="15:15" x14ac:dyDescent="0.3">
      <c r="O297" s="6">
        <v>30.4</v>
      </c>
    </row>
    <row r="298" spans="15:15" x14ac:dyDescent="0.3">
      <c r="O298" s="6">
        <v>30.5</v>
      </c>
    </row>
    <row r="299" spans="15:15" x14ac:dyDescent="0.3">
      <c r="O299" s="6">
        <v>30.6</v>
      </c>
    </row>
    <row r="300" spans="15:15" x14ac:dyDescent="0.3">
      <c r="O300" s="6">
        <v>30.7</v>
      </c>
    </row>
    <row r="301" spans="15:15" x14ac:dyDescent="0.3">
      <c r="O301" s="6">
        <v>30.8</v>
      </c>
    </row>
    <row r="302" spans="15:15" x14ac:dyDescent="0.3">
      <c r="O302" s="6">
        <v>30.9</v>
      </c>
    </row>
    <row r="303" spans="15:15" x14ac:dyDescent="0.3">
      <c r="O303" s="6">
        <v>31</v>
      </c>
    </row>
    <row r="304" spans="15:15" x14ac:dyDescent="0.3">
      <c r="O304" s="6">
        <v>31.1</v>
      </c>
    </row>
    <row r="305" spans="15:15" x14ac:dyDescent="0.3">
      <c r="O305" s="6">
        <v>31.2</v>
      </c>
    </row>
    <row r="306" spans="15:15" x14ac:dyDescent="0.3">
      <c r="O306" s="6">
        <v>31.3</v>
      </c>
    </row>
    <row r="307" spans="15:15" x14ac:dyDescent="0.3">
      <c r="O307" s="6">
        <v>31.4</v>
      </c>
    </row>
    <row r="308" spans="15:15" x14ac:dyDescent="0.3">
      <c r="O308" s="6">
        <v>31.5</v>
      </c>
    </row>
    <row r="309" spans="15:15" x14ac:dyDescent="0.3">
      <c r="O309" s="6">
        <v>31.6</v>
      </c>
    </row>
    <row r="310" spans="15:15" x14ac:dyDescent="0.3">
      <c r="O310" s="6">
        <v>31.7</v>
      </c>
    </row>
    <row r="311" spans="15:15" x14ac:dyDescent="0.3">
      <c r="O311" s="6">
        <v>31.8</v>
      </c>
    </row>
    <row r="312" spans="15:15" x14ac:dyDescent="0.3">
      <c r="O312" s="6">
        <v>31.9</v>
      </c>
    </row>
    <row r="313" spans="15:15" x14ac:dyDescent="0.3">
      <c r="O313" s="6">
        <v>32</v>
      </c>
    </row>
    <row r="314" spans="15:15" x14ac:dyDescent="0.3">
      <c r="O314" s="6">
        <v>32.1</v>
      </c>
    </row>
    <row r="315" spans="15:15" x14ac:dyDescent="0.3">
      <c r="O315" s="6">
        <v>32.200000000000003</v>
      </c>
    </row>
    <row r="316" spans="15:15" x14ac:dyDescent="0.3">
      <c r="O316" s="6">
        <v>32.299999999999997</v>
      </c>
    </row>
    <row r="317" spans="15:15" x14ac:dyDescent="0.3">
      <c r="O317" s="6">
        <v>32.4</v>
      </c>
    </row>
    <row r="318" spans="15:15" x14ac:dyDescent="0.3">
      <c r="O318" s="6">
        <v>32.5</v>
      </c>
    </row>
    <row r="319" spans="15:15" x14ac:dyDescent="0.3">
      <c r="O319" s="6">
        <v>32.6</v>
      </c>
    </row>
    <row r="320" spans="15:15" x14ac:dyDescent="0.3">
      <c r="O320" s="6">
        <v>32.700000000000003</v>
      </c>
    </row>
    <row r="321" spans="15:15" x14ac:dyDescent="0.3">
      <c r="O321" s="6">
        <v>32.799999999999997</v>
      </c>
    </row>
    <row r="322" spans="15:15" x14ac:dyDescent="0.3">
      <c r="O322" s="6">
        <v>32.9</v>
      </c>
    </row>
    <row r="323" spans="15:15" x14ac:dyDescent="0.3">
      <c r="O323" s="6">
        <v>33</v>
      </c>
    </row>
    <row r="324" spans="15:15" x14ac:dyDescent="0.3">
      <c r="O324" s="6">
        <v>33.1</v>
      </c>
    </row>
    <row r="325" spans="15:15" x14ac:dyDescent="0.3">
      <c r="O325" s="6">
        <v>33.200000000000003</v>
      </c>
    </row>
    <row r="326" spans="15:15" x14ac:dyDescent="0.3">
      <c r="O326" s="6">
        <v>33.299999999999997</v>
      </c>
    </row>
    <row r="327" spans="15:15" x14ac:dyDescent="0.3">
      <c r="O327" s="6">
        <v>33.4</v>
      </c>
    </row>
    <row r="328" spans="15:15" x14ac:dyDescent="0.3">
      <c r="O328" s="6">
        <v>33.5</v>
      </c>
    </row>
    <row r="329" spans="15:15" x14ac:dyDescent="0.3">
      <c r="O329" s="6">
        <v>33.6</v>
      </c>
    </row>
    <row r="330" spans="15:15" x14ac:dyDescent="0.3">
      <c r="O330" s="6">
        <v>33.700000000000003</v>
      </c>
    </row>
    <row r="331" spans="15:15" x14ac:dyDescent="0.3">
      <c r="O331" s="6">
        <v>33.799999999999997</v>
      </c>
    </row>
    <row r="332" spans="15:15" x14ac:dyDescent="0.3">
      <c r="O332" s="6">
        <v>33.9</v>
      </c>
    </row>
    <row r="333" spans="15:15" x14ac:dyDescent="0.3">
      <c r="O333" s="6">
        <v>34</v>
      </c>
    </row>
    <row r="334" spans="15:15" x14ac:dyDescent="0.3">
      <c r="O334" s="6">
        <v>34.1</v>
      </c>
    </row>
    <row r="335" spans="15:15" x14ac:dyDescent="0.3">
      <c r="O335" s="6">
        <v>34.200000000000003</v>
      </c>
    </row>
    <row r="336" spans="15:15" x14ac:dyDescent="0.3">
      <c r="O336" s="6">
        <v>34.299999999999997</v>
      </c>
    </row>
    <row r="337" spans="15:15" x14ac:dyDescent="0.3">
      <c r="O337" s="6">
        <v>34.4</v>
      </c>
    </row>
    <row r="338" spans="15:15" x14ac:dyDescent="0.3">
      <c r="O338" s="6">
        <v>34.5</v>
      </c>
    </row>
    <row r="339" spans="15:15" x14ac:dyDescent="0.3">
      <c r="O339" s="6">
        <v>34.6</v>
      </c>
    </row>
    <row r="340" spans="15:15" x14ac:dyDescent="0.3">
      <c r="O340" s="6">
        <v>34.700000000000003</v>
      </c>
    </row>
    <row r="341" spans="15:15" x14ac:dyDescent="0.3">
      <c r="O341" s="6">
        <v>34.799999999999997</v>
      </c>
    </row>
    <row r="342" spans="15:15" x14ac:dyDescent="0.3">
      <c r="O342" s="6">
        <v>34.9</v>
      </c>
    </row>
    <row r="343" spans="15:15" x14ac:dyDescent="0.3">
      <c r="O343" s="6">
        <v>35</v>
      </c>
    </row>
    <row r="344" spans="15:15" x14ac:dyDescent="0.3">
      <c r="O344" s="6">
        <v>35.1</v>
      </c>
    </row>
    <row r="345" spans="15:15" x14ac:dyDescent="0.3">
      <c r="O345" s="6">
        <v>35.200000000000003</v>
      </c>
    </row>
    <row r="346" spans="15:15" x14ac:dyDescent="0.3">
      <c r="O346" s="6">
        <v>35.299999999999997</v>
      </c>
    </row>
    <row r="347" spans="15:15" x14ac:dyDescent="0.3">
      <c r="O347" s="6">
        <v>35.4</v>
      </c>
    </row>
    <row r="348" spans="15:15" x14ac:dyDescent="0.3">
      <c r="O348" s="6">
        <v>35.5</v>
      </c>
    </row>
    <row r="349" spans="15:15" x14ac:dyDescent="0.3">
      <c r="O349" s="6">
        <v>35.6</v>
      </c>
    </row>
    <row r="350" spans="15:15" x14ac:dyDescent="0.3">
      <c r="O350" s="6">
        <v>35.700000000000003</v>
      </c>
    </row>
    <row r="351" spans="15:15" x14ac:dyDescent="0.3">
      <c r="O351" s="6">
        <v>35.799999999999997</v>
      </c>
    </row>
    <row r="352" spans="15:15" x14ac:dyDescent="0.3">
      <c r="O352" s="6">
        <v>35.9</v>
      </c>
    </row>
    <row r="353" spans="15:15" x14ac:dyDescent="0.3">
      <c r="O353" s="6">
        <v>36</v>
      </c>
    </row>
    <row r="354" spans="15:15" x14ac:dyDescent="0.3">
      <c r="O354" s="6">
        <v>36.1</v>
      </c>
    </row>
    <row r="355" spans="15:15" x14ac:dyDescent="0.3">
      <c r="O355" s="6">
        <v>36.200000000000003</v>
      </c>
    </row>
    <row r="356" spans="15:15" x14ac:dyDescent="0.3">
      <c r="O356" s="6">
        <v>36.299999999999997</v>
      </c>
    </row>
    <row r="357" spans="15:15" x14ac:dyDescent="0.3">
      <c r="O357" s="6">
        <v>36.4</v>
      </c>
    </row>
    <row r="358" spans="15:15" x14ac:dyDescent="0.3">
      <c r="O358" s="6">
        <v>36.5</v>
      </c>
    </row>
    <row r="359" spans="15:15" x14ac:dyDescent="0.3">
      <c r="O359" s="6">
        <v>36.6</v>
      </c>
    </row>
    <row r="360" spans="15:15" x14ac:dyDescent="0.3">
      <c r="O360" s="6">
        <v>36.700000000000003</v>
      </c>
    </row>
    <row r="361" spans="15:15" x14ac:dyDescent="0.3">
      <c r="O361" s="6">
        <v>36.799999999999997</v>
      </c>
    </row>
    <row r="362" spans="15:15" x14ac:dyDescent="0.3">
      <c r="O362" s="6">
        <v>36.9</v>
      </c>
    </row>
    <row r="363" spans="15:15" x14ac:dyDescent="0.3">
      <c r="O363" s="6">
        <v>37</v>
      </c>
    </row>
    <row r="364" spans="15:15" x14ac:dyDescent="0.3">
      <c r="O364" s="6">
        <v>37.1</v>
      </c>
    </row>
    <row r="365" spans="15:15" x14ac:dyDescent="0.3">
      <c r="O365" s="6">
        <v>37.200000000000003</v>
      </c>
    </row>
    <row r="366" spans="15:15" x14ac:dyDescent="0.3">
      <c r="O366" s="6">
        <v>37.299999999999997</v>
      </c>
    </row>
    <row r="367" spans="15:15" x14ac:dyDescent="0.3">
      <c r="O367" s="6">
        <v>37.4</v>
      </c>
    </row>
    <row r="368" spans="15:15" x14ac:dyDescent="0.3">
      <c r="O368" s="6">
        <v>37.5</v>
      </c>
    </row>
    <row r="369" spans="15:15" x14ac:dyDescent="0.3">
      <c r="O369" s="6">
        <v>37.6</v>
      </c>
    </row>
    <row r="370" spans="15:15" x14ac:dyDescent="0.3">
      <c r="O370" s="6">
        <v>37.700000000000003</v>
      </c>
    </row>
    <row r="371" spans="15:15" x14ac:dyDescent="0.3">
      <c r="O371" s="6">
        <v>37.799999999999997</v>
      </c>
    </row>
    <row r="372" spans="15:15" x14ac:dyDescent="0.3">
      <c r="O372" s="6">
        <v>37.9</v>
      </c>
    </row>
    <row r="373" spans="15:15" x14ac:dyDescent="0.3">
      <c r="O373" s="6">
        <v>38</v>
      </c>
    </row>
    <row r="374" spans="15:15" x14ac:dyDescent="0.3">
      <c r="O374" s="6">
        <v>38.1</v>
      </c>
    </row>
    <row r="375" spans="15:15" x14ac:dyDescent="0.3">
      <c r="O375" s="6">
        <v>38.200000000000003</v>
      </c>
    </row>
    <row r="376" spans="15:15" x14ac:dyDescent="0.3">
      <c r="O376" s="6">
        <v>38.299999999999997</v>
      </c>
    </row>
    <row r="377" spans="15:15" x14ac:dyDescent="0.3">
      <c r="O377" s="6">
        <v>38.4</v>
      </c>
    </row>
    <row r="378" spans="15:15" x14ac:dyDescent="0.3">
      <c r="O378" s="6">
        <v>38.5</v>
      </c>
    </row>
    <row r="379" spans="15:15" x14ac:dyDescent="0.3">
      <c r="O379" s="6">
        <v>38.6</v>
      </c>
    </row>
    <row r="380" spans="15:15" x14ac:dyDescent="0.3">
      <c r="O380" s="6">
        <v>38.700000000000003</v>
      </c>
    </row>
    <row r="381" spans="15:15" x14ac:dyDescent="0.3">
      <c r="O381" s="6">
        <v>38.799999999999997</v>
      </c>
    </row>
    <row r="382" spans="15:15" x14ac:dyDescent="0.3">
      <c r="O382" s="6">
        <v>38.9</v>
      </c>
    </row>
    <row r="383" spans="15:15" x14ac:dyDescent="0.3">
      <c r="O383" s="6">
        <v>39</v>
      </c>
    </row>
    <row r="384" spans="15:15" x14ac:dyDescent="0.3">
      <c r="O384" s="6">
        <v>39.1</v>
      </c>
    </row>
    <row r="385" spans="15:15" x14ac:dyDescent="0.3">
      <c r="O385" s="6">
        <v>39.200000000000003</v>
      </c>
    </row>
    <row r="386" spans="15:15" x14ac:dyDescent="0.3">
      <c r="O386" s="6">
        <v>39.299999999999997</v>
      </c>
    </row>
    <row r="387" spans="15:15" x14ac:dyDescent="0.3">
      <c r="O387" s="6">
        <v>39.4</v>
      </c>
    </row>
    <row r="388" spans="15:15" x14ac:dyDescent="0.3">
      <c r="O388" s="6">
        <v>39.5</v>
      </c>
    </row>
    <row r="389" spans="15:15" x14ac:dyDescent="0.3">
      <c r="O389" s="6">
        <v>39.6</v>
      </c>
    </row>
    <row r="390" spans="15:15" x14ac:dyDescent="0.3">
      <c r="O390" s="6">
        <v>39.700000000000003</v>
      </c>
    </row>
    <row r="391" spans="15:15" x14ac:dyDescent="0.3">
      <c r="O391" s="6">
        <v>39.799999999999997</v>
      </c>
    </row>
    <row r="392" spans="15:15" x14ac:dyDescent="0.3">
      <c r="O392" s="6">
        <v>39.9</v>
      </c>
    </row>
    <row r="393" spans="15:15" x14ac:dyDescent="0.3">
      <c r="O393" s="6">
        <v>40</v>
      </c>
    </row>
    <row r="394" spans="15:15" x14ac:dyDescent="0.3">
      <c r="O394" s="6">
        <v>40.1</v>
      </c>
    </row>
    <row r="395" spans="15:15" x14ac:dyDescent="0.3">
      <c r="O395" s="6">
        <v>40.200000000000003</v>
      </c>
    </row>
    <row r="396" spans="15:15" x14ac:dyDescent="0.3">
      <c r="O396" s="6">
        <v>40.299999999999997</v>
      </c>
    </row>
    <row r="397" spans="15:15" x14ac:dyDescent="0.3">
      <c r="O397" s="6">
        <v>40.4</v>
      </c>
    </row>
    <row r="398" spans="15:15" x14ac:dyDescent="0.3">
      <c r="O398" s="6">
        <v>40.5</v>
      </c>
    </row>
    <row r="399" spans="15:15" x14ac:dyDescent="0.3">
      <c r="O399" s="6">
        <v>40.6</v>
      </c>
    </row>
    <row r="400" spans="15:15" x14ac:dyDescent="0.3">
      <c r="O400" s="6">
        <v>40.700000000000003</v>
      </c>
    </row>
    <row r="401" spans="15:15" x14ac:dyDescent="0.3">
      <c r="O401" s="6">
        <v>40.799999999999997</v>
      </c>
    </row>
    <row r="402" spans="15:15" x14ac:dyDescent="0.3">
      <c r="O402" s="6">
        <v>40.9</v>
      </c>
    </row>
    <row r="403" spans="15:15" x14ac:dyDescent="0.3">
      <c r="O403" s="6">
        <v>41</v>
      </c>
    </row>
    <row r="404" spans="15:15" x14ac:dyDescent="0.3">
      <c r="O404" s="6">
        <v>41.1</v>
      </c>
    </row>
    <row r="405" spans="15:15" x14ac:dyDescent="0.3">
      <c r="O405" s="6">
        <v>41.2</v>
      </c>
    </row>
    <row r="406" spans="15:15" x14ac:dyDescent="0.3">
      <c r="O406" s="6">
        <v>41.3</v>
      </c>
    </row>
    <row r="407" spans="15:15" x14ac:dyDescent="0.3">
      <c r="O407" s="6">
        <v>41.4</v>
      </c>
    </row>
    <row r="408" spans="15:15" x14ac:dyDescent="0.3">
      <c r="O408" s="6">
        <v>41.5</v>
      </c>
    </row>
    <row r="409" spans="15:15" x14ac:dyDescent="0.3">
      <c r="O409" s="6">
        <v>41.6</v>
      </c>
    </row>
    <row r="410" spans="15:15" x14ac:dyDescent="0.3">
      <c r="O410" s="6">
        <v>41.7</v>
      </c>
    </row>
    <row r="411" spans="15:15" x14ac:dyDescent="0.3">
      <c r="O411" s="6">
        <v>41.8</v>
      </c>
    </row>
    <row r="412" spans="15:15" x14ac:dyDescent="0.3">
      <c r="O412" s="6">
        <v>41.9</v>
      </c>
    </row>
    <row r="413" spans="15:15" x14ac:dyDescent="0.3">
      <c r="O413" s="6">
        <v>42</v>
      </c>
    </row>
    <row r="414" spans="15:15" x14ac:dyDescent="0.3">
      <c r="O414" s="6">
        <v>42.1</v>
      </c>
    </row>
    <row r="415" spans="15:15" x14ac:dyDescent="0.3">
      <c r="O415" s="6">
        <v>42.2</v>
      </c>
    </row>
    <row r="416" spans="15:15" x14ac:dyDescent="0.3">
      <c r="O416" s="6">
        <v>42.3</v>
      </c>
    </row>
    <row r="417" spans="15:15" x14ac:dyDescent="0.3">
      <c r="O417" s="6">
        <v>42.4</v>
      </c>
    </row>
    <row r="418" spans="15:15" x14ac:dyDescent="0.3">
      <c r="O418" s="6">
        <v>42.5</v>
      </c>
    </row>
    <row r="419" spans="15:15" x14ac:dyDescent="0.3">
      <c r="O419" s="6">
        <v>42.6</v>
      </c>
    </row>
    <row r="420" spans="15:15" x14ac:dyDescent="0.3">
      <c r="O420" s="6">
        <v>42.7</v>
      </c>
    </row>
    <row r="421" spans="15:15" x14ac:dyDescent="0.3">
      <c r="O421" s="6">
        <v>42.8</v>
      </c>
    </row>
    <row r="422" spans="15:15" x14ac:dyDescent="0.3">
      <c r="O422" s="6">
        <v>42.9</v>
      </c>
    </row>
    <row r="423" spans="15:15" x14ac:dyDescent="0.3">
      <c r="O423" s="6">
        <v>43</v>
      </c>
    </row>
    <row r="424" spans="15:15" x14ac:dyDescent="0.3">
      <c r="O424" s="6">
        <v>43.1</v>
      </c>
    </row>
    <row r="425" spans="15:15" x14ac:dyDescent="0.3">
      <c r="O425" s="6">
        <v>43.2</v>
      </c>
    </row>
    <row r="426" spans="15:15" x14ac:dyDescent="0.3">
      <c r="O426" s="6">
        <v>43.3</v>
      </c>
    </row>
    <row r="427" spans="15:15" x14ac:dyDescent="0.3">
      <c r="O427" s="6">
        <v>43.4</v>
      </c>
    </row>
    <row r="428" spans="15:15" x14ac:dyDescent="0.3">
      <c r="O428" s="6">
        <v>43.5</v>
      </c>
    </row>
    <row r="429" spans="15:15" x14ac:dyDescent="0.3">
      <c r="O429" s="6">
        <v>43.6</v>
      </c>
    </row>
    <row r="430" spans="15:15" x14ac:dyDescent="0.3">
      <c r="O430" s="6">
        <v>43.7</v>
      </c>
    </row>
    <row r="431" spans="15:15" x14ac:dyDescent="0.3">
      <c r="O431" s="6">
        <v>43.8</v>
      </c>
    </row>
    <row r="432" spans="15:15" x14ac:dyDescent="0.3">
      <c r="O432" s="6">
        <v>43.9</v>
      </c>
    </row>
    <row r="433" spans="15:15" x14ac:dyDescent="0.3">
      <c r="O433" s="6">
        <v>44</v>
      </c>
    </row>
    <row r="434" spans="15:15" x14ac:dyDescent="0.3">
      <c r="O434" s="6">
        <v>44.1</v>
      </c>
    </row>
    <row r="435" spans="15:15" x14ac:dyDescent="0.3">
      <c r="O435" s="6">
        <v>44.2</v>
      </c>
    </row>
    <row r="436" spans="15:15" x14ac:dyDescent="0.3">
      <c r="O436" s="6">
        <v>44.3</v>
      </c>
    </row>
    <row r="437" spans="15:15" x14ac:dyDescent="0.3">
      <c r="O437" s="6">
        <v>44.4</v>
      </c>
    </row>
    <row r="438" spans="15:15" x14ac:dyDescent="0.3">
      <c r="O438" s="6">
        <v>44.5</v>
      </c>
    </row>
    <row r="439" spans="15:15" x14ac:dyDescent="0.3">
      <c r="O439" s="6">
        <v>44.6</v>
      </c>
    </row>
    <row r="440" spans="15:15" x14ac:dyDescent="0.3">
      <c r="O440" s="6">
        <v>44.7</v>
      </c>
    </row>
    <row r="441" spans="15:15" x14ac:dyDescent="0.3">
      <c r="O441" s="6">
        <v>44.8</v>
      </c>
    </row>
    <row r="442" spans="15:15" x14ac:dyDescent="0.3">
      <c r="O442" s="6">
        <v>44.9</v>
      </c>
    </row>
    <row r="443" spans="15:15" x14ac:dyDescent="0.3">
      <c r="O443" s="6">
        <v>45</v>
      </c>
    </row>
    <row r="444" spans="15:15" x14ac:dyDescent="0.3">
      <c r="O444" s="6">
        <v>45.1</v>
      </c>
    </row>
    <row r="445" spans="15:15" x14ac:dyDescent="0.3">
      <c r="O445" s="6">
        <v>45.2</v>
      </c>
    </row>
    <row r="446" spans="15:15" x14ac:dyDescent="0.3">
      <c r="O446" s="6">
        <v>45.3</v>
      </c>
    </row>
    <row r="447" spans="15:15" x14ac:dyDescent="0.3">
      <c r="O447" s="6">
        <v>45.4</v>
      </c>
    </row>
    <row r="448" spans="15:15" x14ac:dyDescent="0.3">
      <c r="O448" s="6">
        <v>45.5</v>
      </c>
    </row>
    <row r="449" spans="15:15" x14ac:dyDescent="0.3">
      <c r="O449" s="6">
        <v>45.6</v>
      </c>
    </row>
    <row r="450" spans="15:15" x14ac:dyDescent="0.3">
      <c r="O450" s="6">
        <v>45.7</v>
      </c>
    </row>
    <row r="451" spans="15:15" x14ac:dyDescent="0.3">
      <c r="O451" s="6">
        <v>45.8</v>
      </c>
    </row>
    <row r="452" spans="15:15" x14ac:dyDescent="0.3">
      <c r="O452" s="6">
        <v>45.9</v>
      </c>
    </row>
    <row r="453" spans="15:15" x14ac:dyDescent="0.3">
      <c r="O453" s="6">
        <v>46</v>
      </c>
    </row>
    <row r="454" spans="15:15" x14ac:dyDescent="0.3">
      <c r="O454" s="6">
        <v>46.1</v>
      </c>
    </row>
    <row r="455" spans="15:15" x14ac:dyDescent="0.3">
      <c r="O455" s="6">
        <v>46.2</v>
      </c>
    </row>
    <row r="456" spans="15:15" x14ac:dyDescent="0.3">
      <c r="O456" s="6">
        <v>46.3</v>
      </c>
    </row>
    <row r="457" spans="15:15" x14ac:dyDescent="0.3">
      <c r="O457" s="6">
        <v>46.4</v>
      </c>
    </row>
    <row r="458" spans="15:15" x14ac:dyDescent="0.3">
      <c r="O458" s="6">
        <v>46.5</v>
      </c>
    </row>
    <row r="459" spans="15:15" x14ac:dyDescent="0.3">
      <c r="O459" s="6">
        <v>46.6</v>
      </c>
    </row>
    <row r="460" spans="15:15" x14ac:dyDescent="0.3">
      <c r="O460" s="6">
        <v>46.7</v>
      </c>
    </row>
    <row r="461" spans="15:15" x14ac:dyDescent="0.3">
      <c r="O461" s="6">
        <v>46.8</v>
      </c>
    </row>
    <row r="462" spans="15:15" x14ac:dyDescent="0.3">
      <c r="O462" s="6">
        <v>46.9</v>
      </c>
    </row>
    <row r="463" spans="15:15" x14ac:dyDescent="0.3">
      <c r="O463" s="6">
        <v>47</v>
      </c>
    </row>
    <row r="464" spans="15:15" x14ac:dyDescent="0.3">
      <c r="O464" s="6">
        <v>47.1</v>
      </c>
    </row>
    <row r="465" spans="15:15" x14ac:dyDescent="0.3">
      <c r="O465" s="6">
        <v>47.2</v>
      </c>
    </row>
    <row r="466" spans="15:15" x14ac:dyDescent="0.3">
      <c r="O466" s="6">
        <v>47.3</v>
      </c>
    </row>
    <row r="467" spans="15:15" x14ac:dyDescent="0.3">
      <c r="O467" s="6">
        <v>47.4</v>
      </c>
    </row>
    <row r="468" spans="15:15" x14ac:dyDescent="0.3">
      <c r="O468" s="6">
        <v>47.5</v>
      </c>
    </row>
    <row r="469" spans="15:15" x14ac:dyDescent="0.3">
      <c r="O469" s="6">
        <v>47.6</v>
      </c>
    </row>
    <row r="470" spans="15:15" x14ac:dyDescent="0.3">
      <c r="O470" s="6">
        <v>47.7</v>
      </c>
    </row>
    <row r="471" spans="15:15" x14ac:dyDescent="0.3">
      <c r="O471" s="6">
        <v>47.8</v>
      </c>
    </row>
    <row r="472" spans="15:15" x14ac:dyDescent="0.3">
      <c r="O472" s="6">
        <v>47.9</v>
      </c>
    </row>
    <row r="473" spans="15:15" x14ac:dyDescent="0.3">
      <c r="O473" s="6">
        <v>48</v>
      </c>
    </row>
    <row r="474" spans="15:15" x14ac:dyDescent="0.3">
      <c r="O474" s="6">
        <v>48.1</v>
      </c>
    </row>
    <row r="475" spans="15:15" x14ac:dyDescent="0.3">
      <c r="O475" s="6">
        <v>48.2</v>
      </c>
    </row>
    <row r="476" spans="15:15" x14ac:dyDescent="0.3">
      <c r="O476" s="6">
        <v>48.3</v>
      </c>
    </row>
    <row r="477" spans="15:15" x14ac:dyDescent="0.3">
      <c r="O477" s="6">
        <v>48.4</v>
      </c>
    </row>
    <row r="478" spans="15:15" x14ac:dyDescent="0.3">
      <c r="O478" s="6">
        <v>48.5</v>
      </c>
    </row>
    <row r="479" spans="15:15" x14ac:dyDescent="0.3">
      <c r="O479" s="6">
        <v>48.6</v>
      </c>
    </row>
    <row r="480" spans="15:15" x14ac:dyDescent="0.3">
      <c r="O480" s="6">
        <v>48.7</v>
      </c>
    </row>
    <row r="481" spans="15:15" x14ac:dyDescent="0.3">
      <c r="O481" s="6">
        <v>48.8</v>
      </c>
    </row>
    <row r="482" spans="15:15" x14ac:dyDescent="0.3">
      <c r="O482" s="6">
        <v>48.9</v>
      </c>
    </row>
    <row r="483" spans="15:15" x14ac:dyDescent="0.3">
      <c r="O483" s="6">
        <v>49</v>
      </c>
    </row>
    <row r="484" spans="15:15" x14ac:dyDescent="0.3">
      <c r="O484" s="6">
        <v>49.1</v>
      </c>
    </row>
    <row r="485" spans="15:15" x14ac:dyDescent="0.3">
      <c r="O485" s="6">
        <v>49.2</v>
      </c>
    </row>
    <row r="486" spans="15:15" x14ac:dyDescent="0.3">
      <c r="O486" s="6">
        <v>49.3</v>
      </c>
    </row>
    <row r="487" spans="15:15" x14ac:dyDescent="0.3">
      <c r="O487" s="6">
        <v>49.4</v>
      </c>
    </row>
    <row r="488" spans="15:15" x14ac:dyDescent="0.3">
      <c r="O488" s="6">
        <v>49.5</v>
      </c>
    </row>
    <row r="489" spans="15:15" x14ac:dyDescent="0.3">
      <c r="O489" s="6">
        <v>49.6</v>
      </c>
    </row>
    <row r="490" spans="15:15" x14ac:dyDescent="0.3">
      <c r="O490" s="6">
        <v>49.7</v>
      </c>
    </row>
    <row r="491" spans="15:15" x14ac:dyDescent="0.3">
      <c r="O491" s="6">
        <v>49.8</v>
      </c>
    </row>
    <row r="492" spans="15:15" x14ac:dyDescent="0.3">
      <c r="O492" s="6">
        <v>49.9</v>
      </c>
    </row>
    <row r="493" spans="15:15" x14ac:dyDescent="0.3">
      <c r="O493" s="6">
        <v>50</v>
      </c>
    </row>
    <row r="494" spans="15:15" x14ac:dyDescent="0.3">
      <c r="O494" s="6">
        <v>50.1</v>
      </c>
    </row>
    <row r="495" spans="15:15" x14ac:dyDescent="0.3">
      <c r="O495" s="6">
        <v>50.2</v>
      </c>
    </row>
    <row r="496" spans="15:15" x14ac:dyDescent="0.3">
      <c r="O496" s="6">
        <v>50.3</v>
      </c>
    </row>
    <row r="497" spans="15:15" x14ac:dyDescent="0.3">
      <c r="O497" s="6">
        <v>50.4</v>
      </c>
    </row>
    <row r="498" spans="15:15" x14ac:dyDescent="0.3">
      <c r="O498" s="6">
        <v>50.5</v>
      </c>
    </row>
    <row r="499" spans="15:15" x14ac:dyDescent="0.3">
      <c r="O499" s="6">
        <v>50.6</v>
      </c>
    </row>
    <row r="500" spans="15:15" x14ac:dyDescent="0.3">
      <c r="O500" s="6">
        <v>50.7</v>
      </c>
    </row>
    <row r="501" spans="15:15" x14ac:dyDescent="0.3">
      <c r="O501" s="6">
        <v>50.8</v>
      </c>
    </row>
    <row r="502" spans="15:15" x14ac:dyDescent="0.3">
      <c r="O502" s="6">
        <v>50.9</v>
      </c>
    </row>
    <row r="503" spans="15:15" x14ac:dyDescent="0.3">
      <c r="O503" s="6">
        <v>51</v>
      </c>
    </row>
    <row r="504" spans="15:15" x14ac:dyDescent="0.3">
      <c r="O504" s="6">
        <v>51.1</v>
      </c>
    </row>
    <row r="505" spans="15:15" x14ac:dyDescent="0.3">
      <c r="O505" s="6">
        <v>51.2</v>
      </c>
    </row>
    <row r="506" spans="15:15" x14ac:dyDescent="0.3">
      <c r="O506" s="6">
        <v>51.3</v>
      </c>
    </row>
    <row r="507" spans="15:15" x14ac:dyDescent="0.3">
      <c r="O507" s="6">
        <v>51.4</v>
      </c>
    </row>
    <row r="508" spans="15:15" x14ac:dyDescent="0.3">
      <c r="O508" s="6">
        <v>51.5</v>
      </c>
    </row>
    <row r="509" spans="15:15" x14ac:dyDescent="0.3">
      <c r="O509" s="6">
        <v>51.6</v>
      </c>
    </row>
    <row r="510" spans="15:15" x14ac:dyDescent="0.3">
      <c r="O510" s="6">
        <v>51.7</v>
      </c>
    </row>
    <row r="511" spans="15:15" x14ac:dyDescent="0.3">
      <c r="O511" s="6">
        <v>51.8</v>
      </c>
    </row>
    <row r="512" spans="15:15" x14ac:dyDescent="0.3">
      <c r="O512" s="6">
        <v>51.9</v>
      </c>
    </row>
    <row r="513" spans="15:15" x14ac:dyDescent="0.3">
      <c r="O513" s="6">
        <v>52</v>
      </c>
    </row>
    <row r="514" spans="15:15" x14ac:dyDescent="0.3">
      <c r="O514" s="6">
        <v>52.1</v>
      </c>
    </row>
    <row r="515" spans="15:15" x14ac:dyDescent="0.3">
      <c r="O515" s="6">
        <v>52.2</v>
      </c>
    </row>
    <row r="516" spans="15:15" x14ac:dyDescent="0.3">
      <c r="O516" s="6">
        <v>52.3</v>
      </c>
    </row>
    <row r="517" spans="15:15" x14ac:dyDescent="0.3">
      <c r="O517" s="6">
        <v>52.4</v>
      </c>
    </row>
    <row r="518" spans="15:15" x14ac:dyDescent="0.3">
      <c r="O518" s="6">
        <v>52.5</v>
      </c>
    </row>
    <row r="519" spans="15:15" x14ac:dyDescent="0.3">
      <c r="O519" s="6">
        <v>52.6</v>
      </c>
    </row>
    <row r="520" spans="15:15" x14ac:dyDescent="0.3">
      <c r="O520" s="6">
        <v>52.7</v>
      </c>
    </row>
    <row r="521" spans="15:15" x14ac:dyDescent="0.3">
      <c r="O521" s="6">
        <v>52.8</v>
      </c>
    </row>
    <row r="522" spans="15:15" x14ac:dyDescent="0.3">
      <c r="O522" s="6">
        <v>52.9</v>
      </c>
    </row>
    <row r="523" spans="15:15" x14ac:dyDescent="0.3">
      <c r="O523" s="6">
        <v>53</v>
      </c>
    </row>
    <row r="524" spans="15:15" x14ac:dyDescent="0.3">
      <c r="O524" s="6">
        <v>53.1</v>
      </c>
    </row>
    <row r="525" spans="15:15" x14ac:dyDescent="0.3">
      <c r="O525" s="6">
        <v>53.2</v>
      </c>
    </row>
    <row r="526" spans="15:15" x14ac:dyDescent="0.3">
      <c r="O526" s="6">
        <v>53.3</v>
      </c>
    </row>
    <row r="527" spans="15:15" x14ac:dyDescent="0.3">
      <c r="O527" s="6">
        <v>53.4</v>
      </c>
    </row>
    <row r="528" spans="15:15" x14ac:dyDescent="0.3">
      <c r="O528" s="6">
        <v>53.5</v>
      </c>
    </row>
    <row r="529" spans="15:15" x14ac:dyDescent="0.3">
      <c r="O529" s="6">
        <v>53.6</v>
      </c>
    </row>
    <row r="530" spans="15:15" x14ac:dyDescent="0.3">
      <c r="O530" s="6">
        <v>53.7</v>
      </c>
    </row>
    <row r="531" spans="15:15" x14ac:dyDescent="0.3">
      <c r="O531" s="6">
        <v>53.8</v>
      </c>
    </row>
    <row r="532" spans="15:15" x14ac:dyDescent="0.3">
      <c r="O532" s="6">
        <v>53.9</v>
      </c>
    </row>
    <row r="533" spans="15:15" x14ac:dyDescent="0.3">
      <c r="O533" s="6">
        <v>54</v>
      </c>
    </row>
    <row r="534" spans="15:15" x14ac:dyDescent="0.3">
      <c r="O534" s="6">
        <v>54.1</v>
      </c>
    </row>
    <row r="535" spans="15:15" x14ac:dyDescent="0.3">
      <c r="O535" s="6">
        <v>54.2</v>
      </c>
    </row>
    <row r="536" spans="15:15" x14ac:dyDescent="0.3">
      <c r="O536" s="6">
        <v>54.3</v>
      </c>
    </row>
    <row r="537" spans="15:15" x14ac:dyDescent="0.3">
      <c r="O537" s="6">
        <v>54.4</v>
      </c>
    </row>
    <row r="538" spans="15:15" x14ac:dyDescent="0.3">
      <c r="O538" s="6">
        <v>54.5</v>
      </c>
    </row>
    <row r="539" spans="15:15" x14ac:dyDescent="0.3">
      <c r="O539" s="6">
        <v>54.6</v>
      </c>
    </row>
    <row r="540" spans="15:15" x14ac:dyDescent="0.3">
      <c r="O540" s="6">
        <v>54.7</v>
      </c>
    </row>
    <row r="541" spans="15:15" x14ac:dyDescent="0.3">
      <c r="O541" s="6">
        <v>54.8</v>
      </c>
    </row>
    <row r="542" spans="15:15" x14ac:dyDescent="0.3">
      <c r="O542" s="6">
        <v>54.9</v>
      </c>
    </row>
    <row r="543" spans="15:15" x14ac:dyDescent="0.3">
      <c r="O543" s="6">
        <v>55</v>
      </c>
    </row>
    <row r="544" spans="15:15" x14ac:dyDescent="0.3">
      <c r="O544" s="6">
        <v>55.1</v>
      </c>
    </row>
    <row r="545" spans="15:15" x14ac:dyDescent="0.3">
      <c r="O545" s="6">
        <v>55.2</v>
      </c>
    </row>
    <row r="546" spans="15:15" x14ac:dyDescent="0.3">
      <c r="O546" s="6">
        <v>55.3</v>
      </c>
    </row>
    <row r="547" spans="15:15" x14ac:dyDescent="0.3">
      <c r="O547" s="6">
        <v>55.4</v>
      </c>
    </row>
    <row r="548" spans="15:15" x14ac:dyDescent="0.3">
      <c r="O548" s="6">
        <v>55.5</v>
      </c>
    </row>
    <row r="549" spans="15:15" x14ac:dyDescent="0.3">
      <c r="O549" s="6">
        <v>55.6</v>
      </c>
    </row>
    <row r="550" spans="15:15" x14ac:dyDescent="0.3">
      <c r="O550" s="6">
        <v>55.7</v>
      </c>
    </row>
    <row r="551" spans="15:15" x14ac:dyDescent="0.3">
      <c r="O551" s="6">
        <v>55.8</v>
      </c>
    </row>
    <row r="552" spans="15:15" x14ac:dyDescent="0.3">
      <c r="O552" s="6">
        <v>55.9</v>
      </c>
    </row>
    <row r="553" spans="15:15" x14ac:dyDescent="0.3">
      <c r="O553" s="6">
        <v>56</v>
      </c>
    </row>
    <row r="554" spans="15:15" x14ac:dyDescent="0.3">
      <c r="O554" s="6">
        <v>56.1</v>
      </c>
    </row>
    <row r="555" spans="15:15" x14ac:dyDescent="0.3">
      <c r="O555" s="6">
        <v>56.2</v>
      </c>
    </row>
    <row r="556" spans="15:15" x14ac:dyDescent="0.3">
      <c r="O556" s="6">
        <v>56.3</v>
      </c>
    </row>
    <row r="557" spans="15:15" x14ac:dyDescent="0.3">
      <c r="O557" s="6">
        <v>56.4</v>
      </c>
    </row>
    <row r="558" spans="15:15" x14ac:dyDescent="0.3">
      <c r="O558" s="6">
        <v>56.5</v>
      </c>
    </row>
    <row r="559" spans="15:15" x14ac:dyDescent="0.3">
      <c r="O559" s="6">
        <v>56.6</v>
      </c>
    </row>
    <row r="560" spans="15:15" x14ac:dyDescent="0.3">
      <c r="O560" s="6">
        <v>56.7</v>
      </c>
    </row>
    <row r="561" spans="15:15" x14ac:dyDescent="0.3">
      <c r="O561" s="6">
        <v>56.8</v>
      </c>
    </row>
    <row r="562" spans="15:15" x14ac:dyDescent="0.3">
      <c r="O562" s="6">
        <v>56.9</v>
      </c>
    </row>
    <row r="563" spans="15:15" x14ac:dyDescent="0.3">
      <c r="O563" s="6">
        <v>57</v>
      </c>
    </row>
    <row r="564" spans="15:15" x14ac:dyDescent="0.3">
      <c r="O564" s="6">
        <v>57.1</v>
      </c>
    </row>
    <row r="565" spans="15:15" x14ac:dyDescent="0.3">
      <c r="O565" s="6">
        <v>57.2</v>
      </c>
    </row>
    <row r="566" spans="15:15" x14ac:dyDescent="0.3">
      <c r="O566" s="6">
        <v>57.3</v>
      </c>
    </row>
    <row r="567" spans="15:15" x14ac:dyDescent="0.3">
      <c r="O567" s="6">
        <v>57.4</v>
      </c>
    </row>
    <row r="568" spans="15:15" x14ac:dyDescent="0.3">
      <c r="O568" s="6">
        <v>57.5</v>
      </c>
    </row>
    <row r="569" spans="15:15" x14ac:dyDescent="0.3">
      <c r="O569" s="6">
        <v>57.6</v>
      </c>
    </row>
    <row r="570" spans="15:15" x14ac:dyDescent="0.3">
      <c r="O570" s="6">
        <v>57.7</v>
      </c>
    </row>
    <row r="571" spans="15:15" x14ac:dyDescent="0.3">
      <c r="O571" s="6">
        <v>57.8</v>
      </c>
    </row>
    <row r="572" spans="15:15" x14ac:dyDescent="0.3">
      <c r="O572" s="6">
        <v>57.9</v>
      </c>
    </row>
    <row r="573" spans="15:15" x14ac:dyDescent="0.3">
      <c r="O573" s="6">
        <v>58</v>
      </c>
    </row>
    <row r="574" spans="15:15" x14ac:dyDescent="0.3">
      <c r="O574" s="6">
        <v>58.1</v>
      </c>
    </row>
    <row r="575" spans="15:15" x14ac:dyDescent="0.3">
      <c r="O575" s="6">
        <v>58.2</v>
      </c>
    </row>
    <row r="576" spans="15:15" x14ac:dyDescent="0.3">
      <c r="O576" s="6">
        <v>58.3</v>
      </c>
    </row>
    <row r="577" spans="15:15" x14ac:dyDescent="0.3">
      <c r="O577" s="6">
        <v>58.4</v>
      </c>
    </row>
    <row r="578" spans="15:15" x14ac:dyDescent="0.3">
      <c r="O578" s="6">
        <v>58.5</v>
      </c>
    </row>
    <row r="579" spans="15:15" x14ac:dyDescent="0.3">
      <c r="O579" s="6">
        <v>58.6</v>
      </c>
    </row>
    <row r="580" spans="15:15" x14ac:dyDescent="0.3">
      <c r="O580" s="6">
        <v>58.7</v>
      </c>
    </row>
    <row r="581" spans="15:15" x14ac:dyDescent="0.3">
      <c r="O581" s="6">
        <v>58.8</v>
      </c>
    </row>
    <row r="582" spans="15:15" x14ac:dyDescent="0.3">
      <c r="O582" s="6">
        <v>58.9</v>
      </c>
    </row>
    <row r="583" spans="15:15" x14ac:dyDescent="0.3">
      <c r="O583" s="6">
        <v>59</v>
      </c>
    </row>
    <row r="584" spans="15:15" x14ac:dyDescent="0.3">
      <c r="O584" s="6">
        <v>59.1</v>
      </c>
    </row>
    <row r="585" spans="15:15" x14ac:dyDescent="0.3">
      <c r="O585" s="6">
        <v>59.2</v>
      </c>
    </row>
    <row r="586" spans="15:15" x14ac:dyDescent="0.3">
      <c r="O586" s="6">
        <v>59.3</v>
      </c>
    </row>
    <row r="587" spans="15:15" x14ac:dyDescent="0.3">
      <c r="O587" s="6">
        <v>59.4</v>
      </c>
    </row>
    <row r="588" spans="15:15" x14ac:dyDescent="0.3">
      <c r="O588" s="6">
        <v>59.5</v>
      </c>
    </row>
    <row r="589" spans="15:15" x14ac:dyDescent="0.3">
      <c r="O589" s="6">
        <v>59.6</v>
      </c>
    </row>
    <row r="590" spans="15:15" x14ac:dyDescent="0.3">
      <c r="O590" s="6">
        <v>59.7</v>
      </c>
    </row>
    <row r="591" spans="15:15" x14ac:dyDescent="0.3">
      <c r="O591" s="6">
        <v>59.8</v>
      </c>
    </row>
    <row r="592" spans="15:15" x14ac:dyDescent="0.3">
      <c r="O592" s="6">
        <v>59.9</v>
      </c>
    </row>
    <row r="593" spans="15:15" x14ac:dyDescent="0.3">
      <c r="O593" s="6">
        <v>60</v>
      </c>
    </row>
    <row r="594" spans="15:15" x14ac:dyDescent="0.3">
      <c r="O594" s="6">
        <v>60.1</v>
      </c>
    </row>
    <row r="595" spans="15:15" x14ac:dyDescent="0.3">
      <c r="O595" s="6">
        <v>60.2</v>
      </c>
    </row>
    <row r="596" spans="15:15" x14ac:dyDescent="0.3">
      <c r="O596" s="6">
        <v>60.3</v>
      </c>
    </row>
    <row r="597" spans="15:15" x14ac:dyDescent="0.3">
      <c r="O597" s="6">
        <v>60.4</v>
      </c>
    </row>
    <row r="598" spans="15:15" x14ac:dyDescent="0.3">
      <c r="O598" s="6">
        <v>60.5</v>
      </c>
    </row>
    <row r="599" spans="15:15" x14ac:dyDescent="0.3">
      <c r="O599" s="6">
        <v>60.6</v>
      </c>
    </row>
    <row r="600" spans="15:15" x14ac:dyDescent="0.3">
      <c r="O600" s="6">
        <v>60.7</v>
      </c>
    </row>
    <row r="601" spans="15:15" x14ac:dyDescent="0.3">
      <c r="O601" s="6">
        <v>60.8</v>
      </c>
    </row>
    <row r="602" spans="15:15" x14ac:dyDescent="0.3">
      <c r="O602" s="6">
        <v>60.9</v>
      </c>
    </row>
    <row r="603" spans="15:15" x14ac:dyDescent="0.3">
      <c r="O603" s="6">
        <v>61</v>
      </c>
    </row>
    <row r="604" spans="15:15" x14ac:dyDescent="0.3">
      <c r="O604" s="6">
        <v>61.1</v>
      </c>
    </row>
    <row r="605" spans="15:15" x14ac:dyDescent="0.3">
      <c r="O605" s="6">
        <v>61.2</v>
      </c>
    </row>
    <row r="606" spans="15:15" x14ac:dyDescent="0.3">
      <c r="O606" s="6">
        <v>61.3</v>
      </c>
    </row>
    <row r="607" spans="15:15" x14ac:dyDescent="0.3">
      <c r="O607" s="6">
        <v>61.4</v>
      </c>
    </row>
    <row r="608" spans="15:15" x14ac:dyDescent="0.3">
      <c r="O608" s="6">
        <v>61.5</v>
      </c>
    </row>
    <row r="609" spans="15:15" x14ac:dyDescent="0.3">
      <c r="O609" s="6">
        <v>61.6</v>
      </c>
    </row>
    <row r="610" spans="15:15" x14ac:dyDescent="0.3">
      <c r="O610" s="6">
        <v>61.7</v>
      </c>
    </row>
    <row r="611" spans="15:15" x14ac:dyDescent="0.3">
      <c r="O611" s="6">
        <v>61.8</v>
      </c>
    </row>
    <row r="612" spans="15:15" x14ac:dyDescent="0.3">
      <c r="O612" s="6">
        <v>61.9</v>
      </c>
    </row>
    <row r="613" spans="15:15" x14ac:dyDescent="0.3">
      <c r="O613" s="6">
        <v>62</v>
      </c>
    </row>
    <row r="614" spans="15:15" x14ac:dyDescent="0.3">
      <c r="O614" s="6">
        <v>62.1</v>
      </c>
    </row>
    <row r="615" spans="15:15" x14ac:dyDescent="0.3">
      <c r="O615" s="6">
        <v>62.2</v>
      </c>
    </row>
    <row r="616" spans="15:15" x14ac:dyDescent="0.3">
      <c r="O616" s="6">
        <v>62.3</v>
      </c>
    </row>
    <row r="617" spans="15:15" x14ac:dyDescent="0.3">
      <c r="O617" s="6">
        <v>62.4</v>
      </c>
    </row>
    <row r="618" spans="15:15" x14ac:dyDescent="0.3">
      <c r="O618" s="6">
        <v>62.5</v>
      </c>
    </row>
    <row r="619" spans="15:15" x14ac:dyDescent="0.3">
      <c r="O619" s="6">
        <v>62.6</v>
      </c>
    </row>
    <row r="620" spans="15:15" x14ac:dyDescent="0.3">
      <c r="O620" s="6">
        <v>62.7</v>
      </c>
    </row>
    <row r="621" spans="15:15" x14ac:dyDescent="0.3">
      <c r="O621" s="6">
        <v>62.8</v>
      </c>
    </row>
    <row r="622" spans="15:15" x14ac:dyDescent="0.3">
      <c r="O622" s="6">
        <v>62.9</v>
      </c>
    </row>
    <row r="623" spans="15:15" x14ac:dyDescent="0.3">
      <c r="O623" s="6">
        <v>63</v>
      </c>
    </row>
    <row r="624" spans="15:15" x14ac:dyDescent="0.3">
      <c r="O624" s="6">
        <v>63.1</v>
      </c>
    </row>
    <row r="625" spans="15:15" x14ac:dyDescent="0.3">
      <c r="O625" s="6">
        <v>63.2</v>
      </c>
    </row>
    <row r="626" spans="15:15" x14ac:dyDescent="0.3">
      <c r="O626" s="6">
        <v>63.3</v>
      </c>
    </row>
    <row r="627" spans="15:15" x14ac:dyDescent="0.3">
      <c r="O627" s="6">
        <v>63.4</v>
      </c>
    </row>
    <row r="628" spans="15:15" x14ac:dyDescent="0.3">
      <c r="O628" s="6">
        <v>63.5</v>
      </c>
    </row>
    <row r="629" spans="15:15" x14ac:dyDescent="0.3">
      <c r="O629" s="6">
        <v>63.6</v>
      </c>
    </row>
    <row r="630" spans="15:15" x14ac:dyDescent="0.3">
      <c r="O630" s="6">
        <v>63.7</v>
      </c>
    </row>
    <row r="631" spans="15:15" x14ac:dyDescent="0.3">
      <c r="O631" s="6">
        <v>63.8</v>
      </c>
    </row>
    <row r="632" spans="15:15" x14ac:dyDescent="0.3">
      <c r="O632" s="6">
        <v>63.9</v>
      </c>
    </row>
    <row r="633" spans="15:15" x14ac:dyDescent="0.3">
      <c r="O633" s="6">
        <v>64</v>
      </c>
    </row>
    <row r="634" spans="15:15" x14ac:dyDescent="0.3">
      <c r="O634" s="6">
        <v>64.099999999999994</v>
      </c>
    </row>
    <row r="635" spans="15:15" x14ac:dyDescent="0.3">
      <c r="O635" s="6">
        <v>64.2</v>
      </c>
    </row>
    <row r="636" spans="15:15" x14ac:dyDescent="0.3">
      <c r="O636" s="6">
        <v>64.3</v>
      </c>
    </row>
    <row r="637" spans="15:15" x14ac:dyDescent="0.3">
      <c r="O637" s="6">
        <v>64.400000000000006</v>
      </c>
    </row>
    <row r="638" spans="15:15" x14ac:dyDescent="0.3">
      <c r="O638" s="6">
        <v>64.5</v>
      </c>
    </row>
    <row r="639" spans="15:15" x14ac:dyDescent="0.3">
      <c r="O639" s="6">
        <v>64.599999999999994</v>
      </c>
    </row>
    <row r="640" spans="15:15" x14ac:dyDescent="0.3">
      <c r="O640" s="6">
        <v>64.7</v>
      </c>
    </row>
    <row r="641" spans="15:15" x14ac:dyDescent="0.3">
      <c r="O641" s="6">
        <v>64.8</v>
      </c>
    </row>
    <row r="642" spans="15:15" x14ac:dyDescent="0.3">
      <c r="O642" s="6">
        <v>64.900000000000006</v>
      </c>
    </row>
    <row r="643" spans="15:15" x14ac:dyDescent="0.3">
      <c r="O643" s="6">
        <v>65</v>
      </c>
    </row>
    <row r="644" spans="15:15" x14ac:dyDescent="0.3">
      <c r="O644" s="6">
        <v>65.099999999999994</v>
      </c>
    </row>
    <row r="645" spans="15:15" x14ac:dyDescent="0.3">
      <c r="O645" s="6">
        <v>65.2</v>
      </c>
    </row>
    <row r="646" spans="15:15" x14ac:dyDescent="0.3">
      <c r="O646" s="6">
        <v>65.3</v>
      </c>
    </row>
    <row r="647" spans="15:15" x14ac:dyDescent="0.3">
      <c r="O647" s="6">
        <v>65.400000000000006</v>
      </c>
    </row>
    <row r="648" spans="15:15" x14ac:dyDescent="0.3">
      <c r="O648" s="6">
        <v>65.5</v>
      </c>
    </row>
    <row r="649" spans="15:15" x14ac:dyDescent="0.3">
      <c r="O649" s="6">
        <v>65.599999999999994</v>
      </c>
    </row>
    <row r="650" spans="15:15" x14ac:dyDescent="0.3">
      <c r="O650" s="6">
        <v>65.7</v>
      </c>
    </row>
    <row r="651" spans="15:15" x14ac:dyDescent="0.3">
      <c r="O651" s="6">
        <v>65.8</v>
      </c>
    </row>
    <row r="652" spans="15:15" x14ac:dyDescent="0.3">
      <c r="O652" s="6">
        <v>65.900000000000006</v>
      </c>
    </row>
    <row r="653" spans="15:15" x14ac:dyDescent="0.3">
      <c r="O653" s="6">
        <v>66</v>
      </c>
    </row>
    <row r="654" spans="15:15" x14ac:dyDescent="0.3">
      <c r="O654" s="6">
        <v>66.099999999999994</v>
      </c>
    </row>
    <row r="655" spans="15:15" x14ac:dyDescent="0.3">
      <c r="O655" s="6">
        <v>66.2</v>
      </c>
    </row>
    <row r="656" spans="15:15" x14ac:dyDescent="0.3">
      <c r="O656" s="6">
        <v>66.3</v>
      </c>
    </row>
    <row r="657" spans="15:15" x14ac:dyDescent="0.3">
      <c r="O657" s="6">
        <v>66.400000000000006</v>
      </c>
    </row>
    <row r="658" spans="15:15" x14ac:dyDescent="0.3">
      <c r="O658" s="6">
        <v>66.5</v>
      </c>
    </row>
    <row r="659" spans="15:15" x14ac:dyDescent="0.3">
      <c r="O659" s="6">
        <v>66.599999999999994</v>
      </c>
    </row>
    <row r="660" spans="15:15" x14ac:dyDescent="0.3">
      <c r="O660" s="6">
        <v>66.7</v>
      </c>
    </row>
    <row r="661" spans="15:15" x14ac:dyDescent="0.3">
      <c r="O661" s="6">
        <v>66.8</v>
      </c>
    </row>
    <row r="662" spans="15:15" x14ac:dyDescent="0.3">
      <c r="O662" s="6">
        <v>66.900000000000006</v>
      </c>
    </row>
    <row r="663" spans="15:15" x14ac:dyDescent="0.3">
      <c r="O663" s="6">
        <v>67</v>
      </c>
    </row>
    <row r="664" spans="15:15" x14ac:dyDescent="0.3">
      <c r="O664" s="6">
        <v>67.099999999999994</v>
      </c>
    </row>
    <row r="665" spans="15:15" x14ac:dyDescent="0.3">
      <c r="O665" s="6">
        <v>67.2</v>
      </c>
    </row>
    <row r="666" spans="15:15" x14ac:dyDescent="0.3">
      <c r="O666" s="6">
        <v>67.3</v>
      </c>
    </row>
    <row r="667" spans="15:15" x14ac:dyDescent="0.3">
      <c r="O667" s="6">
        <v>67.400000000000006</v>
      </c>
    </row>
    <row r="668" spans="15:15" x14ac:dyDescent="0.3">
      <c r="O668" s="6">
        <v>67.5</v>
      </c>
    </row>
    <row r="669" spans="15:15" x14ac:dyDescent="0.3">
      <c r="O669" s="6">
        <v>67.599999999999994</v>
      </c>
    </row>
    <row r="670" spans="15:15" x14ac:dyDescent="0.3">
      <c r="O670" s="6">
        <v>67.7</v>
      </c>
    </row>
    <row r="671" spans="15:15" x14ac:dyDescent="0.3">
      <c r="O671" s="6">
        <v>67.8</v>
      </c>
    </row>
    <row r="672" spans="15:15" x14ac:dyDescent="0.3">
      <c r="O672" s="6">
        <v>67.900000000000006</v>
      </c>
    </row>
    <row r="673" spans="15:15" x14ac:dyDescent="0.3">
      <c r="O673" s="6">
        <v>68</v>
      </c>
    </row>
    <row r="674" spans="15:15" x14ac:dyDescent="0.3">
      <c r="O674" s="6">
        <v>68.099999999999994</v>
      </c>
    </row>
    <row r="675" spans="15:15" x14ac:dyDescent="0.3">
      <c r="O675" s="6">
        <v>68.2</v>
      </c>
    </row>
    <row r="676" spans="15:15" x14ac:dyDescent="0.3">
      <c r="O676" s="6">
        <v>68.3</v>
      </c>
    </row>
    <row r="677" spans="15:15" x14ac:dyDescent="0.3">
      <c r="O677" s="6">
        <v>68.400000000000006</v>
      </c>
    </row>
    <row r="678" spans="15:15" x14ac:dyDescent="0.3">
      <c r="O678" s="6">
        <v>68.5</v>
      </c>
    </row>
    <row r="679" spans="15:15" x14ac:dyDescent="0.3">
      <c r="O679" s="6">
        <v>68.599999999999994</v>
      </c>
    </row>
    <row r="680" spans="15:15" x14ac:dyDescent="0.3">
      <c r="O680" s="6">
        <v>68.7</v>
      </c>
    </row>
    <row r="681" spans="15:15" x14ac:dyDescent="0.3">
      <c r="O681" s="6">
        <v>68.8</v>
      </c>
    </row>
    <row r="682" spans="15:15" x14ac:dyDescent="0.3">
      <c r="O682" s="6">
        <v>68.900000000000006</v>
      </c>
    </row>
    <row r="683" spans="15:15" x14ac:dyDescent="0.3">
      <c r="O683" s="6">
        <v>69</v>
      </c>
    </row>
    <row r="684" spans="15:15" x14ac:dyDescent="0.3">
      <c r="O684" s="6">
        <v>69.099999999999994</v>
      </c>
    </row>
    <row r="685" spans="15:15" x14ac:dyDescent="0.3">
      <c r="O685" s="6">
        <v>69.2</v>
      </c>
    </row>
    <row r="686" spans="15:15" x14ac:dyDescent="0.3">
      <c r="O686" s="6">
        <v>69.3</v>
      </c>
    </row>
    <row r="687" spans="15:15" x14ac:dyDescent="0.3">
      <c r="O687" s="6">
        <v>69.400000000000006</v>
      </c>
    </row>
    <row r="688" spans="15:15" x14ac:dyDescent="0.3">
      <c r="O688" s="6">
        <v>69.5</v>
      </c>
    </row>
    <row r="689" spans="15:15" x14ac:dyDescent="0.3">
      <c r="O689" s="6">
        <v>69.599999999999994</v>
      </c>
    </row>
    <row r="690" spans="15:15" x14ac:dyDescent="0.3">
      <c r="O690" s="6">
        <v>69.7</v>
      </c>
    </row>
    <row r="691" spans="15:15" x14ac:dyDescent="0.3">
      <c r="O691" s="6">
        <v>69.8</v>
      </c>
    </row>
    <row r="692" spans="15:15" x14ac:dyDescent="0.3">
      <c r="O692" s="6">
        <v>69.900000000000006</v>
      </c>
    </row>
    <row r="693" spans="15:15" x14ac:dyDescent="0.3">
      <c r="O693" s="6">
        <v>70</v>
      </c>
    </row>
    <row r="694" spans="15:15" x14ac:dyDescent="0.3">
      <c r="O694" s="6">
        <v>70.099999999999994</v>
      </c>
    </row>
    <row r="695" spans="15:15" x14ac:dyDescent="0.3">
      <c r="O695" s="6">
        <v>70.2</v>
      </c>
    </row>
    <row r="696" spans="15:15" x14ac:dyDescent="0.3">
      <c r="O696" s="6">
        <v>70.3</v>
      </c>
    </row>
    <row r="697" spans="15:15" x14ac:dyDescent="0.3">
      <c r="O697" s="6">
        <v>70.400000000000006</v>
      </c>
    </row>
    <row r="698" spans="15:15" x14ac:dyDescent="0.3">
      <c r="O698" s="6">
        <v>70.5</v>
      </c>
    </row>
    <row r="699" spans="15:15" x14ac:dyDescent="0.3">
      <c r="O699" s="6">
        <v>70.599999999999994</v>
      </c>
    </row>
    <row r="700" spans="15:15" x14ac:dyDescent="0.3">
      <c r="O700" s="6">
        <v>70.7</v>
      </c>
    </row>
    <row r="701" spans="15:15" x14ac:dyDescent="0.3">
      <c r="O701" s="6">
        <v>70.8</v>
      </c>
    </row>
    <row r="702" spans="15:15" x14ac:dyDescent="0.3">
      <c r="O702" s="6">
        <v>70.900000000000006</v>
      </c>
    </row>
    <row r="703" spans="15:15" x14ac:dyDescent="0.3">
      <c r="O703" s="6">
        <v>71</v>
      </c>
    </row>
    <row r="704" spans="15:15" x14ac:dyDescent="0.3">
      <c r="O704" s="6">
        <v>71.099999999999994</v>
      </c>
    </row>
    <row r="705" spans="15:15" x14ac:dyDescent="0.3">
      <c r="O705" s="6">
        <v>71.2</v>
      </c>
    </row>
    <row r="706" spans="15:15" x14ac:dyDescent="0.3">
      <c r="O706" s="6">
        <v>71.3</v>
      </c>
    </row>
    <row r="707" spans="15:15" x14ac:dyDescent="0.3">
      <c r="O707" s="6">
        <v>71.400000000000006</v>
      </c>
    </row>
    <row r="708" spans="15:15" x14ac:dyDescent="0.3">
      <c r="O708" s="6">
        <v>71.5</v>
      </c>
    </row>
    <row r="709" spans="15:15" x14ac:dyDescent="0.3">
      <c r="O709" s="6">
        <v>71.599999999999994</v>
      </c>
    </row>
    <row r="710" spans="15:15" x14ac:dyDescent="0.3">
      <c r="O710" s="6">
        <v>71.7</v>
      </c>
    </row>
    <row r="711" spans="15:15" x14ac:dyDescent="0.3">
      <c r="O711" s="6">
        <v>71.8</v>
      </c>
    </row>
    <row r="712" spans="15:15" x14ac:dyDescent="0.3">
      <c r="O712" s="6">
        <v>71.900000000000006</v>
      </c>
    </row>
    <row r="713" spans="15:15" x14ac:dyDescent="0.3">
      <c r="O713" s="6">
        <v>72</v>
      </c>
    </row>
    <row r="714" spans="15:15" x14ac:dyDescent="0.3">
      <c r="O714" s="6">
        <v>72.099999999999994</v>
      </c>
    </row>
    <row r="715" spans="15:15" x14ac:dyDescent="0.3">
      <c r="O715" s="6">
        <v>72.2</v>
      </c>
    </row>
    <row r="716" spans="15:15" x14ac:dyDescent="0.3">
      <c r="O716" s="6">
        <v>72.3</v>
      </c>
    </row>
    <row r="717" spans="15:15" x14ac:dyDescent="0.3">
      <c r="O717" s="6">
        <v>72.400000000000006</v>
      </c>
    </row>
    <row r="718" spans="15:15" x14ac:dyDescent="0.3">
      <c r="O718" s="6">
        <v>72.5</v>
      </c>
    </row>
    <row r="719" spans="15:15" x14ac:dyDescent="0.3">
      <c r="O719" s="6">
        <v>72.599999999999994</v>
      </c>
    </row>
    <row r="720" spans="15:15" x14ac:dyDescent="0.3">
      <c r="O720" s="6">
        <v>72.7</v>
      </c>
    </row>
    <row r="721" spans="15:15" x14ac:dyDescent="0.3">
      <c r="O721" s="6">
        <v>72.8</v>
      </c>
    </row>
    <row r="722" spans="15:15" x14ac:dyDescent="0.3">
      <c r="O722" s="6">
        <v>72.900000000000006</v>
      </c>
    </row>
    <row r="723" spans="15:15" x14ac:dyDescent="0.3">
      <c r="O723" s="6">
        <v>73</v>
      </c>
    </row>
    <row r="724" spans="15:15" x14ac:dyDescent="0.3">
      <c r="O724" s="6">
        <v>73.099999999999994</v>
      </c>
    </row>
    <row r="725" spans="15:15" x14ac:dyDescent="0.3">
      <c r="O725" s="6">
        <v>73.2</v>
      </c>
    </row>
    <row r="726" spans="15:15" x14ac:dyDescent="0.3">
      <c r="O726" s="6">
        <v>73.3</v>
      </c>
    </row>
    <row r="727" spans="15:15" x14ac:dyDescent="0.3">
      <c r="O727" s="6">
        <v>73.400000000000006</v>
      </c>
    </row>
    <row r="728" spans="15:15" x14ac:dyDescent="0.3">
      <c r="O728" s="6">
        <v>73.5</v>
      </c>
    </row>
    <row r="729" spans="15:15" x14ac:dyDescent="0.3">
      <c r="O729" s="6">
        <v>73.599999999999994</v>
      </c>
    </row>
    <row r="730" spans="15:15" x14ac:dyDescent="0.3">
      <c r="O730" s="6">
        <v>73.7</v>
      </c>
    </row>
    <row r="731" spans="15:15" x14ac:dyDescent="0.3">
      <c r="O731" s="6">
        <v>73.8</v>
      </c>
    </row>
    <row r="732" spans="15:15" x14ac:dyDescent="0.3">
      <c r="O732" s="6">
        <v>73.900000000000006</v>
      </c>
    </row>
    <row r="733" spans="15:15" x14ac:dyDescent="0.3">
      <c r="O733" s="6">
        <v>74</v>
      </c>
    </row>
    <row r="734" spans="15:15" x14ac:dyDescent="0.3">
      <c r="O734" s="6">
        <v>74.099999999999994</v>
      </c>
    </row>
    <row r="735" spans="15:15" x14ac:dyDescent="0.3">
      <c r="O735" s="6">
        <v>74.2</v>
      </c>
    </row>
    <row r="736" spans="15:15" x14ac:dyDescent="0.3">
      <c r="O736" s="6">
        <v>74.3</v>
      </c>
    </row>
    <row r="737" spans="15:15" x14ac:dyDescent="0.3">
      <c r="O737" s="6">
        <v>74.400000000000006</v>
      </c>
    </row>
    <row r="738" spans="15:15" x14ac:dyDescent="0.3">
      <c r="O738" s="6">
        <v>74.5</v>
      </c>
    </row>
    <row r="739" spans="15:15" x14ac:dyDescent="0.3">
      <c r="O739" s="6">
        <v>74.599999999999994</v>
      </c>
    </row>
    <row r="740" spans="15:15" x14ac:dyDescent="0.3">
      <c r="O740" s="6">
        <v>74.7</v>
      </c>
    </row>
    <row r="741" spans="15:15" x14ac:dyDescent="0.3">
      <c r="O741" s="6">
        <v>74.8</v>
      </c>
    </row>
    <row r="742" spans="15:15" x14ac:dyDescent="0.3">
      <c r="O742" s="6">
        <v>74.900000000000006</v>
      </c>
    </row>
    <row r="743" spans="15:15" x14ac:dyDescent="0.3">
      <c r="O743" s="6">
        <v>75</v>
      </c>
    </row>
    <row r="744" spans="15:15" x14ac:dyDescent="0.3">
      <c r="O744" s="6">
        <v>75.099999999999994</v>
      </c>
    </row>
    <row r="745" spans="15:15" x14ac:dyDescent="0.3">
      <c r="O745" s="6">
        <v>75.2</v>
      </c>
    </row>
    <row r="746" spans="15:15" x14ac:dyDescent="0.3">
      <c r="O746" s="6">
        <v>75.3</v>
      </c>
    </row>
    <row r="747" spans="15:15" x14ac:dyDescent="0.3">
      <c r="O747" s="6">
        <v>75.400000000000006</v>
      </c>
    </row>
    <row r="748" spans="15:15" x14ac:dyDescent="0.3">
      <c r="O748" s="6">
        <v>75.5</v>
      </c>
    </row>
    <row r="749" spans="15:15" x14ac:dyDescent="0.3">
      <c r="O749" s="6">
        <v>75.599999999999994</v>
      </c>
    </row>
    <row r="750" spans="15:15" x14ac:dyDescent="0.3">
      <c r="O750" s="6">
        <v>75.7</v>
      </c>
    </row>
    <row r="751" spans="15:15" x14ac:dyDescent="0.3">
      <c r="O751" s="6">
        <v>75.8</v>
      </c>
    </row>
    <row r="752" spans="15:15" x14ac:dyDescent="0.3">
      <c r="O752" s="6">
        <v>75.900000000000006</v>
      </c>
    </row>
    <row r="753" spans="15:15" x14ac:dyDescent="0.3">
      <c r="O753" s="6">
        <v>76</v>
      </c>
    </row>
    <row r="754" spans="15:15" x14ac:dyDescent="0.3">
      <c r="O754" s="6">
        <v>76.099999999999994</v>
      </c>
    </row>
    <row r="755" spans="15:15" x14ac:dyDescent="0.3">
      <c r="O755" s="6">
        <v>76.2</v>
      </c>
    </row>
    <row r="756" spans="15:15" x14ac:dyDescent="0.3">
      <c r="O756" s="6">
        <v>76.3</v>
      </c>
    </row>
    <row r="757" spans="15:15" x14ac:dyDescent="0.3">
      <c r="O757" s="6">
        <v>76.400000000000006</v>
      </c>
    </row>
    <row r="758" spans="15:15" x14ac:dyDescent="0.3">
      <c r="O758" s="6">
        <v>76.5</v>
      </c>
    </row>
    <row r="759" spans="15:15" x14ac:dyDescent="0.3">
      <c r="O759" s="6">
        <v>76.599999999999994</v>
      </c>
    </row>
    <row r="760" spans="15:15" x14ac:dyDescent="0.3">
      <c r="O760" s="6">
        <v>76.7</v>
      </c>
    </row>
    <row r="761" spans="15:15" x14ac:dyDescent="0.3">
      <c r="O761" s="6">
        <v>76.8</v>
      </c>
    </row>
    <row r="762" spans="15:15" x14ac:dyDescent="0.3">
      <c r="O762" s="6">
        <v>76.900000000000006</v>
      </c>
    </row>
    <row r="763" spans="15:15" x14ac:dyDescent="0.3">
      <c r="O763" s="6">
        <v>77</v>
      </c>
    </row>
    <row r="764" spans="15:15" x14ac:dyDescent="0.3">
      <c r="O764" s="6">
        <v>77.099999999999994</v>
      </c>
    </row>
    <row r="765" spans="15:15" x14ac:dyDescent="0.3">
      <c r="O765" s="6">
        <v>77.2</v>
      </c>
    </row>
    <row r="766" spans="15:15" x14ac:dyDescent="0.3">
      <c r="O766" s="6">
        <v>77.3</v>
      </c>
    </row>
    <row r="767" spans="15:15" x14ac:dyDescent="0.3">
      <c r="O767" s="6">
        <v>77.400000000000006</v>
      </c>
    </row>
    <row r="768" spans="15:15" x14ac:dyDescent="0.3">
      <c r="O768" s="6">
        <v>77.5</v>
      </c>
    </row>
    <row r="769" spans="15:15" x14ac:dyDescent="0.3">
      <c r="O769" s="6">
        <v>77.599999999999994</v>
      </c>
    </row>
    <row r="770" spans="15:15" x14ac:dyDescent="0.3">
      <c r="O770" s="6">
        <v>77.7</v>
      </c>
    </row>
    <row r="771" spans="15:15" x14ac:dyDescent="0.3">
      <c r="O771" s="6">
        <v>77.8</v>
      </c>
    </row>
    <row r="772" spans="15:15" x14ac:dyDescent="0.3">
      <c r="O772" s="6">
        <v>77.900000000000006</v>
      </c>
    </row>
    <row r="773" spans="15:15" x14ac:dyDescent="0.3">
      <c r="O773" s="6">
        <v>78</v>
      </c>
    </row>
    <row r="774" spans="15:15" x14ac:dyDescent="0.3">
      <c r="O774" s="6">
        <v>78.099999999999994</v>
      </c>
    </row>
    <row r="775" spans="15:15" x14ac:dyDescent="0.3">
      <c r="O775" s="6">
        <v>78.2</v>
      </c>
    </row>
    <row r="776" spans="15:15" x14ac:dyDescent="0.3">
      <c r="O776" s="6">
        <v>78.3</v>
      </c>
    </row>
    <row r="777" spans="15:15" x14ac:dyDescent="0.3">
      <c r="O777" s="6">
        <v>78.400000000000006</v>
      </c>
    </row>
    <row r="778" spans="15:15" x14ac:dyDescent="0.3">
      <c r="O778" s="6">
        <v>78.5</v>
      </c>
    </row>
    <row r="779" spans="15:15" x14ac:dyDescent="0.3">
      <c r="O779" s="6">
        <v>78.599999999999994</v>
      </c>
    </row>
    <row r="780" spans="15:15" x14ac:dyDescent="0.3">
      <c r="O780" s="6">
        <v>78.7</v>
      </c>
    </row>
    <row r="781" spans="15:15" x14ac:dyDescent="0.3">
      <c r="O781" s="6">
        <v>78.8</v>
      </c>
    </row>
    <row r="782" spans="15:15" x14ac:dyDescent="0.3">
      <c r="O782" s="6">
        <v>78.900000000000006</v>
      </c>
    </row>
    <row r="783" spans="15:15" x14ac:dyDescent="0.3">
      <c r="O783" s="6">
        <v>79</v>
      </c>
    </row>
    <row r="784" spans="15:15" x14ac:dyDescent="0.3">
      <c r="O784" s="6">
        <v>79.099999999999994</v>
      </c>
    </row>
    <row r="785" spans="15:15" x14ac:dyDescent="0.3">
      <c r="O785" s="6">
        <v>79.2</v>
      </c>
    </row>
    <row r="786" spans="15:15" x14ac:dyDescent="0.3">
      <c r="O786" s="6">
        <v>79.3</v>
      </c>
    </row>
    <row r="787" spans="15:15" x14ac:dyDescent="0.3">
      <c r="O787" s="6">
        <v>79.400000000000006</v>
      </c>
    </row>
    <row r="788" spans="15:15" x14ac:dyDescent="0.3">
      <c r="O788" s="6">
        <v>79.5</v>
      </c>
    </row>
    <row r="789" spans="15:15" x14ac:dyDescent="0.3">
      <c r="O789" s="6">
        <v>79.599999999999994</v>
      </c>
    </row>
    <row r="790" spans="15:15" x14ac:dyDescent="0.3">
      <c r="O790" s="6">
        <v>79.7</v>
      </c>
    </row>
    <row r="791" spans="15:15" x14ac:dyDescent="0.3">
      <c r="O791" s="6">
        <v>79.8</v>
      </c>
    </row>
    <row r="792" spans="15:15" x14ac:dyDescent="0.3">
      <c r="O792" s="6">
        <v>79.900000000000006</v>
      </c>
    </row>
    <row r="793" spans="15:15" x14ac:dyDescent="0.3">
      <c r="O793" s="6">
        <v>80</v>
      </c>
    </row>
  </sheetData>
  <sheetProtection algorithmName="SHA-512" hashValue="o/LqvmD00nzCO+SVTRdEG76qT4pvQ97Wa0DZJqUa33DVNDZp09xot5lgad4MVMj6EGkv6nwBClMe9kis02kl8g==" saltValue="KFwWyBeby2eU8yF7ChJIww==" spinCount="100000" sheet="1" scenarios="1" formatColumns="0"/>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9437-5C32-4DEC-9622-5213840FEB53}">
  <sheetPr codeName="Blad6"/>
  <dimension ref="B3:F43"/>
  <sheetViews>
    <sheetView showGridLines="0" showZeros="0" zoomScaleNormal="100" workbookViewId="0">
      <selection activeCell="D4" sqref="D4"/>
    </sheetView>
  </sheetViews>
  <sheetFormatPr defaultColWidth="9.109375" defaultRowHeight="14.4" x14ac:dyDescent="0.3"/>
  <cols>
    <col min="1" max="1" width="3.5546875" customWidth="1"/>
    <col min="2" max="2" width="3.21875" customWidth="1"/>
    <col min="3" max="3" width="99.109375" customWidth="1"/>
    <col min="4" max="4" width="17.77734375" customWidth="1"/>
    <col min="5" max="5" width="2.21875" customWidth="1"/>
    <col min="6" max="6" width="66.6640625" bestFit="1" customWidth="1"/>
  </cols>
  <sheetData>
    <row r="3" spans="2:6" ht="18.3" customHeight="1" x14ac:dyDescent="0.35">
      <c r="C3" s="3" t="s">
        <v>11</v>
      </c>
      <c r="D3" s="5" t="s">
        <v>71</v>
      </c>
    </row>
    <row r="4" spans="2:6" s="23" customFormat="1" ht="14.4" customHeight="1" x14ac:dyDescent="0.3">
      <c r="B4" s="24" cm="1">
        <f t="array" ref="B4:B24">_xlfn.SEQUENCE(ROWS(C4:C24))</f>
        <v>1</v>
      </c>
      <c r="C4" s="20" t="s">
        <v>27</v>
      </c>
      <c r="D4" s="32"/>
    </row>
    <row r="5" spans="2:6" s="23" customFormat="1" ht="14.4" customHeight="1" x14ac:dyDescent="0.3">
      <c r="B5" s="24">
        <v>2</v>
      </c>
      <c r="C5" s="20" t="s">
        <v>69</v>
      </c>
      <c r="D5" s="32"/>
    </row>
    <row r="6" spans="2:6" s="23" customFormat="1" ht="14.4" customHeight="1" x14ac:dyDescent="0.3">
      <c r="B6" s="24">
        <v>3</v>
      </c>
      <c r="C6" s="20" t="s">
        <v>65</v>
      </c>
      <c r="D6" s="32"/>
    </row>
    <row r="7" spans="2:6" s="23" customFormat="1" ht="14.4" customHeight="1" x14ac:dyDescent="0.3">
      <c r="B7" s="24">
        <v>4</v>
      </c>
      <c r="C7" s="20" t="s">
        <v>70</v>
      </c>
      <c r="D7" s="32"/>
    </row>
    <row r="8" spans="2:6" s="23" customFormat="1" ht="14.4" customHeight="1" x14ac:dyDescent="0.3">
      <c r="B8" s="24">
        <v>5</v>
      </c>
      <c r="C8" s="20" t="s">
        <v>68</v>
      </c>
      <c r="D8" s="35"/>
    </row>
    <row r="9" spans="2:6" s="23" customFormat="1" ht="14.4" customHeight="1" x14ac:dyDescent="0.3">
      <c r="B9" s="24">
        <v>6</v>
      </c>
      <c r="C9" s="20" t="s">
        <v>67</v>
      </c>
      <c r="D9" s="32"/>
    </row>
    <row r="10" spans="2:6" s="23" customFormat="1" ht="14.4" customHeight="1" x14ac:dyDescent="0.3">
      <c r="B10" s="24">
        <v>7</v>
      </c>
      <c r="C10" s="20" t="s">
        <v>36</v>
      </c>
      <c r="D10" s="8" t="s">
        <v>97</v>
      </c>
    </row>
    <row r="11" spans="2:6" s="23" customFormat="1" ht="14.4" customHeight="1" x14ac:dyDescent="0.3">
      <c r="B11" s="24">
        <v>8</v>
      </c>
      <c r="C11" s="20" t="s">
        <v>74</v>
      </c>
      <c r="D11" s="33"/>
      <c r="F11" s="23" t="s">
        <v>79</v>
      </c>
    </row>
    <row r="12" spans="2:6" s="23" customFormat="1" ht="14.4" customHeight="1" x14ac:dyDescent="0.3">
      <c r="B12" s="24">
        <v>9</v>
      </c>
      <c r="C12" s="20" t="s">
        <v>75</v>
      </c>
      <c r="D12" s="33"/>
    </row>
    <row r="13" spans="2:6" s="23" customFormat="1" ht="14.4" customHeight="1" x14ac:dyDescent="0.3">
      <c r="B13" s="24">
        <v>10</v>
      </c>
      <c r="C13" s="20" t="s">
        <v>99</v>
      </c>
      <c r="D13" s="44" t="str">
        <f>IFERROR(D12/D11,"")</f>
        <v/>
      </c>
    </row>
    <row r="14" spans="2:6" s="23" customFormat="1" ht="14.4" customHeight="1" x14ac:dyDescent="0.3">
      <c r="B14" s="24">
        <v>11</v>
      </c>
      <c r="C14" s="20" t="s">
        <v>0</v>
      </c>
      <c r="D14" s="32"/>
      <c r="F14" s="49" t="str">
        <f>IF(AND(OR(D14="slapend",D14="wakend"),D15&gt;0),"Indien een nachtdienst meerdere groepen bedient, neem dan bij vraag 17 een evenredige doorbelasting van deze uren mee.","")</f>
        <v/>
      </c>
    </row>
    <row r="15" spans="2:6" s="23" customFormat="1" ht="14.4" customHeight="1" x14ac:dyDescent="0.3">
      <c r="B15" s="24">
        <v>12</v>
      </c>
      <c r="C15" s="14" t="str">
        <f>IF(OR(D14="geen",$D$14=""),"","Voor hoeveel jeugidgen is deze "&amp;$D$14&amp;" nachtdienst 's nachts verantwoordelijk?")</f>
        <v/>
      </c>
      <c r="D15" s="15"/>
      <c r="F15" s="49"/>
    </row>
    <row r="16" spans="2:6" s="23" customFormat="1" ht="14.4" customHeight="1" x14ac:dyDescent="0.3">
      <c r="B16" s="24">
        <v>13</v>
      </c>
      <c r="C16" s="20" t="s">
        <v>72</v>
      </c>
      <c r="D16" s="32"/>
    </row>
    <row r="17" spans="2:6" s="23" customFormat="1" ht="14.4" customHeight="1" x14ac:dyDescent="0.3">
      <c r="B17" s="24">
        <v>14</v>
      </c>
      <c r="C17" s="20" t="s">
        <v>73</v>
      </c>
      <c r="D17" s="8">
        <f>D16*D12</f>
        <v>0</v>
      </c>
    </row>
    <row r="18" spans="2:6" s="23" customFormat="1" ht="14.4" customHeight="1" x14ac:dyDescent="0.3">
      <c r="B18" s="24">
        <v>15</v>
      </c>
      <c r="C18" s="20" t="str">
        <f>"Welk deel in procenten van deze "&amp;TEXT(D17,"#.###")&amp;" etmalen waren in 2026 IJssellandse jeugdigen?"</f>
        <v>Welk deel in procenten van deze  etmalen waren in 2026 IJssellandse jeugdigen?</v>
      </c>
      <c r="D18" s="34"/>
      <c r="F18" s="25" t="s">
        <v>40</v>
      </c>
    </row>
    <row r="19" spans="2:6" s="23" customFormat="1" ht="14.4" customHeight="1" x14ac:dyDescent="0.3">
      <c r="B19" s="24">
        <v>16</v>
      </c>
      <c r="C19" s="20" t="str">
        <f>"Welk deel in procenten van deze "&amp;TEXT(D18,"#.###")&amp;" etmalen waren in 2026 WLZ-cliënten?"</f>
        <v>Welk deel in procenten van deze  etmalen waren in 2026 WLZ-cliënten?</v>
      </c>
      <c r="D19" s="34"/>
      <c r="F19" s="25"/>
    </row>
    <row r="20" spans="2:6" s="23" customFormat="1" ht="14.4" customHeight="1" x14ac:dyDescent="0.3">
      <c r="B20" s="24">
        <v>17</v>
      </c>
      <c r="C20" s="20" t="str">
        <f>"Aantal netto roosteruren in het hele jaar is ingezet voor de "&amp;TEXT(D16,"#.###")&amp;" openingsdagen in 2025*"</f>
        <v>Aantal netto roosteruren in het hele jaar is ingezet voor de  openingsdagen in 2025*</v>
      </c>
      <c r="D20" s="43"/>
      <c r="E20" s="37" t="s">
        <v>77</v>
      </c>
      <c r="F20" s="36" t="s">
        <v>80</v>
      </c>
    </row>
    <row r="21" spans="2:6" s="23" customFormat="1" ht="14.4" customHeight="1" x14ac:dyDescent="0.3">
      <c r="B21" s="24">
        <v>18</v>
      </c>
      <c r="C21" s="21" t="s">
        <v>78</v>
      </c>
      <c r="D21" s="4" t="str">
        <f>IFERROR(D20/D16,"")</f>
        <v/>
      </c>
      <c r="F21" s="38"/>
    </row>
    <row r="22" spans="2:6" ht="18" x14ac:dyDescent="0.35">
      <c r="B22" s="2">
        <v>19</v>
      </c>
      <c r="C22" s="22" t="s">
        <v>4</v>
      </c>
      <c r="D22" s="19" t="str">
        <f>IFERROR(D20/D17,"")</f>
        <v/>
      </c>
      <c r="F22" s="51" t="s">
        <v>101</v>
      </c>
    </row>
    <row r="23" spans="2:6" ht="18" x14ac:dyDescent="0.35">
      <c r="B23" s="24">
        <v>20</v>
      </c>
      <c r="C23" s="21" t="s">
        <v>100</v>
      </c>
      <c r="D23" s="19" t="str">
        <f>IFERROR(D20/(0.9*D11*D16),"")</f>
        <v/>
      </c>
      <c r="F23" s="51"/>
    </row>
    <row r="24" spans="2:6" x14ac:dyDescent="0.3">
      <c r="B24" s="24">
        <v>21</v>
      </c>
      <c r="C24" s="21" t="s">
        <v>90</v>
      </c>
      <c r="D24" s="41"/>
      <c r="F24" s="13" t="s">
        <v>91</v>
      </c>
    </row>
    <row r="28" spans="2:6" x14ac:dyDescent="0.3">
      <c r="C28" s="1" t="s">
        <v>89</v>
      </c>
    </row>
    <row r="29" spans="2:6" x14ac:dyDescent="0.3">
      <c r="C29" s="12" t="s">
        <v>60</v>
      </c>
    </row>
    <row r="30" spans="2:6" x14ac:dyDescent="0.3">
      <c r="C30" s="12" t="s">
        <v>61</v>
      </c>
    </row>
    <row r="31" spans="2:6" x14ac:dyDescent="0.3">
      <c r="C31" s="12" t="s">
        <v>62</v>
      </c>
    </row>
    <row r="32" spans="2:6" x14ac:dyDescent="0.3">
      <c r="C32" s="12" t="s">
        <v>59</v>
      </c>
    </row>
    <row r="33" spans="3:3" x14ac:dyDescent="0.3">
      <c r="C33" s="12"/>
    </row>
    <row r="34" spans="3:3" x14ac:dyDescent="0.3">
      <c r="C34" s="1" t="s">
        <v>8</v>
      </c>
    </row>
    <row r="35" spans="3:3" x14ac:dyDescent="0.3">
      <c r="C35" s="12" t="s">
        <v>88</v>
      </c>
    </row>
    <row r="36" spans="3:3" x14ac:dyDescent="0.3">
      <c r="C36" s="12" t="s">
        <v>5</v>
      </c>
    </row>
    <row r="37" spans="3:3" x14ac:dyDescent="0.3">
      <c r="C37" s="12" t="s">
        <v>6</v>
      </c>
    </row>
    <row r="38" spans="3:3" x14ac:dyDescent="0.3">
      <c r="C38" s="12" t="s">
        <v>10</v>
      </c>
    </row>
    <row r="39" spans="3:3" x14ac:dyDescent="0.3">
      <c r="C39" s="12" t="s">
        <v>7</v>
      </c>
    </row>
    <row r="41" spans="3:3" x14ac:dyDescent="0.3">
      <c r="C41" s="50"/>
    </row>
    <row r="42" spans="3:3" x14ac:dyDescent="0.3">
      <c r="C42" s="50"/>
    </row>
    <row r="43" spans="3:3" x14ac:dyDescent="0.3">
      <c r="C43" s="50"/>
    </row>
  </sheetData>
  <sheetProtection algorithmName="SHA-512" hashValue="Yiaz2a+DMX9ar5qbqO0n+M44o2VCQYeha8xDQ7Pzhh3t6Ghr/EvYEflaURVII+UPVlhVyujX4lUND7gBinOQLw==" saltValue="3bMPn2YwxRFnKUjV1NMPHg==" spinCount="100000" sheet="1" scenarios="1" formatColumns="0" selectLockedCells="1"/>
  <mergeCells count="3">
    <mergeCell ref="F14:F15"/>
    <mergeCell ref="C41:C43"/>
    <mergeCell ref="F22:F23"/>
  </mergeCells>
  <conditionalFormatting sqref="C15:D15">
    <cfRule type="expression" dxfId="79" priority="8">
      <formula>AND($D$14&lt;&gt;"",$D$14&lt;&gt;"geen")</formula>
    </cfRule>
  </conditionalFormatting>
  <conditionalFormatting sqref="D4:D12 D14 D16:D20">
    <cfRule type="expression" dxfId="78" priority="9">
      <formula>D4=""</formula>
    </cfRule>
  </conditionalFormatting>
  <conditionalFormatting sqref="D13">
    <cfRule type="expression" dxfId="77" priority="1">
      <formula>$F$21&lt;&gt;""</formula>
    </cfRule>
  </conditionalFormatting>
  <conditionalFormatting sqref="D15">
    <cfRule type="expression" dxfId="76" priority="5">
      <formula>D15&lt;&gt;""</formula>
    </cfRule>
    <cfRule type="expression" dxfId="75" priority="7">
      <formula>AND(AND($D$14&lt;&gt;"",D14&lt;&gt;"geen"),$D$15="")</formula>
    </cfRule>
  </conditionalFormatting>
  <conditionalFormatting sqref="D21">
    <cfRule type="expression" dxfId="74" priority="10">
      <formula>$F$21&lt;&gt;""</formula>
    </cfRule>
  </conditionalFormatting>
  <conditionalFormatting sqref="D24">
    <cfRule type="expression" dxfId="73" priority="4">
      <formula>D24=""</formula>
    </cfRule>
  </conditionalFormatting>
  <conditionalFormatting sqref="F21">
    <cfRule type="expression" dxfId="72" priority="6">
      <formula>$F$21&lt;&gt;""</formula>
    </cfRule>
  </conditionalFormatting>
  <dataValidations count="5">
    <dataValidation type="list" allowBlank="1" showInputMessage="1" showErrorMessage="1" sqref="D11:D12" xr:uid="{797C0FF3-7186-4E8B-ADCD-044737FDFE71}">
      <formula1>bez</formula1>
    </dataValidation>
    <dataValidation type="list" allowBlank="1" showInputMessage="1" showErrorMessage="1" sqref="D15" xr:uid="{94954DC1-269F-4DA7-BB11-DFB9AF7DB24E}">
      <formula1>cap</formula1>
    </dataValidation>
    <dataValidation type="list" allowBlank="1" showInputMessage="1" showErrorMessage="1" sqref="D14" xr:uid="{D1196321-5A7A-45E5-98CE-D7F3EB917CF6}">
      <formula1>nacht</formula1>
    </dataValidation>
    <dataValidation type="list" allowBlank="1" showInputMessage="1" showErrorMessage="1" sqref="D11:D12" xr:uid="{A6CB1B46-67FA-46B0-9689-6A9AE6D125C9}">
      <formula1>ja</formula1>
    </dataValidation>
    <dataValidation type="custom" allowBlank="1" showInputMessage="1" showErrorMessage="1" errorTitle="Postcode format" error="Alleen invoer in het format 1234 AA (met spatie en hoofdletters) is mogelijk." sqref="D8" xr:uid="{4133C10A-9633-4100-800E-33B8E17BAC9C}">
      <formula1>AND(   ISNUMBER(VALUE(LEFT($D$8,4))),   LEN($D$8)=7,   MID($D$8,5,1)=" ",   CODE(MID($D$8,6,1))&gt;=65,   CODE(MID($D$8,6,1))&lt;=90,   CODE(MID($D$8,7,1))&gt;=65,   CODE(MID($D$8,7,1))&lt;=90 )</formula1>
    </dataValidation>
  </dataValidations>
  <pageMargins left="0.7" right="0.7" top="0.75" bottom="0.75" header="0.3" footer="0.3"/>
  <pageSetup paperSize="9" scale="86"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711DD-32DE-4C29-9473-48EDBCE8C3C8}">
  <sheetPr codeName="Blad7"/>
  <dimension ref="B3:F43"/>
  <sheetViews>
    <sheetView showGridLines="0" showZeros="0" zoomScaleNormal="100" workbookViewId="0">
      <selection activeCell="D4" sqref="D4"/>
    </sheetView>
  </sheetViews>
  <sheetFormatPr defaultColWidth="9.109375" defaultRowHeight="14.4" x14ac:dyDescent="0.3"/>
  <cols>
    <col min="1" max="1" width="3.5546875" customWidth="1"/>
    <col min="2" max="2" width="3.21875" customWidth="1"/>
    <col min="3" max="3" width="99.109375" customWidth="1"/>
    <col min="4" max="4" width="17.77734375" customWidth="1"/>
    <col min="5" max="5" width="2.21875" customWidth="1"/>
    <col min="6" max="6" width="66.6640625" bestFit="1" customWidth="1"/>
  </cols>
  <sheetData>
    <row r="3" spans="2:6" ht="18.3" customHeight="1" x14ac:dyDescent="0.35">
      <c r="C3" s="3" t="s">
        <v>11</v>
      </c>
      <c r="D3" s="5" t="s">
        <v>71</v>
      </c>
    </row>
    <row r="4" spans="2:6" s="23" customFormat="1" ht="14.4" customHeight="1" x14ac:dyDescent="0.3">
      <c r="B4" s="24" cm="1">
        <f t="array" ref="B4:B24">_xlfn.SEQUENCE(ROWS(C4:C24))</f>
        <v>1</v>
      </c>
      <c r="C4" s="20" t="s">
        <v>27</v>
      </c>
      <c r="D4" s="32"/>
    </row>
    <row r="5" spans="2:6" s="23" customFormat="1" ht="14.4" customHeight="1" x14ac:dyDescent="0.3">
      <c r="B5" s="24">
        <v>2</v>
      </c>
      <c r="C5" s="20" t="s">
        <v>69</v>
      </c>
      <c r="D5" s="32"/>
    </row>
    <row r="6" spans="2:6" s="23" customFormat="1" ht="14.4" customHeight="1" x14ac:dyDescent="0.3">
      <c r="B6" s="24">
        <v>3</v>
      </c>
      <c r="C6" s="20" t="s">
        <v>65</v>
      </c>
      <c r="D6" s="32"/>
    </row>
    <row r="7" spans="2:6" s="23" customFormat="1" ht="14.4" customHeight="1" x14ac:dyDescent="0.3">
      <c r="B7" s="24">
        <v>4</v>
      </c>
      <c r="C7" s="20" t="s">
        <v>70</v>
      </c>
      <c r="D7" s="32"/>
    </row>
    <row r="8" spans="2:6" s="23" customFormat="1" ht="14.4" customHeight="1" x14ac:dyDescent="0.3">
      <c r="B8" s="24">
        <v>5</v>
      </c>
      <c r="C8" s="20" t="s">
        <v>68</v>
      </c>
      <c r="D8" s="35"/>
    </row>
    <row r="9" spans="2:6" s="23" customFormat="1" ht="14.4" customHeight="1" x14ac:dyDescent="0.3">
      <c r="B9" s="24">
        <v>6</v>
      </c>
      <c r="C9" s="20" t="s">
        <v>67</v>
      </c>
      <c r="D9" s="32"/>
    </row>
    <row r="10" spans="2:6" s="23" customFormat="1" ht="14.4" customHeight="1" x14ac:dyDescent="0.3">
      <c r="B10" s="24">
        <v>7</v>
      </c>
      <c r="C10" s="20" t="s">
        <v>36</v>
      </c>
      <c r="D10" s="8" t="s">
        <v>97</v>
      </c>
    </row>
    <row r="11" spans="2:6" s="23" customFormat="1" ht="14.4" customHeight="1" x14ac:dyDescent="0.3">
      <c r="B11" s="24">
        <v>8</v>
      </c>
      <c r="C11" s="20" t="s">
        <v>74</v>
      </c>
      <c r="D11" s="33"/>
      <c r="F11" s="23" t="s">
        <v>79</v>
      </c>
    </row>
    <row r="12" spans="2:6" s="23" customFormat="1" ht="14.4" customHeight="1" x14ac:dyDescent="0.3">
      <c r="B12" s="24">
        <v>9</v>
      </c>
      <c r="C12" s="20" t="s">
        <v>75</v>
      </c>
      <c r="D12" s="33"/>
    </row>
    <row r="13" spans="2:6" s="23" customFormat="1" ht="14.4" customHeight="1" x14ac:dyDescent="0.3">
      <c r="B13" s="24">
        <v>10</v>
      </c>
      <c r="C13" s="20" t="s">
        <v>99</v>
      </c>
      <c r="D13" s="44" t="str">
        <f>IFERROR(D12/D11,"")</f>
        <v/>
      </c>
    </row>
    <row r="14" spans="2:6" s="23" customFormat="1" ht="14.4" customHeight="1" x14ac:dyDescent="0.3">
      <c r="B14" s="24">
        <v>11</v>
      </c>
      <c r="C14" s="20" t="s">
        <v>0</v>
      </c>
      <c r="D14" s="32"/>
      <c r="F14" s="49" t="str">
        <f>IF(AND(OR(D14="slapend",D14="wakend"),D15&gt;0),"Indien een nachtdienst meerdere groepen bedient, neem dan bij vraag 17 een evenredige doorbelasting van deze uren mee.","")</f>
        <v/>
      </c>
    </row>
    <row r="15" spans="2:6" s="23" customFormat="1" ht="14.4" customHeight="1" x14ac:dyDescent="0.3">
      <c r="B15" s="24">
        <v>12</v>
      </c>
      <c r="C15" s="14" t="str">
        <f>IF(OR(D14="geen",$D$14=""),"","Voor hoeveel jeugidgen is deze "&amp;$D$14&amp;" nachtdienst 's nachts verantwoordelijk?")</f>
        <v/>
      </c>
      <c r="D15" s="15"/>
      <c r="F15" s="49"/>
    </row>
    <row r="16" spans="2:6" s="23" customFormat="1" ht="14.4" customHeight="1" x14ac:dyDescent="0.3">
      <c r="B16" s="24">
        <v>13</v>
      </c>
      <c r="C16" s="20" t="s">
        <v>72</v>
      </c>
      <c r="D16" s="32"/>
    </row>
    <row r="17" spans="2:6" s="23" customFormat="1" ht="14.4" customHeight="1" x14ac:dyDescent="0.3">
      <c r="B17" s="24">
        <v>14</v>
      </c>
      <c r="C17" s="20" t="s">
        <v>73</v>
      </c>
      <c r="D17" s="8">
        <f>D16*D12</f>
        <v>0</v>
      </c>
    </row>
    <row r="18" spans="2:6" s="23" customFormat="1" ht="14.4" customHeight="1" x14ac:dyDescent="0.3">
      <c r="B18" s="24">
        <v>15</v>
      </c>
      <c r="C18" s="20" t="str">
        <f>"Welk deel in procenten van deze "&amp;TEXT(D17,"#.###")&amp;" etmalen waren in 2026 IJssellandse jeugdigen?"</f>
        <v>Welk deel in procenten van deze  etmalen waren in 2026 IJssellandse jeugdigen?</v>
      </c>
      <c r="D18" s="34"/>
      <c r="F18" s="25" t="s">
        <v>40</v>
      </c>
    </row>
    <row r="19" spans="2:6" s="23" customFormat="1" ht="14.4" customHeight="1" x14ac:dyDescent="0.3">
      <c r="B19" s="24">
        <v>16</v>
      </c>
      <c r="C19" s="20" t="str">
        <f>"Welk deel in procenten van deze "&amp;TEXT(D18,"#.###")&amp;" etmalen waren in 2026 WLZ-cliënten?"</f>
        <v>Welk deel in procenten van deze  etmalen waren in 2026 WLZ-cliënten?</v>
      </c>
      <c r="D19" s="34"/>
      <c r="F19" s="25"/>
    </row>
    <row r="20" spans="2:6" s="23" customFormat="1" ht="14.4" customHeight="1" x14ac:dyDescent="0.3">
      <c r="B20" s="24">
        <v>17</v>
      </c>
      <c r="C20" s="20" t="str">
        <f>"Aantal netto roosteruren in het hele jaar is ingezet voor de "&amp;TEXT(D16,"#.###")&amp;" openingsdagen in 2025*"</f>
        <v>Aantal netto roosteruren in het hele jaar is ingezet voor de  openingsdagen in 2025*</v>
      </c>
      <c r="D20" s="43"/>
      <c r="E20" s="37" t="s">
        <v>77</v>
      </c>
      <c r="F20" s="36" t="s">
        <v>80</v>
      </c>
    </row>
    <row r="21" spans="2:6" s="23" customFormat="1" ht="14.4" customHeight="1" x14ac:dyDescent="0.3">
      <c r="B21" s="24">
        <v>18</v>
      </c>
      <c r="C21" s="21" t="s">
        <v>78</v>
      </c>
      <c r="D21" s="4" t="str">
        <f>IFERROR(D20/D16,"")</f>
        <v/>
      </c>
      <c r="F21" s="38"/>
    </row>
    <row r="22" spans="2:6" ht="18" x14ac:dyDescent="0.35">
      <c r="B22" s="2">
        <v>19</v>
      </c>
      <c r="C22" s="22" t="s">
        <v>4</v>
      </c>
      <c r="D22" s="19" t="str">
        <f>IFERROR(D20/D17,"")</f>
        <v/>
      </c>
      <c r="F22" s="51" t="s">
        <v>101</v>
      </c>
    </row>
    <row r="23" spans="2:6" ht="18" x14ac:dyDescent="0.35">
      <c r="B23" s="24">
        <v>20</v>
      </c>
      <c r="C23" s="21" t="s">
        <v>100</v>
      </c>
      <c r="D23" s="19" t="str">
        <f>IFERROR(D20/(0.9*D11*D16),"")</f>
        <v/>
      </c>
      <c r="F23" s="51"/>
    </row>
    <row r="24" spans="2:6" x14ac:dyDescent="0.3">
      <c r="B24" s="24">
        <v>21</v>
      </c>
      <c r="C24" s="21" t="s">
        <v>90</v>
      </c>
      <c r="D24" s="41"/>
      <c r="F24" s="13" t="s">
        <v>91</v>
      </c>
    </row>
    <row r="28" spans="2:6" x14ac:dyDescent="0.3">
      <c r="C28" s="1" t="s">
        <v>89</v>
      </c>
    </row>
    <row r="29" spans="2:6" x14ac:dyDescent="0.3">
      <c r="C29" s="12" t="s">
        <v>60</v>
      </c>
    </row>
    <row r="30" spans="2:6" x14ac:dyDescent="0.3">
      <c r="C30" s="12" t="s">
        <v>61</v>
      </c>
    </row>
    <row r="31" spans="2:6" x14ac:dyDescent="0.3">
      <c r="C31" s="12" t="s">
        <v>62</v>
      </c>
    </row>
    <row r="32" spans="2:6" x14ac:dyDescent="0.3">
      <c r="C32" s="12" t="s">
        <v>59</v>
      </c>
    </row>
    <row r="33" spans="3:3" x14ac:dyDescent="0.3">
      <c r="C33" s="12"/>
    </row>
    <row r="34" spans="3:3" x14ac:dyDescent="0.3">
      <c r="C34" s="1" t="s">
        <v>8</v>
      </c>
    </row>
    <row r="35" spans="3:3" x14ac:dyDescent="0.3">
      <c r="C35" s="12" t="s">
        <v>88</v>
      </c>
    </row>
    <row r="36" spans="3:3" x14ac:dyDescent="0.3">
      <c r="C36" s="12" t="s">
        <v>5</v>
      </c>
    </row>
    <row r="37" spans="3:3" x14ac:dyDescent="0.3">
      <c r="C37" s="12" t="s">
        <v>6</v>
      </c>
    </row>
    <row r="38" spans="3:3" x14ac:dyDescent="0.3">
      <c r="C38" s="12" t="s">
        <v>10</v>
      </c>
    </row>
    <row r="39" spans="3:3" x14ac:dyDescent="0.3">
      <c r="C39" s="12" t="s">
        <v>7</v>
      </c>
    </row>
    <row r="41" spans="3:3" x14ac:dyDescent="0.3">
      <c r="C41" s="50"/>
    </row>
    <row r="42" spans="3:3" x14ac:dyDescent="0.3">
      <c r="C42" s="50"/>
    </row>
    <row r="43" spans="3:3" x14ac:dyDescent="0.3">
      <c r="C43" s="50"/>
    </row>
  </sheetData>
  <sheetProtection algorithmName="SHA-512" hashValue="TB2ayqMvO9sxBZ+2tXEJbvCpGUlNw37cyaiyUDgr46Yj9IEAOq/w+bugO9x51+xwf+Y8MBmsrFZSzeVvpMCmrA==" saltValue="R5JouyJ0wJl638P+kjHM2Q==" spinCount="100000" sheet="1" scenarios="1" formatColumns="0" selectLockedCells="1"/>
  <mergeCells count="3">
    <mergeCell ref="C41:C43"/>
    <mergeCell ref="F14:F15"/>
    <mergeCell ref="F22:F23"/>
  </mergeCells>
  <conditionalFormatting sqref="C15:D15">
    <cfRule type="expression" dxfId="71" priority="8">
      <formula>AND($D$14&lt;&gt;"",$D$14&lt;&gt;"geen")</formula>
    </cfRule>
  </conditionalFormatting>
  <conditionalFormatting sqref="D4:D12 D14 D16:D20">
    <cfRule type="expression" dxfId="70" priority="9">
      <formula>D4=""</formula>
    </cfRule>
  </conditionalFormatting>
  <conditionalFormatting sqref="D13">
    <cfRule type="expression" dxfId="69" priority="1">
      <formula>$F$21&lt;&gt;""</formula>
    </cfRule>
  </conditionalFormatting>
  <conditionalFormatting sqref="D15">
    <cfRule type="expression" dxfId="68" priority="5">
      <formula>D15&lt;&gt;""</formula>
    </cfRule>
    <cfRule type="expression" dxfId="67" priority="7">
      <formula>AND(AND($D$14&lt;&gt;"",D14&lt;&gt;"geen"),$D$15="")</formula>
    </cfRule>
  </conditionalFormatting>
  <conditionalFormatting sqref="D21">
    <cfRule type="expression" dxfId="66" priority="10">
      <formula>$F$21&lt;&gt;""</formula>
    </cfRule>
  </conditionalFormatting>
  <conditionalFormatting sqref="D24">
    <cfRule type="expression" dxfId="65" priority="4">
      <formula>D24=""</formula>
    </cfRule>
  </conditionalFormatting>
  <conditionalFormatting sqref="F21">
    <cfRule type="expression" dxfId="64" priority="6">
      <formula>$F$21&lt;&gt;""</formula>
    </cfRule>
  </conditionalFormatting>
  <dataValidations count="5">
    <dataValidation type="custom" allowBlank="1" showInputMessage="1" showErrorMessage="1" errorTitle="Postcode format" error="Alleen invoer in het format 1234 AA (met spatie en hoofdletters) is mogelijk." sqref="D8" xr:uid="{85CC973E-CBE4-49EB-810C-9E7508820368}">
      <formula1>AND(   ISNUMBER(VALUE(LEFT($D$8,4))),   LEN($D$8)=7,   MID($D$8,5,1)=" ",   CODE(MID($D$8,6,1))&gt;=65,   CODE(MID($D$8,6,1))&lt;=90,   CODE(MID($D$8,7,1))&gt;=65,   CODE(MID($D$8,7,1))&lt;=90 )</formula1>
    </dataValidation>
    <dataValidation type="list" allowBlank="1" showInputMessage="1" showErrorMessage="1" sqref="D11:D12" xr:uid="{6D7B7782-AC22-41E2-8FF4-4F203F531F90}">
      <formula1>ja</formula1>
    </dataValidation>
    <dataValidation type="list" allowBlank="1" showInputMessage="1" showErrorMessage="1" sqref="D14" xr:uid="{73825FD5-43C9-4B43-B4A9-6C3FF060976F}">
      <formula1>nacht</formula1>
    </dataValidation>
    <dataValidation type="list" allowBlank="1" showInputMessage="1" showErrorMessage="1" sqref="D15" xr:uid="{B1649CA0-BF6E-43C0-A215-0EADB5930F76}">
      <formula1>cap</formula1>
    </dataValidation>
    <dataValidation type="list" allowBlank="1" showInputMessage="1" showErrorMessage="1" sqref="D11:D12" xr:uid="{77914D81-15AB-4137-8186-E5BB1B9FAE52}">
      <formula1>bez</formula1>
    </dataValidation>
  </dataValidations>
  <pageMargins left="0.7" right="0.7" top="0.75" bottom="0.75" header="0.3" footer="0.3"/>
  <pageSetup paperSize="9" scale="86"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7B9E-1F7A-4E0F-9231-64E5DEC766D6}">
  <sheetPr codeName="Blad8"/>
  <dimension ref="B3:F43"/>
  <sheetViews>
    <sheetView showGridLines="0" showZeros="0" zoomScaleNormal="100" workbookViewId="0">
      <selection activeCell="D4" sqref="D4"/>
    </sheetView>
  </sheetViews>
  <sheetFormatPr defaultColWidth="9.109375" defaultRowHeight="14.4" x14ac:dyDescent="0.3"/>
  <cols>
    <col min="1" max="1" width="3.5546875" customWidth="1"/>
    <col min="2" max="2" width="3.21875" customWidth="1"/>
    <col min="3" max="3" width="99.109375" customWidth="1"/>
    <col min="4" max="4" width="17.77734375" customWidth="1"/>
    <col min="5" max="5" width="2.21875" customWidth="1"/>
    <col min="6" max="6" width="66.6640625" bestFit="1" customWidth="1"/>
  </cols>
  <sheetData>
    <row r="3" spans="2:6" ht="18.3" customHeight="1" x14ac:dyDescent="0.35">
      <c r="C3" s="3" t="s">
        <v>11</v>
      </c>
      <c r="D3" s="5" t="s">
        <v>71</v>
      </c>
    </row>
    <row r="4" spans="2:6" s="23" customFormat="1" ht="14.4" customHeight="1" x14ac:dyDescent="0.3">
      <c r="B4" s="24" cm="1">
        <f t="array" ref="B4:B24">_xlfn.SEQUENCE(ROWS(C4:C24))</f>
        <v>1</v>
      </c>
      <c r="C4" s="20" t="s">
        <v>27</v>
      </c>
      <c r="D4" s="32"/>
    </row>
    <row r="5" spans="2:6" s="23" customFormat="1" ht="14.4" customHeight="1" x14ac:dyDescent="0.3">
      <c r="B5" s="24">
        <v>2</v>
      </c>
      <c r="C5" s="20" t="s">
        <v>69</v>
      </c>
      <c r="D5" s="32"/>
    </row>
    <row r="6" spans="2:6" s="23" customFormat="1" ht="14.4" customHeight="1" x14ac:dyDescent="0.3">
      <c r="B6" s="24">
        <v>3</v>
      </c>
      <c r="C6" s="20" t="s">
        <v>65</v>
      </c>
      <c r="D6" s="32"/>
    </row>
    <row r="7" spans="2:6" s="23" customFormat="1" ht="14.4" customHeight="1" x14ac:dyDescent="0.3">
      <c r="B7" s="24">
        <v>4</v>
      </c>
      <c r="C7" s="20" t="s">
        <v>70</v>
      </c>
      <c r="D7" s="32"/>
    </row>
    <row r="8" spans="2:6" s="23" customFormat="1" ht="14.4" customHeight="1" x14ac:dyDescent="0.3">
      <c r="B8" s="24">
        <v>5</v>
      </c>
      <c r="C8" s="20" t="s">
        <v>68</v>
      </c>
      <c r="D8" s="35"/>
    </row>
    <row r="9" spans="2:6" s="23" customFormat="1" ht="14.4" customHeight="1" x14ac:dyDescent="0.3">
      <c r="B9" s="24">
        <v>6</v>
      </c>
      <c r="C9" s="20" t="s">
        <v>67</v>
      </c>
      <c r="D9" s="32"/>
    </row>
    <row r="10" spans="2:6" s="23" customFormat="1" ht="14.4" customHeight="1" x14ac:dyDescent="0.3">
      <c r="B10" s="24">
        <v>7</v>
      </c>
      <c r="C10" s="20" t="s">
        <v>36</v>
      </c>
      <c r="D10" s="8" t="s">
        <v>97</v>
      </c>
    </row>
    <row r="11" spans="2:6" s="23" customFormat="1" ht="14.4" customHeight="1" x14ac:dyDescent="0.3">
      <c r="B11" s="24">
        <v>8</v>
      </c>
      <c r="C11" s="20" t="s">
        <v>74</v>
      </c>
      <c r="D11" s="33"/>
      <c r="F11" s="23" t="s">
        <v>79</v>
      </c>
    </row>
    <row r="12" spans="2:6" s="23" customFormat="1" ht="14.4" customHeight="1" x14ac:dyDescent="0.3">
      <c r="B12" s="24">
        <v>9</v>
      </c>
      <c r="C12" s="20" t="s">
        <v>75</v>
      </c>
      <c r="D12" s="33"/>
    </row>
    <row r="13" spans="2:6" s="23" customFormat="1" ht="14.4" customHeight="1" x14ac:dyDescent="0.3">
      <c r="B13" s="24">
        <v>10</v>
      </c>
      <c r="C13" s="20" t="s">
        <v>99</v>
      </c>
      <c r="D13" s="44" t="str">
        <f>IFERROR(D12/D11,"")</f>
        <v/>
      </c>
    </row>
    <row r="14" spans="2:6" s="23" customFormat="1" ht="14.4" customHeight="1" x14ac:dyDescent="0.3">
      <c r="B14" s="24">
        <v>11</v>
      </c>
      <c r="C14" s="20" t="s">
        <v>0</v>
      </c>
      <c r="D14" s="32"/>
      <c r="F14" s="49" t="str">
        <f>IF(AND(OR(D14="slapend",D14="wakend"),D15&gt;0),"Indien een nachtdienst meerdere groepen bedient, neem dan bij vraag 17 een evenredige doorbelasting van deze uren mee.","")</f>
        <v/>
      </c>
    </row>
    <row r="15" spans="2:6" s="23" customFormat="1" ht="14.4" customHeight="1" x14ac:dyDescent="0.3">
      <c r="B15" s="24">
        <v>12</v>
      </c>
      <c r="C15" s="14" t="str">
        <f>IF(OR(D14="geen",$D$14=""),"","Voor hoeveel jeugidgen is deze "&amp;$D$14&amp;" nachtdienst 's nachts verantwoordelijk?")</f>
        <v/>
      </c>
      <c r="D15" s="15"/>
      <c r="F15" s="49"/>
    </row>
    <row r="16" spans="2:6" s="23" customFormat="1" ht="14.4" customHeight="1" x14ac:dyDescent="0.3">
      <c r="B16" s="24">
        <v>13</v>
      </c>
      <c r="C16" s="20" t="s">
        <v>72</v>
      </c>
      <c r="D16" s="32"/>
    </row>
    <row r="17" spans="2:6" s="23" customFormat="1" ht="14.4" customHeight="1" x14ac:dyDescent="0.3">
      <c r="B17" s="24">
        <v>14</v>
      </c>
      <c r="C17" s="20" t="s">
        <v>73</v>
      </c>
      <c r="D17" s="8">
        <f>D16*D12</f>
        <v>0</v>
      </c>
    </row>
    <row r="18" spans="2:6" s="23" customFormat="1" ht="14.4" customHeight="1" x14ac:dyDescent="0.3">
      <c r="B18" s="24">
        <v>15</v>
      </c>
      <c r="C18" s="20" t="str">
        <f>"Welk deel in procenten van deze "&amp;TEXT(D17,"#.###")&amp;" etmalen waren in 2026 IJssellandse jeugdigen?"</f>
        <v>Welk deel in procenten van deze  etmalen waren in 2026 IJssellandse jeugdigen?</v>
      </c>
      <c r="D18" s="34"/>
      <c r="F18" s="25" t="s">
        <v>40</v>
      </c>
    </row>
    <row r="19" spans="2:6" s="23" customFormat="1" ht="14.4" customHeight="1" x14ac:dyDescent="0.3">
      <c r="B19" s="24">
        <v>16</v>
      </c>
      <c r="C19" s="20" t="str">
        <f>"Welk deel in procenten van deze "&amp;TEXT(D18,"#.###")&amp;" etmalen waren in 2026 WLZ-cliënten?"</f>
        <v>Welk deel in procenten van deze  etmalen waren in 2026 WLZ-cliënten?</v>
      </c>
      <c r="D19" s="34"/>
      <c r="F19" s="25"/>
    </row>
    <row r="20" spans="2:6" s="23" customFormat="1" ht="14.4" customHeight="1" x14ac:dyDescent="0.3">
      <c r="B20" s="24">
        <v>17</v>
      </c>
      <c r="C20" s="20" t="str">
        <f>"Aantal netto roosteruren in het hele jaar is ingezet voor de "&amp;TEXT(D16,"#.###")&amp;" openingsdagen in 2025*"</f>
        <v>Aantal netto roosteruren in het hele jaar is ingezet voor de  openingsdagen in 2025*</v>
      </c>
      <c r="D20" s="43"/>
      <c r="E20" s="37" t="s">
        <v>77</v>
      </c>
      <c r="F20" s="36" t="s">
        <v>80</v>
      </c>
    </row>
    <row r="21" spans="2:6" s="23" customFormat="1" ht="14.4" customHeight="1" x14ac:dyDescent="0.3">
      <c r="B21" s="24">
        <v>18</v>
      </c>
      <c r="C21" s="21" t="s">
        <v>78</v>
      </c>
      <c r="D21" s="4" t="str">
        <f>IFERROR(D20/D16,"")</f>
        <v/>
      </c>
      <c r="F21" s="38"/>
    </row>
    <row r="22" spans="2:6" ht="18" x14ac:dyDescent="0.35">
      <c r="B22" s="2">
        <v>19</v>
      </c>
      <c r="C22" s="22" t="s">
        <v>4</v>
      </c>
      <c r="D22" s="19" t="str">
        <f>IFERROR(D20/D17,"")</f>
        <v/>
      </c>
      <c r="F22" s="51" t="s">
        <v>101</v>
      </c>
    </row>
    <row r="23" spans="2:6" ht="18" x14ac:dyDescent="0.35">
      <c r="B23" s="24">
        <v>20</v>
      </c>
      <c r="C23" s="21" t="s">
        <v>100</v>
      </c>
      <c r="D23" s="19" t="str">
        <f>IFERROR(D20/(0.9*D11*D16),"")</f>
        <v/>
      </c>
      <c r="F23" s="51"/>
    </row>
    <row r="24" spans="2:6" x14ac:dyDescent="0.3">
      <c r="B24" s="24">
        <v>21</v>
      </c>
      <c r="C24" s="21" t="s">
        <v>90</v>
      </c>
      <c r="D24" s="41"/>
      <c r="F24" s="13" t="s">
        <v>91</v>
      </c>
    </row>
    <row r="28" spans="2:6" x14ac:dyDescent="0.3">
      <c r="C28" s="1" t="s">
        <v>89</v>
      </c>
    </row>
    <row r="29" spans="2:6" x14ac:dyDescent="0.3">
      <c r="C29" s="12" t="s">
        <v>60</v>
      </c>
    </row>
    <row r="30" spans="2:6" x14ac:dyDescent="0.3">
      <c r="C30" s="12" t="s">
        <v>61</v>
      </c>
    </row>
    <row r="31" spans="2:6" x14ac:dyDescent="0.3">
      <c r="C31" s="12" t="s">
        <v>62</v>
      </c>
    </row>
    <row r="32" spans="2:6" x14ac:dyDescent="0.3">
      <c r="C32" s="12" t="s">
        <v>59</v>
      </c>
    </row>
    <row r="33" spans="3:3" x14ac:dyDescent="0.3">
      <c r="C33" s="12"/>
    </row>
    <row r="34" spans="3:3" x14ac:dyDescent="0.3">
      <c r="C34" s="1" t="s">
        <v>8</v>
      </c>
    </row>
    <row r="35" spans="3:3" x14ac:dyDescent="0.3">
      <c r="C35" s="12" t="s">
        <v>88</v>
      </c>
    </row>
    <row r="36" spans="3:3" x14ac:dyDescent="0.3">
      <c r="C36" s="12" t="s">
        <v>5</v>
      </c>
    </row>
    <row r="37" spans="3:3" x14ac:dyDescent="0.3">
      <c r="C37" s="12" t="s">
        <v>6</v>
      </c>
    </row>
    <row r="38" spans="3:3" x14ac:dyDescent="0.3">
      <c r="C38" s="12" t="s">
        <v>10</v>
      </c>
    </row>
    <row r="39" spans="3:3" x14ac:dyDescent="0.3">
      <c r="C39" s="12" t="s">
        <v>7</v>
      </c>
    </row>
    <row r="41" spans="3:3" x14ac:dyDescent="0.3">
      <c r="C41" s="50"/>
    </row>
    <row r="42" spans="3:3" x14ac:dyDescent="0.3">
      <c r="C42" s="50"/>
    </row>
    <row r="43" spans="3:3" x14ac:dyDescent="0.3">
      <c r="C43" s="50"/>
    </row>
  </sheetData>
  <sheetProtection algorithmName="SHA-512" hashValue="DU8G1UwCREmGTImln5wuCsRcyTFU0EcbUeR7cFfh5uhLeQA5AZ+lGzGw0Hxc3wDEIHbFiHPLLIYbLT090LEqkQ==" saltValue="r/GqFJvjC4mTBM2sYicqCg==" spinCount="100000" sheet="1" scenarios="1" formatColumns="0" selectLockedCells="1"/>
  <mergeCells count="3">
    <mergeCell ref="C41:C43"/>
    <mergeCell ref="F14:F15"/>
    <mergeCell ref="F22:F23"/>
  </mergeCells>
  <conditionalFormatting sqref="C15:D15">
    <cfRule type="expression" dxfId="63" priority="8">
      <formula>AND($D$14&lt;&gt;"",$D$14&lt;&gt;"geen")</formula>
    </cfRule>
  </conditionalFormatting>
  <conditionalFormatting sqref="D4:D12 D14 D16:D20">
    <cfRule type="expression" dxfId="62" priority="9">
      <formula>D4=""</formula>
    </cfRule>
  </conditionalFormatting>
  <conditionalFormatting sqref="D13">
    <cfRule type="expression" dxfId="61" priority="1">
      <formula>$F$21&lt;&gt;""</formula>
    </cfRule>
  </conditionalFormatting>
  <conditionalFormatting sqref="D15">
    <cfRule type="expression" dxfId="60" priority="5">
      <formula>D15&lt;&gt;""</formula>
    </cfRule>
    <cfRule type="expression" dxfId="59" priority="7">
      <formula>AND(AND($D$14&lt;&gt;"",D14&lt;&gt;"geen"),$D$15="")</formula>
    </cfRule>
  </conditionalFormatting>
  <conditionalFormatting sqref="D21">
    <cfRule type="expression" dxfId="58" priority="10">
      <formula>$F$21&lt;&gt;""</formula>
    </cfRule>
  </conditionalFormatting>
  <conditionalFormatting sqref="D24">
    <cfRule type="expression" dxfId="57" priority="4">
      <formula>D24=""</formula>
    </cfRule>
  </conditionalFormatting>
  <conditionalFormatting sqref="F21">
    <cfRule type="expression" dxfId="56" priority="6">
      <formula>$F$21&lt;&gt;""</formula>
    </cfRule>
  </conditionalFormatting>
  <dataValidations count="5">
    <dataValidation type="custom" allowBlank="1" showInputMessage="1" showErrorMessage="1" errorTitle="Postcode format" error="Alleen invoer in het format 1234 AA (met spatie en hoofdletters) is mogelijk." sqref="D8" xr:uid="{181F744E-0C03-4F9E-8A6D-3996136E19E6}">
      <formula1>AND(   ISNUMBER(VALUE(LEFT($D$8,4))),   LEN($D$8)=7,   MID($D$8,5,1)=" ",   CODE(MID($D$8,6,1))&gt;=65,   CODE(MID($D$8,6,1))&lt;=90,   CODE(MID($D$8,7,1))&gt;=65,   CODE(MID($D$8,7,1))&lt;=90 )</formula1>
    </dataValidation>
    <dataValidation type="list" allowBlank="1" showInputMessage="1" showErrorMessage="1" sqref="D11:D12" xr:uid="{3CA8242F-6D0F-4054-8FAA-F4ACC1C4C294}">
      <formula1>ja</formula1>
    </dataValidation>
    <dataValidation type="list" allowBlank="1" showInputMessage="1" showErrorMessage="1" sqref="D14" xr:uid="{C3CD2770-1DC1-4784-9F39-CF7963D5B35D}">
      <formula1>nacht</formula1>
    </dataValidation>
    <dataValidation type="list" allowBlank="1" showInputMessage="1" showErrorMessage="1" sqref="D15" xr:uid="{96A3531F-69F8-4BE1-BACD-4792E1DAD4B2}">
      <formula1>cap</formula1>
    </dataValidation>
    <dataValidation type="list" allowBlank="1" showInputMessage="1" showErrorMessage="1" sqref="D11:D12" xr:uid="{FA603397-877E-4F81-A4EC-CF5D85097A33}">
      <formula1>bez</formula1>
    </dataValidation>
  </dataValidations>
  <pageMargins left="0.7" right="0.7" top="0.75" bottom="0.75" header="0.3" footer="0.3"/>
  <pageSetup paperSize="9" scale="86"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1A539-0833-4915-B9A8-2C14FEC57759}">
  <sheetPr codeName="Blad9"/>
  <dimension ref="B3:F43"/>
  <sheetViews>
    <sheetView showGridLines="0" showZeros="0" zoomScaleNormal="100" workbookViewId="0">
      <selection activeCell="D4" sqref="D4"/>
    </sheetView>
  </sheetViews>
  <sheetFormatPr defaultColWidth="9.109375" defaultRowHeight="14.4" x14ac:dyDescent="0.3"/>
  <cols>
    <col min="1" max="1" width="3.5546875" customWidth="1"/>
    <col min="2" max="2" width="3.21875" customWidth="1"/>
    <col min="3" max="3" width="99.109375" customWidth="1"/>
    <col min="4" max="4" width="17.77734375" customWidth="1"/>
    <col min="5" max="5" width="2.21875" customWidth="1"/>
    <col min="6" max="6" width="66.6640625" bestFit="1" customWidth="1"/>
  </cols>
  <sheetData>
    <row r="3" spans="2:6" ht="18.3" customHeight="1" x14ac:dyDescent="0.35">
      <c r="C3" s="3" t="s">
        <v>11</v>
      </c>
      <c r="D3" s="5" t="s">
        <v>71</v>
      </c>
    </row>
    <row r="4" spans="2:6" s="23" customFormat="1" ht="14.4" customHeight="1" x14ac:dyDescent="0.3">
      <c r="B4" s="24" cm="1">
        <f t="array" ref="B4:B24">_xlfn.SEQUENCE(ROWS(C4:C24))</f>
        <v>1</v>
      </c>
      <c r="C4" s="20" t="s">
        <v>27</v>
      </c>
      <c r="D4" s="32"/>
    </row>
    <row r="5" spans="2:6" s="23" customFormat="1" ht="14.4" customHeight="1" x14ac:dyDescent="0.3">
      <c r="B5" s="24">
        <v>2</v>
      </c>
      <c r="C5" s="20" t="s">
        <v>69</v>
      </c>
      <c r="D5" s="32"/>
    </row>
    <row r="6" spans="2:6" s="23" customFormat="1" ht="14.4" customHeight="1" x14ac:dyDescent="0.3">
      <c r="B6" s="24">
        <v>3</v>
      </c>
      <c r="C6" s="20" t="s">
        <v>65</v>
      </c>
      <c r="D6" s="32"/>
    </row>
    <row r="7" spans="2:6" s="23" customFormat="1" ht="14.4" customHeight="1" x14ac:dyDescent="0.3">
      <c r="B7" s="24">
        <v>4</v>
      </c>
      <c r="C7" s="20" t="s">
        <v>70</v>
      </c>
      <c r="D7" s="32"/>
    </row>
    <row r="8" spans="2:6" s="23" customFormat="1" ht="14.4" customHeight="1" x14ac:dyDescent="0.3">
      <c r="B8" s="24">
        <v>5</v>
      </c>
      <c r="C8" s="20" t="s">
        <v>68</v>
      </c>
      <c r="D8" s="35"/>
    </row>
    <row r="9" spans="2:6" s="23" customFormat="1" ht="14.4" customHeight="1" x14ac:dyDescent="0.3">
      <c r="B9" s="24">
        <v>6</v>
      </c>
      <c r="C9" s="20" t="s">
        <v>67</v>
      </c>
      <c r="D9" s="32"/>
    </row>
    <row r="10" spans="2:6" s="23" customFormat="1" ht="14.4" customHeight="1" x14ac:dyDescent="0.3">
      <c r="B10" s="24">
        <v>7</v>
      </c>
      <c r="C10" s="20" t="s">
        <v>36</v>
      </c>
      <c r="D10" s="8" t="s">
        <v>97</v>
      </c>
    </row>
    <row r="11" spans="2:6" s="23" customFormat="1" ht="14.4" customHeight="1" x14ac:dyDescent="0.3">
      <c r="B11" s="24">
        <v>8</v>
      </c>
      <c r="C11" s="20" t="s">
        <v>74</v>
      </c>
      <c r="D11" s="33"/>
      <c r="F11" s="23" t="s">
        <v>79</v>
      </c>
    </row>
    <row r="12" spans="2:6" s="23" customFormat="1" ht="14.4" customHeight="1" x14ac:dyDescent="0.3">
      <c r="B12" s="24">
        <v>9</v>
      </c>
      <c r="C12" s="20" t="s">
        <v>75</v>
      </c>
      <c r="D12" s="33"/>
    </row>
    <row r="13" spans="2:6" s="23" customFormat="1" ht="14.4" customHeight="1" x14ac:dyDescent="0.3">
      <c r="B13" s="24">
        <v>10</v>
      </c>
      <c r="C13" s="20" t="s">
        <v>99</v>
      </c>
      <c r="D13" s="44" t="str">
        <f>IFERROR(D12/D11,"")</f>
        <v/>
      </c>
    </row>
    <row r="14" spans="2:6" s="23" customFormat="1" ht="14.4" customHeight="1" x14ac:dyDescent="0.3">
      <c r="B14" s="24">
        <v>11</v>
      </c>
      <c r="C14" s="20" t="s">
        <v>0</v>
      </c>
      <c r="D14" s="32"/>
      <c r="F14" s="49" t="str">
        <f>IF(AND(OR(D14="slapend",D14="wakend"),D15&gt;0),"Indien een nachtdienst meerdere groepen bedient, neem dan bij vraag 17 een evenredige doorbelasting van deze uren mee.","")</f>
        <v/>
      </c>
    </row>
    <row r="15" spans="2:6" s="23" customFormat="1" ht="14.4" customHeight="1" x14ac:dyDescent="0.3">
      <c r="B15" s="24">
        <v>12</v>
      </c>
      <c r="C15" s="14" t="str">
        <f>IF(OR(D14="geen",$D$14=""),"","Voor hoeveel jeugidgen is deze "&amp;$D$14&amp;" nachtdienst 's nachts verantwoordelijk?")</f>
        <v/>
      </c>
      <c r="D15" s="15"/>
      <c r="F15" s="49"/>
    </row>
    <row r="16" spans="2:6" s="23" customFormat="1" ht="14.4" customHeight="1" x14ac:dyDescent="0.3">
      <c r="B16" s="24">
        <v>13</v>
      </c>
      <c r="C16" s="20" t="s">
        <v>72</v>
      </c>
      <c r="D16" s="32"/>
    </row>
    <row r="17" spans="2:6" s="23" customFormat="1" ht="14.4" customHeight="1" x14ac:dyDescent="0.3">
      <c r="B17" s="24">
        <v>14</v>
      </c>
      <c r="C17" s="20" t="s">
        <v>73</v>
      </c>
      <c r="D17" s="8">
        <f>D16*D12</f>
        <v>0</v>
      </c>
    </row>
    <row r="18" spans="2:6" s="23" customFormat="1" ht="14.4" customHeight="1" x14ac:dyDescent="0.3">
      <c r="B18" s="24">
        <v>15</v>
      </c>
      <c r="C18" s="20" t="str">
        <f>"Welk deel in procenten van deze "&amp;TEXT(D17,"#.###")&amp;" etmalen waren in 2026 IJssellandse jeugdigen?"</f>
        <v>Welk deel in procenten van deze  etmalen waren in 2026 IJssellandse jeugdigen?</v>
      </c>
      <c r="D18" s="34"/>
      <c r="F18" s="25" t="s">
        <v>40</v>
      </c>
    </row>
    <row r="19" spans="2:6" s="23" customFormat="1" ht="14.4" customHeight="1" x14ac:dyDescent="0.3">
      <c r="B19" s="24">
        <v>16</v>
      </c>
      <c r="C19" s="20" t="str">
        <f>"Welk deel in procenten van deze "&amp;TEXT(D18,"#.###")&amp;" etmalen waren in 2026 WLZ-cliënten?"</f>
        <v>Welk deel in procenten van deze  etmalen waren in 2026 WLZ-cliënten?</v>
      </c>
      <c r="D19" s="34"/>
      <c r="F19" s="25"/>
    </row>
    <row r="20" spans="2:6" s="23" customFormat="1" ht="14.4" customHeight="1" x14ac:dyDescent="0.3">
      <c r="B20" s="24">
        <v>17</v>
      </c>
      <c r="C20" s="20" t="str">
        <f>"Aantal netto roosteruren in het hele jaar is ingezet voor de "&amp;TEXT(D16,"#.###")&amp;" openingsdagen in 2025*"</f>
        <v>Aantal netto roosteruren in het hele jaar is ingezet voor de  openingsdagen in 2025*</v>
      </c>
      <c r="D20" s="43"/>
      <c r="E20" s="37" t="s">
        <v>77</v>
      </c>
      <c r="F20" s="36" t="s">
        <v>80</v>
      </c>
    </row>
    <row r="21" spans="2:6" s="23" customFormat="1" ht="14.4" customHeight="1" x14ac:dyDescent="0.3">
      <c r="B21" s="24">
        <v>18</v>
      </c>
      <c r="C21" s="21" t="s">
        <v>78</v>
      </c>
      <c r="D21" s="4" t="str">
        <f>IFERROR(D20/D16,"")</f>
        <v/>
      </c>
      <c r="F21" s="38"/>
    </row>
    <row r="22" spans="2:6" ht="18" x14ac:dyDescent="0.35">
      <c r="B22" s="2">
        <v>19</v>
      </c>
      <c r="C22" s="22" t="s">
        <v>4</v>
      </c>
      <c r="D22" s="19" t="str">
        <f>IFERROR(D20/D17,"")</f>
        <v/>
      </c>
      <c r="F22" s="51" t="s">
        <v>101</v>
      </c>
    </row>
    <row r="23" spans="2:6" ht="18" x14ac:dyDescent="0.35">
      <c r="B23" s="24">
        <v>20</v>
      </c>
      <c r="C23" s="21" t="s">
        <v>100</v>
      </c>
      <c r="D23" s="19" t="str">
        <f>IFERROR(D20/(0.9*D11*D16),"")</f>
        <v/>
      </c>
      <c r="F23" s="51"/>
    </row>
    <row r="24" spans="2:6" x14ac:dyDescent="0.3">
      <c r="B24" s="24">
        <v>21</v>
      </c>
      <c r="C24" s="21" t="s">
        <v>90</v>
      </c>
      <c r="D24" s="41"/>
      <c r="F24" s="13" t="s">
        <v>91</v>
      </c>
    </row>
    <row r="28" spans="2:6" x14ac:dyDescent="0.3">
      <c r="C28" s="1" t="s">
        <v>89</v>
      </c>
    </row>
    <row r="29" spans="2:6" x14ac:dyDescent="0.3">
      <c r="C29" s="12" t="s">
        <v>60</v>
      </c>
    </row>
    <row r="30" spans="2:6" x14ac:dyDescent="0.3">
      <c r="C30" s="12" t="s">
        <v>61</v>
      </c>
    </row>
    <row r="31" spans="2:6" x14ac:dyDescent="0.3">
      <c r="C31" s="12" t="s">
        <v>62</v>
      </c>
    </row>
    <row r="32" spans="2:6" x14ac:dyDescent="0.3">
      <c r="C32" s="12" t="s">
        <v>59</v>
      </c>
    </row>
    <row r="33" spans="3:3" x14ac:dyDescent="0.3">
      <c r="C33" s="12"/>
    </row>
    <row r="34" spans="3:3" x14ac:dyDescent="0.3">
      <c r="C34" s="1" t="s">
        <v>8</v>
      </c>
    </row>
    <row r="35" spans="3:3" x14ac:dyDescent="0.3">
      <c r="C35" s="12" t="s">
        <v>88</v>
      </c>
    </row>
    <row r="36" spans="3:3" x14ac:dyDescent="0.3">
      <c r="C36" s="12" t="s">
        <v>5</v>
      </c>
    </row>
    <row r="37" spans="3:3" x14ac:dyDescent="0.3">
      <c r="C37" s="12" t="s">
        <v>6</v>
      </c>
    </row>
    <row r="38" spans="3:3" x14ac:dyDescent="0.3">
      <c r="C38" s="12" t="s">
        <v>10</v>
      </c>
    </row>
    <row r="39" spans="3:3" x14ac:dyDescent="0.3">
      <c r="C39" s="12" t="s">
        <v>7</v>
      </c>
    </row>
    <row r="41" spans="3:3" x14ac:dyDescent="0.3">
      <c r="C41" s="50"/>
    </row>
    <row r="42" spans="3:3" x14ac:dyDescent="0.3">
      <c r="C42" s="50"/>
    </row>
    <row r="43" spans="3:3" x14ac:dyDescent="0.3">
      <c r="C43" s="50"/>
    </row>
  </sheetData>
  <sheetProtection algorithmName="SHA-512" hashValue="W4IzkSuc1lfl2oSOh6QITcn9cVvsTAl2OTtB+fXuPh6SGmbaoUwZEd/jCYsfr6wimvfzqs+MvKUnZQZPUmB4RQ==" saltValue="KE4YMexmVHlDGuru+PuE4Q==" spinCount="100000" sheet="1" scenarios="1" formatColumns="0" selectLockedCells="1"/>
  <mergeCells count="3">
    <mergeCell ref="C41:C43"/>
    <mergeCell ref="F14:F15"/>
    <mergeCell ref="F22:F23"/>
  </mergeCells>
  <conditionalFormatting sqref="C15:D15">
    <cfRule type="expression" dxfId="55" priority="8">
      <formula>AND($D$14&lt;&gt;"",$D$14&lt;&gt;"geen")</formula>
    </cfRule>
  </conditionalFormatting>
  <conditionalFormatting sqref="D4:D12 D14 D16:D20">
    <cfRule type="expression" dxfId="54" priority="9">
      <formula>D4=""</formula>
    </cfRule>
  </conditionalFormatting>
  <conditionalFormatting sqref="D13">
    <cfRule type="expression" dxfId="53" priority="1">
      <formula>$F$21&lt;&gt;""</formula>
    </cfRule>
  </conditionalFormatting>
  <conditionalFormatting sqref="D15">
    <cfRule type="expression" dxfId="52" priority="5">
      <formula>D15&lt;&gt;""</formula>
    </cfRule>
    <cfRule type="expression" dxfId="51" priority="7">
      <formula>AND(AND($D$14&lt;&gt;"",D14&lt;&gt;"geen"),$D$15="")</formula>
    </cfRule>
  </conditionalFormatting>
  <conditionalFormatting sqref="D21">
    <cfRule type="expression" dxfId="50" priority="10">
      <formula>$F$21&lt;&gt;""</formula>
    </cfRule>
  </conditionalFormatting>
  <conditionalFormatting sqref="D24">
    <cfRule type="expression" dxfId="49" priority="4">
      <formula>D24=""</formula>
    </cfRule>
  </conditionalFormatting>
  <conditionalFormatting sqref="F21">
    <cfRule type="expression" dxfId="48" priority="6">
      <formula>$F$21&lt;&gt;""</formula>
    </cfRule>
  </conditionalFormatting>
  <dataValidations count="5">
    <dataValidation type="custom" allowBlank="1" showInputMessage="1" showErrorMessage="1" errorTitle="Postcode format" error="Alleen invoer in het format 1234 AA (met spatie en hoofdletters) is mogelijk." sqref="D8" xr:uid="{41806572-F1C8-4CAA-8136-EF24D1BDDCD6}">
      <formula1>AND(   ISNUMBER(VALUE(LEFT($D$8,4))),   LEN($D$8)=7,   MID($D$8,5,1)=" ",   CODE(MID($D$8,6,1))&gt;=65,   CODE(MID($D$8,6,1))&lt;=90,   CODE(MID($D$8,7,1))&gt;=65,   CODE(MID($D$8,7,1))&lt;=90 )</formula1>
    </dataValidation>
    <dataValidation type="list" allowBlank="1" showInputMessage="1" showErrorMessage="1" sqref="D11:D12" xr:uid="{FBD8D8FF-40B3-4B8D-A02C-E67348462C68}">
      <formula1>ja</formula1>
    </dataValidation>
    <dataValidation type="list" allowBlank="1" showInputMessage="1" showErrorMessage="1" sqref="D14" xr:uid="{C4D5752D-A214-4B19-BED3-BC1D022DA731}">
      <formula1>nacht</formula1>
    </dataValidation>
    <dataValidation type="list" allowBlank="1" showInputMessage="1" showErrorMessage="1" sqref="D15" xr:uid="{2BD4ADF7-5DD9-450A-B06F-901C56420A4E}">
      <formula1>cap</formula1>
    </dataValidation>
    <dataValidation type="list" allowBlank="1" showInputMessage="1" showErrorMessage="1" sqref="D11:D12" xr:uid="{CBAAF180-64FC-4E6B-9B07-57607453AD19}">
      <formula1>bez</formula1>
    </dataValidation>
  </dataValidations>
  <pageMargins left="0.7" right="0.7" top="0.75" bottom="0.75" header="0.3" footer="0.3"/>
  <pageSetup paperSize="9" scale="86"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15</vt:i4>
      </vt:variant>
      <vt:variant>
        <vt:lpstr>Benoemde bereiken</vt:lpstr>
      </vt:variant>
      <vt:variant>
        <vt:i4>19</vt:i4>
      </vt:variant>
    </vt:vector>
  </HeadingPairs>
  <TitlesOfParts>
    <vt:vector size="34" baseType="lpstr">
      <vt:lpstr>Versiebeheer</vt:lpstr>
      <vt:lpstr>Toelichting</vt:lpstr>
      <vt:lpstr>Instellingsgegevens</vt:lpstr>
      <vt:lpstr>Verzamelblad</vt:lpstr>
      <vt:lpstr>Lijsten</vt:lpstr>
      <vt:lpstr>Verblijfsgroep 1</vt:lpstr>
      <vt:lpstr>Verblijfsgroep 2</vt:lpstr>
      <vt:lpstr>Verblijfsgroep 3</vt:lpstr>
      <vt:lpstr>Verblijfsgroep 4</vt:lpstr>
      <vt:lpstr>Verblijfsgroep 5</vt:lpstr>
      <vt:lpstr>Verblijfsgroep 6</vt:lpstr>
      <vt:lpstr>Verblijfsgroep 7</vt:lpstr>
      <vt:lpstr>Verblijfsgroep 8</vt:lpstr>
      <vt:lpstr>Verblijfsgroep 9</vt:lpstr>
      <vt:lpstr>Verblijfsgroep 10</vt:lpstr>
      <vt:lpstr>Instellingsgegevens!Afdrukbereik</vt:lpstr>
      <vt:lpstr>'Verblijfsgroep 1'!Afdrukbereik</vt:lpstr>
      <vt:lpstr>'Verblijfsgroep 10'!Afdrukbereik</vt:lpstr>
      <vt:lpstr>'Verblijfsgroep 2'!Afdrukbereik</vt:lpstr>
      <vt:lpstr>'Verblijfsgroep 3'!Afdrukbereik</vt:lpstr>
      <vt:lpstr>'Verblijfsgroep 4'!Afdrukbereik</vt:lpstr>
      <vt:lpstr>'Verblijfsgroep 5'!Afdrukbereik</vt:lpstr>
      <vt:lpstr>'Verblijfsgroep 6'!Afdrukbereik</vt:lpstr>
      <vt:lpstr>'Verblijfsgroep 7'!Afdrukbereik</vt:lpstr>
      <vt:lpstr>'Verblijfsgroep 8'!Afdrukbereik</vt:lpstr>
      <vt:lpstr>'Verblijfsgroep 9'!Afdrukbereik</vt:lpstr>
      <vt:lpstr>Verzamelblad!Afdrukbereik</vt:lpstr>
      <vt:lpstr>bez</vt:lpstr>
      <vt:lpstr>bezetting</vt:lpstr>
      <vt:lpstr>cap</vt:lpstr>
      <vt:lpstr>dag</vt:lpstr>
      <vt:lpstr>ja</vt:lpstr>
      <vt:lpstr>nacht</vt:lpstr>
      <vt:lpstr>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Bijleveld Advies</dc:creator>
  <cp:lastModifiedBy>Alinda van de Werfhorst</cp:lastModifiedBy>
  <cp:lastPrinted>2022-06-15T10:12:52Z</cp:lastPrinted>
  <dcterms:created xsi:type="dcterms:W3CDTF">2018-04-24T11:48:23Z</dcterms:created>
  <dcterms:modified xsi:type="dcterms:W3CDTF">2026-01-21T14:55:45Z</dcterms:modified>
</cp:coreProperties>
</file>