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https://prorailbv.sharepoint.com/teams/TenderteamKantoorartikelen/Gedeelde documenten/Algemeen/2A. Nota van Inlichtingen/2e Nota van Inlichtingen/"/>
    </mc:Choice>
  </mc:AlternateContent>
  <xr:revisionPtr revIDLastSave="57" documentId="8_{1688CA3C-E654-43E3-BFFD-B89FF7A15335}" xr6:coauthVersionLast="47" xr6:coauthVersionMax="47" xr10:uidLastSave="{0087E492-A155-421E-BF00-C3498D2F8039}"/>
  <bookViews>
    <workbookView xWindow="-120" yWindow="-120" windowWidth="29040" windowHeight="15840" activeTab="3" xr2:uid="{694B74B5-3E1A-481A-A7F6-9CD27E9ECA04}"/>
  </bookViews>
  <sheets>
    <sheet name="Invulinstructie" sheetId="4" r:id="rId1"/>
    <sheet name="1. Voorblad" sheetId="1" r:id="rId2"/>
    <sheet name="2. Servicekosten" sheetId="2" r:id="rId3"/>
    <sheet name="3. Leveringen" sheetId="3" r:id="rId4"/>
  </sheets>
  <definedNames>
    <definedName name="_xlnm.Print_Area" localSheetId="1">'1. Voorblad'!$A$3:$D$27</definedName>
    <definedName name="_xlnm.Print_Area" localSheetId="2">'2. Servicekosten'!$A$2:$G$15</definedName>
    <definedName name="_xlnm.Print_Area" localSheetId="3">'3. Leveringen'!$A$2:$K$50</definedName>
    <definedName name="_xlnm.Print_Area" localSheetId="0">Invulinstructie!$A$1:$D$7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7" i="3" l="1"/>
  <c r="K11" i="3"/>
  <c r="K20" i="3"/>
  <c r="K27" i="3"/>
  <c r="K28" i="3"/>
  <c r="K36" i="3"/>
  <c r="K39" i="3"/>
  <c r="K29" i="3"/>
  <c r="I24" i="3"/>
  <c r="K24" i="3" s="1"/>
  <c r="I16" i="3"/>
  <c r="K16" i="3" s="1"/>
  <c r="I15" i="3"/>
  <c r="K15" i="3" s="1"/>
  <c r="I12" i="3"/>
  <c r="K12" i="3" s="1"/>
  <c r="I10" i="3"/>
  <c r="K10" i="3" s="1"/>
  <c r="I9" i="3"/>
  <c r="K9" i="3" s="1"/>
  <c r="I6" i="3"/>
  <c r="I5" i="3"/>
  <c r="K8" i="3"/>
  <c r="K13" i="3"/>
  <c r="K14" i="3"/>
  <c r="K17" i="3"/>
  <c r="K18" i="3"/>
  <c r="K21" i="3"/>
  <c r="K22" i="3"/>
  <c r="K23" i="3"/>
  <c r="K25" i="3"/>
  <c r="K26" i="3"/>
  <c r="K30" i="3"/>
  <c r="K31" i="3"/>
  <c r="K32" i="3"/>
  <c r="K33" i="3"/>
  <c r="K34" i="3"/>
  <c r="K35" i="3"/>
  <c r="K37" i="3"/>
  <c r="K38" i="3"/>
  <c r="K40" i="3"/>
  <c r="K41" i="3"/>
  <c r="K42" i="3"/>
  <c r="K43" i="3"/>
  <c r="E8" i="2"/>
  <c r="D10" i="2"/>
  <c r="E7" i="2"/>
  <c r="K6" i="3" l="1"/>
  <c r="K19" i="3"/>
  <c r="K5" i="3"/>
  <c r="E10" i="2"/>
  <c r="C11" i="1" s="1"/>
  <c r="K45" i="3" l="1"/>
  <c r="K49" i="3" s="1"/>
  <c r="C12" i="1" s="1"/>
  <c r="C14" i="1" l="1"/>
</calcChain>
</file>

<file path=xl/sharedStrings.xml><?xml version="1.0" encoding="utf-8"?>
<sst xmlns="http://schemas.openxmlformats.org/spreadsheetml/2006/main" count="121" uniqueCount="95">
  <si>
    <t>Algemene invulinstructie</t>
  </si>
  <si>
    <t>Alleen de witgekleurde velden (Tabblad 1, 2 en 3) dienen door Inschrijver te worden ingevuld.</t>
  </si>
  <si>
    <t xml:space="preserve">Gekleurde velden worden automatisch berekend. </t>
  </si>
  <si>
    <t>Het bedrag dient positief te zijn in Euro's, exclusief BTW.</t>
  </si>
  <si>
    <t>Kostenoverzicht</t>
  </si>
  <si>
    <t>Leveringen</t>
  </si>
  <si>
    <t>Functie:</t>
  </si>
  <si>
    <t>Datum:</t>
  </si>
  <si>
    <t>aantal</t>
  </si>
  <si>
    <t>totaalprijs</t>
  </si>
  <si>
    <t>Totaal</t>
  </si>
  <si>
    <t>Onderhoud conform de gestelde eisen in de Aanbestedingsleidraad.</t>
  </si>
  <si>
    <t>nr.</t>
  </si>
  <si>
    <t>Prijzenblad aanbesteding Kantoorartikelen ProRail</t>
  </si>
  <si>
    <t xml:space="preserve">Servicekosten </t>
  </si>
  <si>
    <t>Prijs per kast per jaar</t>
  </si>
  <si>
    <t>Servicekosten Locatiekast</t>
  </si>
  <si>
    <t>Servicekosten Servicekast</t>
  </si>
  <si>
    <t>Servicekosten</t>
  </si>
  <si>
    <t>Categorie</t>
  </si>
  <si>
    <t>Schrijfwaren</t>
  </si>
  <si>
    <t>Fineliner zwart / blauw / rood</t>
  </si>
  <si>
    <t>Intrekbare balpen zwart / blauw / rood</t>
  </si>
  <si>
    <t>Vulpotlood 0,7 mm</t>
  </si>
  <si>
    <t>Tekstmarker geel / groen / roze / oranje</t>
  </si>
  <si>
    <t>Whiteboardmarker blauw / zwart / rood / groen</t>
  </si>
  <si>
    <t>Flipchartstift blauw / zwart / rood / groen</t>
  </si>
  <si>
    <t>Papierproducten</t>
  </si>
  <si>
    <t>Spiraalschrift gelijnd (A4+)</t>
  </si>
  <si>
    <t>Spiraalschrift gelijnd (A5+)</t>
  </si>
  <si>
    <t>Spiraalschrift geruit 5x5 mm (A4+)</t>
  </si>
  <si>
    <t>Flipchartblok 60 gr (A1+)</t>
  </si>
  <si>
    <t>Archivering en ordening</t>
  </si>
  <si>
    <t>Archiefdoos karton</t>
  </si>
  <si>
    <t>Ordner karton</t>
  </si>
  <si>
    <t>Kleine kantoorhulpmiddelen</t>
  </si>
  <si>
    <t>Kantoornietmachine</t>
  </si>
  <si>
    <t>Plakbandhouder</t>
  </si>
  <si>
    <t>Plakband</t>
  </si>
  <si>
    <t>Perforator</t>
  </si>
  <si>
    <t>Labelwriter</t>
  </si>
  <si>
    <t>NiMH AA-batterijen – oplaadbaar</t>
  </si>
  <si>
    <t>Laserpointer</t>
  </si>
  <si>
    <t>Privacyfilter voor laptopscherm</t>
  </si>
  <si>
    <t>Schaar</t>
  </si>
  <si>
    <t>Bordenwisser muisvorm magnetisch zwart/zilver</t>
  </si>
  <si>
    <t>Pashouder transparant met clip</t>
  </si>
  <si>
    <t>Hygiënemiddelen</t>
  </si>
  <si>
    <t>Whiteboardspray</t>
  </si>
  <si>
    <t>Vaatwasmiddel voor handafwas</t>
  </si>
  <si>
    <t>Afwasborstel voor kantooromgeving</t>
  </si>
  <si>
    <t>Kopieer- en printerpapier A4 (5*500)</t>
  </si>
  <si>
    <t>Kopieer- en printerpapier A3 (5*500)</t>
  </si>
  <si>
    <t>L-mapje plastic (1 stuk)</t>
  </si>
  <si>
    <t xml:space="preserve">Vulling voor vulpotlood (12 stuk) </t>
  </si>
  <si>
    <t xml:space="preserve">Memoblok geel / roze, Formaat: 76 x 127 mm </t>
  </si>
  <si>
    <t>Bijbehorende gegalvaniseerde nietjes (per 1.000 stuks)</t>
  </si>
  <si>
    <t>Labelwriter - Vulling (rol, 500 etiketten)</t>
  </si>
  <si>
    <t>Alkaline AA-batterijen (per 4 stuks)</t>
  </si>
  <si>
    <t>Batterijlader AA (capaciteit 4 stuks)</t>
  </si>
  <si>
    <t>Magneten rond wit / zwart / rood / groen (doosje 10 stuks)</t>
  </si>
  <si>
    <t>Vochtige desinfectiedoekjes voor kantoor (per 100 stuks)</t>
  </si>
  <si>
    <t>Vaatwastabletten (per 100 stuks)</t>
  </si>
  <si>
    <t>Tabblad 2. Prijzenblad Servicekosten per jaar</t>
  </si>
  <si>
    <t>L-mapje karton (1 stuk)</t>
  </si>
  <si>
    <t>Totaal Referentie assortiment fictieve afname per jaar</t>
  </si>
  <si>
    <t>Fictieve jaarafname overige catalogusartikelen (netto prijs)</t>
  </si>
  <si>
    <t>Totaal fictieve afname kantoorartikelen per jaar</t>
  </si>
  <si>
    <t>Uw totale inschrijfprijs (Beoordelingsprijs)</t>
  </si>
  <si>
    <t>Naam rechtsgeldig vertegenwoordiger</t>
  </si>
  <si>
    <t>Naam inschrijver:</t>
  </si>
  <si>
    <t>Rechtsgeldige ondertekening</t>
  </si>
  <si>
    <t>Tabblad 3. Prijzenblad fictieve leveringen per jaar</t>
  </si>
  <si>
    <t>Eenheid</t>
  </si>
  <si>
    <t>Artikel 
zie PVE met functionele specificaties/ vereisten voor geselecteerde kantoorartikelen</t>
  </si>
  <si>
    <t>1 stuk</t>
  </si>
  <si>
    <t xml:space="preserve">12 stuks </t>
  </si>
  <si>
    <t>1 doos met 5 pakken van 500 stuks</t>
  </si>
  <si>
    <t>1 blok met 100 blaadjes</t>
  </si>
  <si>
    <t>1 blok met 80 vellen</t>
  </si>
  <si>
    <t>1 blok met 50 vellen</t>
  </si>
  <si>
    <t>10 stuks</t>
  </si>
  <si>
    <t>doosje, 1000 stuks</t>
  </si>
  <si>
    <t>Rol, 500 etiketten</t>
  </si>
  <si>
    <t>Pak, 4 stuks</t>
  </si>
  <si>
    <t>Doosje, 10 stuks</t>
  </si>
  <si>
    <t>bus, 100 stuks</t>
  </si>
  <si>
    <t>1 fles</t>
  </si>
  <si>
    <t>fles van 1 liter</t>
  </si>
  <si>
    <t>Doos, 100 stuks</t>
  </si>
  <si>
    <r>
      <t xml:space="preserve">•	Inschrijver dient bij inschrijving deze Aanbiedingsbegroting in de vorm van dit prijzenblad in te dienen. De Aanbiedingsbegroting dient ingediend te worden in TenderNed.
•	Alle kosten, prijzen en tarieven dienen opgegeven te worden in euro's, all-in en exclusief BTW te zijn.
•	De kosten, prijzen en tarieven dienen op het prijspeil van 1 maart 2025 te zijn. Indexatie vindt plaats conform het Programma van Eisen.
•	Alle kosten, prijzen en tarieven dienen gebaseerd te worden op de uitvraag "kantoorartikelen", zie specifiek (maar niet uitsluitend) het Programma van Eisen. Inschrijver dient enkel de witte cellen in te vullen. 
•	Inschrijver brengt geen wijzigingen aan buiten de witte cellen.
•	Het indienen van negatieve getallen is niet toegestaan. 
•	Alleen de kosten die in de Aanbiedingsbegroting zijn opgenomen komen in aanmerking voor vergoeding. Alle overige kosten (logistieke- en verzendkosten, personele kosten, punch out catalugus, administratieve kosten, reiskosten, huisvesting, ICT-middelen, etc.) dienen in de prijs per eenheid verwerkt te worden.
•	De totale Inschrijfprijs is gebaseerd op de door de Inschrijver ingediende bedragen en het indicatieve volume van deze diensten zoals door ProRail bepaald. Deze aantallen betreffen nadrukkelijk geen afname garantie. Er kunnen geen rechten aan worden ontleend.
•	De handtekening dient te geplaatst te worden in het geel gearceerde veld voor “rechtsgeldige ondertekening”. 
</t>
    </r>
    <r>
      <rPr>
        <b/>
        <sz val="9"/>
        <rFont val="Arial"/>
        <family val="2"/>
      </rPr>
      <t xml:space="preserve"> 
</t>
    </r>
    <r>
      <rPr>
        <sz val="9"/>
        <rFont val="Arial"/>
        <family val="2"/>
      </rPr>
      <t xml:space="preserve">
</t>
    </r>
    <r>
      <rPr>
        <i/>
        <u/>
        <sz val="9"/>
        <rFont val="Arial"/>
        <family val="2"/>
      </rPr>
      <t>Inschrijver is en blijft verantwoordelijk voor de juistheid van de formules binnen het prijzenblad. Indien er onjuistheden in voorkomen, dient de inschrijver dit bij ProRail kenbaar te maken. U kunt hiervoor de Nota van Inlichtingen gebruiken. Dit geldt óók voor de vergrendelde cellen.</t>
    </r>
  </si>
  <si>
    <t>Artikelnummer
Leverancier</t>
  </si>
  <si>
    <t>Beschrijving Leverancier</t>
  </si>
  <si>
    <t>NETTO prijs per eenheid excl. BTW</t>
  </si>
  <si>
    <t>Duurzaamheidsnorm(en)/ -label(s) (bijvoorbeeld FSC,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</si>
</sst>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43" formatCode="_ * #,##0.00_ ;_ * \-#,##0.00_ ;_ * &quot;-&quot;??_ ;_ @_ "/>
    <numFmt numFmtId="164" formatCode="_ [$€-413]\ * #,##0.00_ ;_ [$€-413]\ * \-#,##0.00_ ;_ [$€-413]\ * &quot;-&quot;??_ ;_ @_ "/>
    <numFmt numFmtId="165" formatCode="&quot;€&quot;\ #,##0.00"/>
    <numFmt numFmtId="166" formatCode="_ * #,##0_ ;_ * \-#,##0_ ;_ * &quot;-&quot;??_ ;_ @_ "/>
  </numFmts>
  <fonts count="20" x14ac:knownFonts="1">
    <font>
      <sz val="10"/>
      <color theme="1"/>
      <name val="Arial"/>
      <family val="2"/>
    </font>
    <font>
      <sz val="10"/>
      <color theme="1"/>
      <name val="Arial"/>
      <family val="2"/>
    </font>
    <font>
      <b/>
      <sz val="18"/>
      <color theme="1"/>
      <name val="Aptos Narrow"/>
      <family val="2"/>
      <scheme val="minor"/>
    </font>
    <font>
      <b/>
      <sz val="11"/>
      <color theme="1"/>
      <name val="Aptos Narrow"/>
      <family val="2"/>
      <scheme val="minor"/>
    </font>
    <font>
      <sz val="11"/>
      <color theme="1"/>
      <name val="Aptos Narrow"/>
      <family val="2"/>
      <scheme val="minor"/>
    </font>
    <font>
      <sz val="11"/>
      <name val="Aptos Narrow"/>
      <family val="2"/>
      <scheme val="minor"/>
    </font>
    <font>
      <b/>
      <sz val="11"/>
      <name val="Aptos Narrow"/>
      <family val="2"/>
      <scheme val="minor"/>
    </font>
    <font>
      <sz val="11"/>
      <color rgb="FF000000"/>
      <name val="Calibri"/>
      <family val="2"/>
    </font>
    <font>
      <b/>
      <sz val="18"/>
      <name val="Aptos Narrow"/>
      <family val="2"/>
      <scheme val="minor"/>
    </font>
    <font>
      <b/>
      <sz val="11"/>
      <color rgb="FFFF0000"/>
      <name val="Aptos Narrow"/>
      <family val="2"/>
      <scheme val="minor"/>
    </font>
    <font>
      <b/>
      <sz val="11"/>
      <name val="Calibri"/>
      <family val="2"/>
    </font>
    <font>
      <b/>
      <i/>
      <sz val="11"/>
      <color theme="1"/>
      <name val="Aptos Narrow"/>
      <family val="2"/>
      <scheme val="minor"/>
    </font>
    <font>
      <sz val="9"/>
      <name val="Arial"/>
      <family val="2"/>
    </font>
    <font>
      <b/>
      <sz val="9"/>
      <name val="Arial"/>
      <family val="2"/>
    </font>
    <font>
      <i/>
      <u/>
      <sz val="9"/>
      <name val="Arial"/>
      <family val="2"/>
    </font>
    <font>
      <b/>
      <sz val="14"/>
      <color theme="1"/>
      <name val="Arial"/>
      <family val="2"/>
    </font>
    <font>
      <sz val="10"/>
      <name val="Arial"/>
      <family val="2"/>
    </font>
    <font>
      <b/>
      <sz val="9"/>
      <color rgb="FF000000"/>
      <name val="Arial"/>
      <family val="2"/>
    </font>
    <font>
      <b/>
      <sz val="10"/>
      <color theme="1"/>
      <name val="Arial"/>
      <family val="2"/>
    </font>
    <font>
      <b/>
      <sz val="11"/>
      <name val="Calibri"/>
      <family val="2"/>
    </font>
  </fonts>
  <fills count="8">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0"/>
        <bgColor indexed="64"/>
      </patternFill>
    </fill>
    <fill>
      <patternFill patternType="solid">
        <fgColor rgb="FFD9D9D9"/>
        <bgColor indexed="64"/>
      </patternFill>
    </fill>
    <fill>
      <patternFill patternType="solid">
        <fgColor theme="4" tint="0.59999389629810485"/>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double">
        <color indexed="64"/>
      </top>
      <bottom style="thin">
        <color indexed="64"/>
      </bottom>
      <diagonal/>
    </border>
    <border>
      <left/>
      <right/>
      <top style="double">
        <color indexed="64"/>
      </top>
      <bottom/>
      <diagonal/>
    </border>
    <border>
      <left/>
      <right style="thin">
        <color auto="1"/>
      </right>
      <top style="double">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rgb="FFC00000"/>
      </left>
      <right/>
      <top style="medium">
        <color rgb="FFC00000"/>
      </top>
      <bottom/>
      <diagonal/>
    </border>
    <border>
      <left/>
      <right/>
      <top style="medium">
        <color rgb="FFC00000"/>
      </top>
      <bottom/>
      <diagonal/>
    </border>
    <border>
      <left style="medium">
        <color rgb="FFC00000"/>
      </left>
      <right/>
      <top/>
      <bottom/>
      <diagonal/>
    </border>
    <border>
      <left style="medium">
        <color rgb="FFC00000"/>
      </left>
      <right/>
      <top/>
      <bottom style="medium">
        <color rgb="FFC00000"/>
      </bottom>
      <diagonal/>
    </border>
    <border>
      <left/>
      <right/>
      <top/>
      <bottom style="medium">
        <color rgb="FFC00000"/>
      </bottom>
      <diagonal/>
    </border>
    <border>
      <left/>
      <right style="thin">
        <color indexed="64"/>
      </right>
      <top style="medium">
        <color rgb="FFC00000"/>
      </top>
      <bottom/>
      <diagonal/>
    </border>
    <border>
      <left/>
      <right style="thin">
        <color indexed="64"/>
      </right>
      <top/>
      <bottom style="medium">
        <color rgb="FFC00000"/>
      </bottom>
      <diagonal/>
    </border>
    <border>
      <left style="thin">
        <color indexed="64"/>
      </left>
      <right style="thin">
        <color indexed="64"/>
      </right>
      <top/>
      <bottom style="thin">
        <color indexed="64"/>
      </bottom>
      <diagonal/>
    </border>
    <border>
      <left style="thin">
        <color indexed="64"/>
      </left>
      <right/>
      <top style="double">
        <color indexed="64"/>
      </top>
      <bottom style="thin">
        <color indexed="64"/>
      </bottom>
      <diagonal/>
    </border>
  </borders>
  <cellStyleXfs count="6">
    <xf numFmtId="0" fontId="0" fillId="0" borderId="0"/>
    <xf numFmtId="9" fontId="1" fillId="0" borderId="0" applyFont="0" applyFill="0" applyBorder="0" applyAlignment="0" applyProtection="0"/>
    <xf numFmtId="0" fontId="4" fillId="0" borderId="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cellStyleXfs>
  <cellXfs count="106">
    <xf numFmtId="0" fontId="0" fillId="0" borderId="0" xfId="0"/>
    <xf numFmtId="0" fontId="2" fillId="2" borderId="0" xfId="0" applyFont="1" applyFill="1"/>
    <xf numFmtId="0" fontId="3" fillId="2" borderId="0" xfId="0" applyFont="1" applyFill="1"/>
    <xf numFmtId="0" fontId="3" fillId="3" borderId="0" xfId="0" applyFont="1" applyFill="1"/>
    <xf numFmtId="0" fontId="0" fillId="3" borderId="0" xfId="0" applyFill="1"/>
    <xf numFmtId="0" fontId="5" fillId="3" borderId="0" xfId="2" applyFont="1" applyFill="1"/>
    <xf numFmtId="0" fontId="4" fillId="3" borderId="0" xfId="2" applyFill="1"/>
    <xf numFmtId="0" fontId="6" fillId="3" borderId="0" xfId="2" applyFont="1" applyFill="1"/>
    <xf numFmtId="44" fontId="0" fillId="4" borderId="1" xfId="0" applyNumberFormat="1" applyFill="1" applyBorder="1"/>
    <xf numFmtId="0" fontId="7" fillId="2" borderId="0" xfId="2" applyFont="1" applyFill="1"/>
    <xf numFmtId="0" fontId="8" fillId="2" borderId="0" xfId="2" applyFont="1" applyFill="1"/>
    <xf numFmtId="164" fontId="3" fillId="4" borderId="1" xfId="1" applyNumberFormat="1" applyFont="1" applyFill="1" applyBorder="1" applyProtection="1"/>
    <xf numFmtId="165" fontId="6" fillId="3" borderId="0" xfId="2" applyNumberFormat="1" applyFont="1" applyFill="1" applyAlignment="1">
      <alignment horizontal="center"/>
    </xf>
    <xf numFmtId="0" fontId="9" fillId="2" borderId="0" xfId="2" applyFont="1" applyFill="1"/>
    <xf numFmtId="0" fontId="6" fillId="2" borderId="0" xfId="2" applyFont="1" applyFill="1"/>
    <xf numFmtId="165" fontId="0" fillId="3" borderId="0" xfId="0" applyNumberFormat="1" applyFill="1"/>
    <xf numFmtId="1" fontId="6" fillId="4" borderId="10" xfId="3" applyNumberFormat="1" applyFont="1" applyFill="1" applyBorder="1" applyAlignment="1" applyProtection="1">
      <alignment horizontal="center" vertical="center" wrapText="1"/>
    </xf>
    <xf numFmtId="44" fontId="6" fillId="4" borderId="11" xfId="3" applyFont="1" applyFill="1" applyBorder="1" applyAlignment="1" applyProtection="1">
      <alignment horizontal="center" vertical="center" wrapText="1"/>
    </xf>
    <xf numFmtId="1" fontId="6" fillId="4" borderId="1" xfId="3" applyNumberFormat="1" applyFont="1" applyFill="1" applyBorder="1" applyAlignment="1" applyProtection="1">
      <alignment horizontal="center" vertical="center" wrapText="1"/>
    </xf>
    <xf numFmtId="44" fontId="6" fillId="4" borderId="1" xfId="3" applyFont="1" applyFill="1" applyBorder="1" applyAlignment="1" applyProtection="1">
      <alignment horizontal="center" vertical="center" wrapText="1"/>
    </xf>
    <xf numFmtId="0" fontId="16" fillId="5" borderId="22" xfId="0" applyFont="1" applyFill="1" applyBorder="1" applyProtection="1">
      <protection locked="0"/>
    </xf>
    <xf numFmtId="0" fontId="16" fillId="5" borderId="23" xfId="0" applyFont="1" applyFill="1" applyBorder="1" applyProtection="1">
      <protection locked="0"/>
    </xf>
    <xf numFmtId="0" fontId="16" fillId="5" borderId="24" xfId="0" applyFont="1" applyFill="1" applyBorder="1" applyProtection="1">
      <protection locked="0"/>
    </xf>
    <xf numFmtId="0" fontId="16" fillId="5" borderId="0" xfId="0" applyFont="1" applyFill="1" applyProtection="1">
      <protection locked="0"/>
    </xf>
    <xf numFmtId="0" fontId="16" fillId="5" borderId="25" xfId="0" applyFont="1" applyFill="1" applyBorder="1" applyProtection="1">
      <protection locked="0"/>
    </xf>
    <xf numFmtId="0" fontId="16" fillId="5" borderId="26" xfId="0" applyFont="1" applyFill="1" applyBorder="1" applyProtection="1">
      <protection locked="0"/>
    </xf>
    <xf numFmtId="44" fontId="6" fillId="4" borderId="1" xfId="3" applyFont="1" applyFill="1" applyBorder="1" applyAlignment="1" applyProtection="1">
      <alignment horizontal="left" vertical="center" wrapText="1"/>
    </xf>
    <xf numFmtId="0" fontId="0" fillId="0" borderId="0" xfId="0" applyAlignment="1">
      <alignment horizontal="left"/>
    </xf>
    <xf numFmtId="44" fontId="0" fillId="5" borderId="1" xfId="0" applyNumberFormat="1" applyFill="1" applyBorder="1" applyAlignment="1" applyProtection="1">
      <alignment vertical="center"/>
      <protection locked="0"/>
    </xf>
    <xf numFmtId="44" fontId="0" fillId="5" borderId="1" xfId="0" applyNumberFormat="1" applyFill="1" applyBorder="1" applyAlignment="1">
      <alignment vertical="center"/>
    </xf>
    <xf numFmtId="0" fontId="0" fillId="6" borderId="0" xfId="0" applyFill="1"/>
    <xf numFmtId="0" fontId="2" fillId="3" borderId="0" xfId="0" applyFont="1" applyFill="1"/>
    <xf numFmtId="0" fontId="0" fillId="3" borderId="0" xfId="0" applyFill="1" applyAlignment="1">
      <alignment horizontal="left"/>
    </xf>
    <xf numFmtId="0" fontId="0" fillId="4" borderId="30" xfId="0" applyFill="1" applyBorder="1" applyAlignment="1">
      <alignment horizontal="center" vertical="center"/>
    </xf>
    <xf numFmtId="0" fontId="0" fillId="4" borderId="13" xfId="0" applyFill="1" applyBorder="1" applyAlignment="1">
      <alignment horizontal="center" vertical="center"/>
    </xf>
    <xf numFmtId="0" fontId="11" fillId="4" borderId="12" xfId="0" applyFont="1" applyFill="1" applyBorder="1" applyAlignment="1">
      <alignment horizontal="center" vertical="center"/>
    </xf>
    <xf numFmtId="0" fontId="11" fillId="4" borderId="13" xfId="0" applyFont="1" applyFill="1" applyBorder="1" applyAlignment="1">
      <alignment horizontal="center" vertical="center"/>
    </xf>
    <xf numFmtId="0" fontId="0" fillId="4" borderId="14" xfId="0" applyFill="1" applyBorder="1" applyAlignment="1">
      <alignment horizontal="left" vertical="center"/>
    </xf>
    <xf numFmtId="0" fontId="19" fillId="4" borderId="2"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4" borderId="3" xfId="0" applyFont="1" applyFill="1" applyBorder="1" applyAlignment="1">
      <alignment horizontal="center" vertical="center" wrapText="1"/>
    </xf>
    <xf numFmtId="1" fontId="6" fillId="4" borderId="1" xfId="0" applyNumberFormat="1" applyFont="1" applyFill="1" applyBorder="1" applyAlignment="1">
      <alignment horizontal="center" vertical="center" wrapText="1"/>
    </xf>
    <xf numFmtId="0" fontId="6" fillId="4" borderId="2"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0" fillId="3" borderId="2" xfId="0" applyFill="1" applyBorder="1" applyAlignment="1">
      <alignment horizontal="center"/>
    </xf>
    <xf numFmtId="0" fontId="17" fillId="3" borderId="29" xfId="0" applyFont="1" applyFill="1" applyBorder="1"/>
    <xf numFmtId="0" fontId="17" fillId="3" borderId="1" xfId="0" applyFont="1" applyFill="1" applyBorder="1" applyAlignment="1">
      <alignment vertical="center"/>
    </xf>
    <xf numFmtId="166" fontId="0" fillId="3" borderId="1" xfId="5" applyNumberFormat="1" applyFont="1" applyFill="1" applyBorder="1" applyAlignment="1" applyProtection="1">
      <alignment horizontal="center"/>
    </xf>
    <xf numFmtId="44" fontId="6" fillId="3" borderId="1" xfId="0" applyNumberFormat="1" applyFont="1" applyFill="1" applyBorder="1" applyAlignment="1">
      <alignment horizontal="left" wrapText="1"/>
    </xf>
    <xf numFmtId="0" fontId="0" fillId="3" borderId="1" xfId="0" applyFill="1" applyBorder="1" applyAlignment="1">
      <alignment horizontal="center"/>
    </xf>
    <xf numFmtId="0" fontId="17" fillId="3" borderId="1" xfId="0" applyFont="1" applyFill="1" applyBorder="1"/>
    <xf numFmtId="0" fontId="17" fillId="3" borderId="1" xfId="0" applyFont="1" applyFill="1" applyBorder="1" applyAlignment="1">
      <alignment vertical="center" wrapText="1"/>
    </xf>
    <xf numFmtId="0" fontId="0" fillId="3" borderId="1" xfId="0" applyFill="1" applyBorder="1" applyAlignment="1">
      <alignment horizontal="left" vertical="top"/>
    </xf>
    <xf numFmtId="1" fontId="0" fillId="3" borderId="1" xfId="0" applyNumberFormat="1" applyFill="1" applyBorder="1" applyAlignment="1">
      <alignment horizontal="center"/>
    </xf>
    <xf numFmtId="0" fontId="0" fillId="4" borderId="1" xfId="0" applyFill="1" applyBorder="1"/>
    <xf numFmtId="0" fontId="0" fillId="4" borderId="3" xfId="0" applyFill="1" applyBorder="1"/>
    <xf numFmtId="0" fontId="6" fillId="4" borderId="1" xfId="0" applyFont="1" applyFill="1" applyBorder="1" applyAlignment="1">
      <alignment horizontal="left" vertical="top" wrapText="1"/>
    </xf>
    <xf numFmtId="0" fontId="6" fillId="4" borderId="3" xfId="0" applyFont="1" applyFill="1" applyBorder="1" applyAlignment="1">
      <alignment horizontal="left" vertical="top" wrapText="1"/>
    </xf>
    <xf numFmtId="0" fontId="0" fillId="3" borderId="1" xfId="0" applyFill="1" applyBorder="1"/>
    <xf numFmtId="0" fontId="0" fillId="3" borderId="1" xfId="0" applyFill="1" applyBorder="1" applyAlignment="1">
      <alignment horizontal="left"/>
    </xf>
    <xf numFmtId="0" fontId="18" fillId="4" borderId="1" xfId="0" applyFont="1" applyFill="1" applyBorder="1"/>
    <xf numFmtId="44" fontId="18" fillId="4" borderId="1" xfId="4" applyFont="1" applyFill="1" applyBorder="1" applyAlignment="1" applyProtection="1">
      <alignment horizontal="left"/>
    </xf>
    <xf numFmtId="44" fontId="0" fillId="3" borderId="1" xfId="0" applyNumberFormat="1" applyFill="1" applyBorder="1" applyAlignment="1">
      <alignment horizontal="left"/>
    </xf>
    <xf numFmtId="44" fontId="18" fillId="4" borderId="1" xfId="0" applyNumberFormat="1" applyFont="1" applyFill="1" applyBorder="1" applyAlignment="1">
      <alignment horizontal="left"/>
    </xf>
    <xf numFmtId="0" fontId="3" fillId="4" borderId="2" xfId="0" applyFont="1" applyFill="1" applyBorder="1"/>
    <xf numFmtId="165" fontId="3" fillId="4" borderId="3" xfId="0" applyNumberFormat="1" applyFont="1" applyFill="1" applyBorder="1" applyAlignment="1">
      <alignment horizontal="center" vertical="center" wrapText="1"/>
    </xf>
    <xf numFmtId="1" fontId="6" fillId="4" borderId="3" xfId="0" applyNumberFormat="1" applyFont="1" applyFill="1" applyBorder="1" applyAlignment="1">
      <alignment horizontal="center" vertical="center" wrapText="1"/>
    </xf>
    <xf numFmtId="0" fontId="10" fillId="4" borderId="4" xfId="0" applyFont="1" applyFill="1" applyBorder="1" applyAlignment="1">
      <alignment horizontal="center" vertical="center" wrapText="1"/>
    </xf>
    <xf numFmtId="0" fontId="3" fillId="4" borderId="5" xfId="0" applyFont="1" applyFill="1" applyBorder="1"/>
    <xf numFmtId="165" fontId="3" fillId="4" borderId="6" xfId="0" applyNumberFormat="1" applyFont="1" applyFill="1" applyBorder="1" applyAlignment="1">
      <alignment horizontal="center" vertical="center" wrapText="1"/>
    </xf>
    <xf numFmtId="1" fontId="6" fillId="4" borderId="6" xfId="0" applyNumberFormat="1" applyFont="1" applyFill="1" applyBorder="1" applyAlignment="1">
      <alignment horizontal="center" vertical="center" wrapText="1"/>
    </xf>
    <xf numFmtId="0" fontId="10" fillId="4" borderId="7" xfId="0" applyFont="1" applyFill="1" applyBorder="1" applyAlignment="1">
      <alignment horizontal="center" vertical="center" wrapText="1"/>
    </xf>
    <xf numFmtId="0" fontId="0" fillId="3" borderId="9" xfId="0" applyFill="1" applyBorder="1"/>
    <xf numFmtId="165" fontId="0" fillId="3" borderId="10" xfId="0" applyNumberFormat="1" applyFill="1" applyBorder="1"/>
    <xf numFmtId="1" fontId="0" fillId="3" borderId="10" xfId="0" applyNumberFormat="1" applyFill="1" applyBorder="1" applyAlignment="1">
      <alignment horizontal="center"/>
    </xf>
    <xf numFmtId="44" fontId="6" fillId="3" borderId="11" xfId="0" applyNumberFormat="1" applyFont="1" applyFill="1" applyBorder="1" applyAlignment="1">
      <alignment horizontal="left" wrapText="1"/>
    </xf>
    <xf numFmtId="0" fontId="0" fillId="4" borderId="9" xfId="0" applyFill="1" applyBorder="1"/>
    <xf numFmtId="165" fontId="0" fillId="4" borderId="10" xfId="0" applyNumberFormat="1" applyFill="1" applyBorder="1"/>
    <xf numFmtId="0" fontId="0" fillId="3" borderId="2" xfId="0" applyFill="1" applyBorder="1"/>
    <xf numFmtId="0" fontId="18" fillId="4" borderId="2" xfId="0" applyFont="1" applyFill="1" applyBorder="1"/>
    <xf numFmtId="0" fontId="0" fillId="3" borderId="4" xfId="0" applyFill="1" applyBorder="1"/>
    <xf numFmtId="0" fontId="18" fillId="4" borderId="4" xfId="0" applyFont="1" applyFill="1" applyBorder="1"/>
    <xf numFmtId="165" fontId="0" fillId="5" borderId="3" xfId="0" applyNumberFormat="1" applyFill="1" applyBorder="1" applyProtection="1">
      <protection locked="0"/>
    </xf>
    <xf numFmtId="1" fontId="0" fillId="3" borderId="3" xfId="0" applyNumberFormat="1" applyFill="1" applyBorder="1" applyAlignment="1">
      <alignment horizontal="center"/>
    </xf>
    <xf numFmtId="44" fontId="6" fillId="3" borderId="4" xfId="0" applyNumberFormat="1" applyFont="1" applyFill="1" applyBorder="1" applyAlignment="1">
      <alignment horizontal="left" wrapText="1"/>
    </xf>
    <xf numFmtId="166" fontId="0" fillId="2" borderId="1" xfId="5" applyNumberFormat="1" applyFont="1" applyFill="1" applyBorder="1" applyAlignment="1" applyProtection="1">
      <alignment horizontal="center"/>
    </xf>
    <xf numFmtId="0" fontId="12" fillId="7" borderId="15" xfId="0" applyFont="1" applyFill="1" applyBorder="1" applyAlignment="1">
      <alignment horizontal="left" vertical="top" wrapText="1"/>
    </xf>
    <xf numFmtId="0" fontId="12" fillId="7" borderId="6" xfId="0" applyFont="1" applyFill="1" applyBorder="1" applyAlignment="1">
      <alignment horizontal="left" vertical="top" wrapText="1"/>
    </xf>
    <xf numFmtId="0" fontId="12" fillId="7" borderId="16" xfId="0" applyFont="1" applyFill="1" applyBorder="1" applyAlignment="1">
      <alignment horizontal="left" vertical="top" wrapText="1"/>
    </xf>
    <xf numFmtId="0" fontId="12" fillId="7" borderId="17" xfId="0" applyFont="1" applyFill="1" applyBorder="1" applyAlignment="1">
      <alignment horizontal="left" vertical="top" wrapText="1"/>
    </xf>
    <xf numFmtId="0" fontId="12" fillId="7" borderId="0" xfId="0" applyFont="1" applyFill="1" applyAlignment="1">
      <alignment horizontal="left" vertical="top" wrapText="1"/>
    </xf>
    <xf numFmtId="0" fontId="12" fillId="7" borderId="18" xfId="0" applyFont="1" applyFill="1" applyBorder="1" applyAlignment="1">
      <alignment horizontal="left" vertical="top" wrapText="1"/>
    </xf>
    <xf numFmtId="0" fontId="12" fillId="7" borderId="19" xfId="0" applyFont="1" applyFill="1" applyBorder="1" applyAlignment="1">
      <alignment horizontal="left" vertical="top" wrapText="1"/>
    </xf>
    <xf numFmtId="0" fontId="12" fillId="7" borderId="20" xfId="0" applyFont="1" applyFill="1" applyBorder="1" applyAlignment="1">
      <alignment horizontal="left" vertical="top" wrapText="1"/>
    </xf>
    <xf numFmtId="0" fontId="12" fillId="7" borderId="21" xfId="0" applyFont="1" applyFill="1" applyBorder="1" applyAlignment="1">
      <alignment horizontal="left" vertical="top" wrapText="1"/>
    </xf>
    <xf numFmtId="0" fontId="15" fillId="0" borderId="0" xfId="0" applyFont="1"/>
    <xf numFmtId="0" fontId="0" fillId="0" borderId="0" xfId="0"/>
    <xf numFmtId="0" fontId="16" fillId="5" borderId="27" xfId="0" applyFont="1" applyFill="1" applyBorder="1" applyProtection="1">
      <protection locked="0"/>
    </xf>
    <xf numFmtId="0" fontId="16" fillId="5" borderId="8" xfId="0" applyFont="1" applyFill="1" applyBorder="1" applyProtection="1">
      <protection locked="0"/>
    </xf>
    <xf numFmtId="0" fontId="0" fillId="5" borderId="8" xfId="0" applyFill="1" applyBorder="1" applyProtection="1">
      <protection locked="0"/>
    </xf>
    <xf numFmtId="0" fontId="0" fillId="5" borderId="28" xfId="0" applyFill="1" applyBorder="1" applyProtection="1">
      <protection locked="0"/>
    </xf>
    <xf numFmtId="0" fontId="17" fillId="5" borderId="1" xfId="0" applyFont="1" applyFill="1" applyBorder="1" applyAlignment="1" applyProtection="1">
      <alignment vertical="center"/>
      <protection locked="0"/>
    </xf>
    <xf numFmtId="0" fontId="17" fillId="5" borderId="1" xfId="0" applyFont="1" applyFill="1" applyBorder="1" applyProtection="1">
      <protection locked="0"/>
    </xf>
    <xf numFmtId="0" fontId="17" fillId="5" borderId="29" xfId="0" applyFont="1" applyFill="1" applyBorder="1" applyProtection="1">
      <protection locked="0"/>
    </xf>
    <xf numFmtId="0" fontId="0" fillId="5" borderId="1" xfId="0" applyFill="1" applyBorder="1" applyAlignment="1" applyProtection="1">
      <alignment horizontal="center"/>
      <protection locked="0"/>
    </xf>
    <xf numFmtId="0" fontId="17" fillId="5" borderId="1" xfId="0" applyFont="1" applyFill="1" applyBorder="1" applyAlignment="1" applyProtection="1">
      <alignment vertical="center" wrapText="1"/>
      <protection locked="0"/>
    </xf>
  </cellXfs>
  <cellStyles count="6">
    <cellStyle name="Komma" xfId="5" builtinId="3"/>
    <cellStyle name="Procent" xfId="1" builtinId="5"/>
    <cellStyle name="Standaard" xfId="0" builtinId="0"/>
    <cellStyle name="Standaard 2" xfId="2" xr:uid="{0653E963-0BA0-4B22-9B22-E8DE7D1FC206}"/>
    <cellStyle name="Valuta" xfId="4" builtinId="4"/>
    <cellStyle name="Valuta 2" xfId="3" xr:uid="{33981F5E-7B9D-4579-8A48-C6BFCD02A32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2DB8B-BD43-4C16-8628-BBEE8EDBCDCE}">
  <sheetPr>
    <pageSetUpPr fitToPage="1"/>
  </sheetPr>
  <dimension ref="A2:D7"/>
  <sheetViews>
    <sheetView workbookViewId="0">
      <selection activeCell="A4" sqref="A4:D7"/>
    </sheetView>
  </sheetViews>
  <sheetFormatPr defaultRowHeight="12.75" x14ac:dyDescent="0.2"/>
  <cols>
    <col min="4" max="4" width="81.42578125" customWidth="1"/>
  </cols>
  <sheetData>
    <row r="2" spans="1:4" ht="18" x14ac:dyDescent="0.25">
      <c r="A2" s="95" t="s">
        <v>0</v>
      </c>
      <c r="B2" s="96"/>
      <c r="C2" s="96"/>
      <c r="D2" s="96"/>
    </row>
    <row r="4" spans="1:4" x14ac:dyDescent="0.2">
      <c r="A4" s="86" t="s">
        <v>90</v>
      </c>
      <c r="B4" s="87"/>
      <c r="C4" s="87"/>
      <c r="D4" s="88"/>
    </row>
    <row r="5" spans="1:4" x14ac:dyDescent="0.2">
      <c r="A5" s="89"/>
      <c r="B5" s="90"/>
      <c r="C5" s="90"/>
      <c r="D5" s="91"/>
    </row>
    <row r="6" spans="1:4" x14ac:dyDescent="0.2">
      <c r="A6" s="89"/>
      <c r="B6" s="90"/>
      <c r="C6" s="90"/>
      <c r="D6" s="91"/>
    </row>
    <row r="7" spans="1:4" ht="291.60000000000002" customHeight="1" thickBot="1" x14ac:dyDescent="0.25">
      <c r="A7" s="92"/>
      <c r="B7" s="93"/>
      <c r="C7" s="93"/>
      <c r="D7" s="94"/>
    </row>
  </sheetData>
  <sheetProtection algorithmName="SHA-512" hashValue="nlIHV+RJw1uM8VQ5RVf2M10Wn3jLx9GKj2DvIyt2+hdAtvG96a3zkAeaQpdL5sYI22uEuA6iK5JjQcSMcwYV5Q==" saltValue="/fQWG/XbN6Drn5yWKarx/Q==" spinCount="100000" sheet="1" objects="1" scenarios="1"/>
  <mergeCells count="2">
    <mergeCell ref="A4:D7"/>
    <mergeCell ref="A2:D2"/>
  </mergeCell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A06F0-09AA-4261-9C61-CFAE0C7843E3}">
  <sheetPr>
    <pageSetUpPr fitToPage="1"/>
  </sheetPr>
  <dimension ref="A3:D27"/>
  <sheetViews>
    <sheetView workbookViewId="0">
      <selection activeCell="A3" sqref="A3:D27"/>
    </sheetView>
  </sheetViews>
  <sheetFormatPr defaultRowHeight="12.75" x14ac:dyDescent="0.2"/>
  <cols>
    <col min="1" max="1" width="84" bestFit="1" customWidth="1"/>
    <col min="3" max="3" width="16.7109375" customWidth="1"/>
    <col min="4" max="4" width="8.140625" customWidth="1"/>
    <col min="5" max="5" width="0.140625" customWidth="1"/>
  </cols>
  <sheetData>
    <row r="3" spans="1:4" ht="24" x14ac:dyDescent="0.4">
      <c r="A3" s="1" t="s">
        <v>13</v>
      </c>
      <c r="B3" s="2"/>
      <c r="C3" s="2"/>
      <c r="D3" s="2"/>
    </row>
    <row r="4" spans="1:4" ht="15" x14ac:dyDescent="0.25">
      <c r="A4" s="2"/>
      <c r="B4" s="3"/>
      <c r="C4" s="4"/>
      <c r="D4" s="4"/>
    </row>
    <row r="5" spans="1:4" ht="15" x14ac:dyDescent="0.25">
      <c r="A5" s="5" t="s">
        <v>1</v>
      </c>
      <c r="B5" s="5"/>
      <c r="C5" s="5"/>
      <c r="D5" s="5"/>
    </row>
    <row r="6" spans="1:4" ht="15" x14ac:dyDescent="0.25">
      <c r="A6" s="5" t="s">
        <v>2</v>
      </c>
      <c r="B6" s="5"/>
      <c r="C6" s="5"/>
      <c r="D6" s="5"/>
    </row>
    <row r="7" spans="1:4" ht="15" x14ac:dyDescent="0.25">
      <c r="A7" s="6" t="s">
        <v>3</v>
      </c>
      <c r="B7" s="5"/>
      <c r="C7" s="5"/>
      <c r="D7" s="5"/>
    </row>
    <row r="8" spans="1:4" ht="15" x14ac:dyDescent="0.25">
      <c r="A8" s="5"/>
      <c r="B8" s="4"/>
      <c r="C8" s="5"/>
      <c r="D8" s="5"/>
    </row>
    <row r="9" spans="1:4" ht="15" x14ac:dyDescent="0.25">
      <c r="A9" s="5"/>
      <c r="B9" s="4"/>
      <c r="C9" s="4"/>
      <c r="D9" s="7"/>
    </row>
    <row r="10" spans="1:4" ht="15" x14ac:dyDescent="0.25">
      <c r="A10" s="7" t="s">
        <v>4</v>
      </c>
      <c r="B10" s="4"/>
      <c r="C10" s="4"/>
      <c r="D10" s="7"/>
    </row>
    <row r="11" spans="1:4" ht="15" x14ac:dyDescent="0.25">
      <c r="A11" s="5" t="s">
        <v>18</v>
      </c>
      <c r="B11" s="4"/>
      <c r="C11" s="8">
        <f>'2. Servicekosten'!E10</f>
        <v>0</v>
      </c>
      <c r="D11" s="7"/>
    </row>
    <row r="12" spans="1:4" ht="15" x14ac:dyDescent="0.25">
      <c r="A12" s="5" t="s">
        <v>5</v>
      </c>
      <c r="B12" s="4"/>
      <c r="C12" s="8">
        <f>'3. Leveringen'!K49</f>
        <v>80000</v>
      </c>
      <c r="D12" s="7"/>
    </row>
    <row r="13" spans="1:4" ht="15" x14ac:dyDescent="0.25">
      <c r="A13" s="9"/>
      <c r="B13" s="5"/>
      <c r="C13" s="5"/>
      <c r="D13" s="5"/>
    </row>
    <row r="14" spans="1:4" ht="24" x14ac:dyDescent="0.4">
      <c r="A14" s="10" t="s">
        <v>68</v>
      </c>
      <c r="B14" s="5"/>
      <c r="C14" s="11">
        <f>SUM(C11,C12)</f>
        <v>80000</v>
      </c>
      <c r="D14" s="12"/>
    </row>
    <row r="15" spans="1:4" ht="15" x14ac:dyDescent="0.25">
      <c r="A15" s="13"/>
      <c r="B15" s="5"/>
      <c r="C15" s="5"/>
      <c r="D15" s="5"/>
    </row>
    <row r="16" spans="1:4" ht="15" x14ac:dyDescent="0.25">
      <c r="A16" s="14"/>
      <c r="B16" s="5"/>
      <c r="C16" s="5"/>
      <c r="D16" s="5"/>
    </row>
    <row r="17" spans="1:4" ht="24" x14ac:dyDescent="0.4">
      <c r="A17" s="10"/>
      <c r="B17" s="5"/>
      <c r="C17" s="5"/>
      <c r="D17" s="5"/>
    </row>
    <row r="19" spans="1:4" x14ac:dyDescent="0.2">
      <c r="A19" t="s">
        <v>71</v>
      </c>
    </row>
    <row r="20" spans="1:4" ht="13.5" thickBot="1" x14ac:dyDescent="0.25"/>
    <row r="21" spans="1:4" x14ac:dyDescent="0.2">
      <c r="A21" s="20" t="s">
        <v>70</v>
      </c>
      <c r="B21" s="21"/>
      <c r="C21" s="21"/>
      <c r="D21" s="97"/>
    </row>
    <row r="22" spans="1:4" x14ac:dyDescent="0.2">
      <c r="A22" s="22"/>
      <c r="B22" s="23"/>
      <c r="C22" s="23"/>
      <c r="D22" s="98"/>
    </row>
    <row r="23" spans="1:4" x14ac:dyDescent="0.2">
      <c r="A23" s="22" t="s">
        <v>69</v>
      </c>
      <c r="B23" s="23"/>
      <c r="C23" s="23"/>
      <c r="D23" s="98"/>
    </row>
    <row r="24" spans="1:4" x14ac:dyDescent="0.2">
      <c r="A24" s="22"/>
      <c r="B24" s="23"/>
      <c r="C24" s="23"/>
      <c r="D24" s="99"/>
    </row>
    <row r="25" spans="1:4" x14ac:dyDescent="0.2">
      <c r="A25" s="22" t="s">
        <v>6</v>
      </c>
      <c r="B25" s="23"/>
      <c r="C25" s="23"/>
      <c r="D25" s="99"/>
    </row>
    <row r="26" spans="1:4" x14ac:dyDescent="0.2">
      <c r="A26" s="22"/>
      <c r="B26" s="23"/>
      <c r="C26" s="23"/>
      <c r="D26" s="99"/>
    </row>
    <row r="27" spans="1:4" ht="13.5" thickBot="1" x14ac:dyDescent="0.25">
      <c r="A27" s="24" t="s">
        <v>7</v>
      </c>
      <c r="B27" s="25"/>
      <c r="C27" s="25"/>
      <c r="D27" s="100"/>
    </row>
  </sheetData>
  <sheetProtection algorithmName="SHA-512" hashValue="FSvDlZn8WXzag0Q1/vG8rzuo7SuWT9JLVTrMy+8L5h/ug2bF0w3jwDNMowiqTKIAttvBegt9jswlBNaXyjxhzw==" saltValue="91EMLfjXY2cQSff8I1c9rg==" spinCount="100000" sheet="1" objects="1" scenarios="1"/>
  <protectedRanges>
    <protectedRange sqref="A21:D27" name="Bereik2_1_1"/>
  </protectedRanges>
  <mergeCells count="1">
    <mergeCell ref="D21:D27"/>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432D7-B5BD-4DCA-94D5-A9B5F2273037}">
  <sheetPr>
    <pageSetUpPr fitToPage="1"/>
  </sheetPr>
  <dimension ref="A2:G15"/>
  <sheetViews>
    <sheetView workbookViewId="0">
      <selection activeCell="B24" sqref="B24"/>
    </sheetView>
  </sheetViews>
  <sheetFormatPr defaultRowHeight="12.75" x14ac:dyDescent="0.2"/>
  <cols>
    <col min="1" max="1" width="20.28515625" customWidth="1"/>
    <col min="2" max="2" width="77.140625" customWidth="1"/>
    <col min="3" max="3" width="16.140625" customWidth="1"/>
    <col min="4" max="4" width="11.5703125" customWidth="1"/>
    <col min="5" max="5" width="17" customWidth="1"/>
  </cols>
  <sheetData>
    <row r="2" spans="1:7" ht="24" x14ac:dyDescent="0.4">
      <c r="A2" s="31" t="s">
        <v>63</v>
      </c>
      <c r="B2" s="4"/>
      <c r="C2" s="15"/>
      <c r="D2" s="4"/>
      <c r="E2" s="4"/>
      <c r="F2" s="4"/>
      <c r="G2" s="4"/>
    </row>
    <row r="3" spans="1:7" x14ac:dyDescent="0.2">
      <c r="A3" s="4"/>
      <c r="B3" s="4"/>
      <c r="C3" s="15"/>
      <c r="D3" s="4"/>
      <c r="E3" s="4"/>
      <c r="F3" s="4"/>
      <c r="G3" s="4"/>
    </row>
    <row r="4" spans="1:7" x14ac:dyDescent="0.2">
      <c r="A4" s="4"/>
      <c r="B4" s="4"/>
      <c r="C4" s="15"/>
      <c r="D4" s="4"/>
      <c r="E4" s="4"/>
      <c r="F4" s="4"/>
      <c r="G4" s="4"/>
    </row>
    <row r="5" spans="1:7" ht="30" x14ac:dyDescent="0.25">
      <c r="A5" s="4"/>
      <c r="B5" s="64"/>
      <c r="C5" s="65" t="s">
        <v>15</v>
      </c>
      <c r="D5" s="66" t="s">
        <v>8</v>
      </c>
      <c r="E5" s="67" t="s">
        <v>9</v>
      </c>
      <c r="F5" s="4"/>
      <c r="G5" s="4"/>
    </row>
    <row r="6" spans="1:7" ht="15" x14ac:dyDescent="0.25">
      <c r="A6" s="4"/>
      <c r="B6" s="68" t="s">
        <v>14</v>
      </c>
      <c r="C6" s="69"/>
      <c r="D6" s="70"/>
      <c r="E6" s="71"/>
      <c r="F6" s="4"/>
      <c r="G6" s="4"/>
    </row>
    <row r="7" spans="1:7" ht="15" x14ac:dyDescent="0.25">
      <c r="A7" s="4"/>
      <c r="B7" s="78" t="s">
        <v>16</v>
      </c>
      <c r="C7" s="82"/>
      <c r="D7" s="83">
        <v>30</v>
      </c>
      <c r="E7" s="84">
        <f>C7*D7</f>
        <v>0</v>
      </c>
      <c r="F7" s="4"/>
      <c r="G7" s="4"/>
    </row>
    <row r="8" spans="1:7" ht="15" x14ac:dyDescent="0.25">
      <c r="A8" s="4"/>
      <c r="B8" s="78" t="s">
        <v>17</v>
      </c>
      <c r="C8" s="82"/>
      <c r="D8" s="83">
        <v>19</v>
      </c>
      <c r="E8" s="84">
        <f t="shared" ref="E8" si="0">C8*D8</f>
        <v>0</v>
      </c>
      <c r="F8" s="4"/>
      <c r="G8" s="4"/>
    </row>
    <row r="9" spans="1:7" ht="15" x14ac:dyDescent="0.25">
      <c r="A9" s="4"/>
      <c r="B9" s="72"/>
      <c r="C9" s="73"/>
      <c r="D9" s="74"/>
      <c r="E9" s="75"/>
      <c r="F9" s="4"/>
      <c r="G9" s="4"/>
    </row>
    <row r="10" spans="1:7" ht="15" x14ac:dyDescent="0.2">
      <c r="A10" s="4"/>
      <c r="B10" s="76" t="s">
        <v>10</v>
      </c>
      <c r="C10" s="77"/>
      <c r="D10" s="16">
        <f>SUM(D7:D9)</f>
        <v>49</v>
      </c>
      <c r="E10" s="17">
        <f>SUM(E7:E9)</f>
        <v>0</v>
      </c>
      <c r="F10" s="4"/>
      <c r="G10" s="4"/>
    </row>
    <row r="11" spans="1:7" x14ac:dyDescent="0.2">
      <c r="A11" s="4"/>
      <c r="B11" s="4" t="s">
        <v>11</v>
      </c>
      <c r="C11" s="15"/>
      <c r="D11" s="4"/>
      <c r="E11" s="4"/>
      <c r="F11" s="4"/>
      <c r="G11" s="4"/>
    </row>
    <row r="12" spans="1:7" x14ac:dyDescent="0.2">
      <c r="A12" s="4"/>
      <c r="B12" s="4"/>
      <c r="C12" s="15"/>
      <c r="D12" s="4"/>
      <c r="E12" s="4"/>
      <c r="F12" s="4"/>
      <c r="G12" s="4"/>
    </row>
    <row r="13" spans="1:7" x14ac:dyDescent="0.2">
      <c r="A13" s="4"/>
      <c r="B13" s="4"/>
      <c r="C13" s="15"/>
      <c r="D13" s="4"/>
      <c r="E13" s="4"/>
      <c r="F13" s="4"/>
      <c r="G13" s="4"/>
    </row>
    <row r="14" spans="1:7" x14ac:dyDescent="0.2">
      <c r="A14" s="4"/>
      <c r="B14" s="4"/>
      <c r="C14" s="15"/>
      <c r="D14" s="4"/>
      <c r="E14" s="4"/>
      <c r="F14" s="4"/>
      <c r="G14" s="4"/>
    </row>
    <row r="15" spans="1:7" x14ac:dyDescent="0.2">
      <c r="A15" s="4"/>
      <c r="B15" s="4"/>
      <c r="C15" s="15"/>
      <c r="D15" s="4"/>
      <c r="E15" s="4"/>
      <c r="F15" s="4"/>
      <c r="G15" s="4"/>
    </row>
  </sheetData>
  <sheetProtection algorithmName="SHA-512" hashValue="+bW2k4r74hAGCeEqiQZnHUNfVaWBtAsHgq25G1KzViNBgB313v3mfOZ7xWe6hjCGXr6/YgfSCaZJd6CGJlPd+g==" saltValue="huhMFyhhhCDPcET3b4UG8Q==" spinCount="100000" sheet="1" objects="1" scenarios="1"/>
  <pageMargins left="0.70866141732283472" right="0.70866141732283472" top="0.74803149606299213" bottom="0.74803149606299213" header="0.31496062992125984" footer="0.31496062992125984"/>
  <pageSetup paperSize="9" scale="8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A412A-6D16-482C-A7ED-9F3B692FB9F6}">
  <sheetPr>
    <pageSetUpPr fitToPage="1"/>
  </sheetPr>
  <dimension ref="A2:L50"/>
  <sheetViews>
    <sheetView tabSelected="1" zoomScaleNormal="100" workbookViewId="0">
      <selection activeCell="G11" sqref="G11"/>
    </sheetView>
  </sheetViews>
  <sheetFormatPr defaultRowHeight="12.75" x14ac:dyDescent="0.2"/>
  <cols>
    <col min="3" max="3" width="28" bestFit="1" customWidth="1"/>
    <col min="4" max="4" width="17.5703125" customWidth="1"/>
    <col min="5" max="5" width="28" customWidth="1"/>
    <col min="6" max="6" width="61.28515625" bestFit="1" customWidth="1"/>
    <col min="7" max="7" width="29.140625" customWidth="1"/>
    <col min="8" max="8" width="30.42578125" customWidth="1"/>
    <col min="9" max="9" width="11.85546875" customWidth="1"/>
    <col min="10" max="10" width="13.42578125" customWidth="1"/>
    <col min="11" max="11" width="19.85546875" style="27" customWidth="1"/>
  </cols>
  <sheetData>
    <row r="2" spans="1:12" ht="24.75" thickBot="1" x14ac:dyDescent="0.45">
      <c r="A2" s="4"/>
      <c r="B2" s="30"/>
      <c r="C2" s="30"/>
      <c r="D2" s="30"/>
      <c r="E2" s="30"/>
      <c r="F2" s="31" t="s">
        <v>72</v>
      </c>
      <c r="G2" s="31"/>
      <c r="H2" s="31"/>
      <c r="I2" s="4"/>
      <c r="J2" s="4"/>
      <c r="K2" s="32"/>
      <c r="L2" s="4"/>
    </row>
    <row r="3" spans="1:12" ht="15.75" thickTop="1" x14ac:dyDescent="0.2">
      <c r="A3" s="4"/>
      <c r="B3" s="33"/>
      <c r="C3" s="34"/>
      <c r="D3" s="34"/>
      <c r="E3" s="34"/>
      <c r="F3" s="35"/>
      <c r="G3" s="36"/>
      <c r="H3" s="36"/>
      <c r="I3" s="34"/>
      <c r="J3" s="34"/>
      <c r="K3" s="37"/>
      <c r="L3" s="4"/>
    </row>
    <row r="4" spans="1:12" ht="45" x14ac:dyDescent="0.2">
      <c r="A4" s="4"/>
      <c r="B4" s="38" t="s">
        <v>12</v>
      </c>
      <c r="C4" s="39" t="s">
        <v>19</v>
      </c>
      <c r="D4" s="40" t="s">
        <v>91</v>
      </c>
      <c r="E4" s="39" t="s">
        <v>92</v>
      </c>
      <c r="F4" s="40" t="s">
        <v>74</v>
      </c>
      <c r="G4" s="39" t="s">
        <v>94</v>
      </c>
      <c r="H4" s="39" t="s">
        <v>73</v>
      </c>
      <c r="I4" s="41" t="s">
        <v>8</v>
      </c>
      <c r="J4" s="42" t="s">
        <v>93</v>
      </c>
      <c r="K4" s="43" t="s">
        <v>9</v>
      </c>
      <c r="L4" s="4"/>
    </row>
    <row r="5" spans="1:12" ht="15" x14ac:dyDescent="0.25">
      <c r="A5" s="4"/>
      <c r="B5" s="44">
        <v>1</v>
      </c>
      <c r="C5" s="45" t="s">
        <v>20</v>
      </c>
      <c r="D5" s="103"/>
      <c r="E5" s="103"/>
      <c r="F5" s="46" t="s">
        <v>21</v>
      </c>
      <c r="G5" s="101"/>
      <c r="H5" s="46" t="s">
        <v>75</v>
      </c>
      <c r="I5" s="47">
        <f>17000/2</f>
        <v>8500</v>
      </c>
      <c r="J5" s="28"/>
      <c r="K5" s="48">
        <f t="shared" ref="K5:K43" si="0">I5*J5</f>
        <v>0</v>
      </c>
      <c r="L5" s="4"/>
    </row>
    <row r="6" spans="1:12" ht="15" x14ac:dyDescent="0.25">
      <c r="A6" s="4"/>
      <c r="B6" s="44">
        <v>2</v>
      </c>
      <c r="C6" s="49"/>
      <c r="D6" s="104"/>
      <c r="E6" s="104"/>
      <c r="F6" s="46" t="s">
        <v>22</v>
      </c>
      <c r="G6" s="101"/>
      <c r="H6" s="46" t="s">
        <v>75</v>
      </c>
      <c r="I6" s="47">
        <f>41020/2</f>
        <v>20510</v>
      </c>
      <c r="J6" s="28"/>
      <c r="K6" s="48">
        <f t="shared" si="0"/>
        <v>0</v>
      </c>
      <c r="L6" s="4"/>
    </row>
    <row r="7" spans="1:12" ht="15" x14ac:dyDescent="0.25">
      <c r="A7" s="4"/>
      <c r="B7" s="44">
        <v>3</v>
      </c>
      <c r="C7" s="49"/>
      <c r="D7" s="104"/>
      <c r="E7" s="104"/>
      <c r="F7" s="46" t="s">
        <v>23</v>
      </c>
      <c r="G7" s="101"/>
      <c r="H7" s="46" t="s">
        <v>75</v>
      </c>
      <c r="I7" s="47">
        <v>40</v>
      </c>
      <c r="J7" s="28"/>
      <c r="K7" s="48">
        <f t="shared" si="0"/>
        <v>0</v>
      </c>
      <c r="L7" s="4"/>
    </row>
    <row r="8" spans="1:12" ht="15" x14ac:dyDescent="0.25">
      <c r="A8" s="4"/>
      <c r="B8" s="44">
        <v>4</v>
      </c>
      <c r="C8" s="49"/>
      <c r="D8" s="104"/>
      <c r="E8" s="104"/>
      <c r="F8" s="46" t="s">
        <v>54</v>
      </c>
      <c r="G8" s="101"/>
      <c r="H8" s="46" t="s">
        <v>76</v>
      </c>
      <c r="I8" s="47">
        <v>500</v>
      </c>
      <c r="J8" s="28"/>
      <c r="K8" s="48">
        <f t="shared" si="0"/>
        <v>0</v>
      </c>
      <c r="L8" s="4"/>
    </row>
    <row r="9" spans="1:12" ht="15" x14ac:dyDescent="0.25">
      <c r="A9" s="4"/>
      <c r="B9" s="44">
        <v>5</v>
      </c>
      <c r="C9" s="49"/>
      <c r="D9" s="104"/>
      <c r="E9" s="104"/>
      <c r="F9" s="46" t="s">
        <v>24</v>
      </c>
      <c r="G9" s="101"/>
      <c r="H9" s="46" t="s">
        <v>75</v>
      </c>
      <c r="I9" s="47">
        <f>7200/2</f>
        <v>3600</v>
      </c>
      <c r="J9" s="28"/>
      <c r="K9" s="48">
        <f t="shared" si="0"/>
        <v>0</v>
      </c>
      <c r="L9" s="4"/>
    </row>
    <row r="10" spans="1:12" ht="15" x14ac:dyDescent="0.25">
      <c r="A10" s="4"/>
      <c r="B10" s="44">
        <v>6</v>
      </c>
      <c r="C10" s="49"/>
      <c r="D10" s="104"/>
      <c r="E10" s="104"/>
      <c r="F10" s="46" t="s">
        <v>25</v>
      </c>
      <c r="G10" s="101"/>
      <c r="H10" s="46" t="s">
        <v>75</v>
      </c>
      <c r="I10" s="47">
        <f>7200/2</f>
        <v>3600</v>
      </c>
      <c r="J10" s="28"/>
      <c r="K10" s="48">
        <f t="shared" si="0"/>
        <v>0</v>
      </c>
      <c r="L10" s="4"/>
    </row>
    <row r="11" spans="1:12" ht="15" x14ac:dyDescent="0.25">
      <c r="A11" s="4"/>
      <c r="B11" s="44">
        <v>7</v>
      </c>
      <c r="C11" s="49"/>
      <c r="D11" s="104"/>
      <c r="E11" s="104"/>
      <c r="F11" s="46" t="s">
        <v>26</v>
      </c>
      <c r="G11" s="101"/>
      <c r="H11" s="46" t="s">
        <v>75</v>
      </c>
      <c r="I11" s="47">
        <v>500</v>
      </c>
      <c r="J11" s="28"/>
      <c r="K11" s="48">
        <f t="shared" si="0"/>
        <v>0</v>
      </c>
      <c r="L11" s="4"/>
    </row>
    <row r="12" spans="1:12" ht="15" x14ac:dyDescent="0.25">
      <c r="A12" s="4"/>
      <c r="B12" s="44">
        <v>8</v>
      </c>
      <c r="C12" s="50" t="s">
        <v>27</v>
      </c>
      <c r="D12" s="102"/>
      <c r="E12" s="102"/>
      <c r="F12" s="46" t="s">
        <v>51</v>
      </c>
      <c r="G12" s="101"/>
      <c r="H12" s="46" t="s">
        <v>77</v>
      </c>
      <c r="I12" s="47">
        <f>1200/2</f>
        <v>600</v>
      </c>
      <c r="J12" s="28"/>
      <c r="K12" s="48">
        <f t="shared" si="0"/>
        <v>0</v>
      </c>
      <c r="L12" s="4"/>
    </row>
    <row r="13" spans="1:12" ht="15" x14ac:dyDescent="0.25">
      <c r="A13" s="4"/>
      <c r="B13" s="44">
        <v>9</v>
      </c>
      <c r="C13" s="49"/>
      <c r="D13" s="104"/>
      <c r="E13" s="104"/>
      <c r="F13" s="46" t="s">
        <v>52</v>
      </c>
      <c r="G13" s="101"/>
      <c r="H13" s="46" t="s">
        <v>77</v>
      </c>
      <c r="I13" s="47">
        <v>50</v>
      </c>
      <c r="J13" s="28"/>
      <c r="K13" s="48">
        <f t="shared" si="0"/>
        <v>0</v>
      </c>
      <c r="L13" s="4"/>
    </row>
    <row r="14" spans="1:12" ht="15" x14ac:dyDescent="0.25">
      <c r="A14" s="4"/>
      <c r="B14" s="44">
        <v>10</v>
      </c>
      <c r="C14" s="49"/>
      <c r="D14" s="104"/>
      <c r="E14" s="104"/>
      <c r="F14" s="46" t="s">
        <v>55</v>
      </c>
      <c r="G14" s="101"/>
      <c r="H14" s="46" t="s">
        <v>78</v>
      </c>
      <c r="I14" s="47">
        <v>500</v>
      </c>
      <c r="J14" s="28"/>
      <c r="K14" s="48">
        <f t="shared" si="0"/>
        <v>0</v>
      </c>
      <c r="L14" s="4"/>
    </row>
    <row r="15" spans="1:12" ht="15" x14ac:dyDescent="0.25">
      <c r="A15" s="4"/>
      <c r="B15" s="44">
        <v>11</v>
      </c>
      <c r="C15" s="49"/>
      <c r="D15" s="104"/>
      <c r="E15" s="104"/>
      <c r="F15" s="46" t="s">
        <v>28</v>
      </c>
      <c r="G15" s="101"/>
      <c r="H15" s="46" t="s">
        <v>79</v>
      </c>
      <c r="I15" s="47">
        <f>4500/2</f>
        <v>2250</v>
      </c>
      <c r="J15" s="28"/>
      <c r="K15" s="48">
        <f t="shared" si="0"/>
        <v>0</v>
      </c>
      <c r="L15" s="4"/>
    </row>
    <row r="16" spans="1:12" ht="15" x14ac:dyDescent="0.25">
      <c r="A16" s="4"/>
      <c r="B16" s="44">
        <v>12</v>
      </c>
      <c r="C16" s="49"/>
      <c r="D16" s="104"/>
      <c r="E16" s="104"/>
      <c r="F16" s="46" t="s">
        <v>29</v>
      </c>
      <c r="G16" s="101"/>
      <c r="H16" s="46" t="s">
        <v>79</v>
      </c>
      <c r="I16" s="47">
        <f>13000/2</f>
        <v>6500</v>
      </c>
      <c r="J16" s="28"/>
      <c r="K16" s="48">
        <f t="shared" si="0"/>
        <v>0</v>
      </c>
      <c r="L16" s="4"/>
    </row>
    <row r="17" spans="1:12" ht="15" x14ac:dyDescent="0.25">
      <c r="A17" s="4"/>
      <c r="B17" s="44">
        <v>13</v>
      </c>
      <c r="C17" s="49"/>
      <c r="D17" s="104"/>
      <c r="E17" s="104"/>
      <c r="F17" s="46" t="s">
        <v>30</v>
      </c>
      <c r="G17" s="101"/>
      <c r="H17" s="46" t="s">
        <v>79</v>
      </c>
      <c r="I17" s="47">
        <v>250</v>
      </c>
      <c r="J17" s="28"/>
      <c r="K17" s="48">
        <f t="shared" si="0"/>
        <v>0</v>
      </c>
      <c r="L17" s="4"/>
    </row>
    <row r="18" spans="1:12" ht="15" x14ac:dyDescent="0.25">
      <c r="A18" s="4"/>
      <c r="B18" s="44">
        <v>14</v>
      </c>
      <c r="C18" s="49"/>
      <c r="D18" s="104"/>
      <c r="E18" s="104"/>
      <c r="F18" s="46" t="s">
        <v>31</v>
      </c>
      <c r="G18" s="101"/>
      <c r="H18" s="46" t="s">
        <v>80</v>
      </c>
      <c r="I18" s="47">
        <v>100</v>
      </c>
      <c r="J18" s="28"/>
      <c r="K18" s="48">
        <f t="shared" si="0"/>
        <v>0</v>
      </c>
      <c r="L18" s="4"/>
    </row>
    <row r="19" spans="1:12" ht="15" x14ac:dyDescent="0.25">
      <c r="A19" s="4"/>
      <c r="B19" s="44">
        <v>15</v>
      </c>
      <c r="C19" s="50" t="s">
        <v>32</v>
      </c>
      <c r="D19" s="102"/>
      <c r="E19" s="102"/>
      <c r="F19" s="46" t="s">
        <v>53</v>
      </c>
      <c r="G19" s="101"/>
      <c r="H19" s="46" t="s">
        <v>81</v>
      </c>
      <c r="I19" s="85">
        <v>880</v>
      </c>
      <c r="J19" s="28"/>
      <c r="K19" s="48">
        <f t="shared" si="0"/>
        <v>0</v>
      </c>
      <c r="L19" s="4"/>
    </row>
    <row r="20" spans="1:12" ht="15" x14ac:dyDescent="0.25">
      <c r="A20" s="4"/>
      <c r="B20" s="44">
        <v>16</v>
      </c>
      <c r="C20" s="49"/>
      <c r="D20" s="104"/>
      <c r="E20" s="104"/>
      <c r="F20" s="46" t="s">
        <v>64</v>
      </c>
      <c r="G20" s="101"/>
      <c r="H20" s="46" t="s">
        <v>81</v>
      </c>
      <c r="I20" s="85">
        <v>50</v>
      </c>
      <c r="J20" s="28"/>
      <c r="K20" s="48">
        <f t="shared" si="0"/>
        <v>0</v>
      </c>
      <c r="L20" s="4"/>
    </row>
    <row r="21" spans="1:12" ht="15" x14ac:dyDescent="0.25">
      <c r="A21" s="4"/>
      <c r="B21" s="44">
        <v>17</v>
      </c>
      <c r="C21" s="49"/>
      <c r="D21" s="104"/>
      <c r="E21" s="104"/>
      <c r="F21" s="46" t="s">
        <v>33</v>
      </c>
      <c r="G21" s="101"/>
      <c r="H21" s="46" t="s">
        <v>75</v>
      </c>
      <c r="I21" s="85">
        <v>100</v>
      </c>
      <c r="J21" s="28"/>
      <c r="K21" s="48">
        <f t="shared" si="0"/>
        <v>0</v>
      </c>
      <c r="L21" s="4"/>
    </row>
    <row r="22" spans="1:12" ht="15" x14ac:dyDescent="0.25">
      <c r="A22" s="4"/>
      <c r="B22" s="44">
        <v>18</v>
      </c>
      <c r="C22" s="49"/>
      <c r="D22" s="104"/>
      <c r="E22" s="104"/>
      <c r="F22" s="46" t="s">
        <v>34</v>
      </c>
      <c r="G22" s="101"/>
      <c r="H22" s="46" t="s">
        <v>75</v>
      </c>
      <c r="I22" s="47">
        <v>200</v>
      </c>
      <c r="J22" s="28"/>
      <c r="K22" s="48">
        <f t="shared" si="0"/>
        <v>0</v>
      </c>
      <c r="L22" s="4"/>
    </row>
    <row r="23" spans="1:12" ht="15" x14ac:dyDescent="0.25">
      <c r="A23" s="4"/>
      <c r="B23" s="44">
        <v>19</v>
      </c>
      <c r="C23" s="51" t="s">
        <v>35</v>
      </c>
      <c r="D23" s="105"/>
      <c r="E23" s="105"/>
      <c r="F23" s="50" t="s">
        <v>36</v>
      </c>
      <c r="G23" s="102"/>
      <c r="H23" s="50" t="s">
        <v>75</v>
      </c>
      <c r="I23" s="47">
        <v>20</v>
      </c>
      <c r="J23" s="28"/>
      <c r="K23" s="48">
        <f t="shared" si="0"/>
        <v>0</v>
      </c>
      <c r="L23" s="4"/>
    </row>
    <row r="24" spans="1:12" ht="15" x14ac:dyDescent="0.25">
      <c r="A24" s="4"/>
      <c r="B24" s="44">
        <v>20</v>
      </c>
      <c r="C24" s="49"/>
      <c r="D24" s="104"/>
      <c r="E24" s="104"/>
      <c r="F24" s="46" t="s">
        <v>56</v>
      </c>
      <c r="G24" s="101"/>
      <c r="H24" s="46" t="s">
        <v>82</v>
      </c>
      <c r="I24" s="47">
        <f>150/2</f>
        <v>75</v>
      </c>
      <c r="J24" s="28"/>
      <c r="K24" s="48">
        <f t="shared" si="0"/>
        <v>0</v>
      </c>
      <c r="L24" s="4"/>
    </row>
    <row r="25" spans="1:12" ht="15" x14ac:dyDescent="0.25">
      <c r="A25" s="4"/>
      <c r="B25" s="44">
        <v>21</v>
      </c>
      <c r="C25" s="49"/>
      <c r="D25" s="104"/>
      <c r="E25" s="104"/>
      <c r="F25" s="46" t="s">
        <v>37</v>
      </c>
      <c r="G25" s="101"/>
      <c r="H25" s="50" t="s">
        <v>75</v>
      </c>
      <c r="I25" s="47">
        <v>50</v>
      </c>
      <c r="J25" s="28"/>
      <c r="K25" s="48">
        <f t="shared" si="0"/>
        <v>0</v>
      </c>
      <c r="L25" s="4"/>
    </row>
    <row r="26" spans="1:12" ht="15" x14ac:dyDescent="0.25">
      <c r="A26" s="4"/>
      <c r="B26" s="44">
        <v>22</v>
      </c>
      <c r="C26" s="49"/>
      <c r="D26" s="104"/>
      <c r="E26" s="104"/>
      <c r="F26" s="50" t="s">
        <v>38</v>
      </c>
      <c r="G26" s="102"/>
      <c r="H26" s="50" t="s">
        <v>75</v>
      </c>
      <c r="I26" s="47">
        <v>1750</v>
      </c>
      <c r="J26" s="28"/>
      <c r="K26" s="48">
        <f t="shared" si="0"/>
        <v>0</v>
      </c>
      <c r="L26" s="4"/>
    </row>
    <row r="27" spans="1:12" ht="15" x14ac:dyDescent="0.25">
      <c r="A27" s="4"/>
      <c r="B27" s="44">
        <v>23</v>
      </c>
      <c r="C27" s="49"/>
      <c r="D27" s="104"/>
      <c r="E27" s="104"/>
      <c r="F27" s="46" t="s">
        <v>39</v>
      </c>
      <c r="G27" s="101"/>
      <c r="H27" s="50" t="s">
        <v>75</v>
      </c>
      <c r="I27" s="47">
        <v>10</v>
      </c>
      <c r="J27" s="28"/>
      <c r="K27" s="48">
        <f t="shared" si="0"/>
        <v>0</v>
      </c>
      <c r="L27" s="4"/>
    </row>
    <row r="28" spans="1:12" ht="15" x14ac:dyDescent="0.25">
      <c r="A28" s="4"/>
      <c r="B28" s="44">
        <v>24</v>
      </c>
      <c r="C28" s="49"/>
      <c r="D28" s="104"/>
      <c r="E28" s="104"/>
      <c r="F28" s="50" t="s">
        <v>40</v>
      </c>
      <c r="G28" s="102"/>
      <c r="H28" s="50" t="s">
        <v>75</v>
      </c>
      <c r="I28" s="47">
        <v>10</v>
      </c>
      <c r="J28" s="28"/>
      <c r="K28" s="48">
        <f t="shared" si="0"/>
        <v>0</v>
      </c>
      <c r="L28" s="4"/>
    </row>
    <row r="29" spans="1:12" ht="15" x14ac:dyDescent="0.25">
      <c r="A29" s="4"/>
      <c r="B29" s="44">
        <v>25</v>
      </c>
      <c r="C29" s="49"/>
      <c r="D29" s="104"/>
      <c r="E29" s="104"/>
      <c r="F29" s="50" t="s">
        <v>57</v>
      </c>
      <c r="G29" s="102"/>
      <c r="H29" s="50" t="s">
        <v>83</v>
      </c>
      <c r="I29" s="47">
        <v>100</v>
      </c>
      <c r="J29" s="28"/>
      <c r="K29" s="48">
        <f t="shared" si="0"/>
        <v>0</v>
      </c>
      <c r="L29" s="4"/>
    </row>
    <row r="30" spans="1:12" ht="15" x14ac:dyDescent="0.25">
      <c r="A30" s="4"/>
      <c r="B30" s="44">
        <v>26</v>
      </c>
      <c r="C30" s="49"/>
      <c r="D30" s="104"/>
      <c r="E30" s="104"/>
      <c r="F30" s="46" t="s">
        <v>58</v>
      </c>
      <c r="G30" s="101"/>
      <c r="H30" s="46" t="s">
        <v>84</v>
      </c>
      <c r="I30" s="47">
        <v>500</v>
      </c>
      <c r="J30" s="28"/>
      <c r="K30" s="48">
        <f t="shared" si="0"/>
        <v>0</v>
      </c>
      <c r="L30" s="4"/>
    </row>
    <row r="31" spans="1:12" ht="15" x14ac:dyDescent="0.25">
      <c r="A31" s="4"/>
      <c r="B31" s="44">
        <v>27</v>
      </c>
      <c r="C31" s="49"/>
      <c r="D31" s="104"/>
      <c r="E31" s="104"/>
      <c r="F31" s="46" t="s">
        <v>41</v>
      </c>
      <c r="G31" s="101"/>
      <c r="H31" s="46" t="s">
        <v>84</v>
      </c>
      <c r="I31" s="47">
        <v>50</v>
      </c>
      <c r="J31" s="28"/>
      <c r="K31" s="48">
        <f t="shared" si="0"/>
        <v>0</v>
      </c>
      <c r="L31" s="4"/>
    </row>
    <row r="32" spans="1:12" ht="15" x14ac:dyDescent="0.25">
      <c r="A32" s="4"/>
      <c r="B32" s="44">
        <v>28</v>
      </c>
      <c r="C32" s="49"/>
      <c r="D32" s="104"/>
      <c r="E32" s="104"/>
      <c r="F32" s="46" t="s">
        <v>59</v>
      </c>
      <c r="G32" s="101"/>
      <c r="H32" s="46" t="s">
        <v>75</v>
      </c>
      <c r="I32" s="47">
        <v>10</v>
      </c>
      <c r="J32" s="28"/>
      <c r="K32" s="48">
        <f t="shared" si="0"/>
        <v>0</v>
      </c>
      <c r="L32" s="4"/>
    </row>
    <row r="33" spans="1:12" ht="15" x14ac:dyDescent="0.25">
      <c r="A33" s="4"/>
      <c r="B33" s="44">
        <v>29</v>
      </c>
      <c r="C33" s="49"/>
      <c r="D33" s="104"/>
      <c r="E33" s="104"/>
      <c r="F33" s="46" t="s">
        <v>42</v>
      </c>
      <c r="G33" s="101"/>
      <c r="H33" s="46" t="s">
        <v>75</v>
      </c>
      <c r="I33" s="47">
        <v>4</v>
      </c>
      <c r="J33" s="28"/>
      <c r="K33" s="48">
        <f t="shared" si="0"/>
        <v>0</v>
      </c>
      <c r="L33" s="4"/>
    </row>
    <row r="34" spans="1:12" ht="15" x14ac:dyDescent="0.25">
      <c r="A34" s="4"/>
      <c r="B34" s="44">
        <v>30</v>
      </c>
      <c r="C34" s="49"/>
      <c r="D34" s="104"/>
      <c r="E34" s="104"/>
      <c r="F34" s="46" t="s">
        <v>43</v>
      </c>
      <c r="G34" s="101"/>
      <c r="H34" s="46" t="s">
        <v>75</v>
      </c>
      <c r="I34" s="47">
        <v>50</v>
      </c>
      <c r="J34" s="28"/>
      <c r="K34" s="48">
        <f t="shared" si="0"/>
        <v>0</v>
      </c>
      <c r="L34" s="4"/>
    </row>
    <row r="35" spans="1:12" ht="15" x14ac:dyDescent="0.25">
      <c r="A35" s="4"/>
      <c r="B35" s="44">
        <v>31</v>
      </c>
      <c r="C35" s="49"/>
      <c r="D35" s="104"/>
      <c r="E35" s="104"/>
      <c r="F35" s="46" t="s">
        <v>44</v>
      </c>
      <c r="G35" s="101"/>
      <c r="H35" s="46" t="s">
        <v>75</v>
      </c>
      <c r="I35" s="47">
        <v>150</v>
      </c>
      <c r="J35" s="28"/>
      <c r="K35" s="48">
        <f t="shared" si="0"/>
        <v>0</v>
      </c>
      <c r="L35" s="4"/>
    </row>
    <row r="36" spans="1:12" ht="15" x14ac:dyDescent="0.25">
      <c r="A36" s="4"/>
      <c r="B36" s="44">
        <v>32</v>
      </c>
      <c r="C36" s="49"/>
      <c r="D36" s="104"/>
      <c r="E36" s="104"/>
      <c r="F36" s="46" t="s">
        <v>60</v>
      </c>
      <c r="G36" s="101"/>
      <c r="H36" s="46" t="s">
        <v>85</v>
      </c>
      <c r="I36" s="47">
        <v>100</v>
      </c>
      <c r="J36" s="28"/>
      <c r="K36" s="48">
        <f t="shared" si="0"/>
        <v>0</v>
      </c>
      <c r="L36" s="4"/>
    </row>
    <row r="37" spans="1:12" ht="15" x14ac:dyDescent="0.25">
      <c r="A37" s="4"/>
      <c r="B37" s="44">
        <v>33</v>
      </c>
      <c r="C37" s="49"/>
      <c r="D37" s="104"/>
      <c r="E37" s="104"/>
      <c r="F37" s="46" t="s">
        <v>45</v>
      </c>
      <c r="G37" s="101"/>
      <c r="H37" s="46" t="s">
        <v>75</v>
      </c>
      <c r="I37" s="47">
        <v>50</v>
      </c>
      <c r="J37" s="28"/>
      <c r="K37" s="48">
        <f t="shared" si="0"/>
        <v>0</v>
      </c>
      <c r="L37" s="4"/>
    </row>
    <row r="38" spans="1:12" ht="15" x14ac:dyDescent="0.25">
      <c r="A38" s="4"/>
      <c r="B38" s="44">
        <v>34</v>
      </c>
      <c r="C38" s="49"/>
      <c r="D38" s="104"/>
      <c r="E38" s="104"/>
      <c r="F38" s="46" t="s">
        <v>46</v>
      </c>
      <c r="G38" s="101"/>
      <c r="H38" s="46" t="s">
        <v>75</v>
      </c>
      <c r="I38" s="47">
        <v>50</v>
      </c>
      <c r="J38" s="28"/>
      <c r="K38" s="48">
        <f t="shared" si="0"/>
        <v>0</v>
      </c>
      <c r="L38" s="4"/>
    </row>
    <row r="39" spans="1:12" ht="15" x14ac:dyDescent="0.25">
      <c r="A39" s="4"/>
      <c r="B39" s="44">
        <v>35</v>
      </c>
      <c r="C39" s="50" t="s">
        <v>47</v>
      </c>
      <c r="D39" s="102"/>
      <c r="E39" s="102"/>
      <c r="F39" s="46" t="s">
        <v>61</v>
      </c>
      <c r="G39" s="101"/>
      <c r="H39" s="46" t="s">
        <v>86</v>
      </c>
      <c r="I39" s="47">
        <v>500</v>
      </c>
      <c r="J39" s="28"/>
      <c r="K39" s="48">
        <f t="shared" si="0"/>
        <v>0</v>
      </c>
      <c r="L39" s="4"/>
    </row>
    <row r="40" spans="1:12" ht="15" x14ac:dyDescent="0.25">
      <c r="A40" s="4"/>
      <c r="B40" s="44">
        <v>36</v>
      </c>
      <c r="C40" s="49"/>
      <c r="D40" s="104"/>
      <c r="E40" s="104"/>
      <c r="F40" s="46" t="s">
        <v>48</v>
      </c>
      <c r="G40" s="101"/>
      <c r="H40" s="46" t="s">
        <v>87</v>
      </c>
      <c r="I40" s="47">
        <v>100</v>
      </c>
      <c r="J40" s="28"/>
      <c r="K40" s="48">
        <f t="shared" si="0"/>
        <v>0</v>
      </c>
      <c r="L40" s="4"/>
    </row>
    <row r="41" spans="1:12" ht="15" x14ac:dyDescent="0.25">
      <c r="A41" s="4"/>
      <c r="B41" s="44">
        <v>37</v>
      </c>
      <c r="C41" s="49"/>
      <c r="D41" s="104"/>
      <c r="E41" s="104"/>
      <c r="F41" s="46" t="s">
        <v>49</v>
      </c>
      <c r="G41" s="101"/>
      <c r="H41" s="46" t="s">
        <v>88</v>
      </c>
      <c r="I41" s="47">
        <v>500</v>
      </c>
      <c r="J41" s="28"/>
      <c r="K41" s="48">
        <f t="shared" si="0"/>
        <v>0</v>
      </c>
      <c r="L41" s="4"/>
    </row>
    <row r="42" spans="1:12" ht="15" x14ac:dyDescent="0.25">
      <c r="A42" s="4"/>
      <c r="B42" s="44">
        <v>38</v>
      </c>
      <c r="C42" s="49"/>
      <c r="D42" s="104"/>
      <c r="E42" s="104"/>
      <c r="F42" s="46" t="s">
        <v>62</v>
      </c>
      <c r="G42" s="101"/>
      <c r="H42" s="46" t="s">
        <v>89</v>
      </c>
      <c r="I42" s="47">
        <v>50</v>
      </c>
      <c r="J42" s="28"/>
      <c r="K42" s="48">
        <f t="shared" si="0"/>
        <v>0</v>
      </c>
      <c r="L42" s="4"/>
    </row>
    <row r="43" spans="1:12" ht="15" x14ac:dyDescent="0.25">
      <c r="A43" s="4"/>
      <c r="B43" s="44">
        <v>39</v>
      </c>
      <c r="C43" s="49"/>
      <c r="D43" s="104"/>
      <c r="E43" s="104"/>
      <c r="F43" s="46" t="s">
        <v>50</v>
      </c>
      <c r="G43" s="101"/>
      <c r="H43" s="46" t="s">
        <v>75</v>
      </c>
      <c r="I43" s="47">
        <v>300</v>
      </c>
      <c r="J43" s="28"/>
      <c r="K43" s="48">
        <f t="shared" si="0"/>
        <v>0</v>
      </c>
      <c r="L43" s="4"/>
    </row>
    <row r="44" spans="1:12" ht="15" x14ac:dyDescent="0.25">
      <c r="A44" s="4"/>
      <c r="B44" s="44"/>
      <c r="C44" s="49"/>
      <c r="D44" s="49"/>
      <c r="E44" s="49"/>
      <c r="F44" s="52"/>
      <c r="G44" s="52"/>
      <c r="H44" s="52"/>
      <c r="I44" s="53"/>
      <c r="J44" s="29"/>
      <c r="K44" s="48"/>
      <c r="L44" s="4"/>
    </row>
    <row r="45" spans="1:12" ht="15" x14ac:dyDescent="0.2">
      <c r="A45" s="4"/>
      <c r="B45" s="54"/>
      <c r="C45" s="55"/>
      <c r="D45" s="54"/>
      <c r="E45" s="55"/>
      <c r="F45" s="56" t="s">
        <v>65</v>
      </c>
      <c r="G45" s="57"/>
      <c r="H45" s="57"/>
      <c r="I45" s="18"/>
      <c r="J45" s="19"/>
      <c r="K45" s="26">
        <f>SUM(K5:K44)</f>
        <v>0</v>
      </c>
      <c r="L45" s="4"/>
    </row>
    <row r="46" spans="1:12" x14ac:dyDescent="0.2">
      <c r="A46" s="4"/>
      <c r="B46" s="58"/>
      <c r="C46" s="78"/>
      <c r="D46" s="58"/>
      <c r="E46" s="80"/>
      <c r="F46" s="52"/>
      <c r="G46" s="52"/>
      <c r="H46" s="52"/>
      <c r="I46" s="58"/>
      <c r="J46" s="58"/>
      <c r="K46" s="59"/>
      <c r="L46" s="4"/>
    </row>
    <row r="47" spans="1:12" x14ac:dyDescent="0.2">
      <c r="A47" s="4"/>
      <c r="B47" s="60"/>
      <c r="C47" s="79"/>
      <c r="D47" s="60"/>
      <c r="E47" s="81"/>
      <c r="F47" s="60" t="s">
        <v>66</v>
      </c>
      <c r="G47" s="60"/>
      <c r="H47" s="60"/>
      <c r="I47" s="60"/>
      <c r="J47" s="60"/>
      <c r="K47" s="61">
        <v>80000</v>
      </c>
      <c r="L47" s="4"/>
    </row>
    <row r="48" spans="1:12" x14ac:dyDescent="0.2">
      <c r="A48" s="4"/>
      <c r="B48" s="58"/>
      <c r="C48" s="78"/>
      <c r="D48" s="58"/>
      <c r="E48" s="80"/>
      <c r="F48" s="58"/>
      <c r="G48" s="58"/>
      <c r="H48" s="58"/>
      <c r="I48" s="58"/>
      <c r="J48" s="58"/>
      <c r="K48" s="62"/>
      <c r="L48" s="4"/>
    </row>
    <row r="49" spans="1:12" x14ac:dyDescent="0.2">
      <c r="A49" s="4"/>
      <c r="B49" s="60"/>
      <c r="C49" s="79"/>
      <c r="D49" s="60"/>
      <c r="E49" s="81"/>
      <c r="F49" s="60" t="s">
        <v>67</v>
      </c>
      <c r="G49" s="60"/>
      <c r="H49" s="60"/>
      <c r="I49" s="60"/>
      <c r="J49" s="60"/>
      <c r="K49" s="63">
        <f>K45+K47</f>
        <v>80000</v>
      </c>
      <c r="L49" s="4"/>
    </row>
    <row r="50" spans="1:12" x14ac:dyDescent="0.2">
      <c r="A50" s="4"/>
      <c r="B50" s="4"/>
      <c r="C50" s="4"/>
      <c r="D50" s="4"/>
      <c r="E50" s="4"/>
      <c r="F50" s="4"/>
      <c r="G50" s="4"/>
      <c r="H50" s="4"/>
      <c r="I50" s="4"/>
      <c r="J50" s="4"/>
      <c r="K50" s="32"/>
      <c r="L50" s="4"/>
    </row>
  </sheetData>
  <sheetProtection algorithmName="SHA-512" hashValue="VlEjlet/vwjy0bOfiQCBFjrxWyUW2GaYAiB4wT0RsVje8Wu+ViKEYy6D3tWllGlGTtAbarrRToU+dr78xnImcQ==" saltValue="+skxdwGXd6B8/0dWF6CL6w==" spinCount="100000" sheet="1" objects="1" scenarios="1"/>
  <pageMargins left="0.25" right="0.25" top="0.75" bottom="0.75" header="0.3" footer="0.3"/>
  <pageSetup paperSize="9" scale="56"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50D087FBEA237E4F96046C9F18F907C9" ma:contentTypeVersion="5" ma:contentTypeDescription="Een nieuw document maken." ma:contentTypeScope="" ma:versionID="cd5dcfb48cd168c299d7780400200fd4">
  <xsd:schema xmlns:xsd="http://www.w3.org/2001/XMLSchema" xmlns:xs="http://www.w3.org/2001/XMLSchema" xmlns:p="http://schemas.microsoft.com/office/2006/metadata/properties" xmlns:ns2="708c1f74-e045-4dce-ac85-5fdc1c64187a" xmlns:ns3="a0fdfe89-b260-468a-b32e-2fd58f32e664" targetNamespace="http://schemas.microsoft.com/office/2006/metadata/properties" ma:root="true" ma:fieldsID="01134498e60b33064c7259cdb01205e6" ns2:_="" ns3:_="">
    <xsd:import namespace="708c1f74-e045-4dce-ac85-5fdc1c64187a"/>
    <xsd:import namespace="a0fdfe89-b260-468a-b32e-2fd58f32e664"/>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8c1f74-e045-4dce-ac85-5fdc1c64187a"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0fdfe89-b260-468a-b32e-2fd58f32e664"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708c1f74-e045-4dce-ac85-5fdc1c64187a">TS013D38812-707619371-180</_dlc_DocId>
    <_dlc_DocIdUrl xmlns="708c1f74-e045-4dce-ac85-5fdc1c64187a">
      <Url>https://prorailbv.sharepoint.com/teams/TenderteamKantoorartikelen/_layouts/15/DocIdRedir.aspx?ID=TS013D38812-707619371-180</Url>
      <Description>TS013D38812-707619371-180</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EF6A71D-3E98-4D97-95BA-E3E9080CEE9D}">
  <ds:schemaRefs>
    <ds:schemaRef ds:uri="http://schemas.microsoft.com/sharepoint/events"/>
  </ds:schemaRefs>
</ds:datastoreItem>
</file>

<file path=customXml/itemProps2.xml><?xml version="1.0" encoding="utf-8"?>
<ds:datastoreItem xmlns:ds="http://schemas.openxmlformats.org/officeDocument/2006/customXml" ds:itemID="{66A60C39-3AFF-4383-8CFC-3954ECB4D2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8c1f74-e045-4dce-ac85-5fdc1c64187a"/>
    <ds:schemaRef ds:uri="a0fdfe89-b260-468a-b32e-2fd58f32e6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A879CFF-D689-4993-8C76-5E58DD7D7CE1}">
  <ds:schemaRefs>
    <ds:schemaRef ds:uri="http://schemas.microsoft.com/office/infopath/2007/PartnerControls"/>
    <ds:schemaRef ds:uri="http://purl.org/dc/dcmitype/"/>
    <ds:schemaRef ds:uri="http://www.w3.org/XML/1998/namespace"/>
    <ds:schemaRef ds:uri="http://purl.org/dc/elements/1.1/"/>
    <ds:schemaRef ds:uri="http://schemas.openxmlformats.org/package/2006/metadata/core-properties"/>
    <ds:schemaRef ds:uri="a0fdfe89-b260-468a-b32e-2fd58f32e664"/>
    <ds:schemaRef ds:uri="http://schemas.microsoft.com/office/2006/documentManagement/types"/>
    <ds:schemaRef ds:uri="708c1f74-e045-4dce-ac85-5fdc1c64187a"/>
    <ds:schemaRef ds:uri="http://schemas.microsoft.com/office/2006/metadata/properties"/>
    <ds:schemaRef ds:uri="http://purl.org/dc/terms/"/>
  </ds:schemaRefs>
</ds:datastoreItem>
</file>

<file path=customXml/itemProps4.xml><?xml version="1.0" encoding="utf-8"?>
<ds:datastoreItem xmlns:ds="http://schemas.openxmlformats.org/officeDocument/2006/customXml" ds:itemID="{5DABF0BE-B3A0-435B-8A95-55728ED0D51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4</vt:i4>
      </vt:variant>
    </vt:vector>
  </HeadingPairs>
  <TitlesOfParts>
    <vt:vector size="8" baseType="lpstr">
      <vt:lpstr>Invulinstructie</vt:lpstr>
      <vt:lpstr>1. Voorblad</vt:lpstr>
      <vt:lpstr>2. Servicekosten</vt:lpstr>
      <vt:lpstr>3. Leveringen</vt:lpstr>
      <vt:lpstr>'1. Voorblad'!Afdrukbereik</vt:lpstr>
      <vt:lpstr>'2. Servicekosten'!Afdrukbereik</vt:lpstr>
      <vt:lpstr>'3. Leveringen'!Afdrukbereik</vt:lpstr>
      <vt:lpstr>Invulinstructie!Afdrukbereik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Leerkotte, M. (Maarten)</dc:creator>
  <cp:keywords/>
  <dc:description/>
  <cp:lastModifiedBy>Kwint, J.G. (Jan)</cp:lastModifiedBy>
  <cp:revision/>
  <cp:lastPrinted>2025-04-07T06:55:29Z</cp:lastPrinted>
  <dcterms:created xsi:type="dcterms:W3CDTF">2024-09-11T11:27:45Z</dcterms:created>
  <dcterms:modified xsi:type="dcterms:W3CDTF">2025-04-16T10:08:04Z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e57bac-d225-40fb-8a9e-62b5be587a96_Enabled">
    <vt:lpwstr>true</vt:lpwstr>
  </property>
  <property fmtid="{D5CDD505-2E9C-101B-9397-08002B2CF9AE}" pid="3" name="MSIP_Label_24e57bac-d225-40fb-8a9e-62b5be587a96_SetDate">
    <vt:lpwstr>2024-09-11T11:54:41Z</vt:lpwstr>
  </property>
  <property fmtid="{D5CDD505-2E9C-101B-9397-08002B2CF9AE}" pid="4" name="MSIP_Label_24e57bac-d225-40fb-8a9e-62b5be587a96_Method">
    <vt:lpwstr>Standard</vt:lpwstr>
  </property>
  <property fmtid="{D5CDD505-2E9C-101B-9397-08002B2CF9AE}" pid="5" name="MSIP_Label_24e57bac-d225-40fb-8a9e-62b5be587a96_Name">
    <vt:lpwstr>Internal</vt:lpwstr>
  </property>
  <property fmtid="{D5CDD505-2E9C-101B-9397-08002B2CF9AE}" pid="6" name="MSIP_Label_24e57bac-d225-40fb-8a9e-62b5be587a96_SiteId">
    <vt:lpwstr>a398fcff-8d2b-4930-a7f7-e1c99a108d77</vt:lpwstr>
  </property>
  <property fmtid="{D5CDD505-2E9C-101B-9397-08002B2CF9AE}" pid="7" name="MSIP_Label_24e57bac-d225-40fb-8a9e-62b5be587a96_ActionId">
    <vt:lpwstr>6d9e19eb-af92-41e1-a169-a6d593b427c7</vt:lpwstr>
  </property>
  <property fmtid="{D5CDD505-2E9C-101B-9397-08002B2CF9AE}" pid="8" name="MSIP_Label_24e57bac-d225-40fb-8a9e-62b5be587a96_ContentBits">
    <vt:lpwstr>0</vt:lpwstr>
  </property>
  <property fmtid="{D5CDD505-2E9C-101B-9397-08002B2CF9AE}" pid="9" name="ContentTypeId">
    <vt:lpwstr>0x01010050D087FBEA237E4F96046C9F18F907C9</vt:lpwstr>
  </property>
  <property fmtid="{D5CDD505-2E9C-101B-9397-08002B2CF9AE}" pid="10" name="MediaServiceImageTags">
    <vt:lpwstr/>
  </property>
  <property fmtid="{D5CDD505-2E9C-101B-9397-08002B2CF9AE}" pid="11" name="_dlc_DocIdItemGuid">
    <vt:lpwstr>543b98bb-4c4c-42f8-938d-2722a78ed778</vt:lpwstr>
  </property>
</Properties>
</file>