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L:\AKI-CN2\Projecten CZ 2026\Landelijk - Opleidingen Post 21 domein\3.3 Nota van Inlichtingen\"/>
    </mc:Choice>
  </mc:AlternateContent>
  <xr:revisionPtr revIDLastSave="0" documentId="8_{B4120F3D-8EB6-43F9-96E1-B6C05881B9F0}" xr6:coauthVersionLast="47" xr6:coauthVersionMax="47" xr10:uidLastSave="{00000000-0000-0000-0000-000000000000}"/>
  <bookViews>
    <workbookView xWindow="-120" yWindow="-120" windowWidth="29040" windowHeight="15720" firstSheet="1" activeTab="1" xr2:uid="{00000000-000D-0000-FFFF-FFFF00000000}"/>
  </bookViews>
  <sheets>
    <sheet name="SLDataSheet" sheetId="4" state="veryHidden" r:id="rId1"/>
    <sheet name="Aanbiedingsbegroting" sheetId="1" r:id="rId2"/>
    <sheet name="Toelichting" sheetId="3" r:id="rId3"/>
  </sheets>
  <definedNames>
    <definedName name="_xlnm.Print_Area" localSheetId="1">Aanbiedingsbegroting!$A$1:$S$46</definedName>
    <definedName name="_xlnm.Print_Area" localSheetId="2">Toelichting!$B$2:$G$24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6" i="1" l="1"/>
  <c r="L26" i="1"/>
  <c r="K26" i="1"/>
  <c r="J26" i="1"/>
  <c r="D23" i="3"/>
  <c r="D22" i="3"/>
  <c r="D20" i="3"/>
  <c r="D18" i="3"/>
  <c r="D17" i="3"/>
  <c r="D14" i="3"/>
  <c r="C4" i="3"/>
  <c r="O33" i="1"/>
  <c r="F26" i="1"/>
  <c r="F25" i="1"/>
  <c r="I26" i="1"/>
  <c r="C18" i="3" l="1"/>
  <c r="C15" i="3"/>
  <c r="O29" i="1" l="1"/>
  <c r="C20" i="3"/>
  <c r="C19" i="3"/>
  <c r="C17" i="3"/>
  <c r="C16" i="3"/>
  <c r="C14" i="3"/>
  <c r="C13" i="3"/>
  <c r="M23" i="1"/>
  <c r="L23" i="1"/>
  <c r="K23" i="1"/>
  <c r="J23" i="1"/>
  <c r="I23" i="1"/>
  <c r="M25" i="1"/>
  <c r="L25" i="1"/>
  <c r="K25" i="1"/>
  <c r="J25" i="1"/>
  <c r="I25" i="1"/>
  <c r="O25" i="1" l="1"/>
  <c r="Q25" i="1" s="1"/>
  <c r="O26" i="1"/>
  <c r="Q26" i="1" s="1"/>
  <c r="O21" i="1"/>
  <c r="Q21" i="1" s="1"/>
  <c r="O20" i="1"/>
  <c r="Q20" i="1" s="1"/>
  <c r="Q29" i="1"/>
  <c r="Q33" i="1"/>
  <c r="Q36" i="1" l="1"/>
  <c r="C23" i="3"/>
  <c r="C22" i="3"/>
  <c r="C21" i="3"/>
  <c r="C12" i="3" l="1"/>
</calcChain>
</file>

<file path=xl/sharedStrings.xml><?xml version="1.0" encoding="utf-8"?>
<sst xmlns="http://schemas.openxmlformats.org/spreadsheetml/2006/main" count="52" uniqueCount="47">
  <si>
    <t>- Alle gele cellen dienen door de leverancier te worden in gevuld (De niet-gele velden mogen niet worden gewijzigd). Formules en calculaties bij inschrijfsom zijn inzichtelijk voor inschrijver.</t>
  </si>
  <si>
    <t>(Uw logo hier)</t>
  </si>
  <si>
    <t>- Er mogen geen negatieve bedragen en/of percentages worden ingevuld.</t>
  </si>
  <si>
    <t>- Er gelden maximale uurtarieven voor verschillende rollen. Overschrijding van een of meer van deze waarden is niet toegestaan en maakt deze aanbieding ongeldig.</t>
  </si>
  <si>
    <t>- De ingevulde bedragen zijn zonder enig voorbehoud opgegeven.</t>
  </si>
  <si>
    <t>Duur van de overeenkomst:  4 jaar voor het leveren van de dienstverlening (plus 2 x 2 jaar optionele verlenging).</t>
  </si>
  <si>
    <t>Prijscomponenten:</t>
  </si>
  <si>
    <t>Aantal trainingsdagen per (1) groepstraining:</t>
  </si>
  <si>
    <t>Prijs per contractjaar voor gehele looptijd (incl. verleningen)</t>
  </si>
  <si>
    <t>Totale kosten voor de duur van de overeenkomst (inclusief optionele verlengingen):</t>
  </si>
  <si>
    <r>
      <t xml:space="preserve">Aantal trainingsdagen bij de gevraagde groepstraining: </t>
    </r>
    <r>
      <rPr>
        <sz val="11"/>
        <color theme="6" tint="-0.499984740745262"/>
        <rFont val="Calibri"/>
        <family val="2"/>
      </rPr>
      <t>→</t>
    </r>
    <r>
      <rPr>
        <sz val="11"/>
        <color theme="6" tint="-0.499984740745262"/>
        <rFont val="Calibri"/>
        <family val="2"/>
        <scheme val="minor"/>
      </rPr>
      <t xml:space="preserve"> </t>
    </r>
  </si>
  <si>
    <r>
      <t xml:space="preserve">Kans </t>
    </r>
    <r>
      <rPr>
        <sz val="10"/>
        <color theme="6" tint="-0.499984740745262"/>
        <rFont val="Symbol"/>
        <family val="1"/>
        <charset val="2"/>
      </rPr>
      <t>¯</t>
    </r>
  </si>
  <si>
    <t>Groepstraining waarbij &gt; 25 % van het trainingsmateriaal nieuw opgesteld wordt, en/of &gt; 25% inhoudelijke revisie vraagt:</t>
  </si>
  <si>
    <t>Groepstraining waarbij &lt; 25 % van het trainingsmateriaal nieuw opgesteld wordt, en/of &lt; 25% inhoudelijke revisie vraagt:</t>
  </si>
  <si>
    <t>Alle overige trainingskosten, behalve voorbereidingskosten en behalve beschikbaar stellen van trainingsruimte:</t>
  </si>
  <si>
    <t>Dedicated trainingsruimte, technisch ingericht voor deze ProRail trainingen, onder kantoortijden beschikbaar, jaarkosten all-in:</t>
  </si>
  <si>
    <t>Algemene consultancyuren</t>
  </si>
  <si>
    <t>Handtekening:</t>
  </si>
  <si>
    <t>Organisatie:</t>
  </si>
  <si>
    <t xml:space="preserve"> </t>
  </si>
  <si>
    <t>Naam:</t>
  </si>
  <si>
    <t>Functie:</t>
  </si>
  <si>
    <t>Plaats:</t>
  </si>
  <si>
    <t>Datum:</t>
  </si>
  <si>
    <t>Algemeen</t>
  </si>
  <si>
    <t/>
  </si>
  <si>
    <t>Verwacht jaarlijks volume ICT Logistiek:</t>
  </si>
  <si>
    <t>All-in uurtarief algemene consultancy-uren in opdracht ProRail - Senior level - maximaal € 140 / uur - 160 uur per jaar:</t>
  </si>
  <si>
    <t>All-in uurtarief algemene consultancy-uren in opdracht ProRail - Medior level - maximaal € 80 / uur - 60 uur per jaar:</t>
  </si>
  <si>
    <t>Verwacht jaarlijks volume ICT Operatie &amp; CSD:</t>
  </si>
  <si>
    <t>Annex 5.1 - Aanbiedingsbegroting</t>
  </si>
  <si>
    <t xml:space="preserve">Alle opgegeven prijzen en tarieven worden na aanbesteding onverkort en onveranderd opgenomen in of bij de overeenkomst, en zijn geldig voor de duur van de overeenkomst. 
In de overeenkomst is een indexeringsregeling opgenomen. 
Het tabblad "Aanbiedingsbegroting" en het tabblad "Toelichting" zijn onderdelen van de overeenkomst of dienen als een annex hierbij. </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</si>
  <si>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Deze uurtarieven hanteert gegadigde bij nacalculatie van opdrachten verstrekt door ProRail op basis van verbruikte aantal uren bij gegadigde. Volumes op het aanbiedingsformulier zijn indicatief en hier kunnen geen rechten aan worden ontleend. Op fixed-price opdrachten heeft geen nacalculatie plaats.
De tarieven zijn geldig gedurende gangbare kantooruren, voor werkzaamheden op expliciet verzoek ProRail buiten kantoortijd gelden de volgende opslagen:
</t>
    </r>
    <r>
      <rPr>
        <b/>
        <sz val="11"/>
        <rFont val="Calibri"/>
        <family val="2"/>
        <scheme val="minor"/>
      </rPr>
      <t xml:space="preserve">Tijdvenster:                                                  Opslag:  </t>
    </r>
    <r>
      <rPr>
        <sz val="11"/>
        <rFont val="Calibri"/>
        <family val="2"/>
        <scheme val="minor"/>
      </rPr>
      <t xml:space="preserve">
Maandag t/m vrijdag         18:00-24:00 uur: 30%
Maandag t/m vrijdag         00:00-08:00 uur: 40%
Zaterdag     	                         08:00-24:00 uur: 50%
Zaterdag	                              00:00-08:00 uur: 60%
Zon- en feestdagen           00:00-24:00 uur: 60%</t>
    </r>
  </si>
  <si>
    <t>Alleen de prijscomponenten die in deze aanbiedingsbegroting zijn opgenomen komen in aanmerking voor vergoeding.</t>
  </si>
  <si>
    <t>Toelichting op elementen uit het aanbiedingsbegroting:</t>
  </si>
  <si>
    <t>ICT Academy
 - TN 570066</t>
  </si>
  <si>
    <t>- Het tabblad "toelichting" bij dit aanbiedingsbegroting is integraal onderdeel van de aanbieding.</t>
  </si>
  <si>
    <t>- Alle kosten, heffingen, (in)directe belastingen, opslagen en verrekeningen om te voldoen aan gestelde eisen bij deze aanbesteding en te voldoen aan door inschrijver beantwoorde kwaliteitscriteria zijn opgenomen in de aanbieding op dit aanbiedingsbegroting.</t>
  </si>
  <si>
    <t>Totale inschrijfsom, eveneens contractwaarde:</t>
  </si>
  <si>
    <r>
      <t xml:space="preserve">Deze prijscomponent is nader omschreven in het programma van eisen, met name </t>
    </r>
    <r>
      <rPr>
        <sz val="11"/>
        <rFont val="Arial"/>
        <family val="2"/>
      </rPr>
      <t>§</t>
    </r>
    <r>
      <rPr>
        <sz val="11"/>
        <rFont val="Calibri"/>
        <family val="2"/>
        <scheme val="minor"/>
      </rPr>
      <t xml:space="preserve"> 3.3 en hoofdstuk 4.</t>
    </r>
  </si>
  <si>
    <r>
      <t xml:space="preserve">Deze volumeverwachting is indicatief, en hier kunnen geen rechten aan worden ontleend. De volumecomponent is ook nader omschreven in het programma </t>
    </r>
    <r>
      <rPr>
        <sz val="12"/>
        <rFont val="Calibri"/>
        <family val="2"/>
        <scheme val="minor"/>
      </rPr>
      <t>van</t>
    </r>
    <r>
      <rPr>
        <sz val="11"/>
        <rFont val="Calibri"/>
        <family val="2"/>
        <scheme val="minor"/>
      </rPr>
      <t xml:space="preserve"> eisen § 3.3.</t>
    </r>
  </si>
  <si>
    <t>Voorbereidingskosten van een (1) groepsopleiding / -training:</t>
  </si>
  <si>
    <t>Geven van een (1) groepsopleiding / - training:</t>
  </si>
  <si>
    <t>Beschikbaar stellen van opleidingsruimte:</t>
  </si>
  <si>
    <t>- De aanbiedingsbegroting dient rechtsgeldig te worden ondertekend.</t>
  </si>
  <si>
    <t>Versie 0.4</t>
  </si>
  <si>
    <t>- Genoemde prijzen en tarieven zijn opgegeven conform inkoopvoorwaarden van ProRail B.V. versie 2.3 van 07-09-2023, in Euro's,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</si>
</sst>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0.0"/>
  </numFmts>
  <fonts count="24" x14ac:knownFonts="1">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sz val="12"/>
      <color theme="1"/>
      <name val="Calibri"/>
      <family val="2"/>
      <scheme val="minor"/>
    </font>
    <font>
      <b/>
      <sz val="10"/>
      <color rgb="FF0070C0"/>
      <name val="Calibri"/>
      <family val="2"/>
      <scheme val="minor"/>
    </font>
    <font>
      <sz val="10"/>
      <color rgb="FF0070C0"/>
      <name val="Calibri"/>
      <family val="2"/>
      <scheme val="minor"/>
    </font>
    <font>
      <sz val="11"/>
      <color theme="6" tint="-0.499984740745262"/>
      <name val="Calibri"/>
      <family val="2"/>
      <scheme val="minor"/>
    </font>
    <font>
      <sz val="10"/>
      <color theme="6" tint="-0.499984740745262"/>
      <name val="Calibri"/>
      <family val="2"/>
      <scheme val="minor"/>
    </font>
    <font>
      <b/>
      <sz val="20"/>
      <color theme="1"/>
      <name val="Calibri"/>
      <family val="2"/>
      <scheme val="minor"/>
    </font>
    <font>
      <sz val="10"/>
      <color theme="6" tint="-0.499984740745262"/>
      <name val="Symbol"/>
      <family val="1"/>
      <charset val="2"/>
    </font>
    <font>
      <sz val="11"/>
      <color theme="6" tint="-0.499984740745262"/>
      <name val="Calibri"/>
      <family val="2"/>
    </font>
    <font>
      <sz val="11"/>
      <name val="Arial"/>
      <family val="2"/>
    </font>
    <font>
      <sz val="12"/>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ck">
        <color theme="3" tint="-0.24994659260841701"/>
      </left>
      <right/>
      <top style="dashed">
        <color theme="3" tint="-0.24994659260841701"/>
      </top>
      <bottom/>
      <diagonal/>
    </border>
    <border>
      <left/>
      <right/>
      <top style="dashed">
        <color theme="3" tint="-0.24994659260841701"/>
      </top>
      <bottom/>
      <diagonal/>
    </border>
    <border>
      <left/>
      <right style="thick">
        <color theme="3" tint="-0.24994659260841701"/>
      </right>
      <top style="dashed">
        <color theme="3" tint="-0.24994659260841701"/>
      </top>
      <bottom/>
      <diagonal/>
    </border>
    <border>
      <left style="thin">
        <color indexed="64"/>
      </left>
      <right style="thin">
        <color indexed="64"/>
      </right>
      <top/>
      <bottom style="thin">
        <color indexed="64"/>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cellStyleXfs>
  <cellXfs count="144">
    <xf numFmtId="0" fontId="0" fillId="0" borderId="0" xfId="0"/>
    <xf numFmtId="0" fontId="4" fillId="2" borderId="0" xfId="0" applyFont="1" applyFill="1" applyAlignment="1">
      <alignment horizontal="center"/>
    </xf>
    <xf numFmtId="0" fontId="4" fillId="2" borderId="8" xfId="0" applyFont="1" applyFill="1" applyBorder="1" applyAlignment="1">
      <alignment horizontal="left"/>
    </xf>
    <xf numFmtId="0" fontId="4" fillId="2" borderId="0" xfId="0" applyFont="1" applyFill="1" applyAlignment="1">
      <alignment horizontal="left"/>
    </xf>
    <xf numFmtId="0" fontId="6" fillId="2" borderId="0" xfId="0" quotePrefix="1" applyFont="1" applyFill="1" applyAlignment="1">
      <alignment horizontal="center"/>
    </xf>
    <xf numFmtId="0" fontId="7" fillId="2" borderId="0" xfId="0" applyFont="1" applyFill="1"/>
    <xf numFmtId="0" fontId="7" fillId="2" borderId="7"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7" fillId="2" borderId="14" xfId="0" applyFont="1" applyFill="1" applyBorder="1"/>
    <xf numFmtId="0" fontId="5"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5"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12" fillId="2" borderId="26" xfId="0" applyFont="1" applyFill="1" applyBorder="1"/>
    <xf numFmtId="0" fontId="12" fillId="2" borderId="0" xfId="0" applyFont="1" applyFill="1" applyAlignment="1">
      <alignment wrapText="1"/>
    </xf>
    <xf numFmtId="0" fontId="7" fillId="2" borderId="25" xfId="0" applyFont="1" applyFill="1" applyBorder="1"/>
    <xf numFmtId="0" fontId="9" fillId="2" borderId="26" xfId="0" applyFont="1" applyFill="1" applyBorder="1"/>
    <xf numFmtId="0" fontId="7" fillId="2" borderId="27" xfId="0" applyFont="1" applyFill="1" applyBorder="1"/>
    <xf numFmtId="0" fontId="9" fillId="2" borderId="28" xfId="0" applyFont="1" applyFill="1" applyBorder="1" applyAlignment="1">
      <alignment wrapText="1"/>
    </xf>
    <xf numFmtId="0" fontId="9" fillId="2" borderId="29" xfId="0" applyFont="1" applyFill="1" applyBorder="1"/>
    <xf numFmtId="0" fontId="7" fillId="2" borderId="0" xfId="0" applyFont="1" applyFill="1" applyAlignment="1">
      <alignment wrapText="1"/>
    </xf>
    <xf numFmtId="0" fontId="7" fillId="2" borderId="22" xfId="0" applyFont="1" applyFill="1" applyBorder="1"/>
    <xf numFmtId="0" fontId="7" fillId="2" borderId="23" xfId="0" applyFont="1" applyFill="1" applyBorder="1" applyAlignment="1">
      <alignment wrapText="1"/>
    </xf>
    <xf numFmtId="0" fontId="7" fillId="2" borderId="24" xfId="0" applyFont="1" applyFill="1" applyBorder="1"/>
    <xf numFmtId="0" fontId="7" fillId="2" borderId="26" xfId="0" applyFont="1" applyFill="1" applyBorder="1"/>
    <xf numFmtId="0" fontId="10" fillId="2" borderId="26"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0" fontId="11" fillId="2" borderId="0" xfId="0" quotePrefix="1" applyFont="1" applyFill="1" applyAlignment="1">
      <alignment horizontal="left" wrapText="1"/>
    </xf>
    <xf numFmtId="0" fontId="12" fillId="2" borderId="1" xfId="0" applyFont="1" applyFill="1" applyBorder="1" applyAlignment="1">
      <alignment vertical="top" wrapText="1"/>
    </xf>
    <xf numFmtId="0" fontId="8" fillId="2" borderId="1" xfId="0" quotePrefix="1" applyFont="1" applyFill="1" applyBorder="1" applyAlignment="1">
      <alignment horizontal="center" wrapText="1"/>
    </xf>
    <xf numFmtId="0" fontId="8" fillId="2" borderId="18" xfId="0" quotePrefix="1" applyFont="1" applyFill="1" applyBorder="1" applyAlignment="1">
      <alignment horizontal="center" wrapText="1"/>
    </xf>
    <xf numFmtId="0" fontId="13" fillId="2" borderId="0" xfId="0" applyFont="1" applyFill="1" applyAlignment="1">
      <alignment wrapText="1"/>
    </xf>
    <xf numFmtId="0" fontId="7" fillId="2" borderId="30" xfId="0" applyFont="1" applyFill="1" applyBorder="1"/>
    <xf numFmtId="0" fontId="7" fillId="2" borderId="32" xfId="0" applyFont="1" applyFill="1" applyBorder="1"/>
    <xf numFmtId="44" fontId="8" fillId="4" borderId="1" xfId="5" applyFont="1" applyFill="1" applyBorder="1" applyAlignment="1"/>
    <xf numFmtId="0" fontId="8" fillId="2" borderId="0" xfId="0" quotePrefix="1" applyFont="1" applyFill="1" applyAlignment="1">
      <alignment horizontal="center" wrapText="1"/>
    </xf>
    <xf numFmtId="0" fontId="14" fillId="2" borderId="8" xfId="0" applyFont="1" applyFill="1" applyBorder="1" applyAlignment="1">
      <alignment horizontal="left"/>
    </xf>
    <xf numFmtId="164" fontId="14" fillId="2" borderId="8" xfId="0" applyNumberFormat="1" applyFont="1" applyFill="1" applyBorder="1" applyAlignment="1">
      <alignment horizontal="left"/>
    </xf>
    <xf numFmtId="164" fontId="14" fillId="2" borderId="0" xfId="0" applyNumberFormat="1" applyFont="1" applyFill="1" applyAlignment="1">
      <alignment horizontal="center"/>
    </xf>
    <xf numFmtId="0" fontId="8" fillId="2" borderId="3" xfId="0" quotePrefix="1" applyFont="1" applyFill="1" applyBorder="1" applyAlignment="1">
      <alignment vertical="top" wrapText="1"/>
    </xf>
    <xf numFmtId="0" fontId="15" fillId="2" borderId="0" xfId="0" applyFont="1" applyFill="1" applyAlignment="1">
      <alignment wrapText="1"/>
    </xf>
    <xf numFmtId="0" fontId="13" fillId="2" borderId="2" xfId="0" quotePrefix="1" applyFont="1" applyFill="1" applyBorder="1" applyAlignment="1">
      <alignment horizontal="left" vertical="top" wrapText="1"/>
    </xf>
    <xf numFmtId="0" fontId="13" fillId="2" borderId="3" xfId="0" quotePrefix="1" applyFont="1" applyFill="1" applyBorder="1" applyAlignment="1">
      <alignment horizontal="left" vertical="top" wrapText="1"/>
    </xf>
    <xf numFmtId="0" fontId="8" fillId="2" borderId="21" xfId="0" quotePrefix="1" applyFont="1" applyFill="1" applyBorder="1" applyAlignment="1">
      <alignment vertical="center" wrapText="1"/>
    </xf>
    <xf numFmtId="0" fontId="8" fillId="2" borderId="33" xfId="0" quotePrefix="1" applyFont="1" applyFill="1" applyBorder="1" applyAlignment="1">
      <alignment vertical="center" wrapText="1"/>
    </xf>
    <xf numFmtId="0" fontId="4" fillId="2" borderId="8" xfId="0" quotePrefix="1" applyFont="1" applyFill="1" applyBorder="1" applyAlignment="1">
      <alignment horizontal="left"/>
    </xf>
    <xf numFmtId="0" fontId="8" fillId="2" borderId="2" xfId="0" quotePrefix="1" applyFont="1" applyFill="1" applyBorder="1" applyAlignment="1">
      <alignment horizontal="left" vertical="top"/>
    </xf>
    <xf numFmtId="0" fontId="1" fillId="2" borderId="0" xfId="0" quotePrefix="1" applyFont="1" applyFill="1" applyAlignment="1">
      <alignment horizontal="left"/>
    </xf>
    <xf numFmtId="44" fontId="8" fillId="2" borderId="21" xfId="0" quotePrefix="1" applyNumberFormat="1" applyFont="1" applyFill="1" applyBorder="1" applyAlignment="1">
      <alignment vertical="center" wrapText="1"/>
    </xf>
    <xf numFmtId="0" fontId="14" fillId="2" borderId="0" xfId="0" quotePrefix="1" applyFont="1" applyFill="1" applyAlignment="1">
      <alignment horizontal="center"/>
    </xf>
    <xf numFmtId="0" fontId="1" fillId="2" borderId="0" xfId="0" quotePrefix="1" applyFont="1" applyFill="1" applyAlignment="1">
      <alignment horizontal="left" vertical="top" wrapText="1"/>
    </xf>
    <xf numFmtId="0" fontId="1" fillId="2" borderId="0" xfId="0" quotePrefix="1" applyFont="1" applyFill="1" applyAlignment="1">
      <alignment horizontal="left" vertical="top"/>
    </xf>
    <xf numFmtId="0" fontId="1" fillId="2" borderId="0" xfId="0" quotePrefix="1" applyFont="1" applyFill="1" applyAlignment="1">
      <alignment vertical="top"/>
    </xf>
    <xf numFmtId="164" fontId="1" fillId="2" borderId="0" xfId="0" quotePrefix="1" applyNumberFormat="1" applyFont="1" applyFill="1" applyAlignment="1">
      <alignment horizontal="left"/>
    </xf>
    <xf numFmtId="0" fontId="1" fillId="2" borderId="0" xfId="0" applyFont="1" applyFill="1" applyAlignment="1">
      <alignment horizontal="left" wrapText="1"/>
    </xf>
    <xf numFmtId="0" fontId="1" fillId="2" borderId="0" xfId="0" applyFont="1" applyFill="1"/>
    <xf numFmtId="0" fontId="1" fillId="2" borderId="0" xfId="0" quotePrefix="1" applyFont="1" applyFill="1" applyAlignment="1">
      <alignment horizontal="left" wrapText="1"/>
    </xf>
    <xf numFmtId="165" fontId="1" fillId="2" borderId="0" xfId="6" applyNumberFormat="1" applyFont="1" applyFill="1" applyBorder="1" applyAlignment="1">
      <alignment wrapText="1"/>
    </xf>
    <xf numFmtId="44" fontId="1" fillId="2" borderId="0" xfId="0" applyNumberFormat="1" applyFont="1" applyFill="1"/>
    <xf numFmtId="44" fontId="1" fillId="3" borderId="1" xfId="5" applyFont="1" applyFill="1" applyBorder="1" applyAlignment="1" applyProtection="1">
      <protection locked="0"/>
    </xf>
    <xf numFmtId="165" fontId="1" fillId="2" borderId="18" xfId="6" applyNumberFormat="1" applyFont="1" applyFill="1" applyBorder="1" applyAlignment="1">
      <alignment wrapText="1"/>
    </xf>
    <xf numFmtId="44" fontId="1" fillId="2" borderId="1" xfId="5" applyFont="1" applyFill="1" applyBorder="1" applyAlignment="1"/>
    <xf numFmtId="44" fontId="1" fillId="2" borderId="0" xfId="5" applyFont="1" applyFill="1" applyBorder="1" applyAlignment="1"/>
    <xf numFmtId="0" fontId="1" fillId="2" borderId="0" xfId="0" applyFont="1" applyFill="1" applyAlignment="1">
      <alignment horizontal="left"/>
    </xf>
    <xf numFmtId="0" fontId="1" fillId="2" borderId="31" xfId="0" applyFont="1" applyFill="1" applyBorder="1"/>
    <xf numFmtId="0" fontId="1" fillId="2" borderId="10" xfId="0" applyFont="1" applyFill="1" applyBorder="1"/>
    <xf numFmtId="0" fontId="1" fillId="2" borderId="11" xfId="0" applyFont="1" applyFill="1" applyBorder="1"/>
    <xf numFmtId="0" fontId="1" fillId="2" borderId="25" xfId="0" applyFont="1" applyFill="1" applyBorder="1"/>
    <xf numFmtId="0" fontId="1" fillId="0" borderId="0" xfId="0" applyFont="1"/>
    <xf numFmtId="0" fontId="1" fillId="2" borderId="0" xfId="0" applyFont="1" applyFill="1" applyAlignment="1">
      <alignment wrapText="1"/>
    </xf>
    <xf numFmtId="0" fontId="11" fillId="2" borderId="1" xfId="0" quotePrefix="1" applyFont="1" applyFill="1" applyBorder="1" applyAlignment="1">
      <alignment horizontal="center" wrapText="1"/>
    </xf>
    <xf numFmtId="166" fontId="16" fillId="2" borderId="0" xfId="0" applyNumberFormat="1" applyFont="1" applyFill="1" applyAlignment="1">
      <alignment horizontal="center"/>
    </xf>
    <xf numFmtId="0" fontId="18" fillId="2" borderId="0" xfId="0" quotePrefix="1" applyFont="1" applyFill="1" applyAlignment="1">
      <alignment horizontal="center"/>
    </xf>
    <xf numFmtId="9" fontId="7" fillId="2" borderId="0" xfId="0" applyNumberFormat="1" applyFont="1" applyFill="1" applyAlignment="1">
      <alignment horizontal="center"/>
    </xf>
    <xf numFmtId="0" fontId="8" fillId="2" borderId="1" xfId="0" quotePrefix="1" applyFont="1" applyFill="1" applyBorder="1" applyAlignment="1">
      <alignment horizontal="center" vertical="center" wrapText="1"/>
    </xf>
    <xf numFmtId="0" fontId="7" fillId="2" borderId="0" xfId="0" quotePrefix="1" applyFont="1" applyFill="1" applyAlignment="1">
      <alignment horizontal="fill"/>
    </xf>
    <xf numFmtId="44" fontId="1" fillId="2" borderId="1" xfId="5" quotePrefix="1" applyFont="1" applyFill="1" applyBorder="1" applyAlignment="1">
      <alignment horizontal="left"/>
    </xf>
    <xf numFmtId="0" fontId="1" fillId="2" borderId="2" xfId="0" quotePrefix="1" applyFont="1" applyFill="1" applyBorder="1" applyAlignment="1">
      <alignment horizontal="left" vertical="top" wrapText="1"/>
    </xf>
    <xf numFmtId="0" fontId="1" fillId="2" borderId="3" xfId="0" quotePrefix="1" applyFont="1" applyFill="1" applyBorder="1" applyAlignment="1">
      <alignment horizontal="left" vertical="top" wrapText="1"/>
    </xf>
    <xf numFmtId="0" fontId="1" fillId="2" borderId="4" xfId="0" quotePrefix="1" applyFont="1" applyFill="1" applyBorder="1" applyAlignment="1">
      <alignment horizontal="left" vertical="top" wrapText="1"/>
    </xf>
    <xf numFmtId="0" fontId="8" fillId="5" borderId="2" xfId="0" quotePrefix="1"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16" fillId="2" borderId="3" xfId="0" quotePrefix="1" applyFont="1" applyFill="1" applyBorder="1" applyAlignment="1">
      <alignment horizontal="right" wrapText="1"/>
    </xf>
    <xf numFmtId="0" fontId="16" fillId="2" borderId="4" xfId="0" quotePrefix="1" applyFont="1" applyFill="1" applyBorder="1" applyAlignment="1">
      <alignment horizontal="right" wrapText="1"/>
    </xf>
    <xf numFmtId="0" fontId="8" fillId="2" borderId="2" xfId="0" quotePrefix="1" applyFont="1" applyFill="1" applyBorder="1" applyAlignment="1">
      <alignment horizontal="left" vertical="top" wrapText="1"/>
    </xf>
    <xf numFmtId="0" fontId="8" fillId="2" borderId="3" xfId="0" quotePrefix="1" applyFont="1" applyFill="1" applyBorder="1" applyAlignment="1">
      <alignment horizontal="left" vertical="top" wrapText="1"/>
    </xf>
    <xf numFmtId="0" fontId="8" fillId="2" borderId="4" xfId="0" quotePrefix="1" applyFont="1" applyFill="1" applyBorder="1" applyAlignment="1">
      <alignment horizontal="left" vertical="top" wrapText="1"/>
    </xf>
    <xf numFmtId="0" fontId="1" fillId="3" borderId="15" xfId="0" applyFont="1" applyFill="1" applyBorder="1" applyAlignment="1" applyProtection="1">
      <alignment horizontal="center"/>
      <protection locked="0"/>
    </xf>
    <xf numFmtId="0" fontId="1" fillId="3" borderId="16" xfId="0" applyFont="1" applyFill="1" applyBorder="1" applyAlignment="1" applyProtection="1">
      <alignment horizontal="center"/>
      <protection locked="0"/>
    </xf>
    <xf numFmtId="0" fontId="1" fillId="3" borderId="17" xfId="0" applyFont="1" applyFill="1" applyBorder="1" applyAlignment="1" applyProtection="1">
      <alignment horizontal="center"/>
      <protection locked="0"/>
    </xf>
    <xf numFmtId="0" fontId="1" fillId="3" borderId="5" xfId="0" applyFont="1" applyFill="1" applyBorder="1" applyAlignment="1" applyProtection="1">
      <alignment horizontal="center"/>
      <protection locked="0"/>
    </xf>
    <xf numFmtId="0" fontId="1" fillId="3" borderId="0" xfId="0" applyFont="1" applyFill="1" applyAlignment="1" applyProtection="1">
      <alignment horizontal="center"/>
      <protection locked="0"/>
    </xf>
    <xf numFmtId="0" fontId="1" fillId="3" borderId="18" xfId="0" applyFont="1" applyFill="1" applyBorder="1" applyAlignment="1" applyProtection="1">
      <alignment horizontal="center"/>
      <protection locked="0"/>
    </xf>
    <xf numFmtId="0" fontId="1" fillId="3" borderId="19" xfId="0" applyFont="1" applyFill="1" applyBorder="1" applyAlignment="1" applyProtection="1">
      <alignment horizontal="center"/>
      <protection locked="0"/>
    </xf>
    <xf numFmtId="0" fontId="1" fillId="3" borderId="6" xfId="0" applyFont="1" applyFill="1" applyBorder="1" applyAlignment="1" applyProtection="1">
      <alignment horizontal="center"/>
      <protection locked="0"/>
    </xf>
    <xf numFmtId="0" fontId="1" fillId="3" borderId="20" xfId="0" applyFont="1" applyFill="1" applyBorder="1" applyAlignment="1" applyProtection="1">
      <alignment horizontal="center"/>
      <protection locked="0"/>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2" borderId="0" xfId="0" quotePrefix="1" applyFont="1" applyFill="1" applyAlignment="1">
      <alignment horizontal="left" vertical="top" wrapText="1"/>
    </xf>
    <xf numFmtId="0" fontId="1" fillId="2" borderId="18" xfId="0" quotePrefix="1" applyFont="1" applyFill="1" applyBorder="1" applyAlignment="1">
      <alignment horizontal="left" vertical="top" wrapText="1"/>
    </xf>
    <xf numFmtId="0" fontId="19" fillId="2" borderId="0" xfId="0" quotePrefix="1" applyFont="1" applyFill="1" applyAlignment="1">
      <alignment horizontal="center" wrapText="1"/>
    </xf>
    <xf numFmtId="0" fontId="1" fillId="3" borderId="15" xfId="0" quotePrefix="1" applyFont="1" applyFill="1" applyBorder="1" applyAlignment="1" applyProtection="1">
      <alignment horizontal="center" vertical="center"/>
      <protection locked="0"/>
    </xf>
    <xf numFmtId="0" fontId="1" fillId="3" borderId="16" xfId="0" quotePrefix="1" applyFont="1" applyFill="1" applyBorder="1" applyAlignment="1" applyProtection="1">
      <alignment horizontal="center" vertical="center"/>
      <protection locked="0"/>
    </xf>
    <xf numFmtId="0" fontId="1" fillId="3" borderId="17" xfId="0" quotePrefix="1" applyFont="1" applyFill="1" applyBorder="1" applyAlignment="1" applyProtection="1">
      <alignment horizontal="center" vertical="center"/>
      <protection locked="0"/>
    </xf>
    <xf numFmtId="0" fontId="1" fillId="3" borderId="5" xfId="0" quotePrefix="1" applyFont="1" applyFill="1" applyBorder="1" applyAlignment="1" applyProtection="1">
      <alignment horizontal="center" vertical="center"/>
      <protection locked="0"/>
    </xf>
    <xf numFmtId="0" fontId="1" fillId="3" borderId="0" xfId="0" quotePrefix="1" applyFont="1" applyFill="1" applyAlignment="1" applyProtection="1">
      <alignment horizontal="center" vertical="center"/>
      <protection locked="0"/>
    </xf>
    <xf numFmtId="0" fontId="1" fillId="3" borderId="18" xfId="0" quotePrefix="1" applyFont="1" applyFill="1" applyBorder="1" applyAlignment="1" applyProtection="1">
      <alignment horizontal="center" vertical="center"/>
      <protection locked="0"/>
    </xf>
    <xf numFmtId="0" fontId="1" fillId="3" borderId="19" xfId="0" quotePrefix="1" applyFont="1" applyFill="1" applyBorder="1" applyAlignment="1" applyProtection="1">
      <alignment horizontal="center" vertical="center"/>
      <protection locked="0"/>
    </xf>
    <xf numFmtId="0" fontId="1" fillId="3" borderId="6" xfId="0" quotePrefix="1" applyFont="1" applyFill="1" applyBorder="1" applyAlignment="1" applyProtection="1">
      <alignment horizontal="center" vertical="center"/>
      <protection locked="0"/>
    </xf>
    <xf numFmtId="0" fontId="1" fillId="3" borderId="20" xfId="0" quotePrefix="1" applyFont="1" applyFill="1" applyBorder="1" applyAlignment="1" applyProtection="1">
      <alignment horizontal="center" vertical="center"/>
      <protection locked="0"/>
    </xf>
    <xf numFmtId="0" fontId="1" fillId="2" borderId="0" xfId="0" quotePrefix="1" applyFont="1" applyFill="1" applyAlignment="1">
      <alignment horizontal="left" vertical="top"/>
    </xf>
    <xf numFmtId="0" fontId="8" fillId="5" borderId="2" xfId="0" quotePrefix="1" applyFont="1" applyFill="1" applyBorder="1" applyAlignment="1">
      <alignment horizontal="left" wrapText="1"/>
    </xf>
    <xf numFmtId="0" fontId="8" fillId="5" borderId="3" xfId="0" quotePrefix="1" applyFont="1" applyFill="1" applyBorder="1" applyAlignment="1">
      <alignment horizontal="left" wrapText="1"/>
    </xf>
    <xf numFmtId="0" fontId="8" fillId="5" borderId="4" xfId="0" quotePrefix="1" applyFont="1" applyFill="1" applyBorder="1" applyAlignment="1">
      <alignment horizontal="left" wrapText="1"/>
    </xf>
    <xf numFmtId="0" fontId="8" fillId="2" borderId="2" xfId="0" quotePrefix="1" applyFont="1" applyFill="1" applyBorder="1" applyAlignment="1">
      <alignment horizontal="center" wrapText="1"/>
    </xf>
    <xf numFmtId="0" fontId="8" fillId="2" borderId="3" xfId="0" applyFont="1" applyFill="1" applyBorder="1" applyAlignment="1">
      <alignment horizontal="center" wrapText="1"/>
    </xf>
    <xf numFmtId="0" fontId="8" fillId="2" borderId="4" xfId="0" applyFont="1" applyFill="1" applyBorder="1" applyAlignment="1">
      <alignment horizontal="center" wrapText="1"/>
    </xf>
    <xf numFmtId="0" fontId="17" fillId="2" borderId="3" xfId="0" quotePrefix="1" applyFont="1" applyFill="1" applyBorder="1" applyAlignment="1">
      <alignment horizontal="right" vertical="top" wrapText="1" indent="1"/>
    </xf>
    <xf numFmtId="0" fontId="17" fillId="2" borderId="4" xfId="0" quotePrefix="1" applyFont="1" applyFill="1" applyBorder="1" applyAlignment="1">
      <alignment horizontal="right" vertical="top" wrapText="1" indent="1"/>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2" fillId="2" borderId="0" xfId="0" quotePrefix="1" applyFont="1" applyFill="1" applyAlignment="1">
      <alignment horizontal="left" vertical="top" wrapText="1"/>
    </xf>
    <xf numFmtId="0" fontId="12" fillId="2" borderId="0" xfId="0" applyFont="1" applyFill="1" applyAlignment="1">
      <alignment horizontal="left" vertical="top" wrapText="1"/>
    </xf>
    <xf numFmtId="0" fontId="11" fillId="2" borderId="6" xfId="0" quotePrefix="1" applyFont="1" applyFill="1" applyBorder="1" applyAlignment="1">
      <alignment horizontal="left" wrapText="1"/>
    </xf>
    <xf numFmtId="0" fontId="12" fillId="2" borderId="1" xfId="0" quotePrefix="1" applyFont="1" applyFill="1" applyBorder="1" applyAlignment="1">
      <alignment horizontal="left" vertical="top" wrapText="1"/>
    </xf>
    <xf numFmtId="0" fontId="12" fillId="2" borderId="1" xfId="0" applyFont="1" applyFill="1" applyBorder="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483389</xdr:colOff>
      <xdr:row>2</xdr:row>
      <xdr:rowOff>11604</xdr:rowOff>
    </xdr:from>
    <xdr:to>
      <xdr:col>16</xdr:col>
      <xdr:colOff>1371352</xdr:colOff>
      <xdr:row>2</xdr:row>
      <xdr:rowOff>487544</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30932" y="450582"/>
          <a:ext cx="2022681" cy="47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345111</xdr:colOff>
      <xdr:row>3</xdr:row>
      <xdr:rowOff>26698</xdr:rowOff>
    </xdr:from>
    <xdr:to>
      <xdr:col>5</xdr:col>
      <xdr:colOff>1506010</xdr:colOff>
      <xdr:row>3</xdr:row>
      <xdr:rowOff>455961</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0299" y="479136"/>
          <a:ext cx="1160899" cy="429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75" x14ac:dyDescent="0.2"/>
  <sheetData/>
  <pageMargins left="0.7" right="0.7" top="0.75" bottom="0.75" header="0.3" footer="0.3"/>
  <customProperties>
    <customPr name="SLWorkbook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6"/>
  <sheetViews>
    <sheetView tabSelected="1" zoomScale="110" zoomScaleNormal="110" zoomScaleSheetLayoutView="110" workbookViewId="0">
      <selection activeCell="C12" sqref="C12:K12"/>
    </sheetView>
  </sheetViews>
  <sheetFormatPr defaultColWidth="0" defaultRowHeight="12.75" zeroHeight="1" x14ac:dyDescent="0.2"/>
  <cols>
    <col min="1" max="1" width="1" style="5" customWidth="1"/>
    <col min="2" max="2" width="2" style="5" customWidth="1"/>
    <col min="3" max="3" width="13.28515625" style="5" customWidth="1"/>
    <col min="4" max="4" width="20.5703125" style="5" customWidth="1"/>
    <col min="5" max="5" width="23.42578125" style="5" customWidth="1"/>
    <col min="6" max="6" width="43.85546875" style="5" customWidth="1"/>
    <col min="7" max="7" width="12.85546875" style="5" customWidth="1"/>
    <col min="8" max="8" width="6.5703125" style="5" customWidth="1"/>
    <col min="9" max="9" width="14.28515625" style="5" customWidth="1"/>
    <col min="10" max="13" width="13.140625" style="5" customWidth="1"/>
    <col min="14" max="14" width="1.85546875" style="5" customWidth="1"/>
    <col min="15" max="15" width="15.5703125" style="5" customWidth="1"/>
    <col min="16" max="16" width="1.42578125" style="5" customWidth="1"/>
    <col min="17" max="17" width="20.7109375" style="5" customWidth="1"/>
    <col min="18" max="18" width="1.85546875" style="5" customWidth="1"/>
    <col min="19" max="19" width="1" style="5" customWidth="1"/>
    <col min="20" max="24" width="2.42578125" style="5" hidden="1" customWidth="1"/>
    <col min="25" max="29" width="9.28515625" style="5" hidden="1" customWidth="1"/>
    <col min="30" max="16384" width="9.28515625" style="5" hidden="1"/>
  </cols>
  <sheetData>
    <row r="1" spans="2:18" ht="6.75" customHeight="1" thickBot="1" x14ac:dyDescent="0.25"/>
    <row r="2" spans="2:18" ht="28.15" customHeight="1" thickTop="1" x14ac:dyDescent="0.35">
      <c r="B2" s="6"/>
      <c r="C2" s="60" t="s">
        <v>30</v>
      </c>
      <c r="D2" s="52"/>
      <c r="E2" s="52"/>
      <c r="F2" s="51"/>
      <c r="G2" s="2"/>
      <c r="H2" s="2"/>
      <c r="I2" s="2"/>
      <c r="J2" s="2"/>
      <c r="K2" s="2"/>
      <c r="L2" s="2"/>
      <c r="M2" s="2"/>
      <c r="N2" s="2"/>
      <c r="O2" s="2"/>
      <c r="P2" s="2"/>
      <c r="Q2" s="2"/>
      <c r="R2" s="7"/>
    </row>
    <row r="3" spans="2:18" ht="50.25" customHeight="1" x14ac:dyDescent="0.4">
      <c r="B3" s="8"/>
      <c r="C3" s="64" t="s">
        <v>45</v>
      </c>
      <c r="D3" s="53">
        <v>46112</v>
      </c>
      <c r="E3" s="53"/>
      <c r="F3" s="117" t="s">
        <v>35</v>
      </c>
      <c r="G3" s="117"/>
      <c r="H3" s="117"/>
      <c r="I3" s="117"/>
      <c r="J3" s="117"/>
      <c r="K3" s="117"/>
      <c r="L3" s="117"/>
      <c r="M3" s="117"/>
      <c r="N3" s="117"/>
      <c r="O3" s="117"/>
      <c r="P3" s="117"/>
      <c r="Q3" s="3"/>
      <c r="R3" s="9"/>
    </row>
    <row r="4" spans="2:18" ht="15" customHeight="1" x14ac:dyDescent="0.35">
      <c r="B4" s="8"/>
      <c r="C4" s="1"/>
      <c r="D4" s="1"/>
      <c r="E4" s="1"/>
      <c r="F4" s="1"/>
      <c r="G4" s="4"/>
      <c r="H4" s="4"/>
      <c r="I4" s="4"/>
      <c r="J4" s="4"/>
      <c r="K4" s="4"/>
      <c r="L4" s="4"/>
      <c r="M4" s="1"/>
      <c r="N4" s="1"/>
      <c r="O4" s="1"/>
      <c r="P4" s="1"/>
      <c r="Q4" s="1"/>
      <c r="R4" s="9"/>
    </row>
    <row r="5" spans="2:18" ht="15" customHeight="1" x14ac:dyDescent="0.2">
      <c r="B5" s="8"/>
      <c r="C5" s="66" t="s">
        <v>0</v>
      </c>
      <c r="D5" s="67"/>
      <c r="E5" s="67"/>
      <c r="F5" s="67"/>
      <c r="G5" s="67"/>
      <c r="H5" s="67"/>
      <c r="I5" s="66"/>
      <c r="J5" s="66"/>
      <c r="K5" s="66"/>
      <c r="L5" s="66"/>
      <c r="M5" s="118" t="s">
        <v>1</v>
      </c>
      <c r="N5" s="119"/>
      <c r="O5" s="119"/>
      <c r="P5" s="119"/>
      <c r="Q5" s="120"/>
      <c r="R5" s="9"/>
    </row>
    <row r="6" spans="2:18" ht="15" customHeight="1" x14ac:dyDescent="0.2">
      <c r="B6" s="8"/>
      <c r="C6" s="127" t="s">
        <v>44</v>
      </c>
      <c r="D6" s="127"/>
      <c r="E6" s="127"/>
      <c r="F6" s="127"/>
      <c r="G6" s="127"/>
      <c r="H6" s="66"/>
      <c r="I6" s="66"/>
      <c r="J6" s="66"/>
      <c r="K6" s="66"/>
      <c r="L6" s="66"/>
      <c r="M6" s="121"/>
      <c r="N6" s="122"/>
      <c r="O6" s="122"/>
      <c r="P6" s="122"/>
      <c r="Q6" s="123"/>
      <c r="R6" s="9"/>
    </row>
    <row r="7" spans="2:18" ht="15" customHeight="1" x14ac:dyDescent="0.2">
      <c r="B7" s="8"/>
      <c r="C7" s="115" t="s">
        <v>36</v>
      </c>
      <c r="D7" s="115"/>
      <c r="E7" s="115"/>
      <c r="F7" s="115"/>
      <c r="G7" s="115"/>
      <c r="H7" s="65"/>
      <c r="I7" s="65"/>
      <c r="J7" s="65"/>
      <c r="K7" s="65"/>
      <c r="L7" s="65"/>
      <c r="M7" s="121"/>
      <c r="N7" s="122"/>
      <c r="O7" s="122"/>
      <c r="P7" s="122"/>
      <c r="Q7" s="123"/>
      <c r="R7" s="9"/>
    </row>
    <row r="8" spans="2:18" ht="15" customHeight="1" x14ac:dyDescent="0.2">
      <c r="B8" s="8"/>
      <c r="C8" s="115" t="s">
        <v>2</v>
      </c>
      <c r="D8" s="115"/>
      <c r="E8" s="115"/>
      <c r="F8" s="115"/>
      <c r="G8" s="115"/>
      <c r="H8" s="65"/>
      <c r="I8" s="65"/>
      <c r="J8" s="65"/>
      <c r="K8" s="65"/>
      <c r="L8" s="65"/>
      <c r="M8" s="121"/>
      <c r="N8" s="122"/>
      <c r="O8" s="122"/>
      <c r="P8" s="122"/>
      <c r="Q8" s="123"/>
      <c r="R8" s="9"/>
    </row>
    <row r="9" spans="2:18" ht="15" x14ac:dyDescent="0.2">
      <c r="B9" s="8"/>
      <c r="C9" s="115" t="s">
        <v>3</v>
      </c>
      <c r="D9" s="115"/>
      <c r="E9" s="115"/>
      <c r="F9" s="115"/>
      <c r="G9" s="115"/>
      <c r="H9" s="115"/>
      <c r="I9" s="115"/>
      <c r="J9" s="115"/>
      <c r="K9" s="115"/>
      <c r="L9" s="65"/>
      <c r="M9" s="121"/>
      <c r="N9" s="122"/>
      <c r="O9" s="122"/>
      <c r="P9" s="122"/>
      <c r="Q9" s="123"/>
      <c r="R9" s="9"/>
    </row>
    <row r="10" spans="2:18" ht="15" customHeight="1" x14ac:dyDescent="0.2">
      <c r="B10" s="8"/>
      <c r="C10" s="115" t="s">
        <v>4</v>
      </c>
      <c r="D10" s="115"/>
      <c r="E10" s="115"/>
      <c r="F10" s="115"/>
      <c r="G10" s="115"/>
      <c r="H10" s="65"/>
      <c r="I10" s="65"/>
      <c r="J10" s="65"/>
      <c r="K10" s="65"/>
      <c r="L10" s="65"/>
      <c r="M10" s="121"/>
      <c r="N10" s="122"/>
      <c r="O10" s="122"/>
      <c r="P10" s="122"/>
      <c r="Q10" s="123"/>
      <c r="R10" s="9"/>
    </row>
    <row r="11" spans="2:18" ht="30" customHeight="1" x14ac:dyDescent="0.2">
      <c r="B11" s="8"/>
      <c r="C11" s="115" t="s">
        <v>37</v>
      </c>
      <c r="D11" s="115"/>
      <c r="E11" s="115"/>
      <c r="F11" s="115"/>
      <c r="G11" s="115"/>
      <c r="H11" s="115"/>
      <c r="I11" s="115"/>
      <c r="J11" s="115"/>
      <c r="K11" s="115"/>
      <c r="L11" s="116"/>
      <c r="M11" s="121"/>
      <c r="N11" s="122"/>
      <c r="O11" s="122"/>
      <c r="P11" s="122"/>
      <c r="Q11" s="123"/>
      <c r="R11" s="9"/>
    </row>
    <row r="12" spans="2:18" ht="15" customHeight="1" x14ac:dyDescent="0.2">
      <c r="B12" s="8"/>
      <c r="C12" s="115" t="s">
        <v>46</v>
      </c>
      <c r="D12" s="115"/>
      <c r="E12" s="115"/>
      <c r="F12" s="115"/>
      <c r="G12" s="115"/>
      <c r="H12" s="115"/>
      <c r="I12" s="115"/>
      <c r="J12" s="115"/>
      <c r="K12" s="115"/>
      <c r="L12" s="65"/>
      <c r="M12" s="121"/>
      <c r="N12" s="122"/>
      <c r="O12" s="122"/>
      <c r="P12" s="122"/>
      <c r="Q12" s="123"/>
      <c r="R12" s="9"/>
    </row>
    <row r="13" spans="2:18" ht="15" customHeight="1" x14ac:dyDescent="0.25">
      <c r="B13" s="8"/>
      <c r="C13" s="62"/>
      <c r="D13" s="68"/>
      <c r="E13" s="68"/>
      <c r="F13" s="68"/>
      <c r="G13" s="115"/>
      <c r="H13" s="115"/>
      <c r="I13" s="115"/>
      <c r="J13" s="115"/>
      <c r="K13" s="115"/>
      <c r="L13" s="65"/>
      <c r="M13" s="121"/>
      <c r="N13" s="122"/>
      <c r="O13" s="122"/>
      <c r="P13" s="122"/>
      <c r="Q13" s="123"/>
      <c r="R13" s="9"/>
    </row>
    <row r="14" spans="2:18" ht="15" x14ac:dyDescent="0.25">
      <c r="B14" s="8"/>
      <c r="C14" s="62" t="s">
        <v>5</v>
      </c>
      <c r="D14" s="62"/>
      <c r="E14" s="62"/>
      <c r="F14" s="69"/>
      <c r="G14" s="69"/>
      <c r="H14" s="70"/>
      <c r="I14" s="70"/>
      <c r="J14" s="70"/>
      <c r="K14" s="70"/>
      <c r="L14" s="70"/>
      <c r="M14" s="124"/>
      <c r="N14" s="125"/>
      <c r="O14" s="125"/>
      <c r="P14" s="125"/>
      <c r="Q14" s="126"/>
      <c r="R14" s="9"/>
    </row>
    <row r="15" spans="2:18" ht="6" customHeight="1" x14ac:dyDescent="0.25">
      <c r="B15" s="8"/>
      <c r="C15" s="71"/>
      <c r="D15" s="71"/>
      <c r="E15" s="71"/>
      <c r="F15" s="71"/>
      <c r="G15" s="71"/>
      <c r="M15" s="72"/>
      <c r="N15" s="72"/>
      <c r="O15" s="72"/>
      <c r="P15" s="70"/>
      <c r="Q15" s="73"/>
      <c r="R15" s="9"/>
    </row>
    <row r="16" spans="2:18" ht="75" x14ac:dyDescent="0.25">
      <c r="B16" s="8"/>
      <c r="C16" s="128" t="s">
        <v>6</v>
      </c>
      <c r="D16" s="129"/>
      <c r="E16" s="129"/>
      <c r="F16" s="129"/>
      <c r="G16" s="130"/>
      <c r="H16" s="46"/>
      <c r="I16" s="131" t="s">
        <v>7</v>
      </c>
      <c r="J16" s="132"/>
      <c r="K16" s="132"/>
      <c r="L16" s="132"/>
      <c r="M16" s="133"/>
      <c r="N16" s="45"/>
      <c r="O16" s="44" t="s">
        <v>8</v>
      </c>
      <c r="P16" s="70"/>
      <c r="Q16" s="89" t="s">
        <v>9</v>
      </c>
      <c r="R16" s="9"/>
    </row>
    <row r="17" spans="2:18" ht="14.45" customHeight="1" x14ac:dyDescent="0.25">
      <c r="B17" s="8"/>
      <c r="C17" s="61" t="s">
        <v>41</v>
      </c>
      <c r="D17" s="54"/>
      <c r="E17" s="54"/>
      <c r="F17" s="134" t="s">
        <v>10</v>
      </c>
      <c r="G17" s="135"/>
      <c r="H17" s="87" t="s">
        <v>11</v>
      </c>
      <c r="I17" s="85">
        <v>2</v>
      </c>
      <c r="J17" s="85">
        <v>4</v>
      </c>
      <c r="K17" s="85">
        <v>6</v>
      </c>
      <c r="L17" s="85">
        <v>8</v>
      </c>
      <c r="M17" s="85">
        <v>10</v>
      </c>
      <c r="N17" s="72"/>
      <c r="O17" s="72"/>
      <c r="P17" s="70"/>
      <c r="Q17" s="58"/>
      <c r="R17" s="9"/>
    </row>
    <row r="18" spans="2:18" ht="15" customHeight="1" x14ac:dyDescent="0.25">
      <c r="B18" s="8"/>
      <c r="C18" s="92" t="s">
        <v>12</v>
      </c>
      <c r="D18" s="93"/>
      <c r="E18" s="93"/>
      <c r="F18" s="93"/>
      <c r="G18" s="94"/>
      <c r="H18" s="88">
        <v>0.15</v>
      </c>
      <c r="I18" s="74">
        <v>0</v>
      </c>
      <c r="J18" s="74">
        <v>0</v>
      </c>
      <c r="K18" s="74">
        <v>0</v>
      </c>
      <c r="L18" s="74">
        <v>0</v>
      </c>
      <c r="M18" s="74">
        <v>0</v>
      </c>
      <c r="N18" s="72"/>
      <c r="O18" s="77"/>
      <c r="Q18" s="58"/>
      <c r="R18" s="9"/>
    </row>
    <row r="19" spans="2:18" ht="15" customHeight="1" x14ac:dyDescent="0.25">
      <c r="B19" s="8"/>
      <c r="C19" s="92" t="s">
        <v>13</v>
      </c>
      <c r="D19" s="93"/>
      <c r="E19" s="93"/>
      <c r="F19" s="93"/>
      <c r="G19" s="94"/>
      <c r="H19" s="88">
        <v>0.85</v>
      </c>
      <c r="I19" s="74">
        <v>0</v>
      </c>
      <c r="J19" s="74">
        <v>0</v>
      </c>
      <c r="K19" s="74">
        <v>0</v>
      </c>
      <c r="L19" s="74">
        <v>0</v>
      </c>
      <c r="M19" s="74">
        <v>0</v>
      </c>
      <c r="N19" s="72"/>
      <c r="O19" s="77"/>
      <c r="P19" s="70"/>
      <c r="Q19" s="63"/>
      <c r="R19" s="9"/>
    </row>
    <row r="20" spans="2:18" ht="15" customHeight="1" x14ac:dyDescent="0.25">
      <c r="B20" s="8"/>
      <c r="C20" s="56"/>
      <c r="D20" s="57"/>
      <c r="E20" s="57"/>
      <c r="F20" s="98" t="s">
        <v>29</v>
      </c>
      <c r="G20" s="99"/>
      <c r="H20" s="55"/>
      <c r="I20" s="86">
        <v>2</v>
      </c>
      <c r="J20" s="86">
        <v>1</v>
      </c>
      <c r="K20" s="86">
        <v>1</v>
      </c>
      <c r="L20" s="86">
        <v>1</v>
      </c>
      <c r="M20" s="86">
        <v>2</v>
      </c>
      <c r="N20" s="50"/>
      <c r="O20" s="91">
        <f>(+I18*$H18+I19*$H19)*I20+(J18*$H18+J19*$H19)*J20+(K18*$H18+K19*$H19)*K20+(L18*$H18+L19*$H19)*L20+(M18*$H18+M19*$H19)*M20</f>
        <v>0</v>
      </c>
      <c r="P20" s="70"/>
      <c r="Q20" s="63">
        <f>+O20*8</f>
        <v>0</v>
      </c>
      <c r="R20" s="9"/>
    </row>
    <row r="21" spans="2:18" ht="15" customHeight="1" x14ac:dyDescent="0.25">
      <c r="B21" s="8"/>
      <c r="C21" s="56"/>
      <c r="D21" s="57"/>
      <c r="E21" s="57"/>
      <c r="F21" s="98" t="s">
        <v>26</v>
      </c>
      <c r="G21" s="99"/>
      <c r="H21" s="55"/>
      <c r="I21" s="86">
        <v>4</v>
      </c>
      <c r="J21" s="86">
        <v>1.5</v>
      </c>
      <c r="K21" s="86">
        <v>1</v>
      </c>
      <c r="L21" s="86">
        <v>1</v>
      </c>
      <c r="M21" s="86">
        <v>0.5</v>
      </c>
      <c r="N21" s="50"/>
      <c r="O21" s="91">
        <f>(+I18*$H18+I19*$H19)*I21+(J18*$H18+J19*$H19)*J21+(K18*$H18+K19*$H19)*K21+(L18*$H18+L19*$H19)*L21+(M18*$H18+M19*$H19)*M21</f>
        <v>0</v>
      </c>
      <c r="P21" s="70"/>
      <c r="Q21" s="63">
        <f>+O21*8</f>
        <v>0</v>
      </c>
      <c r="R21" s="9"/>
    </row>
    <row r="22" spans="2:18" ht="7.9" customHeight="1" x14ac:dyDescent="0.25">
      <c r="B22" s="8"/>
      <c r="O22" s="77"/>
      <c r="P22" s="70"/>
      <c r="Q22" s="58"/>
      <c r="R22" s="9"/>
    </row>
    <row r="23" spans="2:18" ht="15" customHeight="1" x14ac:dyDescent="0.25">
      <c r="B23" s="8"/>
      <c r="C23" s="61" t="s">
        <v>42</v>
      </c>
      <c r="D23" s="54"/>
      <c r="E23" s="54"/>
      <c r="F23" s="134" t="s">
        <v>10</v>
      </c>
      <c r="G23" s="135"/>
      <c r="I23" s="85">
        <f>++I17</f>
        <v>2</v>
      </c>
      <c r="J23" s="85">
        <f t="shared" ref="J23:M23" si="0">++J17</f>
        <v>4</v>
      </c>
      <c r="K23" s="85">
        <f t="shared" si="0"/>
        <v>6</v>
      </c>
      <c r="L23" s="85">
        <f t="shared" si="0"/>
        <v>8</v>
      </c>
      <c r="M23" s="85">
        <f t="shared" si="0"/>
        <v>10</v>
      </c>
      <c r="N23" s="72"/>
      <c r="O23" s="72"/>
      <c r="P23" s="70"/>
      <c r="Q23" s="58"/>
      <c r="R23" s="9"/>
    </row>
    <row r="24" spans="2:18" ht="15" customHeight="1" x14ac:dyDescent="0.25">
      <c r="B24" s="8"/>
      <c r="C24" s="92" t="s">
        <v>14</v>
      </c>
      <c r="D24" s="93"/>
      <c r="E24" s="93"/>
      <c r="F24" s="93"/>
      <c r="G24" s="94"/>
      <c r="I24" s="74">
        <v>0</v>
      </c>
      <c r="J24" s="74">
        <v>0</v>
      </c>
      <c r="K24" s="74">
        <v>0</v>
      </c>
      <c r="L24" s="74">
        <v>0</v>
      </c>
      <c r="M24" s="74">
        <v>0</v>
      </c>
      <c r="N24" s="72"/>
      <c r="Q24" s="58"/>
      <c r="R24" s="9"/>
    </row>
    <row r="25" spans="2:18" ht="15" customHeight="1" x14ac:dyDescent="0.25">
      <c r="B25" s="8"/>
      <c r="C25" s="56"/>
      <c r="D25" s="57"/>
      <c r="E25" s="57"/>
      <c r="F25" s="98" t="str">
        <f>+F20</f>
        <v>Verwacht jaarlijks volume ICT Operatie &amp; CSD:</v>
      </c>
      <c r="G25" s="99"/>
      <c r="H25" s="55"/>
      <c r="I25" s="86">
        <f t="shared" ref="I25:M26" si="1">+I20</f>
        <v>2</v>
      </c>
      <c r="J25" s="86">
        <f t="shared" si="1"/>
        <v>1</v>
      </c>
      <c r="K25" s="86">
        <f t="shared" si="1"/>
        <v>1</v>
      </c>
      <c r="L25" s="86">
        <f t="shared" si="1"/>
        <v>1</v>
      </c>
      <c r="M25" s="86">
        <f t="shared" si="1"/>
        <v>2</v>
      </c>
      <c r="N25" s="50"/>
      <c r="O25" s="91">
        <f>+I24*I25+J24*J25+K24*K25+L24*L25+M24*M25</f>
        <v>0</v>
      </c>
      <c r="P25" s="70"/>
      <c r="Q25" s="63">
        <f>+O25*8</f>
        <v>0</v>
      </c>
      <c r="R25" s="9"/>
    </row>
    <row r="26" spans="2:18" ht="15" customHeight="1" x14ac:dyDescent="0.25">
      <c r="B26" s="8"/>
      <c r="C26" s="56"/>
      <c r="D26" s="57"/>
      <c r="E26" s="57"/>
      <c r="F26" s="98" t="str">
        <f>+F21</f>
        <v>Verwacht jaarlijks volume ICT Logistiek:</v>
      </c>
      <c r="G26" s="99"/>
      <c r="H26" s="55"/>
      <c r="I26" s="86">
        <f t="shared" si="1"/>
        <v>4</v>
      </c>
      <c r="J26" s="86">
        <f t="shared" si="1"/>
        <v>1.5</v>
      </c>
      <c r="K26" s="86">
        <f t="shared" si="1"/>
        <v>1</v>
      </c>
      <c r="L26" s="86">
        <f t="shared" si="1"/>
        <v>1</v>
      </c>
      <c r="M26" s="86">
        <f t="shared" si="1"/>
        <v>0.5</v>
      </c>
      <c r="N26" s="50"/>
      <c r="O26" s="91">
        <f>+I24*I26+J24*J26+K24*K26+L24*L26+M24*M26</f>
        <v>0</v>
      </c>
      <c r="P26" s="70"/>
      <c r="Q26" s="63">
        <f>+O26*8</f>
        <v>0</v>
      </c>
      <c r="R26" s="9"/>
    </row>
    <row r="27" spans="2:18" ht="7.9" customHeight="1" x14ac:dyDescent="0.25">
      <c r="B27" s="8"/>
      <c r="G27" s="90" t="s">
        <v>25</v>
      </c>
      <c r="O27" s="77"/>
      <c r="P27" s="70"/>
      <c r="Q27" s="58"/>
      <c r="R27" s="9"/>
    </row>
    <row r="28" spans="2:18" ht="15" x14ac:dyDescent="0.25">
      <c r="B28" s="8"/>
      <c r="C28" s="100" t="s">
        <v>43</v>
      </c>
      <c r="D28" s="101"/>
      <c r="E28" s="101"/>
      <c r="F28" s="101"/>
      <c r="G28" s="102"/>
      <c r="N28" s="72"/>
      <c r="O28" s="72"/>
      <c r="P28" s="70"/>
      <c r="Q28" s="58"/>
      <c r="R28" s="9"/>
    </row>
    <row r="29" spans="2:18" ht="15" x14ac:dyDescent="0.25">
      <c r="B29" s="8"/>
      <c r="C29" s="92" t="s">
        <v>15</v>
      </c>
      <c r="D29" s="93"/>
      <c r="E29" s="93"/>
      <c r="F29" s="93"/>
      <c r="G29" s="94"/>
      <c r="I29" s="74">
        <v>0</v>
      </c>
      <c r="N29" s="75"/>
      <c r="O29" s="76">
        <f>+I29</f>
        <v>0</v>
      </c>
      <c r="P29" s="70"/>
      <c r="Q29" s="63">
        <f>+O29*8</f>
        <v>0</v>
      </c>
      <c r="R29" s="9"/>
    </row>
    <row r="30" spans="2:18" ht="7.9" customHeight="1" x14ac:dyDescent="0.25">
      <c r="B30" s="8"/>
      <c r="O30" s="77"/>
      <c r="P30" s="70"/>
      <c r="Q30" s="58"/>
      <c r="R30" s="9"/>
    </row>
    <row r="31" spans="2:18" ht="15" x14ac:dyDescent="0.25">
      <c r="B31" s="8"/>
      <c r="C31" s="100" t="s">
        <v>16</v>
      </c>
      <c r="D31" s="101"/>
      <c r="E31" s="101"/>
      <c r="F31" s="101"/>
      <c r="G31" s="102"/>
      <c r="N31" s="72"/>
      <c r="O31" s="72"/>
      <c r="P31" s="70"/>
      <c r="Q31" s="58"/>
      <c r="R31" s="9"/>
    </row>
    <row r="32" spans="2:18" ht="15" customHeight="1" x14ac:dyDescent="0.25">
      <c r="B32" s="8"/>
      <c r="C32" s="92" t="s">
        <v>27</v>
      </c>
      <c r="D32" s="93"/>
      <c r="E32" s="93"/>
      <c r="F32" s="93"/>
      <c r="G32" s="94"/>
      <c r="I32" s="74">
        <v>0</v>
      </c>
      <c r="N32" s="72"/>
      <c r="P32" s="70"/>
      <c r="Q32" s="58"/>
      <c r="R32" s="9"/>
    </row>
    <row r="33" spans="2:19" ht="15" customHeight="1" x14ac:dyDescent="0.25">
      <c r="B33" s="8"/>
      <c r="C33" s="92" t="s">
        <v>28</v>
      </c>
      <c r="D33" s="93"/>
      <c r="E33" s="93"/>
      <c r="F33" s="93"/>
      <c r="G33" s="94"/>
      <c r="I33" s="74">
        <v>0</v>
      </c>
      <c r="N33" s="75"/>
      <c r="O33" s="76">
        <f>(I32*160+I33*60)</f>
        <v>0</v>
      </c>
      <c r="P33" s="70"/>
      <c r="Q33" s="63">
        <f>+O33*8</f>
        <v>0</v>
      </c>
      <c r="R33" s="9"/>
    </row>
    <row r="34" spans="2:19" ht="8.25" customHeight="1" x14ac:dyDescent="0.25">
      <c r="B34" s="8"/>
      <c r="O34" s="77"/>
      <c r="P34" s="70"/>
      <c r="Q34" s="58"/>
      <c r="R34" s="9"/>
    </row>
    <row r="35" spans="2:19" ht="6" customHeight="1" x14ac:dyDescent="0.25">
      <c r="B35" s="8"/>
      <c r="C35" s="78"/>
      <c r="D35" s="78"/>
      <c r="E35" s="78"/>
      <c r="F35" s="78"/>
      <c r="G35" s="78"/>
      <c r="H35" s="70"/>
      <c r="I35" s="70"/>
      <c r="J35" s="70"/>
      <c r="K35" s="70"/>
      <c r="L35" s="70"/>
      <c r="M35" s="70"/>
      <c r="N35" s="70"/>
      <c r="O35" s="70"/>
      <c r="P35" s="70"/>
      <c r="Q35" s="59"/>
      <c r="R35" s="9"/>
    </row>
    <row r="36" spans="2:19" ht="15" customHeight="1" x14ac:dyDescent="0.25">
      <c r="B36" s="8"/>
      <c r="C36" s="95" t="s">
        <v>38</v>
      </c>
      <c r="D36" s="96"/>
      <c r="E36" s="96"/>
      <c r="F36" s="96"/>
      <c r="G36" s="97"/>
      <c r="H36" s="70"/>
      <c r="I36" s="70"/>
      <c r="J36" s="70"/>
      <c r="K36" s="70"/>
      <c r="L36" s="70"/>
      <c r="M36" s="70"/>
      <c r="N36" s="70"/>
      <c r="O36" s="73"/>
      <c r="P36" s="70"/>
      <c r="Q36" s="49">
        <f>SUM(Q20:Q33)</f>
        <v>0</v>
      </c>
      <c r="R36" s="9"/>
    </row>
    <row r="37" spans="2:19" ht="7.15" customHeight="1" x14ac:dyDescent="0.25">
      <c r="B37" s="8"/>
      <c r="C37" s="70"/>
      <c r="D37" s="70"/>
      <c r="E37" s="70"/>
      <c r="F37" s="70"/>
      <c r="G37" s="70"/>
      <c r="H37" s="70"/>
      <c r="I37" s="70"/>
      <c r="J37" s="70"/>
      <c r="K37" s="70"/>
      <c r="L37" s="70"/>
      <c r="M37" s="70"/>
      <c r="N37" s="70"/>
      <c r="O37" s="70"/>
      <c r="P37" s="70"/>
      <c r="Q37" s="70"/>
      <c r="R37" s="9"/>
    </row>
    <row r="38" spans="2:19" ht="7.15" customHeight="1" x14ac:dyDescent="0.25">
      <c r="B38" s="47"/>
      <c r="C38" s="79"/>
      <c r="D38" s="79"/>
      <c r="E38" s="79"/>
      <c r="F38" s="79"/>
      <c r="G38" s="79"/>
      <c r="H38" s="79"/>
      <c r="I38" s="79"/>
      <c r="J38" s="79"/>
      <c r="K38" s="79"/>
      <c r="L38" s="79"/>
      <c r="M38" s="79"/>
      <c r="N38" s="79"/>
      <c r="O38" s="79"/>
      <c r="P38" s="79"/>
      <c r="Q38" s="79"/>
      <c r="R38" s="48"/>
    </row>
    <row r="39" spans="2:19" s="13" customFormat="1" ht="15" customHeight="1" x14ac:dyDescent="0.25">
      <c r="B39" s="80"/>
      <c r="C39" s="70"/>
      <c r="D39" s="70"/>
      <c r="E39" s="70"/>
      <c r="F39" s="70"/>
      <c r="G39" s="70"/>
      <c r="H39" s="70"/>
      <c r="I39" s="70"/>
      <c r="J39" s="70"/>
      <c r="K39" s="70"/>
      <c r="L39" s="70"/>
      <c r="M39" s="70"/>
      <c r="N39" s="70"/>
      <c r="O39" s="70" t="s">
        <v>17</v>
      </c>
      <c r="P39" s="70"/>
      <c r="Q39" s="70"/>
      <c r="R39" s="81"/>
      <c r="S39" s="70"/>
    </row>
    <row r="40" spans="2:19" ht="15" x14ac:dyDescent="0.25">
      <c r="B40" s="8"/>
      <c r="C40" s="70" t="s">
        <v>18</v>
      </c>
      <c r="D40" s="112" t="s">
        <v>19</v>
      </c>
      <c r="E40" s="113"/>
      <c r="F40" s="113"/>
      <c r="G40" s="114"/>
      <c r="H40" s="70"/>
      <c r="I40" s="70"/>
      <c r="J40" s="70"/>
      <c r="K40" s="70"/>
      <c r="L40" s="70"/>
      <c r="M40" s="70"/>
      <c r="N40" s="70"/>
      <c r="O40" s="103"/>
      <c r="P40" s="104"/>
      <c r="Q40" s="105"/>
      <c r="R40" s="9"/>
    </row>
    <row r="41" spans="2:19" ht="15" x14ac:dyDescent="0.25">
      <c r="B41" s="8"/>
      <c r="C41" s="70" t="s">
        <v>20</v>
      </c>
      <c r="D41" s="112" t="s">
        <v>19</v>
      </c>
      <c r="E41" s="113"/>
      <c r="F41" s="113"/>
      <c r="G41" s="114"/>
      <c r="H41" s="70"/>
      <c r="I41" s="70"/>
      <c r="J41" s="70"/>
      <c r="K41" s="70"/>
      <c r="L41" s="70"/>
      <c r="M41" s="70"/>
      <c r="N41" s="70"/>
      <c r="O41" s="106"/>
      <c r="P41" s="107"/>
      <c r="Q41" s="108"/>
      <c r="R41" s="9"/>
    </row>
    <row r="42" spans="2:19" ht="15" x14ac:dyDescent="0.25">
      <c r="B42" s="8"/>
      <c r="C42" s="70" t="s">
        <v>21</v>
      </c>
      <c r="D42" s="112" t="s">
        <v>19</v>
      </c>
      <c r="E42" s="113"/>
      <c r="F42" s="113"/>
      <c r="G42" s="114"/>
      <c r="H42" s="70"/>
      <c r="I42" s="70"/>
      <c r="J42" s="70"/>
      <c r="K42" s="70"/>
      <c r="L42" s="70"/>
      <c r="M42" s="70"/>
      <c r="N42" s="70"/>
      <c r="O42" s="106"/>
      <c r="P42" s="107"/>
      <c r="Q42" s="108"/>
      <c r="R42" s="9"/>
    </row>
    <row r="43" spans="2:19" ht="15" x14ac:dyDescent="0.25">
      <c r="B43" s="8"/>
      <c r="C43" s="70" t="s">
        <v>22</v>
      </c>
      <c r="D43" s="112" t="s">
        <v>19</v>
      </c>
      <c r="E43" s="113"/>
      <c r="F43" s="113"/>
      <c r="G43" s="114"/>
      <c r="H43" s="70"/>
      <c r="I43" s="70"/>
      <c r="J43" s="70"/>
      <c r="K43" s="70"/>
      <c r="L43" s="70"/>
      <c r="M43" s="70"/>
      <c r="N43" s="70"/>
      <c r="O43" s="106"/>
      <c r="P43" s="107"/>
      <c r="Q43" s="108"/>
      <c r="R43" s="9"/>
    </row>
    <row r="44" spans="2:19" ht="15" x14ac:dyDescent="0.25">
      <c r="B44" s="8"/>
      <c r="C44" s="70" t="s">
        <v>23</v>
      </c>
      <c r="D44" s="112" t="s">
        <v>19</v>
      </c>
      <c r="E44" s="113"/>
      <c r="F44" s="113"/>
      <c r="G44" s="114"/>
      <c r="H44" s="70"/>
      <c r="I44" s="70"/>
      <c r="J44" s="70"/>
      <c r="K44" s="70"/>
      <c r="L44" s="70"/>
      <c r="M44" s="70"/>
      <c r="N44" s="70"/>
      <c r="O44" s="109"/>
      <c r="P44" s="110"/>
      <c r="Q44" s="111"/>
      <c r="R44" s="9"/>
    </row>
    <row r="45" spans="2:19" ht="9" customHeight="1" thickBot="1" x14ac:dyDescent="0.25">
      <c r="B45" s="10"/>
      <c r="C45" s="11"/>
      <c r="D45" s="11"/>
      <c r="E45" s="11"/>
      <c r="F45" s="11"/>
      <c r="G45" s="11"/>
      <c r="H45" s="11"/>
      <c r="I45" s="11"/>
      <c r="J45" s="11"/>
      <c r="K45" s="11"/>
      <c r="L45" s="11"/>
      <c r="M45" s="11"/>
      <c r="N45" s="11"/>
      <c r="O45" s="11"/>
      <c r="P45" s="11"/>
      <c r="Q45" s="11"/>
      <c r="R45" s="12"/>
    </row>
    <row r="46" spans="2:19" ht="9" customHeight="1" thickTop="1" x14ac:dyDescent="0.2"/>
  </sheetData>
  <sheetProtection selectLockedCells="1"/>
  <mergeCells count="33">
    <mergeCell ref="C24:G24"/>
    <mergeCell ref="C16:G16"/>
    <mergeCell ref="C18:G18"/>
    <mergeCell ref="I16:M16"/>
    <mergeCell ref="F17:G17"/>
    <mergeCell ref="C19:G19"/>
    <mergeCell ref="F20:G20"/>
    <mergeCell ref="F23:G23"/>
    <mergeCell ref="F21:G21"/>
    <mergeCell ref="G13:K13"/>
    <mergeCell ref="C11:L11"/>
    <mergeCell ref="F3:P3"/>
    <mergeCell ref="M5:Q14"/>
    <mergeCell ref="C7:G7"/>
    <mergeCell ref="C10:G10"/>
    <mergeCell ref="C8:G8"/>
    <mergeCell ref="C6:G6"/>
    <mergeCell ref="C9:K9"/>
    <mergeCell ref="C12:K12"/>
    <mergeCell ref="O40:Q44"/>
    <mergeCell ref="D43:G43"/>
    <mergeCell ref="D44:G44"/>
    <mergeCell ref="D40:G40"/>
    <mergeCell ref="D41:G41"/>
    <mergeCell ref="D42:G42"/>
    <mergeCell ref="C33:G33"/>
    <mergeCell ref="C36:G36"/>
    <mergeCell ref="F26:G26"/>
    <mergeCell ref="F25:G25"/>
    <mergeCell ref="C28:G28"/>
    <mergeCell ref="C29:G29"/>
    <mergeCell ref="C31:G31"/>
    <mergeCell ref="C32:G32"/>
  </mergeCells>
  <conditionalFormatting sqref="I32">
    <cfRule type="cellIs" dxfId="1" priority="2" operator="greaterThan">
      <formula>200</formula>
    </cfRule>
  </conditionalFormatting>
  <conditionalFormatting sqref="I33">
    <cfRule type="cellIs" dxfId="0" priority="3" operator="greaterThan">
      <formula>140</formula>
    </cfRule>
  </conditionalFormatting>
  <dataValidations count="3">
    <dataValidation operator="lessThan" allowBlank="1" showInputMessage="1" showErrorMessage="1" sqref="O33 O29" xr:uid="{BDA3C144-5162-48DB-8B9D-417C463F0EBF}"/>
    <dataValidation type="whole" operator="lessThan" allowBlank="1" showInputMessage="1" showErrorMessage="1" sqref="I33" xr:uid="{D2496112-190D-48A0-A329-36B1E1A130E7}">
      <formula1>81</formula1>
    </dataValidation>
    <dataValidation type="whole" operator="lessThan" allowBlank="1" showInputMessage="1" showErrorMessage="1" sqref="I32" xr:uid="{CD161BDD-B219-4B53-9AE7-6F784609D0F6}">
      <formula1>141</formula1>
    </dataValidation>
  </dataValidations>
  <printOptions horizontalCentered="1" verticalCentered="1"/>
  <pageMargins left="0" right="0" top="0" bottom="0" header="0" footer="0"/>
  <pageSetup paperSize="9" scale="6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4"/>
  <sheetViews>
    <sheetView zoomScale="120" zoomScaleNormal="120" workbookViewId="0">
      <selection activeCell="C8" sqref="C8:F8"/>
    </sheetView>
  </sheetViews>
  <sheetFormatPr defaultColWidth="0" defaultRowHeight="12.75" zeroHeight="1" x14ac:dyDescent="0.2"/>
  <cols>
    <col min="1" max="1" width="1.5703125" style="15" customWidth="1"/>
    <col min="2" max="2" width="2.7109375" style="15" customWidth="1"/>
    <col min="3" max="3" width="111.42578125" style="23" customWidth="1"/>
    <col min="4" max="4" width="32.7109375" style="23" customWidth="1"/>
    <col min="5" max="5" width="36.85546875" style="23" customWidth="1"/>
    <col min="6" max="6" width="23.28515625" style="23" customWidth="1"/>
    <col min="7" max="7" width="2.28515625" style="15" customWidth="1"/>
    <col min="8" max="8" width="1.5703125" style="15" customWidth="1"/>
    <col min="9" max="9" width="2.5703125" style="15" hidden="1" customWidth="1"/>
    <col min="10" max="10" width="2.5703125" style="16" hidden="1" customWidth="1"/>
    <col min="11" max="11" width="54.7109375" style="15" hidden="1" customWidth="1"/>
    <col min="12" max="16384" width="0" style="15" hidden="1"/>
  </cols>
  <sheetData>
    <row r="1" spans="1:13" ht="7.5" customHeight="1" thickBot="1" x14ac:dyDescent="0.25">
      <c r="A1" s="5"/>
      <c r="B1" s="5"/>
      <c r="C1" s="31"/>
      <c r="D1" s="31"/>
      <c r="E1" s="31"/>
      <c r="F1" s="31"/>
      <c r="G1" s="5"/>
      <c r="H1" s="5"/>
      <c r="I1" s="14"/>
      <c r="J1" s="14"/>
      <c r="K1" s="14"/>
      <c r="L1" s="14"/>
      <c r="M1" s="14"/>
    </row>
    <row r="2" spans="1:13" ht="13.5" thickTop="1" x14ac:dyDescent="0.2">
      <c r="A2" s="5"/>
      <c r="B2" s="32"/>
      <c r="C2" s="33"/>
      <c r="D2" s="33"/>
      <c r="E2" s="33"/>
      <c r="F2" s="33"/>
      <c r="G2" s="34"/>
      <c r="H2" s="5"/>
      <c r="I2" s="14"/>
      <c r="J2" s="14"/>
      <c r="K2" s="14"/>
      <c r="L2" s="14"/>
      <c r="M2" s="14"/>
    </row>
    <row r="3" spans="1:13" ht="14.45" customHeight="1" x14ac:dyDescent="0.2">
      <c r="A3" s="5"/>
      <c r="B3" s="26"/>
      <c r="C3" s="31"/>
      <c r="D3" s="31"/>
      <c r="E3" s="31"/>
      <c r="F3" s="31"/>
      <c r="G3" s="35"/>
      <c r="H3" s="5"/>
      <c r="I3" s="14"/>
      <c r="J3" s="14"/>
      <c r="K3" s="14"/>
      <c r="L3" s="14"/>
      <c r="M3" s="14"/>
    </row>
    <row r="4" spans="1:13" ht="36" customHeight="1" x14ac:dyDescent="0.3">
      <c r="A4" s="5"/>
      <c r="B4" s="26"/>
      <c r="C4" s="136" t="str">
        <f>"Toelichting aanbiedingsbegroting "&amp;Aanbiedingsbegroting!F3</f>
        <v>Toelichting aanbiedingsbegroting ICT Academy
 - TN 570066</v>
      </c>
      <c r="D4" s="137"/>
      <c r="E4" s="137"/>
      <c r="F4" s="138"/>
      <c r="G4" s="36"/>
      <c r="H4" s="37"/>
      <c r="I4" s="14"/>
      <c r="J4" s="14"/>
      <c r="K4" s="14"/>
      <c r="L4" s="14"/>
      <c r="M4" s="14"/>
    </row>
    <row r="5" spans="1:13" ht="8.25" customHeight="1" x14ac:dyDescent="0.3">
      <c r="A5" s="5"/>
      <c r="B5" s="26"/>
      <c r="C5" s="38"/>
      <c r="D5" s="39"/>
      <c r="E5" s="39"/>
      <c r="F5" s="39"/>
      <c r="G5" s="36"/>
      <c r="H5" s="37"/>
      <c r="I5" s="14"/>
      <c r="J5" s="14"/>
      <c r="K5" s="14"/>
      <c r="L5" s="14"/>
      <c r="M5" s="14"/>
    </row>
    <row r="6" spans="1:13" s="17" customFormat="1" ht="15" x14ac:dyDescent="0.25">
      <c r="A6" s="70"/>
      <c r="B6" s="82"/>
      <c r="C6" s="40" t="s">
        <v>24</v>
      </c>
      <c r="D6" s="25"/>
      <c r="E6" s="25"/>
      <c r="F6" s="25"/>
      <c r="G6" s="24"/>
      <c r="H6" s="19"/>
      <c r="I6" s="83"/>
      <c r="J6" s="18"/>
      <c r="K6" s="83"/>
      <c r="L6" s="83"/>
      <c r="M6" s="83"/>
    </row>
    <row r="7" spans="1:13" s="17" customFormat="1" ht="49.15" customHeight="1" x14ac:dyDescent="0.25">
      <c r="A7" s="70"/>
      <c r="B7" s="82"/>
      <c r="C7" s="139" t="s">
        <v>31</v>
      </c>
      <c r="D7" s="140"/>
      <c r="E7" s="140"/>
      <c r="F7" s="140"/>
      <c r="G7" s="24"/>
      <c r="H7" s="19"/>
      <c r="I7" s="83"/>
      <c r="J7" s="18"/>
      <c r="K7" s="83"/>
      <c r="L7" s="83"/>
      <c r="M7" s="83"/>
    </row>
    <row r="8" spans="1:13" s="17" customFormat="1" ht="246.75" customHeight="1" x14ac:dyDescent="0.25">
      <c r="A8" s="70"/>
      <c r="B8" s="82"/>
      <c r="C8" s="139" t="s">
        <v>32</v>
      </c>
      <c r="D8" s="140"/>
      <c r="E8" s="140"/>
      <c r="F8" s="140"/>
      <c r="G8" s="24"/>
      <c r="H8" s="19"/>
      <c r="I8" s="83"/>
      <c r="J8" s="18"/>
      <c r="K8" s="83"/>
      <c r="L8" s="83"/>
      <c r="M8" s="83"/>
    </row>
    <row r="9" spans="1:13" s="17" customFormat="1" ht="20.45" customHeight="1" x14ac:dyDescent="0.25">
      <c r="A9" s="70"/>
      <c r="B9" s="82"/>
      <c r="C9" s="139" t="s">
        <v>33</v>
      </c>
      <c r="D9" s="139"/>
      <c r="E9" s="139"/>
      <c r="F9" s="139"/>
      <c r="G9" s="24"/>
      <c r="H9" s="19"/>
      <c r="I9" s="83"/>
      <c r="J9" s="18"/>
      <c r="K9" s="83"/>
      <c r="L9" s="83"/>
      <c r="M9" s="83"/>
    </row>
    <row r="10" spans="1:13" ht="6" customHeight="1" x14ac:dyDescent="0.2">
      <c r="A10" s="5"/>
      <c r="B10" s="26"/>
      <c r="C10" s="41"/>
      <c r="D10" s="41"/>
      <c r="E10" s="41"/>
      <c r="F10" s="41"/>
      <c r="G10" s="27"/>
      <c r="H10" s="21"/>
    </row>
    <row r="11" spans="1:13" s="17" customFormat="1" ht="15" x14ac:dyDescent="0.25">
      <c r="A11" s="70"/>
      <c r="B11" s="82"/>
      <c r="C11" s="42" t="s">
        <v>34</v>
      </c>
      <c r="D11" s="25"/>
      <c r="E11" s="84"/>
      <c r="F11" s="40"/>
      <c r="G11" s="24"/>
      <c r="H11" s="19"/>
      <c r="I11" s="83"/>
      <c r="J11" s="18"/>
      <c r="K11" s="83"/>
      <c r="L11" s="83"/>
      <c r="M11" s="83"/>
    </row>
    <row r="12" spans="1:13" s="17" customFormat="1" ht="15" customHeight="1" x14ac:dyDescent="0.25">
      <c r="A12" s="70"/>
      <c r="B12" s="82"/>
      <c r="C12" s="141" t="str">
        <f>+Aanbiedingsbegroting!C17</f>
        <v>Voorbereidingskosten van een (1) groepsopleiding / -training:</v>
      </c>
      <c r="D12" s="141"/>
      <c r="E12" s="84"/>
      <c r="F12" s="40"/>
      <c r="G12" s="24"/>
      <c r="H12" s="19"/>
      <c r="I12" s="83"/>
      <c r="J12" s="18"/>
      <c r="K12" s="83"/>
      <c r="L12" s="83"/>
      <c r="M12" s="83"/>
    </row>
    <row r="13" spans="1:13" s="17" customFormat="1" ht="15" customHeight="1" x14ac:dyDescent="0.25">
      <c r="A13" s="70"/>
      <c r="B13" s="82"/>
      <c r="C13" s="43" t="str">
        <f>+Aanbiedingsbegroting!C18</f>
        <v>Groepstraining waarbij &gt; 25 % van het trainingsmateriaal nieuw opgesteld wordt, en/of &gt; 25% inhoudelijke revisie vraagt:</v>
      </c>
      <c r="D13" s="142" t="s">
        <v>39</v>
      </c>
      <c r="E13" s="143"/>
      <c r="F13" s="143"/>
      <c r="G13" s="24"/>
      <c r="H13" s="19"/>
      <c r="I13" s="83"/>
      <c r="J13" s="18"/>
      <c r="K13" s="83"/>
      <c r="L13" s="83"/>
      <c r="M13" s="83"/>
    </row>
    <row r="14" spans="1:13" s="17" customFormat="1" ht="15" customHeight="1" x14ac:dyDescent="0.25">
      <c r="A14" s="70"/>
      <c r="B14" s="82"/>
      <c r="C14" s="43" t="str">
        <f>+Aanbiedingsbegroting!C19</f>
        <v>Groepstraining waarbij &lt; 25 % van het trainingsmateriaal nieuw opgesteld wordt, en/of &lt; 25% inhoudelijke revisie vraagt:</v>
      </c>
      <c r="D14" s="142" t="str">
        <f>+D13</f>
        <v>Deze prijscomponent is nader omschreven in het programma van eisen, met name § 3.3 en hoofdstuk 4.</v>
      </c>
      <c r="E14" s="143"/>
      <c r="F14" s="143"/>
      <c r="G14" s="24"/>
      <c r="H14" s="19"/>
      <c r="I14" s="83"/>
      <c r="J14" s="18"/>
      <c r="K14" s="83"/>
      <c r="L14" s="83"/>
      <c r="M14" s="83"/>
    </row>
    <row r="15" spans="1:13" s="17" customFormat="1" ht="30" customHeight="1" x14ac:dyDescent="0.25">
      <c r="A15" s="70"/>
      <c r="B15" s="82"/>
      <c r="C15" s="43" t="str">
        <f>+Aanbiedingsbegroting!F20</f>
        <v>Verwacht jaarlijks volume ICT Operatie &amp; CSD:</v>
      </c>
      <c r="D15" s="142" t="s">
        <v>40</v>
      </c>
      <c r="E15" s="143"/>
      <c r="F15" s="143"/>
      <c r="G15" s="24"/>
      <c r="H15" s="19"/>
      <c r="I15" s="83"/>
      <c r="J15" s="18"/>
      <c r="K15" s="83"/>
      <c r="L15" s="83"/>
      <c r="M15" s="83"/>
    </row>
    <row r="16" spans="1:13" s="17" customFormat="1" ht="15" customHeight="1" x14ac:dyDescent="0.25">
      <c r="A16" s="70"/>
      <c r="B16" s="82"/>
      <c r="C16" s="141" t="str">
        <f>+Aanbiedingsbegroting!C23</f>
        <v>Geven van een (1) groepsopleiding / - training:</v>
      </c>
      <c r="D16" s="141"/>
      <c r="E16" s="84"/>
      <c r="F16" s="40"/>
      <c r="G16" s="24"/>
      <c r="H16" s="19"/>
      <c r="I16" s="83"/>
      <c r="J16" s="18"/>
      <c r="K16" s="83"/>
      <c r="L16" s="83"/>
      <c r="M16" s="83"/>
    </row>
    <row r="17" spans="1:13" s="17" customFormat="1" ht="15" customHeight="1" x14ac:dyDescent="0.25">
      <c r="A17" s="70"/>
      <c r="B17" s="82"/>
      <c r="C17" s="43" t="str">
        <f>+Aanbiedingsbegroting!C24</f>
        <v>Alle overige trainingskosten, behalve voorbereidingskosten en behalve beschikbaar stellen van trainingsruimte:</v>
      </c>
      <c r="D17" s="142" t="str">
        <f>+D13</f>
        <v>Deze prijscomponent is nader omschreven in het programma van eisen, met name § 3.3 en hoofdstuk 4.</v>
      </c>
      <c r="E17" s="143"/>
      <c r="F17" s="143"/>
      <c r="G17" s="24"/>
      <c r="H17" s="19"/>
      <c r="I17" s="83"/>
      <c r="J17" s="18"/>
      <c r="K17" s="83"/>
      <c r="L17" s="83"/>
      <c r="M17" s="83"/>
    </row>
    <row r="18" spans="1:13" s="17" customFormat="1" ht="30" customHeight="1" x14ac:dyDescent="0.25">
      <c r="A18" s="70"/>
      <c r="B18" s="82"/>
      <c r="C18" s="43" t="str">
        <f>+Aanbiedingsbegroting!F25</f>
        <v>Verwacht jaarlijks volume ICT Operatie &amp; CSD:</v>
      </c>
      <c r="D18" s="142" t="str">
        <f>+D15</f>
        <v>Deze volumeverwachting is indicatief, en hier kunnen geen rechten aan worden ontleend. De volumecomponent is ook nader omschreven in het programma van eisen § 3.3.</v>
      </c>
      <c r="E18" s="143"/>
      <c r="F18" s="143"/>
      <c r="G18" s="24"/>
      <c r="H18" s="19"/>
      <c r="I18" s="83"/>
      <c r="J18" s="18"/>
      <c r="K18" s="83"/>
      <c r="L18" s="83"/>
      <c r="M18" s="83"/>
    </row>
    <row r="19" spans="1:13" s="17" customFormat="1" ht="15" customHeight="1" x14ac:dyDescent="0.25">
      <c r="A19" s="70"/>
      <c r="B19" s="82"/>
      <c r="C19" s="141" t="str">
        <f>+Aanbiedingsbegroting!C28</f>
        <v>Beschikbaar stellen van opleidingsruimte:</v>
      </c>
      <c r="D19" s="141"/>
      <c r="E19" s="84"/>
      <c r="F19" s="40"/>
      <c r="G19" s="24"/>
      <c r="H19" s="19"/>
      <c r="I19" s="83"/>
      <c r="J19" s="18"/>
      <c r="K19" s="83"/>
      <c r="L19" s="83"/>
      <c r="M19" s="83"/>
    </row>
    <row r="20" spans="1:13" s="17" customFormat="1" ht="15" customHeight="1" x14ac:dyDescent="0.25">
      <c r="A20" s="70"/>
      <c r="B20" s="82"/>
      <c r="C20" s="43" t="str">
        <f>+Aanbiedingsbegroting!C29</f>
        <v>Dedicated trainingsruimte, technisch ingericht voor deze ProRail trainingen, onder kantoortijden beschikbaar, jaarkosten all-in:</v>
      </c>
      <c r="D20" s="142" t="str">
        <f>+D17</f>
        <v>Deze prijscomponent is nader omschreven in het programma van eisen, met name § 3.3 en hoofdstuk 4.</v>
      </c>
      <c r="E20" s="143"/>
      <c r="F20" s="143"/>
      <c r="G20" s="24"/>
      <c r="H20" s="19"/>
      <c r="I20" s="83"/>
      <c r="J20" s="18"/>
      <c r="K20" s="83"/>
      <c r="L20" s="83"/>
      <c r="M20" s="83"/>
    </row>
    <row r="21" spans="1:13" s="17" customFormat="1" ht="15" customHeight="1" x14ac:dyDescent="0.25">
      <c r="A21" s="70"/>
      <c r="B21" s="82"/>
      <c r="C21" s="141" t="str">
        <f>+Aanbiedingsbegroting!C31</f>
        <v>Algemene consultancyuren</v>
      </c>
      <c r="D21" s="141"/>
      <c r="E21" s="84"/>
      <c r="F21" s="40"/>
      <c r="G21" s="24"/>
      <c r="H21" s="19"/>
      <c r="I21" s="83"/>
      <c r="J21" s="18"/>
      <c r="K21" s="83"/>
      <c r="L21" s="83"/>
      <c r="M21" s="83"/>
    </row>
    <row r="22" spans="1:13" s="17" customFormat="1" ht="15" customHeight="1" x14ac:dyDescent="0.25">
      <c r="A22" s="70"/>
      <c r="B22" s="82"/>
      <c r="C22" s="43" t="str">
        <f>+Aanbiedingsbegroting!C32</f>
        <v>All-in uurtarief algemene consultancy-uren in opdracht ProRail - Senior level - maximaal € 140 / uur - 160 uur per jaar:</v>
      </c>
      <c r="D22" s="142" t="str">
        <f>+D13</f>
        <v>Deze prijscomponent is nader omschreven in het programma van eisen, met name § 3.3 en hoofdstuk 4.</v>
      </c>
      <c r="E22" s="143"/>
      <c r="F22" s="143"/>
      <c r="G22" s="24"/>
      <c r="H22" s="19"/>
      <c r="I22" s="83"/>
      <c r="J22" s="18"/>
      <c r="K22" s="83"/>
      <c r="L22" s="83"/>
      <c r="M22" s="83"/>
    </row>
    <row r="23" spans="1:13" s="17" customFormat="1" ht="15" customHeight="1" x14ac:dyDescent="0.25">
      <c r="A23" s="70"/>
      <c r="B23" s="82"/>
      <c r="C23" s="43" t="str">
        <f>+Aanbiedingsbegroting!C33</f>
        <v>All-in uurtarief algemene consultancy-uren in opdracht ProRail - Medior level - maximaal € 80 / uur - 60 uur per jaar:</v>
      </c>
      <c r="D23" s="142" t="str">
        <f>+D22</f>
        <v>Deze prijscomponent is nader omschreven in het programma van eisen, met name § 3.3 en hoofdstuk 4.</v>
      </c>
      <c r="E23" s="143"/>
      <c r="F23" s="143"/>
      <c r="G23" s="24"/>
      <c r="H23" s="19"/>
      <c r="I23" s="83"/>
      <c r="J23" s="18"/>
      <c r="K23" s="83"/>
      <c r="L23" s="83"/>
      <c r="M23" s="83"/>
    </row>
    <row r="24" spans="1:13" ht="12" customHeight="1" thickBot="1" x14ac:dyDescent="0.25">
      <c r="A24" s="5"/>
      <c r="B24" s="28"/>
      <c r="C24" s="29"/>
      <c r="D24" s="29"/>
      <c r="E24" s="29"/>
      <c r="F24" s="29"/>
      <c r="G24" s="30"/>
      <c r="H24" s="21"/>
    </row>
    <row r="25" spans="1:13" ht="9" customHeight="1" thickTop="1" x14ac:dyDescent="0.2">
      <c r="A25" s="5"/>
      <c r="B25" s="5"/>
      <c r="C25" s="20"/>
      <c r="D25" s="20"/>
      <c r="E25" s="20"/>
      <c r="F25" s="20"/>
      <c r="G25" s="21"/>
      <c r="H25" s="21"/>
    </row>
    <row r="26" spans="1:13" hidden="1" x14ac:dyDescent="0.2">
      <c r="A26" s="5"/>
      <c r="B26" s="5"/>
      <c r="C26" s="20"/>
      <c r="D26" s="20"/>
      <c r="E26" s="20"/>
      <c r="F26" s="20"/>
      <c r="G26" s="21"/>
      <c r="H26" s="21"/>
    </row>
    <row r="27" spans="1:13" hidden="1" x14ac:dyDescent="0.2">
      <c r="A27" s="5"/>
      <c r="B27" s="5"/>
      <c r="C27" s="20"/>
      <c r="D27" s="20"/>
      <c r="E27" s="20"/>
      <c r="F27" s="20"/>
      <c r="G27" s="21"/>
      <c r="H27" s="21"/>
    </row>
    <row r="28" spans="1:13" hidden="1" x14ac:dyDescent="0.2">
      <c r="A28" s="5"/>
      <c r="B28" s="5"/>
      <c r="C28" s="20"/>
      <c r="D28" s="20"/>
      <c r="E28" s="20"/>
      <c r="F28" s="20"/>
      <c r="G28" s="21"/>
      <c r="H28" s="21"/>
    </row>
    <row r="29" spans="1:13" hidden="1" x14ac:dyDescent="0.2">
      <c r="A29" s="5"/>
      <c r="B29" s="5"/>
      <c r="C29" s="20"/>
      <c r="D29" s="20"/>
      <c r="E29" s="20"/>
      <c r="F29" s="20"/>
      <c r="G29" s="21"/>
      <c r="H29" s="21"/>
    </row>
    <row r="30" spans="1:13" hidden="1" x14ac:dyDescent="0.2">
      <c r="A30" s="5"/>
      <c r="B30" s="5"/>
      <c r="C30" s="20"/>
      <c r="D30" s="20"/>
      <c r="E30" s="20"/>
      <c r="F30" s="20"/>
      <c r="G30" s="21"/>
      <c r="H30" s="21"/>
    </row>
    <row r="31" spans="1:13" hidden="1" x14ac:dyDescent="0.2">
      <c r="A31" s="5"/>
      <c r="B31" s="5"/>
      <c r="C31" s="20"/>
      <c r="D31" s="20"/>
      <c r="E31" s="20"/>
      <c r="F31" s="20"/>
      <c r="G31" s="21"/>
      <c r="H31" s="21"/>
    </row>
    <row r="32" spans="1:13" hidden="1" x14ac:dyDescent="0.2">
      <c r="A32" s="5"/>
      <c r="B32" s="5"/>
      <c r="C32" s="20"/>
      <c r="D32" s="20"/>
      <c r="E32" s="20"/>
      <c r="F32" s="20"/>
      <c r="G32" s="21"/>
      <c r="H32" s="21"/>
    </row>
    <row r="33" spans="1:8" hidden="1" x14ac:dyDescent="0.2">
      <c r="A33" s="5"/>
      <c r="B33" s="5"/>
      <c r="C33" s="20"/>
      <c r="D33" s="20"/>
      <c r="E33" s="20"/>
      <c r="F33" s="20"/>
      <c r="G33" s="21"/>
      <c r="H33" s="21"/>
    </row>
    <row r="34" spans="1:8" hidden="1" x14ac:dyDescent="0.2">
      <c r="C34" s="22"/>
      <c r="D34" s="22"/>
      <c r="E34" s="22"/>
      <c r="F34" s="22"/>
      <c r="G34" s="14"/>
      <c r="H34" s="14"/>
    </row>
    <row r="35" spans="1:8" hidden="1" x14ac:dyDescent="0.2">
      <c r="C35" s="22"/>
      <c r="D35" s="22"/>
      <c r="E35" s="22"/>
      <c r="F35" s="22"/>
      <c r="G35" s="14"/>
      <c r="H35" s="14"/>
    </row>
    <row r="36" spans="1:8" hidden="1" x14ac:dyDescent="0.2">
      <c r="C36" s="22"/>
      <c r="D36" s="22"/>
      <c r="E36" s="22"/>
      <c r="F36" s="22"/>
      <c r="G36" s="14"/>
      <c r="H36" s="14"/>
    </row>
    <row r="37" spans="1:8" hidden="1" x14ac:dyDescent="0.2">
      <c r="C37" s="22"/>
      <c r="D37" s="22"/>
      <c r="E37" s="22"/>
      <c r="F37" s="22"/>
      <c r="G37" s="14"/>
      <c r="H37" s="14"/>
    </row>
    <row r="38" spans="1:8" hidden="1" x14ac:dyDescent="0.2">
      <c r="C38" s="22"/>
      <c r="D38" s="22"/>
      <c r="E38" s="22"/>
      <c r="F38" s="22"/>
      <c r="G38" s="14"/>
      <c r="H38" s="14"/>
    </row>
    <row r="39" spans="1:8" hidden="1" x14ac:dyDescent="0.2">
      <c r="C39" s="22"/>
      <c r="D39" s="22"/>
      <c r="E39" s="22"/>
      <c r="F39" s="22"/>
      <c r="G39" s="14"/>
      <c r="H39" s="14"/>
    </row>
    <row r="40" spans="1:8" hidden="1" x14ac:dyDescent="0.2">
      <c r="C40" s="22"/>
      <c r="D40" s="22"/>
      <c r="E40" s="22"/>
      <c r="F40" s="22"/>
      <c r="G40" s="14"/>
      <c r="H40" s="14"/>
    </row>
    <row r="41" spans="1:8" hidden="1" x14ac:dyDescent="0.2">
      <c r="C41" s="22"/>
      <c r="D41" s="22"/>
      <c r="E41" s="22"/>
      <c r="F41" s="22"/>
      <c r="G41" s="14"/>
      <c r="H41" s="14"/>
    </row>
    <row r="42" spans="1:8" hidden="1" x14ac:dyDescent="0.2">
      <c r="C42" s="22"/>
      <c r="D42" s="22"/>
      <c r="E42" s="22"/>
      <c r="F42" s="22"/>
      <c r="G42" s="14"/>
      <c r="H42" s="14"/>
    </row>
    <row r="43" spans="1:8" hidden="1" x14ac:dyDescent="0.2">
      <c r="C43" s="22"/>
      <c r="D43" s="22"/>
      <c r="E43" s="22"/>
      <c r="F43" s="22"/>
      <c r="G43" s="14"/>
      <c r="H43" s="14"/>
    </row>
    <row r="44" spans="1:8" hidden="1" x14ac:dyDescent="0.2">
      <c r="C44" s="22"/>
      <c r="D44" s="22"/>
      <c r="E44" s="22"/>
      <c r="F44" s="22"/>
      <c r="G44" s="14"/>
      <c r="H44" s="14"/>
    </row>
  </sheetData>
  <mergeCells count="16">
    <mergeCell ref="D23:F23"/>
    <mergeCell ref="D13:F13"/>
    <mergeCell ref="D20:F20"/>
    <mergeCell ref="D17:F17"/>
    <mergeCell ref="D14:F14"/>
    <mergeCell ref="C16:D16"/>
    <mergeCell ref="C19:D19"/>
    <mergeCell ref="D22:F22"/>
    <mergeCell ref="C21:D21"/>
    <mergeCell ref="D15:F15"/>
    <mergeCell ref="D18:F18"/>
    <mergeCell ref="C4:F4"/>
    <mergeCell ref="C7:F7"/>
    <mergeCell ref="C12:D12"/>
    <mergeCell ref="C9:F9"/>
    <mergeCell ref="C8:F8"/>
  </mergeCells>
  <printOptions horizontalCentered="1" verticalCentered="1"/>
  <pageMargins left="0" right="0" top="0" bottom="0"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DBD4CAABD5454DA0EE5F4ECEB9BB48" ma:contentTypeVersion="4" ma:contentTypeDescription="Een nieuw document maken." ma:contentTypeScope="" ma:versionID="fdffcb85076417ecc4a5f7e65f47cc6b">
  <xsd:schema xmlns:xsd="http://www.w3.org/2001/XMLSchema" xmlns:xs="http://www.w3.org/2001/XMLSchema" xmlns:p="http://schemas.microsoft.com/office/2006/metadata/properties" xmlns:ns2="e22bb1fc-789c-4fdb-91f7-0073457615bc" xmlns:ns3="abf84aee-e1ed-48cf-b001-c4d5522e474a" targetNamespace="http://schemas.microsoft.com/office/2006/metadata/properties" ma:root="true" ma:fieldsID="4de0c7761e04eb2a8995b9768f743e9f" ns2:_="" ns3:_="">
    <xsd:import namespace="e22bb1fc-789c-4fdb-91f7-0073457615bc"/>
    <xsd:import namespace="abf84aee-e1ed-48cf-b001-c4d5522e47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2bb1fc-789c-4fdb-91f7-0073457615b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bf84aee-e1ed-48cf-b001-c4d5522e474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e22bb1fc-789c-4fdb-91f7-0073457615bc">TS016170FC6-813877755-37</_dlc_DocId>
    <_dlc_DocIdUrl xmlns="e22bb1fc-789c-4fdb-91f7-0073457615bc">
      <Url>https://prorailbv.sharepoint.com/teams/ICTAcademyaanbesteding/_layouts/15/DocIdRedir.aspx?ID=TS016170FC6-813877755-37</Url>
      <Description>TS016170FC6-813877755-37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AF49D5-EF3B-49A9-B481-135B1C47B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2bb1fc-789c-4fdb-91f7-0073457615bc"/>
    <ds:schemaRef ds:uri="abf84aee-e1ed-48cf-b001-c4d5522e4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97DA7A-365F-43E6-A19E-AE4AD515479C}">
  <ds:schemaRefs>
    <ds:schemaRef ds:uri="http://schemas.microsoft.com/sharepoint/events"/>
  </ds:schemaRefs>
</ds:datastoreItem>
</file>

<file path=customXml/itemProps3.xml><?xml version="1.0" encoding="utf-8"?>
<ds:datastoreItem xmlns:ds="http://schemas.openxmlformats.org/officeDocument/2006/customXml" ds:itemID="{6353BDFE-CBAC-44A1-80FB-B6BD2A0BC037}">
  <ds:schemaRef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http://schemas.openxmlformats.org/package/2006/metadata/core-properties"/>
    <ds:schemaRef ds:uri="abf84aee-e1ed-48cf-b001-c4d5522e474a"/>
    <ds:schemaRef ds:uri="e22bb1fc-789c-4fdb-91f7-0073457615bc"/>
  </ds:schemaRefs>
</ds:datastoreItem>
</file>

<file path=customXml/itemProps4.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Aanbiedingsbegroting</vt:lpstr>
      <vt:lpstr>Toelichting</vt:lpstr>
      <vt:lpstr>Aanbiedingsbegroting!Afdrukbereik</vt:lpstr>
      <vt:lpstr>Toelichting!Afdrukbereik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 Aanbiedingsbegroting</dc:title>
  <dc:subject>IT research database en advies</dc:subject>
  <dc:creator>marcel.lacomble@ProRail.nl</dc:creator>
  <cp:keywords>IT research database en advies</cp:keywords>
  <dc:description/>
  <cp:lastModifiedBy>Snelle, B. (Bob)</cp:lastModifiedBy>
  <cp:revision/>
  <dcterms:created xsi:type="dcterms:W3CDTF">2017-01-20T10:16:47Z</dcterms:created>
  <dcterms:modified xsi:type="dcterms:W3CDTF">2026-03-31T12:22:31Z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0x010100EBDBD4CAABD5454DA0EE5F4ECEB9BB48</vt:lpwstr>
  </property>
  <property fmtid="{D5CDD505-2E9C-101B-9397-08002B2CF9AE}" pid="3" name="_dlc_DocIdItemGuid">
    <vt:lpwstr>74a022e9-d1da-49d6-9108-cc37b3f4dac2</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2025-11-06T09:01:17Z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ee5cbaf4-b2a8-4366-8212-c556021817d6</vt:lpwstr>
  </property>
  <property fmtid="{D5CDD505-2E9C-101B-9397-08002B2CF9AE}" pid="19" name="MSIP_Label_24e57bac-d225-40fb-8a9e-62b5be587a96_ContentBits">
    <vt:lpwstr>0</vt:lpwstr>
  </property>
  <property fmtid="{D5CDD505-2E9C-101B-9397-08002B2CF9AE}" pid="20" name="MSIP_Label_24e57bac-d225-40fb-8a9e-62b5be587a96_Tag">
    <vt:lpwstr>10, 3, 0, 1</vt:lpwstr>
  </property>
</Properties>
</file>