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elecobv.sharepoint.com/sites/HerinrichtingJeruzalem/Gedeelde documenten/Aanbesteding Jeruzalem/02 Aanbestedingsfase/Bijlagen Aanbestedingsleidraad/"/>
    </mc:Choice>
  </mc:AlternateContent>
  <xr:revisionPtr revIDLastSave="8" documentId="8_{2FBA1D6F-5CCE-454C-ACF8-2878C8E007F8}" xr6:coauthVersionLast="47" xr6:coauthVersionMax="47" xr10:uidLastSave="{56C0D68A-6122-45E7-945F-7B6EF001728A}"/>
  <bookViews>
    <workbookView xWindow="4245" yWindow="4245" windowWidth="27360" windowHeight="15345" xr2:uid="{BEA88CB1-B422-46B6-BB7C-14266601231D}"/>
  </bookViews>
  <sheets>
    <sheet name="Hoev heden contract 18-2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4" i="1" l="1"/>
  <c r="C213" i="1"/>
  <c r="C212" i="1"/>
  <c r="C193" i="1"/>
  <c r="C192" i="1"/>
  <c r="C166" i="1"/>
  <c r="C155" i="1"/>
  <c r="C154" i="1"/>
  <c r="C129" i="1"/>
  <c r="C118" i="1"/>
  <c r="C116" i="1"/>
  <c r="C113" i="1"/>
  <c r="C102" i="1"/>
  <c r="C74" i="1"/>
  <c r="C71" i="1"/>
  <c r="C69" i="1"/>
  <c r="C68" i="1"/>
  <c r="C67" i="1"/>
  <c r="C66" i="1"/>
  <c r="C65" i="1"/>
  <c r="C37" i="1"/>
  <c r="C36" i="1"/>
  <c r="C33" i="1"/>
  <c r="C30" i="1"/>
  <c r="C29" i="1"/>
</calcChain>
</file>

<file path=xl/sharedStrings.xml><?xml version="1.0" encoding="utf-8"?>
<sst xmlns="http://schemas.openxmlformats.org/spreadsheetml/2006/main" count="419" uniqueCount="282">
  <si>
    <t>Opdrachtgever</t>
  </si>
  <si>
    <t>Gemeente Amersfoort</t>
  </si>
  <si>
    <t>Projectomschrijving</t>
  </si>
  <si>
    <t>Herinrichting Jeruzalem Amersfoort</t>
  </si>
  <si>
    <t>Projectnummer</t>
  </si>
  <si>
    <t>GAm2503</t>
  </si>
  <si>
    <t>Datum</t>
  </si>
  <si>
    <t>Onderdeel</t>
  </si>
  <si>
    <t>SSK-raming VO</t>
  </si>
  <si>
    <t>Uitgangspunten:</t>
  </si>
  <si>
    <t>Materieel &lt; 8 KW elektrisch</t>
  </si>
  <si>
    <t>directe bouwkosten</t>
  </si>
  <si>
    <t>eenh.</t>
  </si>
  <si>
    <t>hoeveelheid</t>
  </si>
  <si>
    <t xml:space="preserve">prijs </t>
  </si>
  <si>
    <t>bedrag</t>
  </si>
  <si>
    <t>per eenheid (in €)</t>
  </si>
  <si>
    <t>OPNEMEN</t>
  </si>
  <si>
    <t>VOORBEREIDENDE WERKZAAMHEDEN</t>
  </si>
  <si>
    <t>ASBESTONDERZOEK</t>
  </si>
  <si>
    <t>SCHONEN TERREIN</t>
  </si>
  <si>
    <t>are</t>
  </si>
  <si>
    <t>OPNEMEN RIOLERING</t>
  </si>
  <si>
    <t>OPNEMEN KUNSTSTOFRIOLERING</t>
  </si>
  <si>
    <t>opn en afv pvc riolering HWA PVC ø160</t>
  </si>
  <si>
    <t>m</t>
  </si>
  <si>
    <t>opn en afv pvc riolering DWA PVC ø200</t>
  </si>
  <si>
    <t>opn en afv pvc riolering DWA PVC ø315</t>
  </si>
  <si>
    <t>OPNEMEN BETONNEN RIOLERING</t>
  </si>
  <si>
    <t>verwijderen betonnen riolering HWA ø200</t>
  </si>
  <si>
    <t>verwijderen betonnen riolering DWA ø200</t>
  </si>
  <si>
    <t>verwijderen betonnen riolering HWA ø400</t>
  </si>
  <si>
    <t>OPNEMEN PUTTEN EN PUTAFDEKKINGEN</t>
  </si>
  <si>
    <t>schoonmaken put</t>
  </si>
  <si>
    <t>st</t>
  </si>
  <si>
    <t>Opn en afv putrand met deksel.</t>
  </si>
  <si>
    <t>opn en afv betonput 800x800</t>
  </si>
  <si>
    <t>OPNEMEN KOLKEN EN KOLKLEIDINGEN</t>
  </si>
  <si>
    <t>Reinigen straat- en trottoirkolken.</t>
  </si>
  <si>
    <t>opn en afv trottoirkolk</t>
  </si>
  <si>
    <t>opn en afv straatkolk</t>
  </si>
  <si>
    <t>Opn en afv kolkleiding PVC ø125 (5m per kolk).</t>
  </si>
  <si>
    <t>Opn en afv standpijp PVC ø125.</t>
  </si>
  <si>
    <t>OPNEMEN HUISAANSLUITINGEN</t>
  </si>
  <si>
    <t>OPNEMEN VERHARDINGEN</t>
  </si>
  <si>
    <t>OPNEMEN FUNDERINGEN</t>
  </si>
  <si>
    <t>opnemen puingranulaat 250mm</t>
  </si>
  <si>
    <t>m2</t>
  </si>
  <si>
    <t>OPNEMEN BETONBANDEN</t>
  </si>
  <si>
    <t>opn en afv opsluitband 80x200</t>
  </si>
  <si>
    <t>opn en afv opsluitband 100x200</t>
  </si>
  <si>
    <t>opn en afv opsluitband 120x200</t>
  </si>
  <si>
    <t>opn en afv trottoirband 130/150x250</t>
  </si>
  <si>
    <t>opn en afvoeren inritband 600x200x300</t>
  </si>
  <si>
    <t>opn en afvoeren inritband 750x200x500</t>
  </si>
  <si>
    <t>OPNEMEN GOTEN EN STREKLAGEN</t>
  </si>
  <si>
    <t>opn en afv goottegel beton 150x300x45 kleur grijs</t>
  </si>
  <si>
    <t>opn en afv goot 3-streks bss kf kleur grijs</t>
  </si>
  <si>
    <t>opn en afv goot 5-streks bss kf kleur grijs</t>
  </si>
  <si>
    <t>OPNEMEN BETONSTRAATSTENEN</t>
  </si>
  <si>
    <t>opn en afv betonstraatstenen keiformaat kleur grijs</t>
  </si>
  <si>
    <t>opn en afv betonstraatstenen keiformaat kleur rood</t>
  </si>
  <si>
    <t>opn en afv dubbelklinkers 21x21 kleur grijs</t>
  </si>
  <si>
    <t>OPNEMEN STRAATKLINKERS</t>
  </si>
  <si>
    <t>opn en afv straatbakstenen waalformaat kleur rood</t>
  </si>
  <si>
    <t>OPNEMEN BETONTEGELS</t>
  </si>
  <si>
    <t>opn en afv betontegels 300x300x45</t>
  </si>
  <si>
    <t>opn en afv betontegels 400x600x50</t>
  </si>
  <si>
    <t>opn en afv betontegels 500x500x60</t>
  </si>
  <si>
    <t>OPNEMEN ASFALT</t>
  </si>
  <si>
    <t>zagen asfalt, 50 mm</t>
  </si>
  <si>
    <t>opnemen asfalt teerhoudend (25-40mm)</t>
  </si>
  <si>
    <t>ton</t>
  </si>
  <si>
    <t>opnemen asfalt teerhoudend (40-60mm)</t>
  </si>
  <si>
    <t>opnemen asfalt teerhoudend (60-100mm)</t>
  </si>
  <si>
    <t>opnemen asfalt teerhoudend (&gt;100mm)</t>
  </si>
  <si>
    <t>afvoeren asfalt teerhoudend</t>
  </si>
  <si>
    <t>OPNEMEN OVERIGE VERHARDINGEN</t>
  </si>
  <si>
    <t>opn en afv gravel zwart</t>
  </si>
  <si>
    <t>opn en afv drempelelement beton</t>
  </si>
  <si>
    <t>OPNEMEN TERREININRICHTING</t>
  </si>
  <si>
    <t>opbreken betonnen traptrede 400x200x1000</t>
  </si>
  <si>
    <t>OPNEMEN GROENVOORZIENINGEN</t>
  </si>
  <si>
    <t>OPNEMEN STRAATMEUBILAIR</t>
  </si>
  <si>
    <t>opnemen flespaal</t>
  </si>
  <si>
    <t>OPNEMEN BEBORDING EN BEBAKENING</t>
  </si>
  <si>
    <t>opnemen verkeersbord</t>
  </si>
  <si>
    <t>OPNEMEN MARKERINGEN</t>
  </si>
  <si>
    <t>OPNEMEN OPENBARE VERLICHTING</t>
  </si>
  <si>
    <t>opnemen lichtmast</t>
  </si>
  <si>
    <t>OPNEMEN VERKEERSREGELINSTALLATIE</t>
  </si>
  <si>
    <t>SLOPEN DAMWAND</t>
  </si>
  <si>
    <t>VERWIJDEREN KABELS EN LEIDINGEN</t>
  </si>
  <si>
    <t>VERWIJDEREN GASLEIDING</t>
  </si>
  <si>
    <t>VERWIJDEREN WATERLEIDING</t>
  </si>
  <si>
    <t>VERWIJDEREN KABELS</t>
  </si>
  <si>
    <t>GRONDWERK</t>
  </si>
  <si>
    <t>GROND ONTGRAVEN UIT WERK</t>
  </si>
  <si>
    <t>grond ontgraven uit werk 0-0,30m</t>
  </si>
  <si>
    <t>m3</t>
  </si>
  <si>
    <t>GROND ONTGRAVEN UIT CUNET</t>
  </si>
  <si>
    <t>grond ontgraven uit cunet 0-0,20m</t>
  </si>
  <si>
    <t>GROND ONTGRAVEN UIT SLEUF</t>
  </si>
  <si>
    <t>grond ontgraven uit sleuf 0,5-3m</t>
  </si>
  <si>
    <t>GROND ONTGRAVEN UIT TERREIN</t>
  </si>
  <si>
    <t>grond ontgraven uit terrein (0,50)</t>
  </si>
  <si>
    <t>GROND VERVOEREN UIT WERK</t>
  </si>
  <si>
    <t>GROND VERVOEREN NAAR PLAATS VAN VERWERKING</t>
  </si>
  <si>
    <t>GROND VERVOEREN NAAR DEPOT</t>
  </si>
  <si>
    <t>grond vervoeren naar tijdelijk depot</t>
  </si>
  <si>
    <t>GROND AFVOEREN UIT WERK</t>
  </si>
  <si>
    <t>GROND VERWERKEN IN DEPOT</t>
  </si>
  <si>
    <t>TOEPASSEN DEPOT</t>
  </si>
  <si>
    <t>toepassen depot</t>
  </si>
  <si>
    <t>EUR</t>
  </si>
  <si>
    <t>grond verwerken in depot</t>
  </si>
  <si>
    <t>GROND BEMONSTEREN IN DEPOT</t>
  </si>
  <si>
    <t>grond bemonsteren in depot</t>
  </si>
  <si>
    <t>GROND ONTGRAVEN UIT DEPOT</t>
  </si>
  <si>
    <t>grond ontgraven uit depot</t>
  </si>
  <si>
    <t>GROND VERVOEREN UIT DEPOT</t>
  </si>
  <si>
    <t xml:space="preserve">zand vervoeren naar plaats van verwerking </t>
  </si>
  <si>
    <t>GROND AFVOEREN</t>
  </si>
  <si>
    <t>grond afvoeren industrie</t>
  </si>
  <si>
    <t>GROND VERWERKEN IN WERK</t>
  </si>
  <si>
    <t>GROND VERWERKEN IN CUNET</t>
  </si>
  <si>
    <t>zand verwerken in cunet (0,10-0,25)</t>
  </si>
  <si>
    <t>GROND VERWERKEN IN SLEUF</t>
  </si>
  <si>
    <t>zand verwerken in sleuf, open ontgraving</t>
  </si>
  <si>
    <t>GROND VERWERKEN IN TERREIN</t>
  </si>
  <si>
    <t>grond verwerken in groenvak</t>
  </si>
  <si>
    <t>GROND BEWERKEN</t>
  </si>
  <si>
    <t>GROND LEVEREN</t>
  </si>
  <si>
    <t>ZAND LEVEREN</t>
  </si>
  <si>
    <t>zand leveren</t>
  </si>
  <si>
    <t>TEELGROND LEVEREN</t>
  </si>
  <si>
    <t>SLEUFBEKISTING</t>
  </si>
  <si>
    <t>BEMALING</t>
  </si>
  <si>
    <t>OPEN BEMALING</t>
  </si>
  <si>
    <t>BRONBEMALING</t>
  </si>
  <si>
    <t>toepassen bronbemaling</t>
  </si>
  <si>
    <t>SPANNINGSBEMALING</t>
  </si>
  <si>
    <t>RIOLERING EN DRAINAGE</t>
  </si>
  <si>
    <t>AANBRENGEN RIOLERING</t>
  </si>
  <si>
    <t>AANBRENGEN KUNSTSTOFRIOLERING</t>
  </si>
  <si>
    <t>lev en aanbr kunststofriolering DWA PP ø200</t>
  </si>
  <si>
    <t>lev en aanbr kunststofriolering HWA PP ø250</t>
  </si>
  <si>
    <t>lev en aanbr kunststofriolering HWA PP ø300</t>
  </si>
  <si>
    <t>lev en aanbr kunststofriolering HWA PP ø400</t>
  </si>
  <si>
    <t>AANBRENGEN BETONNEN RIOLERING</t>
  </si>
  <si>
    <t>lev en aanbr betonnen riolering DWA ø300</t>
  </si>
  <si>
    <t>lev en aanbr betonnen riolering HWA ø300</t>
  </si>
  <si>
    <t>lev en aanbr betonnen riolering HWA ø400</t>
  </si>
  <si>
    <t>AANBRENGEN PUTTEN EN PUTAFDEKKINGEN</t>
  </si>
  <si>
    <t>lev en aanbr DWA betonput  800x800 (1,5m)</t>
  </si>
  <si>
    <t>lev en aanbr HWA betonput  800x800 (1,5m)</t>
  </si>
  <si>
    <t>lev en aanbr  gesloten deksel lev. SVH/TBS</t>
  </si>
  <si>
    <t>aanbrengen geknevelde open sleuven deksel lev. SVH/TBS</t>
  </si>
  <si>
    <t>AANBRENGEN KOLKEN EN KOLKLEIDINGEN</t>
  </si>
  <si>
    <t>lev trottoirkolk</t>
  </si>
  <si>
    <t>aanbr trottoirkolk</t>
  </si>
  <si>
    <t>lev en aanbr PVC kolkleiding 160mm</t>
  </si>
  <si>
    <t>AANBRENGEN HUISAANSLUITINGEN</t>
  </si>
  <si>
    <t>vervangen huisanansluiting 125mm</t>
  </si>
  <si>
    <t>REINIGEN EN INSPECTEREN</t>
  </si>
  <si>
    <t>AANBRENGEN FUNDERINGEN</t>
  </si>
  <si>
    <t>lev en aanbr menggranulaat 0/31,5, 250mm</t>
  </si>
  <si>
    <t>lev en aanbr menggranulaat 4/31,5, 300mm</t>
  </si>
  <si>
    <t>lev en aanbr straatlaag 0,05 m straatzand</t>
  </si>
  <si>
    <t>AANBRENGEN KANTOPSLUITINGEN</t>
  </si>
  <si>
    <t>AANBRENGEN OPSLUITBANDEN</t>
  </si>
  <si>
    <t>lev en aanbr opsluitband 100x200</t>
  </si>
  <si>
    <t>lev en aanbr opsluitband 150x250 in specie met steunrug</t>
  </si>
  <si>
    <t>lev en aanbr opsluitband 200x250</t>
  </si>
  <si>
    <t>AANBRENGEN TROTTOIRBANDEN</t>
  </si>
  <si>
    <t>lev en aanbr trottoirband 130/150x250</t>
  </si>
  <si>
    <t>AANBRENGEN INRITBANDEN</t>
  </si>
  <si>
    <t>lev en aanbr inritelement 750x200x500</t>
  </si>
  <si>
    <t>AANBRENGEN GELEIDE- EN ANDERE BANDEN</t>
  </si>
  <si>
    <t>lev en aanbr geleideband 50/200x250</t>
  </si>
  <si>
    <t xml:space="preserve">m </t>
  </si>
  <si>
    <t>AANBRENGEN GOTEN EN STREKLAGEN</t>
  </si>
  <si>
    <t>lev en aanbr streklaag 3 streks betonstraatstenen grijs</t>
  </si>
  <si>
    <t>PASMAKEN BANDEN</t>
  </si>
  <si>
    <t>AANBRENGEN ELEMENTENVERHARDING</t>
  </si>
  <si>
    <t>AANBRENGEN BETONSTRAATSTENEN</t>
  </si>
  <si>
    <t>lev en aanbr betonstraatstenen keperverband &gt;3.0m grijs</t>
  </si>
  <si>
    <t>lev en aanbr betonstraatstenen keperverband &gt;3.0m antraciet</t>
  </si>
  <si>
    <t>lev en aanbr betonstraatstenen halfsteenverband &lt;1,50m grijs</t>
  </si>
  <si>
    <t>AANBRENGEN STRAATKLINKERS</t>
  </si>
  <si>
    <t>AANBRENGEN BETONTEGELS</t>
  </si>
  <si>
    <t>lev en aanbr betontegels 300x300x45</t>
  </si>
  <si>
    <t>AANBRENGEN ASFALT</t>
  </si>
  <si>
    <t>AANBRENGEN ASFALT RIJBAAN</t>
  </si>
  <si>
    <t>AANBRENGEN ASFALT FIETSPAD</t>
  </si>
  <si>
    <t>lev en aanbr AC 16 base, 70mm</t>
  </si>
  <si>
    <t>lev en aanbr SMA-8 B, 30mm, zwart</t>
  </si>
  <si>
    <t>AANBRENGEN ASFALT VOETPAD</t>
  </si>
  <si>
    <t>AANBRENGEN ASFALT GELEIDER</t>
  </si>
  <si>
    <t>BIJKOMENDE WERKZAAMHEDEN ASFALT</t>
  </si>
  <si>
    <t>AANBRENGEN OPPERVLAKBEHANDELING</t>
  </si>
  <si>
    <t>AANBRENGEN OVERIGE VERHARDINGEN</t>
  </si>
  <si>
    <t>lev en aanbr grasbetonstenen Hydro Lineo 300x300x100</t>
  </si>
  <si>
    <t>AANBRENGEN BETONVERHARDING</t>
  </si>
  <si>
    <t>AANBRENGEN PREFAB BETONELEMENTEN</t>
  </si>
  <si>
    <t>lev en aanbr betonnen traptrede 400x200x1000</t>
  </si>
  <si>
    <t>AFWERKEN BERMEN</t>
  </si>
  <si>
    <t>egaliseren berm</t>
  </si>
  <si>
    <t>AANBRENGEN STRAATMEUBILAIR</t>
  </si>
  <si>
    <t>aanbrengen ondergrondse container</t>
  </si>
  <si>
    <t>aanbrengen flespaal t.b.v. verkeersbord</t>
  </si>
  <si>
    <t>AANBRENGEN BEBORDING EN BEBAKENING</t>
  </si>
  <si>
    <t xml:space="preserve">aanbrengen verkeersbord </t>
  </si>
  <si>
    <t>AANBRENGEN MARKERINGEN</t>
  </si>
  <si>
    <t>lev en aanbr markering bss kf wit 0,20-0,20 (0,10)</t>
  </si>
  <si>
    <t>lev en aanbr markering thermo 1-1 (0,10)</t>
  </si>
  <si>
    <t>lev en aanbr driehoeksmakering markering 500x500</t>
  </si>
  <si>
    <t>aanbrengen markering plateau 30kmh</t>
  </si>
  <si>
    <t>AANBRENGEN OPENBARE VERLICHTING</t>
  </si>
  <si>
    <t>AANBRENGEN NIEUWE LICHTMASTEN</t>
  </si>
  <si>
    <t>lev en aanbr lichtmast 4 meter</t>
  </si>
  <si>
    <t>AANBRENGEN MANTELBUIZEN</t>
  </si>
  <si>
    <t>aanbrengen kabelbuis 110mm</t>
  </si>
  <si>
    <t>KABELWERKZAAMHEDEN</t>
  </si>
  <si>
    <t>graven en aanvullen sleuf t.b.v. kabel- of leidingrtacé</t>
  </si>
  <si>
    <t>aanbrengen energiegrondkabel 4x6mm² 20m per lichtmast</t>
  </si>
  <si>
    <t>MONTAGEWERKZAAMHEDEN</t>
  </si>
  <si>
    <t>Aansluiten kabel in kast 4x6mm²</t>
  </si>
  <si>
    <t>Aansluiten kabel in/uit lichtmast 4x6mm²</t>
  </si>
  <si>
    <t>Aanbrengen schone aarde in lichtmast 1,5ohm</t>
  </si>
  <si>
    <t>Aanbrengen schone aarde in voedingskast 1,0ohm</t>
  </si>
  <si>
    <t>OV-MEETVERDEELKAST</t>
  </si>
  <si>
    <t>lev en aanbr verdeelkast</t>
  </si>
  <si>
    <t>lev en aanbr fundatiekorrels</t>
  </si>
  <si>
    <t>DIVERSEN T.B.V. OPENBARE VERLICHTING</t>
  </si>
  <si>
    <t>het invullen en leveren van mutatie formulieren.</t>
  </si>
  <si>
    <t>inmeten, verwerken en aanleveren revisiegegevens</t>
  </si>
  <si>
    <t>inspecteren schakelverdeelinrichting</t>
  </si>
  <si>
    <t>TER BESCHIKKING STELLINGEN</t>
  </si>
  <si>
    <t>INZETTEN WERKNEMERS</t>
  </si>
  <si>
    <t>inzetten grondwerker</t>
  </si>
  <si>
    <t>uur</t>
  </si>
  <si>
    <t>inzetten stratenmakerkoppel</t>
  </si>
  <si>
    <t>INZETTEN MATERIEEL</t>
  </si>
  <si>
    <t>inzetten hydraulische graafmachine</t>
  </si>
  <si>
    <t>inzetten vrachtauto</t>
  </si>
  <si>
    <t>inzetten wiellader</t>
  </si>
  <si>
    <t>MAATREGELEN UIT BLVC-PLAN</t>
  </si>
  <si>
    <t>BEREIKBAARHEID</t>
  </si>
  <si>
    <t>maken verkeersplan</t>
  </si>
  <si>
    <t>maken tekening(en) t.b.v. verkeersmaatregel(en)</t>
  </si>
  <si>
    <t>toepassen verkeersmaatregelen</t>
  </si>
  <si>
    <t>toepassen tijdelijke verkeersregelinstallatie</t>
  </si>
  <si>
    <t>toepassen kunststof schotten t. b. v. voetgangers</t>
  </si>
  <si>
    <t>toepassen rijplaten</t>
  </si>
  <si>
    <t>diverse bereikbaarheid</t>
  </si>
  <si>
    <t>LEEFBAARHEID</t>
  </si>
  <si>
    <t>verplaatsen huisvuilcontainers</t>
  </si>
  <si>
    <t>toepassen stamommanteling</t>
  </si>
  <si>
    <t>toepassen bouwhekken, boombescherming</t>
  </si>
  <si>
    <t>diverse leefbaarheid</t>
  </si>
  <si>
    <t>VEILIGHEID</t>
  </si>
  <si>
    <t>toepassen bouwhekken, afzetting rioolsleuf</t>
  </si>
  <si>
    <t>diverse veiligheid</t>
  </si>
  <si>
    <t>COMMUNICATIE</t>
  </si>
  <si>
    <t>toepassen vooraankondiging</t>
  </si>
  <si>
    <t>toepassen bouwbord</t>
  </si>
  <si>
    <t>informatieverstrekking aanliggende percelen</t>
  </si>
  <si>
    <t>informatieavond</t>
  </si>
  <si>
    <t>toepassen Omgevingsapp</t>
  </si>
  <si>
    <t>diverse communicatie</t>
  </si>
  <si>
    <t>REVISIE</t>
  </si>
  <si>
    <t>revisie riool</t>
  </si>
  <si>
    <t>BPKV-CRITERIA</t>
  </si>
  <si>
    <t>COORDINATIE</t>
  </si>
  <si>
    <t>Coördineren werk derden</t>
  </si>
  <si>
    <t>Stelpost Groen,  drainage en -zand en leveren verkeersborden en -palen</t>
  </si>
  <si>
    <t>Stelpost stortkosten funderingsmateriaal</t>
  </si>
  <si>
    <t>-</t>
  </si>
  <si>
    <t>Materieel &gt; 8 KW fossiele brandstof (uitgangspunt voor inschrijving, inzet ZE-materieel op invulformulier SEB, bijlage E.2)</t>
  </si>
  <si>
    <t>transport teelaarde</t>
  </si>
  <si>
    <t>transport bomengrond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</si>
</sst>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[$-413]d\ mmmm\ yyyy;@"/>
    <numFmt numFmtId="165" formatCode="_(* #,##0.00_);_(* \(#,##0.00\);_(* &quot;-&quot;??_);_(@_)"/>
    <numFmt numFmtId="166" formatCode="&quot;€&quot;\ #,##0"/>
  </numFmts>
  <fonts count="8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9"/>
      <name val="Calibri"/>
      <family val="2"/>
      <scheme val="minor"/>
    </font>
    <font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BCEF2"/>
        <bgColor indexed="64"/>
      </patternFill>
    </fill>
    <fill>
      <patternFill patternType="solid">
        <fgColor rgb="FFF2F2F2"/>
        <bgColor rgb="FF000000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0">
    <xf numFmtId="0" fontId="0" fillId="0" borderId="0" xfId="0"/>
    <xf numFmtId="14" fontId="0" fillId="2" borderId="0" xfId="0" applyNumberFormat="1" applyFill="1"/>
    <xf numFmtId="0" fontId="1" fillId="0" borderId="0" xfId="0" applyFont="1" applyAlignment="1">
      <alignment vertical="top"/>
    </xf>
    <xf numFmtId="0" fontId="1" fillId="3" borderId="0" xfId="0" applyFont="1" applyFill="1" applyAlignment="1">
      <alignment vertical="top"/>
    </xf>
    <xf numFmtId="4" fontId="1" fillId="3" borderId="0" xfId="0" applyNumberFormat="1" applyFont="1" applyFill="1" applyAlignment="1">
      <alignment vertical="top"/>
    </xf>
    <xf numFmtId="164" fontId="1" fillId="3" borderId="0" xfId="0" applyNumberFormat="1" applyFont="1" applyFill="1" applyAlignment="1">
      <alignment horizontal="left" vertical="top"/>
    </xf>
    <xf numFmtId="0" fontId="2" fillId="0" borderId="0" xfId="0" applyFont="1" applyAlignment="1">
      <alignment vertical="top"/>
    </xf>
    <xf numFmtId="4" fontId="1" fillId="0" borderId="0" xfId="0" applyNumberFormat="1" applyFont="1" applyAlignment="1">
      <alignment vertical="top"/>
    </xf>
    <xf numFmtId="0" fontId="3" fillId="0" borderId="0" xfId="0" applyFont="1"/>
    <xf numFmtId="4" fontId="4" fillId="0" borderId="0" xfId="0" applyNumberFormat="1" applyFont="1" applyAlignment="1">
      <alignment vertical="top"/>
    </xf>
    <xf numFmtId="0" fontId="5" fillId="4" borderId="1" xfId="0" applyFont="1" applyFill="1" applyBorder="1" applyAlignment="1">
      <alignment vertical="top"/>
    </xf>
    <xf numFmtId="0" fontId="6" fillId="4" borderId="2" xfId="0" applyFont="1" applyFill="1" applyBorder="1" applyAlignment="1">
      <alignment vertical="top"/>
    </xf>
    <xf numFmtId="4" fontId="4" fillId="4" borderId="2" xfId="0" applyNumberFormat="1" applyFont="1" applyFill="1" applyBorder="1" applyAlignment="1">
      <alignment horizontal="right" vertical="top"/>
    </xf>
    <xf numFmtId="0" fontId="4" fillId="4" borderId="3" xfId="0" applyFont="1" applyFill="1" applyBorder="1" applyAlignment="1">
      <alignment vertical="top"/>
    </xf>
    <xf numFmtId="0" fontId="6" fillId="4" borderId="4" xfId="0" applyFont="1" applyFill="1" applyBorder="1" applyAlignment="1">
      <alignment vertical="top"/>
    </xf>
    <xf numFmtId="4" fontId="4" fillId="4" borderId="4" xfId="0" applyNumberFormat="1" applyFont="1" applyFill="1" applyBorder="1" applyAlignment="1">
      <alignment horizontal="right" vertical="top"/>
    </xf>
    <xf numFmtId="0" fontId="1" fillId="3" borderId="5" xfId="0" applyFont="1" applyFill="1" applyBorder="1" applyAlignment="1">
      <alignment vertical="top"/>
    </xf>
    <xf numFmtId="165" fontId="1" fillId="3" borderId="5" xfId="1" applyFont="1" applyFill="1" applyBorder="1" applyAlignment="1">
      <alignment vertical="top"/>
    </xf>
    <xf numFmtId="44" fontId="1" fillId="3" borderId="5" xfId="1" applyNumberFormat="1" applyFont="1" applyFill="1" applyBorder="1" applyAlignment="1">
      <alignment vertical="top"/>
    </xf>
    <xf numFmtId="0" fontId="1" fillId="0" borderId="5" xfId="0" applyFont="1" applyBorder="1" applyAlignment="1">
      <alignment vertical="top"/>
    </xf>
    <xf numFmtId="44" fontId="1" fillId="3" borderId="5" xfId="0" applyNumberFormat="1" applyFont="1" applyFill="1" applyBorder="1" applyAlignment="1">
      <alignment vertical="top"/>
    </xf>
    <xf numFmtId="0" fontId="7" fillId="5" borderId="5" xfId="0" applyFont="1" applyFill="1" applyBorder="1" applyAlignment="1">
      <alignment vertical="top"/>
    </xf>
    <xf numFmtId="8" fontId="7" fillId="5" borderId="5" xfId="0" applyNumberFormat="1" applyFont="1" applyFill="1" applyBorder="1" applyAlignment="1">
      <alignment vertical="top"/>
    </xf>
    <xf numFmtId="4" fontId="7" fillId="5" borderId="5" xfId="0" applyNumberFormat="1" applyFont="1" applyFill="1" applyBorder="1" applyAlignment="1">
      <alignment vertical="top"/>
    </xf>
    <xf numFmtId="4" fontId="1" fillId="0" borderId="5" xfId="0" applyNumberFormat="1" applyFont="1" applyBorder="1" applyAlignment="1">
      <alignment vertical="top"/>
    </xf>
    <xf numFmtId="0" fontId="1" fillId="2" borderId="4" xfId="0" applyFont="1" applyFill="1" applyBorder="1" applyAlignment="1">
      <alignment vertical="top"/>
    </xf>
    <xf numFmtId="166" fontId="0" fillId="2" borderId="0" xfId="0" applyNumberFormat="1" applyFill="1"/>
    <xf numFmtId="0" fontId="1" fillId="3" borderId="4" xfId="0" applyFont="1" applyFill="1" applyBorder="1" applyAlignment="1">
      <alignment vertical="top"/>
    </xf>
    <xf numFmtId="166" fontId="0" fillId="0" borderId="0" xfId="0" applyNumberFormat="1"/>
    <xf numFmtId="0" fontId="1" fillId="0" borderId="5" xfId="1" applyNumberFormat="1" applyFont="1" applyBorder="1" applyAlignment="1">
      <alignment horizontal="fill" vertical="top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BC7B5-5B15-4351-9165-82256A05C32F}">
  <dimension ref="A1:E275"/>
  <sheetViews>
    <sheetView tabSelected="1" topLeftCell="A112" workbookViewId="0">
      <selection activeCell="A133" sqref="A133"/>
    </sheetView>
  </sheetViews>
  <sheetFormatPr defaultRowHeight="12.75" x14ac:dyDescent="0.2"/>
  <cols>
    <col min="1" max="1" width="62.42578125" bestFit="1" customWidth="1"/>
    <col min="2" max="2" width="5.42578125" bestFit="1" customWidth="1"/>
    <col min="3" max="3" width="27.28515625" bestFit="1" customWidth="1"/>
    <col min="4" max="4" width="15.5703125" bestFit="1" customWidth="1"/>
    <col min="5" max="5" width="12.7109375" bestFit="1" customWidth="1"/>
  </cols>
  <sheetData>
    <row r="1" spans="1:5" x14ac:dyDescent="0.2">
      <c r="A1" t="s">
        <v>0</v>
      </c>
      <c r="C1" t="s">
        <v>1</v>
      </c>
      <c r="D1" s="1">
        <v>46071</v>
      </c>
    </row>
    <row r="2" spans="1:5" x14ac:dyDescent="0.2">
      <c r="A2" s="2" t="s">
        <v>2</v>
      </c>
      <c r="B2" s="2"/>
      <c r="C2" s="3" t="s">
        <v>3</v>
      </c>
      <c r="D2" s="4"/>
      <c r="E2" s="4"/>
    </row>
    <row r="3" spans="1:5" x14ac:dyDescent="0.2">
      <c r="A3" s="2" t="s">
        <v>4</v>
      </c>
      <c r="B3" s="2"/>
      <c r="C3" s="3" t="s">
        <v>5</v>
      </c>
      <c r="D3" s="4"/>
      <c r="E3" s="4"/>
    </row>
    <row r="4" spans="1:5" x14ac:dyDescent="0.2">
      <c r="A4" s="2" t="s">
        <v>6</v>
      </c>
      <c r="B4" s="2"/>
      <c r="C4" s="3">
        <v>46064</v>
      </c>
      <c r="D4" s="4"/>
      <c r="E4" s="4"/>
    </row>
    <row r="5" spans="1:5" x14ac:dyDescent="0.2">
      <c r="A5" s="2" t="s">
        <v>7</v>
      </c>
      <c r="B5" s="2"/>
      <c r="C5" s="5" t="s">
        <v>8</v>
      </c>
      <c r="D5" s="5"/>
      <c r="E5" s="4"/>
    </row>
    <row r="6" spans="1:5" x14ac:dyDescent="0.2">
      <c r="A6" s="2" t="s">
        <v>9</v>
      </c>
      <c r="B6" s="6"/>
      <c r="C6" s="7"/>
      <c r="D6" s="7"/>
      <c r="E6" s="7"/>
    </row>
    <row r="7" spans="1:5" x14ac:dyDescent="0.2">
      <c r="A7" t="s">
        <v>10</v>
      </c>
      <c r="B7" s="2"/>
      <c r="C7" s="7"/>
      <c r="D7" s="7"/>
      <c r="E7" s="7"/>
    </row>
    <row r="8" spans="1:5" x14ac:dyDescent="0.2">
      <c r="A8" s="8" t="s">
        <v>279</v>
      </c>
      <c r="B8" s="2"/>
      <c r="C8" s="7"/>
      <c r="D8" s="7"/>
      <c r="E8" s="7"/>
    </row>
    <row r="9" spans="1:5" x14ac:dyDescent="0.2">
      <c r="A9" s="2"/>
      <c r="B9" s="2"/>
      <c r="C9" s="7"/>
      <c r="D9" s="7"/>
      <c r="E9" s="7"/>
    </row>
    <row r="10" spans="1:5" x14ac:dyDescent="0.2">
      <c r="A10" s="2"/>
      <c r="B10" s="2"/>
      <c r="C10" s="2"/>
      <c r="D10" s="9"/>
      <c r="E10" s="7"/>
    </row>
    <row r="11" spans="1:5" x14ac:dyDescent="0.2">
      <c r="A11" s="10" t="s">
        <v>11</v>
      </c>
      <c r="B11" s="11" t="s">
        <v>12</v>
      </c>
      <c r="C11" s="12" t="s">
        <v>13</v>
      </c>
      <c r="D11" s="12" t="s">
        <v>14</v>
      </c>
      <c r="E11" s="12" t="s">
        <v>15</v>
      </c>
    </row>
    <row r="12" spans="1:5" x14ac:dyDescent="0.2">
      <c r="A12" s="13"/>
      <c r="B12" s="14"/>
      <c r="C12" s="15"/>
      <c r="D12" s="15" t="s">
        <v>16</v>
      </c>
      <c r="E12" s="15"/>
    </row>
    <row r="13" spans="1:5" x14ac:dyDescent="0.2">
      <c r="A13" s="16" t="s">
        <v>17</v>
      </c>
      <c r="B13" s="16"/>
      <c r="C13" s="17"/>
      <c r="D13" s="17"/>
      <c r="E13" s="17"/>
    </row>
    <row r="14" spans="1:5" x14ac:dyDescent="0.2">
      <c r="A14" s="16" t="s">
        <v>18</v>
      </c>
      <c r="B14" s="16"/>
      <c r="C14" s="17"/>
      <c r="D14" s="17"/>
      <c r="E14" s="17"/>
    </row>
    <row r="15" spans="1:5" x14ac:dyDescent="0.2">
      <c r="A15" s="16"/>
      <c r="B15" s="16"/>
      <c r="C15" s="17"/>
      <c r="D15" s="17"/>
      <c r="E15" s="17"/>
    </row>
    <row r="16" spans="1:5" x14ac:dyDescent="0.2">
      <c r="A16" s="16" t="s">
        <v>19</v>
      </c>
      <c r="B16" s="16"/>
      <c r="C16" s="17"/>
      <c r="D16" s="17"/>
      <c r="E16" s="17"/>
    </row>
    <row r="17" spans="1:5" x14ac:dyDescent="0.2">
      <c r="A17" s="16" t="s">
        <v>20</v>
      </c>
      <c r="B17" s="16"/>
      <c r="C17" s="17"/>
      <c r="D17" s="17"/>
      <c r="E17" s="17"/>
    </row>
    <row r="18" spans="1:5" x14ac:dyDescent="0.2">
      <c r="A18" s="16" t="s">
        <v>20</v>
      </c>
      <c r="B18" s="16" t="s">
        <v>21</v>
      </c>
      <c r="C18" s="17">
        <v>170</v>
      </c>
      <c r="D18" s="17"/>
      <c r="E18" s="17"/>
    </row>
    <row r="19" spans="1:5" x14ac:dyDescent="0.2">
      <c r="A19" s="16" t="s">
        <v>22</v>
      </c>
      <c r="B19" s="16"/>
      <c r="C19" s="17"/>
      <c r="D19" s="17"/>
      <c r="E19" s="17"/>
    </row>
    <row r="20" spans="1:5" x14ac:dyDescent="0.2">
      <c r="A20" s="16" t="s">
        <v>23</v>
      </c>
      <c r="B20" s="16"/>
      <c r="C20" s="17"/>
      <c r="D20" s="17"/>
      <c r="E20" s="17"/>
    </row>
    <row r="21" spans="1:5" x14ac:dyDescent="0.2">
      <c r="A21" s="16" t="s">
        <v>24</v>
      </c>
      <c r="B21" s="16" t="s">
        <v>25</v>
      </c>
      <c r="C21" s="17">
        <v>29</v>
      </c>
      <c r="D21" s="17"/>
      <c r="E21" s="17"/>
    </row>
    <row r="22" spans="1:5" x14ac:dyDescent="0.2">
      <c r="A22" s="16" t="s">
        <v>26</v>
      </c>
      <c r="B22" s="16" t="s">
        <v>25</v>
      </c>
      <c r="C22" s="17">
        <v>18</v>
      </c>
      <c r="D22" s="17"/>
      <c r="E22" s="17"/>
    </row>
    <row r="23" spans="1:5" x14ac:dyDescent="0.2">
      <c r="A23" s="16" t="s">
        <v>27</v>
      </c>
      <c r="B23" s="16" t="s">
        <v>25</v>
      </c>
      <c r="C23" s="17">
        <v>14</v>
      </c>
      <c r="D23" s="17"/>
      <c r="E23" s="17"/>
    </row>
    <row r="24" spans="1:5" x14ac:dyDescent="0.2">
      <c r="A24" s="16" t="s">
        <v>28</v>
      </c>
      <c r="B24" s="16"/>
      <c r="C24" s="17"/>
      <c r="D24" s="17"/>
      <c r="E24" s="17"/>
    </row>
    <row r="25" spans="1:5" x14ac:dyDescent="0.2">
      <c r="A25" s="16" t="s">
        <v>29</v>
      </c>
      <c r="B25" s="16" t="s">
        <v>25</v>
      </c>
      <c r="C25" s="17">
        <v>1010</v>
      </c>
      <c r="D25" s="17"/>
      <c r="E25" s="17"/>
    </row>
    <row r="26" spans="1:5" x14ac:dyDescent="0.2">
      <c r="A26" s="16" t="s">
        <v>30</v>
      </c>
      <c r="B26" s="16" t="s">
        <v>25</v>
      </c>
      <c r="C26" s="17">
        <v>800</v>
      </c>
      <c r="D26" s="17"/>
      <c r="E26" s="17"/>
    </row>
    <row r="27" spans="1:5" x14ac:dyDescent="0.2">
      <c r="A27" s="16" t="s">
        <v>31</v>
      </c>
      <c r="B27" s="16" t="s">
        <v>25</v>
      </c>
      <c r="C27" s="17">
        <v>17</v>
      </c>
      <c r="D27" s="17"/>
      <c r="E27" s="17"/>
    </row>
    <row r="28" spans="1:5" x14ac:dyDescent="0.2">
      <c r="A28" s="16" t="s">
        <v>32</v>
      </c>
      <c r="B28" s="16"/>
      <c r="C28" s="17"/>
      <c r="D28" s="17"/>
      <c r="E28" s="17"/>
    </row>
    <row r="29" spans="1:5" x14ac:dyDescent="0.2">
      <c r="A29" s="16" t="s">
        <v>33</v>
      </c>
      <c r="B29" s="16" t="s">
        <v>34</v>
      </c>
      <c r="C29" s="17">
        <f>C30</f>
        <v>73</v>
      </c>
      <c r="D29" s="17"/>
      <c r="E29" s="17"/>
    </row>
    <row r="30" spans="1:5" x14ac:dyDescent="0.2">
      <c r="A30" s="16" t="s">
        <v>35</v>
      </c>
      <c r="B30" s="16" t="s">
        <v>34</v>
      </c>
      <c r="C30" s="17">
        <f>C31</f>
        <v>73</v>
      </c>
      <c r="D30" s="17"/>
      <c r="E30" s="17"/>
    </row>
    <row r="31" spans="1:5" x14ac:dyDescent="0.2">
      <c r="A31" s="16" t="s">
        <v>36</v>
      </c>
      <c r="B31" s="16" t="s">
        <v>34</v>
      </c>
      <c r="C31" s="17">
        <v>73</v>
      </c>
      <c r="D31" s="17"/>
      <c r="E31" s="17"/>
    </row>
    <row r="32" spans="1:5" x14ac:dyDescent="0.2">
      <c r="A32" s="16" t="s">
        <v>37</v>
      </c>
      <c r="B32" s="16"/>
      <c r="C32" s="17"/>
      <c r="D32" s="17"/>
      <c r="E32" s="17"/>
    </row>
    <row r="33" spans="1:5" x14ac:dyDescent="0.2">
      <c r="A33" s="16" t="s">
        <v>38</v>
      </c>
      <c r="B33" s="16" t="s">
        <v>34</v>
      </c>
      <c r="C33" s="17">
        <f>SUM(C34:C35)</f>
        <v>125</v>
      </c>
      <c r="D33" s="17"/>
      <c r="E33" s="17"/>
    </row>
    <row r="34" spans="1:5" x14ac:dyDescent="0.2">
      <c r="A34" s="16" t="s">
        <v>39</v>
      </c>
      <c r="B34" s="16" t="s">
        <v>34</v>
      </c>
      <c r="C34" s="17">
        <v>81</v>
      </c>
      <c r="D34" s="17"/>
      <c r="E34" s="17"/>
    </row>
    <row r="35" spans="1:5" x14ac:dyDescent="0.2">
      <c r="A35" s="16" t="s">
        <v>40</v>
      </c>
      <c r="B35" s="16" t="s">
        <v>34</v>
      </c>
      <c r="C35" s="17">
        <v>44</v>
      </c>
      <c r="D35" s="17"/>
      <c r="E35" s="17"/>
    </row>
    <row r="36" spans="1:5" x14ac:dyDescent="0.2">
      <c r="A36" s="16" t="s">
        <v>41</v>
      </c>
      <c r="B36" s="16" t="s">
        <v>25</v>
      </c>
      <c r="C36" s="17">
        <f>5*(C34+C35)</f>
        <v>625</v>
      </c>
      <c r="D36" s="17"/>
      <c r="E36" s="17"/>
    </row>
    <row r="37" spans="1:5" x14ac:dyDescent="0.2">
      <c r="A37" s="16" t="s">
        <v>42</v>
      </c>
      <c r="B37" s="16" t="s">
        <v>34</v>
      </c>
      <c r="C37" s="17">
        <f>SUM(C34:C35)</f>
        <v>125</v>
      </c>
      <c r="D37" s="17"/>
      <c r="E37" s="17"/>
    </row>
    <row r="38" spans="1:5" x14ac:dyDescent="0.2">
      <c r="A38" s="16" t="s">
        <v>43</v>
      </c>
      <c r="B38" s="16"/>
      <c r="C38" s="17"/>
      <c r="D38" s="17"/>
      <c r="E38" s="17"/>
    </row>
    <row r="39" spans="1:5" x14ac:dyDescent="0.2">
      <c r="A39" s="16" t="s">
        <v>44</v>
      </c>
      <c r="B39" s="16"/>
      <c r="C39" s="17"/>
      <c r="D39" s="17"/>
      <c r="E39" s="17"/>
    </row>
    <row r="40" spans="1:5" x14ac:dyDescent="0.2">
      <c r="A40" s="16" t="s">
        <v>45</v>
      </c>
      <c r="B40" s="16"/>
      <c r="C40" s="17"/>
      <c r="D40" s="17"/>
      <c r="E40" s="17"/>
    </row>
    <row r="41" spans="1:5" x14ac:dyDescent="0.2">
      <c r="A41" s="16" t="s">
        <v>46</v>
      </c>
      <c r="B41" s="16" t="s">
        <v>47</v>
      </c>
      <c r="C41" s="17">
        <v>9800</v>
      </c>
      <c r="D41" s="17"/>
      <c r="E41" s="17"/>
    </row>
    <row r="42" spans="1:5" x14ac:dyDescent="0.2">
      <c r="A42" s="16" t="s">
        <v>48</v>
      </c>
      <c r="B42" s="16"/>
      <c r="C42" s="17"/>
      <c r="D42" s="17"/>
      <c r="E42" s="17"/>
    </row>
    <row r="43" spans="1:5" x14ac:dyDescent="0.2">
      <c r="A43" s="16" t="s">
        <v>49</v>
      </c>
      <c r="B43" s="16" t="s">
        <v>25</v>
      </c>
      <c r="C43" s="17">
        <v>140</v>
      </c>
      <c r="D43" s="17"/>
      <c r="E43" s="17"/>
    </row>
    <row r="44" spans="1:5" x14ac:dyDescent="0.2">
      <c r="A44" s="16" t="s">
        <v>50</v>
      </c>
      <c r="B44" s="16" t="s">
        <v>25</v>
      </c>
      <c r="C44" s="17">
        <v>355</v>
      </c>
      <c r="D44" s="17"/>
      <c r="E44" s="17"/>
    </row>
    <row r="45" spans="1:5" x14ac:dyDescent="0.2">
      <c r="A45" s="16" t="s">
        <v>51</v>
      </c>
      <c r="B45" s="16" t="s">
        <v>25</v>
      </c>
      <c r="C45" s="17">
        <v>1220</v>
      </c>
      <c r="D45" s="17"/>
      <c r="E45" s="17"/>
    </row>
    <row r="46" spans="1:5" x14ac:dyDescent="0.2">
      <c r="A46" s="16" t="s">
        <v>52</v>
      </c>
      <c r="B46" s="16" t="s">
        <v>25</v>
      </c>
      <c r="C46" s="17">
        <v>1845</v>
      </c>
      <c r="D46" s="17"/>
      <c r="E46" s="17"/>
    </row>
    <row r="47" spans="1:5" x14ac:dyDescent="0.2">
      <c r="A47" s="16" t="s">
        <v>53</v>
      </c>
      <c r="B47" s="16" t="s">
        <v>25</v>
      </c>
      <c r="C47" s="17">
        <v>8</v>
      </c>
      <c r="D47" s="17"/>
      <c r="E47" s="17"/>
    </row>
    <row r="48" spans="1:5" x14ac:dyDescent="0.2">
      <c r="A48" s="16" t="s">
        <v>54</v>
      </c>
      <c r="B48" s="16" t="s">
        <v>25</v>
      </c>
      <c r="C48" s="17">
        <v>55</v>
      </c>
      <c r="D48" s="17"/>
      <c r="E48" s="17"/>
    </row>
    <row r="49" spans="1:5" x14ac:dyDescent="0.2">
      <c r="A49" s="16" t="s">
        <v>55</v>
      </c>
      <c r="B49" s="16"/>
      <c r="C49" s="17"/>
      <c r="D49" s="17"/>
      <c r="E49" s="17"/>
    </row>
    <row r="50" spans="1:5" x14ac:dyDescent="0.2">
      <c r="A50" s="16" t="s">
        <v>56</v>
      </c>
      <c r="B50" s="16" t="s">
        <v>25</v>
      </c>
      <c r="C50" s="17">
        <v>560</v>
      </c>
      <c r="D50" s="17"/>
      <c r="E50" s="17"/>
    </row>
    <row r="51" spans="1:5" x14ac:dyDescent="0.2">
      <c r="A51" s="16" t="s">
        <v>57</v>
      </c>
      <c r="B51" s="16" t="s">
        <v>25</v>
      </c>
      <c r="C51" s="17">
        <v>53</v>
      </c>
      <c r="D51" s="17"/>
      <c r="E51" s="17"/>
    </row>
    <row r="52" spans="1:5" x14ac:dyDescent="0.2">
      <c r="A52" s="16" t="s">
        <v>58</v>
      </c>
      <c r="B52" s="16" t="s">
        <v>25</v>
      </c>
      <c r="C52" s="17">
        <v>44</v>
      </c>
      <c r="D52" s="17"/>
      <c r="E52" s="17"/>
    </row>
    <row r="53" spans="1:5" x14ac:dyDescent="0.2">
      <c r="A53" s="16" t="s">
        <v>59</v>
      </c>
      <c r="B53" s="16"/>
      <c r="C53" s="17"/>
      <c r="D53" s="17"/>
      <c r="E53" s="17"/>
    </row>
    <row r="54" spans="1:5" x14ac:dyDescent="0.2">
      <c r="A54" s="16" t="s">
        <v>60</v>
      </c>
      <c r="B54" s="16" t="s">
        <v>47</v>
      </c>
      <c r="C54" s="17">
        <v>2530</v>
      </c>
      <c r="D54" s="17"/>
      <c r="E54" s="17"/>
    </row>
    <row r="55" spans="1:5" x14ac:dyDescent="0.2">
      <c r="A55" s="16" t="s">
        <v>61</v>
      </c>
      <c r="B55" s="16" t="s">
        <v>47</v>
      </c>
      <c r="C55" s="17">
        <v>19</v>
      </c>
      <c r="D55" s="17"/>
      <c r="E55" s="17"/>
    </row>
    <row r="56" spans="1:5" x14ac:dyDescent="0.2">
      <c r="A56" s="16" t="s">
        <v>62</v>
      </c>
      <c r="B56" s="16" t="s">
        <v>47</v>
      </c>
      <c r="C56" s="17">
        <v>155</v>
      </c>
      <c r="D56" s="17"/>
      <c r="E56" s="17"/>
    </row>
    <row r="57" spans="1:5" x14ac:dyDescent="0.2">
      <c r="A57" s="16" t="s">
        <v>63</v>
      </c>
      <c r="B57" s="16"/>
      <c r="C57" s="17"/>
      <c r="D57" s="17"/>
      <c r="E57" s="17"/>
    </row>
    <row r="58" spans="1:5" x14ac:dyDescent="0.2">
      <c r="A58" s="16" t="s">
        <v>64</v>
      </c>
      <c r="B58" s="16" t="s">
        <v>47</v>
      </c>
      <c r="C58" s="17">
        <v>118</v>
      </c>
      <c r="D58" s="17"/>
      <c r="E58" s="17"/>
    </row>
    <row r="59" spans="1:5" x14ac:dyDescent="0.2">
      <c r="A59" s="16" t="s">
        <v>65</v>
      </c>
      <c r="B59" s="16"/>
      <c r="C59" s="17"/>
      <c r="D59" s="17"/>
      <c r="E59" s="17"/>
    </row>
    <row r="60" spans="1:5" x14ac:dyDescent="0.2">
      <c r="A60" s="16" t="s">
        <v>66</v>
      </c>
      <c r="B60" s="16" t="s">
        <v>47</v>
      </c>
      <c r="C60" s="17">
        <v>5260</v>
      </c>
      <c r="D60" s="17"/>
      <c r="E60" s="17"/>
    </row>
    <row r="61" spans="1:5" x14ac:dyDescent="0.2">
      <c r="A61" s="16" t="s">
        <v>67</v>
      </c>
      <c r="B61" s="16" t="s">
        <v>47</v>
      </c>
      <c r="C61" s="17">
        <v>15</v>
      </c>
      <c r="D61" s="17"/>
      <c r="E61" s="17"/>
    </row>
    <row r="62" spans="1:5" x14ac:dyDescent="0.2">
      <c r="A62" s="16" t="s">
        <v>68</v>
      </c>
      <c r="B62" s="16" t="s">
        <v>47</v>
      </c>
      <c r="C62" s="17">
        <v>6</v>
      </c>
      <c r="D62" s="17"/>
      <c r="E62" s="17"/>
    </row>
    <row r="63" spans="1:5" x14ac:dyDescent="0.2">
      <c r="A63" s="16" t="s">
        <v>69</v>
      </c>
      <c r="B63" s="16"/>
      <c r="C63" s="17"/>
      <c r="D63" s="17"/>
      <c r="E63" s="17"/>
    </row>
    <row r="64" spans="1:5" x14ac:dyDescent="0.2">
      <c r="A64" s="16" t="s">
        <v>70</v>
      </c>
      <c r="B64" s="16" t="s">
        <v>25</v>
      </c>
      <c r="C64" s="17">
        <v>16</v>
      </c>
      <c r="D64" s="17"/>
      <c r="E64" s="17"/>
    </row>
    <row r="65" spans="1:5" x14ac:dyDescent="0.2">
      <c r="A65" s="16" t="s">
        <v>71</v>
      </c>
      <c r="B65" s="16" t="s">
        <v>72</v>
      </c>
      <c r="C65" s="17">
        <f>100+40+40+40+15</f>
        <v>235</v>
      </c>
      <c r="D65" s="17"/>
      <c r="E65" s="17"/>
    </row>
    <row r="66" spans="1:5" x14ac:dyDescent="0.2">
      <c r="A66" s="16" t="s">
        <v>73</v>
      </c>
      <c r="B66" s="16" t="s">
        <v>72</v>
      </c>
      <c r="C66" s="17">
        <f>70+100+35+135+45+35+70+15</f>
        <v>505</v>
      </c>
      <c r="D66" s="17"/>
      <c r="E66" s="17"/>
    </row>
    <row r="67" spans="1:5" x14ac:dyDescent="0.2">
      <c r="A67" s="16" t="s">
        <v>74</v>
      </c>
      <c r="B67" s="16" t="s">
        <v>72</v>
      </c>
      <c r="C67" s="17">
        <f>325+85</f>
        <v>410</v>
      </c>
      <c r="D67" s="17"/>
      <c r="E67" s="17"/>
    </row>
    <row r="68" spans="1:5" x14ac:dyDescent="0.2">
      <c r="A68" s="16" t="s">
        <v>75</v>
      </c>
      <c r="B68" s="16" t="s">
        <v>72</v>
      </c>
      <c r="C68" s="17">
        <f>450</f>
        <v>450</v>
      </c>
      <c r="D68" s="17"/>
      <c r="E68" s="17"/>
    </row>
    <row r="69" spans="1:5" x14ac:dyDescent="0.2">
      <c r="A69" s="16" t="s">
        <v>76</v>
      </c>
      <c r="B69" s="16" t="s">
        <v>72</v>
      </c>
      <c r="C69" s="17">
        <f>SUM(C65:C68)</f>
        <v>1600</v>
      </c>
      <c r="D69" s="17"/>
      <c r="E69" s="17"/>
    </row>
    <row r="70" spans="1:5" x14ac:dyDescent="0.2">
      <c r="A70" s="16" t="s">
        <v>77</v>
      </c>
      <c r="B70" s="16"/>
      <c r="C70" s="17"/>
      <c r="D70" s="17"/>
      <c r="E70" s="17"/>
    </row>
    <row r="71" spans="1:5" x14ac:dyDescent="0.2">
      <c r="A71" s="16" t="s">
        <v>78</v>
      </c>
      <c r="B71" s="16" t="s">
        <v>72</v>
      </c>
      <c r="C71" s="17">
        <f>0.15*32*1600*0.001</f>
        <v>7.68</v>
      </c>
      <c r="D71" s="17"/>
      <c r="E71" s="17"/>
    </row>
    <row r="72" spans="1:5" x14ac:dyDescent="0.2">
      <c r="A72" s="16" t="s">
        <v>79</v>
      </c>
      <c r="B72" s="16" t="s">
        <v>34</v>
      </c>
      <c r="C72" s="17">
        <v>18</v>
      </c>
      <c r="D72" s="17"/>
      <c r="E72" s="17"/>
    </row>
    <row r="73" spans="1:5" x14ac:dyDescent="0.2">
      <c r="A73" s="16" t="s">
        <v>80</v>
      </c>
      <c r="B73" s="16"/>
      <c r="C73" s="17"/>
      <c r="D73" s="17"/>
      <c r="E73" s="17"/>
    </row>
    <row r="74" spans="1:5" x14ac:dyDescent="0.2">
      <c r="A74" s="16" t="s">
        <v>81</v>
      </c>
      <c r="B74" s="16" t="s">
        <v>34</v>
      </c>
      <c r="C74" s="17">
        <f>7*7</f>
        <v>49</v>
      </c>
      <c r="D74" s="17"/>
      <c r="E74" s="17"/>
    </row>
    <row r="75" spans="1:5" x14ac:dyDescent="0.2">
      <c r="A75" s="16" t="s">
        <v>82</v>
      </c>
      <c r="B75" s="16"/>
      <c r="C75" s="17"/>
      <c r="D75" s="17"/>
      <c r="E75" s="17"/>
    </row>
    <row r="76" spans="1:5" x14ac:dyDescent="0.2">
      <c r="A76" s="16" t="s">
        <v>83</v>
      </c>
      <c r="B76" s="16"/>
      <c r="C76" s="17"/>
      <c r="D76" s="17"/>
      <c r="E76" s="17"/>
    </row>
    <row r="77" spans="1:5" x14ac:dyDescent="0.2">
      <c r="A77" s="16" t="s">
        <v>84</v>
      </c>
      <c r="B77" s="16" t="s">
        <v>34</v>
      </c>
      <c r="C77" s="17">
        <v>20</v>
      </c>
      <c r="D77" s="17"/>
      <c r="E77" s="17"/>
    </row>
    <row r="78" spans="1:5" x14ac:dyDescent="0.2">
      <c r="A78" s="16" t="s">
        <v>85</v>
      </c>
      <c r="B78" s="16"/>
      <c r="C78" s="17"/>
      <c r="D78" s="17"/>
      <c r="E78" s="17"/>
    </row>
    <row r="79" spans="1:5" x14ac:dyDescent="0.2">
      <c r="A79" s="16" t="s">
        <v>86</v>
      </c>
      <c r="B79" s="16" t="s">
        <v>34</v>
      </c>
      <c r="C79" s="17">
        <v>32</v>
      </c>
      <c r="D79" s="17"/>
      <c r="E79" s="17"/>
    </row>
    <row r="80" spans="1:5" x14ac:dyDescent="0.2">
      <c r="A80" s="16" t="s">
        <v>87</v>
      </c>
      <c r="B80" s="16"/>
      <c r="C80" s="17"/>
      <c r="D80" s="17"/>
      <c r="E80" s="17"/>
    </row>
    <row r="81" spans="1:5" x14ac:dyDescent="0.2">
      <c r="A81" s="16" t="s">
        <v>88</v>
      </c>
      <c r="B81" s="16"/>
      <c r="C81" s="17"/>
      <c r="D81" s="17"/>
      <c r="E81" s="17"/>
    </row>
    <row r="82" spans="1:5" x14ac:dyDescent="0.2">
      <c r="A82" s="16" t="s">
        <v>89</v>
      </c>
      <c r="B82" s="16" t="s">
        <v>34</v>
      </c>
      <c r="C82" s="17">
        <v>82</v>
      </c>
      <c r="D82" s="17"/>
      <c r="E82" s="17"/>
    </row>
    <row r="83" spans="1:5" x14ac:dyDescent="0.2">
      <c r="A83" s="16" t="s">
        <v>90</v>
      </c>
      <c r="B83" s="16"/>
      <c r="C83" s="17"/>
      <c r="D83" s="17"/>
      <c r="E83" s="17"/>
    </row>
    <row r="84" spans="1:5" x14ac:dyDescent="0.2">
      <c r="A84" s="16" t="s">
        <v>91</v>
      </c>
      <c r="B84" s="16"/>
      <c r="C84" s="17"/>
      <c r="D84" s="17"/>
      <c r="E84" s="17"/>
    </row>
    <row r="85" spans="1:5" x14ac:dyDescent="0.2">
      <c r="A85" s="16" t="s">
        <v>92</v>
      </c>
      <c r="B85" s="16"/>
      <c r="C85" s="17"/>
      <c r="D85" s="17"/>
      <c r="E85" s="17"/>
    </row>
    <row r="86" spans="1:5" x14ac:dyDescent="0.2">
      <c r="A86" s="16" t="s">
        <v>93</v>
      </c>
      <c r="B86" s="16"/>
      <c r="C86" s="17"/>
      <c r="D86" s="17"/>
      <c r="E86" s="17"/>
    </row>
    <row r="87" spans="1:5" x14ac:dyDescent="0.2">
      <c r="A87" s="16" t="s">
        <v>94</v>
      </c>
      <c r="B87" s="16"/>
      <c r="C87" s="17"/>
      <c r="D87" s="17"/>
      <c r="E87" s="17"/>
    </row>
    <row r="88" spans="1:5" x14ac:dyDescent="0.2">
      <c r="A88" s="16" t="s">
        <v>95</v>
      </c>
      <c r="B88" s="16"/>
      <c r="C88" s="17"/>
      <c r="D88" s="17"/>
      <c r="E88" s="17"/>
    </row>
    <row r="89" spans="1:5" x14ac:dyDescent="0.2">
      <c r="A89" s="16" t="s">
        <v>96</v>
      </c>
      <c r="B89" s="16"/>
      <c r="C89" s="17"/>
      <c r="D89" s="17"/>
      <c r="E89" s="17"/>
    </row>
    <row r="90" spans="1:5" x14ac:dyDescent="0.2">
      <c r="A90" s="16" t="s">
        <v>18</v>
      </c>
      <c r="B90" s="16"/>
      <c r="C90" s="17"/>
      <c r="D90" s="17"/>
      <c r="E90" s="17"/>
    </row>
    <row r="91" spans="1:5" x14ac:dyDescent="0.2">
      <c r="A91" s="16" t="s">
        <v>97</v>
      </c>
      <c r="B91" s="16"/>
      <c r="C91" s="17"/>
      <c r="D91" s="17"/>
      <c r="E91" s="17"/>
    </row>
    <row r="92" spans="1:5" x14ac:dyDescent="0.2">
      <c r="A92" s="16" t="s">
        <v>98</v>
      </c>
      <c r="B92" s="16" t="s">
        <v>99</v>
      </c>
      <c r="C92" s="17">
        <v>900</v>
      </c>
      <c r="D92" s="17"/>
      <c r="E92" s="17"/>
    </row>
    <row r="93" spans="1:5" x14ac:dyDescent="0.2">
      <c r="A93" s="16" t="s">
        <v>100</v>
      </c>
      <c r="B93" s="16"/>
      <c r="C93" s="17"/>
      <c r="D93" s="17"/>
      <c r="E93" s="17"/>
    </row>
    <row r="94" spans="1:5" x14ac:dyDescent="0.2">
      <c r="A94" s="16" t="s">
        <v>101</v>
      </c>
      <c r="B94" s="16" t="s">
        <v>99</v>
      </c>
      <c r="C94" s="17">
        <v>2100</v>
      </c>
      <c r="D94" s="18"/>
      <c r="E94" s="17"/>
    </row>
    <row r="95" spans="1:5" x14ac:dyDescent="0.2">
      <c r="A95" s="16" t="s">
        <v>102</v>
      </c>
      <c r="B95" s="16"/>
      <c r="C95" s="17"/>
      <c r="D95" s="18"/>
      <c r="E95" s="17"/>
    </row>
    <row r="96" spans="1:5" x14ac:dyDescent="0.2">
      <c r="A96" s="16" t="s">
        <v>103</v>
      </c>
      <c r="B96" s="16" t="s">
        <v>99</v>
      </c>
      <c r="C96" s="17">
        <v>9500</v>
      </c>
      <c r="D96" s="18"/>
      <c r="E96" s="17"/>
    </row>
    <row r="97" spans="1:5" x14ac:dyDescent="0.2">
      <c r="A97" s="16" t="s">
        <v>104</v>
      </c>
      <c r="B97" s="16"/>
      <c r="C97" s="17"/>
      <c r="D97" s="18"/>
      <c r="E97" s="17"/>
    </row>
    <row r="98" spans="1:5" x14ac:dyDescent="0.2">
      <c r="A98" s="16" t="s">
        <v>105</v>
      </c>
      <c r="B98" s="16" t="s">
        <v>99</v>
      </c>
      <c r="C98" s="17">
        <v>1000</v>
      </c>
      <c r="D98" s="18"/>
      <c r="E98" s="17"/>
    </row>
    <row r="99" spans="1:5" x14ac:dyDescent="0.2">
      <c r="A99" s="16" t="s">
        <v>106</v>
      </c>
      <c r="B99" s="16"/>
      <c r="C99" s="17"/>
      <c r="D99" s="18"/>
      <c r="E99" s="17"/>
    </row>
    <row r="100" spans="1:5" x14ac:dyDescent="0.2">
      <c r="A100" s="16" t="s">
        <v>107</v>
      </c>
      <c r="B100" s="16"/>
      <c r="C100" s="17"/>
      <c r="D100" s="18"/>
      <c r="E100" s="17"/>
    </row>
    <row r="101" spans="1:5" x14ac:dyDescent="0.2">
      <c r="A101" s="16" t="s">
        <v>108</v>
      </c>
      <c r="B101" s="16"/>
      <c r="C101" s="17"/>
      <c r="D101" s="18"/>
      <c r="E101" s="17"/>
    </row>
    <row r="102" spans="1:5" x14ac:dyDescent="0.2">
      <c r="A102" s="16" t="s">
        <v>109</v>
      </c>
      <c r="B102" s="16" t="s">
        <v>99</v>
      </c>
      <c r="C102" s="17">
        <f>C92+C94+C96</f>
        <v>12500</v>
      </c>
      <c r="D102" s="18"/>
      <c r="E102" s="17"/>
    </row>
    <row r="103" spans="1:5" x14ac:dyDescent="0.2">
      <c r="A103" s="16" t="s">
        <v>110</v>
      </c>
      <c r="B103" s="16"/>
      <c r="C103" s="17"/>
      <c r="D103" s="18"/>
      <c r="E103" s="17"/>
    </row>
    <row r="104" spans="1:5" x14ac:dyDescent="0.2">
      <c r="A104" s="16" t="s">
        <v>111</v>
      </c>
      <c r="B104" s="16"/>
      <c r="C104" s="17"/>
      <c r="D104" s="18"/>
      <c r="E104" s="17"/>
    </row>
    <row r="105" spans="1:5" x14ac:dyDescent="0.2">
      <c r="A105" s="16" t="s">
        <v>112</v>
      </c>
      <c r="B105" s="16"/>
      <c r="C105" s="17"/>
      <c r="D105" s="18"/>
      <c r="E105" s="17"/>
    </row>
    <row r="106" spans="1:5" x14ac:dyDescent="0.2">
      <c r="A106" s="16" t="s">
        <v>113</v>
      </c>
      <c r="B106" s="16" t="s">
        <v>114</v>
      </c>
      <c r="C106" s="17">
        <v>1</v>
      </c>
      <c r="D106" s="18"/>
      <c r="E106" s="17"/>
    </row>
    <row r="107" spans="1:5" x14ac:dyDescent="0.2">
      <c r="A107" s="16" t="s">
        <v>111</v>
      </c>
      <c r="B107" s="16"/>
      <c r="C107" s="17"/>
      <c r="D107" s="18"/>
      <c r="E107" s="17"/>
    </row>
    <row r="108" spans="1:5" x14ac:dyDescent="0.2">
      <c r="A108" s="16" t="s">
        <v>115</v>
      </c>
      <c r="B108" s="16"/>
      <c r="C108" s="17"/>
      <c r="D108" s="18"/>
      <c r="E108" s="17"/>
    </row>
    <row r="109" spans="1:5" x14ac:dyDescent="0.2">
      <c r="A109" s="16" t="s">
        <v>116</v>
      </c>
      <c r="B109" s="16"/>
      <c r="C109" s="17"/>
      <c r="D109" s="18"/>
      <c r="E109" s="17"/>
    </row>
    <row r="110" spans="1:5" x14ac:dyDescent="0.2">
      <c r="A110" s="16" t="s">
        <v>117</v>
      </c>
      <c r="B110" s="16"/>
      <c r="C110" s="17"/>
      <c r="D110" s="18"/>
      <c r="E110" s="17"/>
    </row>
    <row r="111" spans="1:5" x14ac:dyDescent="0.2">
      <c r="A111" s="16" t="s">
        <v>118</v>
      </c>
      <c r="B111" s="16"/>
      <c r="C111" s="17"/>
      <c r="D111" s="18"/>
      <c r="E111" s="17"/>
    </row>
    <row r="112" spans="1:5" x14ac:dyDescent="0.2">
      <c r="A112" s="16" t="s">
        <v>118</v>
      </c>
      <c r="B112" s="16"/>
      <c r="C112" s="17"/>
      <c r="D112" s="18"/>
      <c r="E112" s="17"/>
    </row>
    <row r="113" spans="1:5" x14ac:dyDescent="0.2">
      <c r="A113" s="16" t="s">
        <v>119</v>
      </c>
      <c r="B113" s="16" t="s">
        <v>99</v>
      </c>
      <c r="C113" s="17">
        <f>C102</f>
        <v>12500</v>
      </c>
      <c r="D113" s="18"/>
      <c r="E113" s="17"/>
    </row>
    <row r="114" spans="1:5" x14ac:dyDescent="0.2">
      <c r="A114" s="16" t="s">
        <v>120</v>
      </c>
      <c r="B114" s="16"/>
      <c r="C114" s="17"/>
      <c r="D114" s="18"/>
      <c r="E114" s="17"/>
    </row>
    <row r="115" spans="1:5" x14ac:dyDescent="0.2">
      <c r="A115" s="16" t="s">
        <v>107</v>
      </c>
      <c r="B115" s="16"/>
      <c r="C115" s="17"/>
      <c r="D115" s="18"/>
      <c r="E115" s="17"/>
    </row>
    <row r="116" spans="1:5" x14ac:dyDescent="0.2">
      <c r="A116" s="16" t="s">
        <v>121</v>
      </c>
      <c r="B116" s="16" t="s">
        <v>99</v>
      </c>
      <c r="C116" s="17">
        <f>(C94+C96)*0.9</f>
        <v>10440</v>
      </c>
      <c r="D116" s="18"/>
      <c r="E116" s="17"/>
    </row>
    <row r="117" spans="1:5" x14ac:dyDescent="0.2">
      <c r="A117" s="16" t="s">
        <v>122</v>
      </c>
      <c r="B117" s="16"/>
      <c r="C117" s="17"/>
      <c r="D117" s="18"/>
      <c r="E117" s="17"/>
    </row>
    <row r="118" spans="1:5" x14ac:dyDescent="0.2">
      <c r="A118" s="16" t="s">
        <v>123</v>
      </c>
      <c r="B118" s="16" t="s">
        <v>99</v>
      </c>
      <c r="C118" s="17">
        <f>C102*0.1</f>
        <v>1250</v>
      </c>
      <c r="D118" s="18"/>
      <c r="E118" s="17"/>
    </row>
    <row r="119" spans="1:5" x14ac:dyDescent="0.2">
      <c r="A119" s="16" t="s">
        <v>124</v>
      </c>
      <c r="B119" s="16"/>
      <c r="C119" s="17"/>
      <c r="D119" s="18"/>
      <c r="E119" s="17"/>
    </row>
    <row r="120" spans="1:5" x14ac:dyDescent="0.2">
      <c r="A120" s="16" t="s">
        <v>125</v>
      </c>
      <c r="B120" s="16"/>
      <c r="C120" s="17"/>
      <c r="D120" s="18"/>
      <c r="E120" s="17"/>
    </row>
    <row r="121" spans="1:5" x14ac:dyDescent="0.2">
      <c r="A121" s="16" t="s">
        <v>126</v>
      </c>
      <c r="B121" s="16" t="s">
        <v>99</v>
      </c>
      <c r="C121" s="17">
        <v>1900</v>
      </c>
      <c r="D121" s="18"/>
      <c r="E121" s="17"/>
    </row>
    <row r="122" spans="1:5" x14ac:dyDescent="0.2">
      <c r="A122" s="16" t="s">
        <v>127</v>
      </c>
      <c r="B122" s="16"/>
      <c r="C122" s="17"/>
      <c r="D122" s="18"/>
      <c r="E122" s="17"/>
    </row>
    <row r="123" spans="1:5" x14ac:dyDescent="0.2">
      <c r="A123" s="16" t="s">
        <v>128</v>
      </c>
      <c r="B123" s="16" t="s">
        <v>99</v>
      </c>
      <c r="C123" s="17">
        <v>10500</v>
      </c>
      <c r="D123" s="18"/>
      <c r="E123" s="17"/>
    </row>
    <row r="124" spans="1:5" x14ac:dyDescent="0.2">
      <c r="A124" s="16" t="s">
        <v>129</v>
      </c>
      <c r="B124" s="16"/>
      <c r="C124" s="17"/>
      <c r="D124" s="18"/>
      <c r="E124" s="17"/>
    </row>
    <row r="125" spans="1:5" x14ac:dyDescent="0.2">
      <c r="A125" s="16" t="s">
        <v>130</v>
      </c>
      <c r="B125" s="16" t="s">
        <v>99</v>
      </c>
      <c r="C125" s="17">
        <v>2000</v>
      </c>
      <c r="D125" s="18"/>
      <c r="E125" s="17"/>
    </row>
    <row r="126" spans="1:5" x14ac:dyDescent="0.2">
      <c r="A126" s="16" t="s">
        <v>131</v>
      </c>
      <c r="B126" s="16"/>
      <c r="C126" s="17"/>
      <c r="D126" s="18"/>
      <c r="E126" s="17"/>
    </row>
    <row r="127" spans="1:5" x14ac:dyDescent="0.2">
      <c r="A127" s="16" t="s">
        <v>132</v>
      </c>
      <c r="B127" s="16"/>
      <c r="C127" s="17"/>
      <c r="D127" s="18"/>
      <c r="E127" s="17"/>
    </row>
    <row r="128" spans="1:5" x14ac:dyDescent="0.2">
      <c r="A128" s="16" t="s">
        <v>133</v>
      </c>
      <c r="B128" s="16"/>
      <c r="C128" s="17"/>
      <c r="D128" s="18"/>
      <c r="E128" s="17"/>
    </row>
    <row r="129" spans="1:5" x14ac:dyDescent="0.2">
      <c r="A129" s="16" t="s">
        <v>134</v>
      </c>
      <c r="B129" s="16" t="s">
        <v>99</v>
      </c>
      <c r="C129" s="17">
        <f>(C121+C123)-(C94+C96)</f>
        <v>800</v>
      </c>
      <c r="D129" s="18"/>
      <c r="E129" s="17"/>
    </row>
    <row r="130" spans="1:5" x14ac:dyDescent="0.2">
      <c r="A130" s="16" t="s">
        <v>132</v>
      </c>
      <c r="B130" s="16"/>
      <c r="C130" s="17"/>
      <c r="D130" s="18"/>
      <c r="E130" s="17"/>
    </row>
    <row r="131" spans="1:5" x14ac:dyDescent="0.2">
      <c r="A131" s="16" t="s">
        <v>135</v>
      </c>
      <c r="B131" s="16"/>
      <c r="C131" s="17"/>
      <c r="D131" s="18"/>
      <c r="E131" s="17"/>
    </row>
    <row r="132" spans="1:5" x14ac:dyDescent="0.2">
      <c r="A132" s="16" t="s">
        <v>281</v>
      </c>
      <c r="B132" s="16" t="s">
        <v>99</v>
      </c>
      <c r="C132" s="17">
        <v>1400</v>
      </c>
      <c r="D132" s="18"/>
      <c r="E132" s="17"/>
    </row>
    <row r="133" spans="1:5" x14ac:dyDescent="0.2">
      <c r="A133" s="16" t="s">
        <v>280</v>
      </c>
      <c r="B133" s="16" t="s">
        <v>99</v>
      </c>
      <c r="C133" s="17">
        <v>1400</v>
      </c>
      <c r="D133" s="18"/>
      <c r="E133" s="17"/>
    </row>
    <row r="134" spans="1:5" x14ac:dyDescent="0.2">
      <c r="A134" s="16" t="s">
        <v>136</v>
      </c>
      <c r="B134" s="16"/>
      <c r="C134" s="17"/>
      <c r="D134" s="18"/>
      <c r="E134" s="17"/>
    </row>
    <row r="135" spans="1:5" x14ac:dyDescent="0.2">
      <c r="A135" s="16" t="s">
        <v>137</v>
      </c>
      <c r="B135" s="16"/>
      <c r="C135" s="17"/>
      <c r="D135" s="18"/>
      <c r="E135" s="17"/>
    </row>
    <row r="136" spans="1:5" x14ac:dyDescent="0.2">
      <c r="A136" s="16" t="s">
        <v>138</v>
      </c>
      <c r="B136" s="16"/>
      <c r="C136" s="17"/>
      <c r="D136" s="18"/>
      <c r="E136" s="17"/>
    </row>
    <row r="137" spans="1:5" x14ac:dyDescent="0.2">
      <c r="A137" s="16" t="s">
        <v>139</v>
      </c>
      <c r="B137" s="16"/>
      <c r="C137" s="17"/>
      <c r="D137" s="18"/>
      <c r="E137" s="17"/>
    </row>
    <row r="138" spans="1:5" x14ac:dyDescent="0.2">
      <c r="A138" s="16" t="s">
        <v>140</v>
      </c>
      <c r="B138" s="16" t="s">
        <v>114</v>
      </c>
      <c r="C138" s="17">
        <v>1</v>
      </c>
      <c r="D138" s="18"/>
      <c r="E138" s="17"/>
    </row>
    <row r="139" spans="1:5" x14ac:dyDescent="0.2">
      <c r="A139" s="16" t="s">
        <v>141</v>
      </c>
      <c r="B139" s="16"/>
      <c r="C139" s="17"/>
      <c r="D139" s="18"/>
      <c r="E139" s="17"/>
    </row>
    <row r="140" spans="1:5" x14ac:dyDescent="0.2">
      <c r="A140" s="16" t="s">
        <v>142</v>
      </c>
      <c r="B140" s="16"/>
      <c r="C140" s="17"/>
      <c r="D140" s="18"/>
      <c r="E140" s="17"/>
    </row>
    <row r="141" spans="1:5" x14ac:dyDescent="0.2">
      <c r="A141" s="16" t="s">
        <v>143</v>
      </c>
      <c r="B141" s="16"/>
      <c r="C141" s="17"/>
      <c r="D141" s="18"/>
      <c r="E141" s="17"/>
    </row>
    <row r="142" spans="1:5" x14ac:dyDescent="0.2">
      <c r="A142" s="16" t="s">
        <v>144</v>
      </c>
      <c r="B142" s="16"/>
      <c r="C142" s="17"/>
      <c r="D142" s="18"/>
      <c r="E142" s="17"/>
    </row>
    <row r="143" spans="1:5" x14ac:dyDescent="0.2">
      <c r="A143" s="16" t="s">
        <v>145</v>
      </c>
      <c r="B143" s="16" t="s">
        <v>25</v>
      </c>
      <c r="C143" s="17">
        <v>170</v>
      </c>
      <c r="D143" s="18"/>
      <c r="E143" s="17"/>
    </row>
    <row r="144" spans="1:5" x14ac:dyDescent="0.2">
      <c r="A144" s="16" t="s">
        <v>146</v>
      </c>
      <c r="B144" s="16" t="s">
        <v>25</v>
      </c>
      <c r="C144" s="17">
        <v>40</v>
      </c>
      <c r="D144" s="18"/>
      <c r="E144" s="17"/>
    </row>
    <row r="145" spans="1:5" x14ac:dyDescent="0.2">
      <c r="A145" s="16" t="s">
        <v>147</v>
      </c>
      <c r="B145" s="16" t="s">
        <v>25</v>
      </c>
      <c r="C145" s="17">
        <v>375</v>
      </c>
      <c r="D145" s="18"/>
      <c r="E145" s="17"/>
    </row>
    <row r="146" spans="1:5" x14ac:dyDescent="0.2">
      <c r="A146" s="16" t="s">
        <v>148</v>
      </c>
      <c r="B146" s="16" t="s">
        <v>25</v>
      </c>
      <c r="C146" s="17">
        <v>50</v>
      </c>
      <c r="D146" s="18"/>
      <c r="E146" s="17"/>
    </row>
    <row r="147" spans="1:5" x14ac:dyDescent="0.2">
      <c r="A147" s="16" t="s">
        <v>149</v>
      </c>
      <c r="B147" s="16"/>
      <c r="C147" s="17"/>
      <c r="D147" s="18"/>
      <c r="E147" s="17"/>
    </row>
    <row r="148" spans="1:5" x14ac:dyDescent="0.2">
      <c r="A148" s="16" t="s">
        <v>150</v>
      </c>
      <c r="B148" s="16" t="s">
        <v>25</v>
      </c>
      <c r="C148" s="17">
        <v>795</v>
      </c>
      <c r="D148" s="18"/>
      <c r="E148" s="17"/>
    </row>
    <row r="149" spans="1:5" x14ac:dyDescent="0.2">
      <c r="A149" s="16" t="s">
        <v>151</v>
      </c>
      <c r="B149" s="16" t="s">
        <v>25</v>
      </c>
      <c r="C149" s="17">
        <v>540</v>
      </c>
      <c r="D149" s="18"/>
      <c r="E149" s="17"/>
    </row>
    <row r="150" spans="1:5" x14ac:dyDescent="0.2">
      <c r="A150" s="16" t="s">
        <v>152</v>
      </c>
      <c r="B150" s="16" t="s">
        <v>25</v>
      </c>
      <c r="C150" s="17">
        <v>660</v>
      </c>
      <c r="D150" s="18"/>
      <c r="E150" s="17"/>
    </row>
    <row r="151" spans="1:5" x14ac:dyDescent="0.2">
      <c r="A151" s="16" t="s">
        <v>153</v>
      </c>
      <c r="B151" s="16"/>
      <c r="C151" s="17"/>
      <c r="D151" s="18"/>
      <c r="E151" s="17"/>
    </row>
    <row r="152" spans="1:5" x14ac:dyDescent="0.2">
      <c r="A152" s="16" t="s">
        <v>154</v>
      </c>
      <c r="B152" s="16" t="s">
        <v>34</v>
      </c>
      <c r="C152" s="17">
        <v>34</v>
      </c>
      <c r="D152" s="18"/>
      <c r="E152" s="17"/>
    </row>
    <row r="153" spans="1:5" x14ac:dyDescent="0.2">
      <c r="A153" s="16" t="s">
        <v>155</v>
      </c>
      <c r="B153" s="16" t="s">
        <v>34</v>
      </c>
      <c r="C153" s="17">
        <v>37</v>
      </c>
      <c r="D153" s="18"/>
      <c r="E153" s="17"/>
    </row>
    <row r="154" spans="1:5" x14ac:dyDescent="0.2">
      <c r="A154" s="16" t="s">
        <v>156</v>
      </c>
      <c r="B154" s="16" t="s">
        <v>34</v>
      </c>
      <c r="C154" s="17">
        <f>C152</f>
        <v>34</v>
      </c>
      <c r="D154" s="20"/>
      <c r="E154" s="17"/>
    </row>
    <row r="155" spans="1:5" x14ac:dyDescent="0.2">
      <c r="A155" s="16" t="s">
        <v>157</v>
      </c>
      <c r="B155" s="16" t="s">
        <v>34</v>
      </c>
      <c r="C155" s="17">
        <f>C153</f>
        <v>37</v>
      </c>
      <c r="D155" s="20"/>
      <c r="E155" s="17"/>
    </row>
    <row r="156" spans="1:5" x14ac:dyDescent="0.2">
      <c r="A156" s="16" t="s">
        <v>158</v>
      </c>
      <c r="B156" s="16"/>
      <c r="C156" s="17"/>
      <c r="D156" s="18"/>
      <c r="E156" s="17"/>
    </row>
    <row r="157" spans="1:5" x14ac:dyDescent="0.2">
      <c r="A157" s="16" t="s">
        <v>159</v>
      </c>
      <c r="B157" s="16" t="s">
        <v>34</v>
      </c>
      <c r="C157" s="17">
        <v>130</v>
      </c>
      <c r="D157" s="18"/>
      <c r="E157" s="17"/>
    </row>
    <row r="158" spans="1:5" x14ac:dyDescent="0.2">
      <c r="A158" s="16" t="s">
        <v>160</v>
      </c>
      <c r="B158" s="16" t="s">
        <v>34</v>
      </c>
      <c r="C158" s="17">
        <v>130</v>
      </c>
      <c r="D158" s="18"/>
      <c r="E158" s="17"/>
    </row>
    <row r="159" spans="1:5" x14ac:dyDescent="0.2">
      <c r="A159" s="16" t="s">
        <v>161</v>
      </c>
      <c r="B159" s="16" t="s">
        <v>25</v>
      </c>
      <c r="C159" s="17">
        <v>650</v>
      </c>
      <c r="D159" s="18"/>
      <c r="E159" s="17"/>
    </row>
    <row r="160" spans="1:5" x14ac:dyDescent="0.2">
      <c r="A160" s="16" t="s">
        <v>162</v>
      </c>
      <c r="B160" s="16"/>
      <c r="C160" s="17"/>
      <c r="D160" s="18"/>
      <c r="E160" s="17"/>
    </row>
    <row r="161" spans="1:5" x14ac:dyDescent="0.2">
      <c r="A161" s="16" t="s">
        <v>163</v>
      </c>
      <c r="B161" s="16" t="s">
        <v>25</v>
      </c>
      <c r="C161" s="17">
        <v>1000</v>
      </c>
      <c r="D161" s="18"/>
      <c r="E161" s="17"/>
    </row>
    <row r="162" spans="1:5" x14ac:dyDescent="0.2">
      <c r="A162" s="16" t="s">
        <v>164</v>
      </c>
      <c r="B162" s="16"/>
      <c r="C162" s="17"/>
      <c r="D162" s="18"/>
      <c r="E162" s="17"/>
    </row>
    <row r="163" spans="1:5" x14ac:dyDescent="0.2">
      <c r="A163" s="16" t="s">
        <v>165</v>
      </c>
      <c r="B163" s="16"/>
      <c r="C163" s="17"/>
      <c r="D163" s="18"/>
      <c r="E163" s="17"/>
    </row>
    <row r="164" spans="1:5" x14ac:dyDescent="0.2">
      <c r="A164" s="16" t="s">
        <v>166</v>
      </c>
      <c r="B164" s="16" t="s">
        <v>47</v>
      </c>
      <c r="C164" s="17">
        <v>8400</v>
      </c>
      <c r="D164" s="18"/>
      <c r="E164" s="17"/>
    </row>
    <row r="165" spans="1:5" x14ac:dyDescent="0.2">
      <c r="A165" s="16" t="s">
        <v>167</v>
      </c>
      <c r="B165" s="16" t="s">
        <v>47</v>
      </c>
      <c r="C165" s="17">
        <v>2260</v>
      </c>
      <c r="D165" s="18"/>
      <c r="E165" s="17"/>
    </row>
    <row r="166" spans="1:5" x14ac:dyDescent="0.2">
      <c r="A166" s="16" t="s">
        <v>168</v>
      </c>
      <c r="B166" s="16" t="s">
        <v>47</v>
      </c>
      <c r="C166" s="17">
        <f>C164+C165-1340</f>
        <v>9320</v>
      </c>
      <c r="D166" s="18"/>
      <c r="E166" s="17"/>
    </row>
    <row r="167" spans="1:5" x14ac:dyDescent="0.2">
      <c r="A167" s="16" t="s">
        <v>169</v>
      </c>
      <c r="B167" s="16"/>
      <c r="C167" s="17"/>
      <c r="D167" s="18"/>
      <c r="E167" s="17"/>
    </row>
    <row r="168" spans="1:5" x14ac:dyDescent="0.2">
      <c r="A168" s="16" t="s">
        <v>170</v>
      </c>
      <c r="B168" s="16"/>
      <c r="C168" s="17"/>
      <c r="D168" s="18"/>
      <c r="E168" s="17"/>
    </row>
    <row r="169" spans="1:5" x14ac:dyDescent="0.2">
      <c r="A169" s="16" t="s">
        <v>171</v>
      </c>
      <c r="B169" s="16" t="s">
        <v>25</v>
      </c>
      <c r="C169" s="17">
        <v>5970</v>
      </c>
      <c r="D169" s="18"/>
      <c r="E169" s="17"/>
    </row>
    <row r="170" spans="1:5" x14ac:dyDescent="0.2">
      <c r="A170" s="16" t="s">
        <v>172</v>
      </c>
      <c r="B170" s="16" t="s">
        <v>25</v>
      </c>
      <c r="C170" s="17">
        <v>1800</v>
      </c>
      <c r="D170" s="18"/>
      <c r="E170" s="17"/>
    </row>
    <row r="171" spans="1:5" x14ac:dyDescent="0.2">
      <c r="A171" s="16" t="s">
        <v>173</v>
      </c>
      <c r="B171" s="16" t="s">
        <v>25</v>
      </c>
      <c r="C171" s="17">
        <v>925</v>
      </c>
      <c r="D171" s="18"/>
      <c r="E171" s="17"/>
    </row>
    <row r="172" spans="1:5" x14ac:dyDescent="0.2">
      <c r="A172" s="16" t="s">
        <v>174</v>
      </c>
      <c r="B172" s="16"/>
      <c r="C172" s="17"/>
      <c r="D172" s="18"/>
      <c r="E172" s="17"/>
    </row>
    <row r="173" spans="1:5" x14ac:dyDescent="0.2">
      <c r="A173" s="16" t="s">
        <v>175</v>
      </c>
      <c r="B173" s="16" t="s">
        <v>25</v>
      </c>
      <c r="C173" s="17">
        <v>70</v>
      </c>
      <c r="D173" s="18"/>
      <c r="E173" s="17"/>
    </row>
    <row r="174" spans="1:5" x14ac:dyDescent="0.2">
      <c r="A174" s="16" t="s">
        <v>176</v>
      </c>
      <c r="B174" s="16"/>
      <c r="C174" s="17"/>
      <c r="D174" s="18"/>
      <c r="E174" s="17"/>
    </row>
    <row r="175" spans="1:5" x14ac:dyDescent="0.2">
      <c r="A175" s="16" t="s">
        <v>177</v>
      </c>
      <c r="B175" s="16" t="s">
        <v>25</v>
      </c>
      <c r="C175" s="17">
        <v>60</v>
      </c>
      <c r="D175" s="18"/>
      <c r="E175" s="17"/>
    </row>
    <row r="176" spans="1:5" x14ac:dyDescent="0.2">
      <c r="A176" s="16" t="s">
        <v>178</v>
      </c>
      <c r="B176" s="16"/>
      <c r="C176" s="17"/>
      <c r="D176" s="18"/>
      <c r="E176" s="17"/>
    </row>
    <row r="177" spans="1:5" x14ac:dyDescent="0.2">
      <c r="A177" s="16" t="s">
        <v>179</v>
      </c>
      <c r="B177" s="16" t="s">
        <v>180</v>
      </c>
      <c r="C177" s="17">
        <v>1080</v>
      </c>
      <c r="D177" s="18"/>
      <c r="E177" s="17"/>
    </row>
    <row r="178" spans="1:5" x14ac:dyDescent="0.2">
      <c r="A178" s="16" t="s">
        <v>181</v>
      </c>
      <c r="B178" s="16"/>
      <c r="C178" s="17"/>
      <c r="D178" s="18"/>
      <c r="E178" s="17"/>
    </row>
    <row r="179" spans="1:5" x14ac:dyDescent="0.2">
      <c r="A179" s="16" t="s">
        <v>182</v>
      </c>
      <c r="B179" s="16" t="s">
        <v>25</v>
      </c>
      <c r="C179" s="17">
        <v>195</v>
      </c>
      <c r="D179" s="18"/>
      <c r="E179" s="17"/>
    </row>
    <row r="180" spans="1:5" x14ac:dyDescent="0.2">
      <c r="A180" s="16" t="s">
        <v>183</v>
      </c>
      <c r="B180" s="16"/>
      <c r="C180" s="17"/>
      <c r="D180" s="18"/>
      <c r="E180" s="17"/>
    </row>
    <row r="181" spans="1:5" x14ac:dyDescent="0.2">
      <c r="A181" s="16" t="s">
        <v>184</v>
      </c>
      <c r="B181" s="16"/>
      <c r="C181" s="17"/>
      <c r="D181" s="18"/>
      <c r="E181" s="17"/>
    </row>
    <row r="182" spans="1:5" x14ac:dyDescent="0.2">
      <c r="A182" s="16" t="s">
        <v>185</v>
      </c>
      <c r="B182" s="16"/>
      <c r="C182" s="17"/>
      <c r="D182" s="18"/>
      <c r="E182" s="17"/>
    </row>
    <row r="183" spans="1:5" x14ac:dyDescent="0.2">
      <c r="A183" s="16" t="s">
        <v>186</v>
      </c>
      <c r="B183" s="16" t="s">
        <v>47</v>
      </c>
      <c r="C183" s="17">
        <v>5000</v>
      </c>
      <c r="D183" s="18"/>
      <c r="E183" s="17"/>
    </row>
    <row r="184" spans="1:5" x14ac:dyDescent="0.2">
      <c r="A184" s="16" t="s">
        <v>187</v>
      </c>
      <c r="B184" s="16" t="s">
        <v>47</v>
      </c>
      <c r="C184" s="17">
        <v>2100</v>
      </c>
      <c r="D184" s="18"/>
      <c r="E184" s="17"/>
    </row>
    <row r="185" spans="1:5" x14ac:dyDescent="0.2">
      <c r="A185" s="16" t="s">
        <v>188</v>
      </c>
      <c r="B185" s="16" t="s">
        <v>47</v>
      </c>
      <c r="C185" s="17">
        <v>1</v>
      </c>
      <c r="D185" s="18"/>
      <c r="E185" s="17"/>
    </row>
    <row r="186" spans="1:5" x14ac:dyDescent="0.2">
      <c r="A186" s="16" t="s">
        <v>189</v>
      </c>
      <c r="B186" s="16"/>
      <c r="C186" s="17"/>
      <c r="D186" s="18"/>
      <c r="E186" s="17"/>
    </row>
    <row r="187" spans="1:5" x14ac:dyDescent="0.2">
      <c r="A187" s="16" t="s">
        <v>190</v>
      </c>
      <c r="B187" s="16"/>
      <c r="C187" s="17"/>
      <c r="D187" s="18"/>
      <c r="E187" s="17"/>
    </row>
    <row r="188" spans="1:5" x14ac:dyDescent="0.2">
      <c r="A188" s="16" t="s">
        <v>191</v>
      </c>
      <c r="B188" s="16" t="s">
        <v>47</v>
      </c>
      <c r="C188" s="17">
        <v>4900</v>
      </c>
      <c r="D188" s="18"/>
      <c r="E188" s="17"/>
    </row>
    <row r="189" spans="1:5" x14ac:dyDescent="0.2">
      <c r="A189" s="16" t="s">
        <v>192</v>
      </c>
      <c r="B189" s="16"/>
      <c r="C189" s="17"/>
      <c r="D189" s="18"/>
      <c r="E189" s="17"/>
    </row>
    <row r="190" spans="1:5" x14ac:dyDescent="0.2">
      <c r="A190" s="16" t="s">
        <v>193</v>
      </c>
      <c r="B190" s="16"/>
      <c r="C190" s="17"/>
      <c r="D190" s="18"/>
      <c r="E190" s="17"/>
    </row>
    <row r="191" spans="1:5" x14ac:dyDescent="0.2">
      <c r="A191" s="16" t="s">
        <v>194</v>
      </c>
      <c r="B191" s="16"/>
      <c r="C191" s="17"/>
      <c r="D191" s="18"/>
      <c r="E191" s="17"/>
    </row>
    <row r="192" spans="1:5" x14ac:dyDescent="0.2">
      <c r="A192" s="16" t="s">
        <v>195</v>
      </c>
      <c r="B192" s="16" t="s">
        <v>72</v>
      </c>
      <c r="C192" s="17">
        <f>1350*0.07*2500/1000</f>
        <v>236.25000000000003</v>
      </c>
      <c r="D192" s="18"/>
      <c r="E192" s="17"/>
    </row>
    <row r="193" spans="1:5" x14ac:dyDescent="0.2">
      <c r="A193" s="16" t="s">
        <v>196</v>
      </c>
      <c r="B193" s="16" t="s">
        <v>72</v>
      </c>
      <c r="C193" s="17">
        <f>1350*0.03*2500/1000</f>
        <v>101.25</v>
      </c>
      <c r="D193" s="18"/>
      <c r="E193" s="17"/>
    </row>
    <row r="194" spans="1:5" x14ac:dyDescent="0.2">
      <c r="A194" s="16" t="s">
        <v>197</v>
      </c>
      <c r="B194" s="16"/>
      <c r="C194" s="17"/>
      <c r="D194" s="18"/>
      <c r="E194" s="17"/>
    </row>
    <row r="195" spans="1:5" x14ac:dyDescent="0.2">
      <c r="A195" s="16" t="s">
        <v>198</v>
      </c>
      <c r="B195" s="16"/>
      <c r="C195" s="17"/>
      <c r="D195" s="18"/>
      <c r="E195" s="17"/>
    </row>
    <row r="196" spans="1:5" x14ac:dyDescent="0.2">
      <c r="A196" s="16" t="s">
        <v>199</v>
      </c>
      <c r="B196" s="16"/>
      <c r="C196" s="17"/>
      <c r="D196" s="18"/>
      <c r="E196" s="17"/>
    </row>
    <row r="197" spans="1:5" x14ac:dyDescent="0.2">
      <c r="A197" s="16" t="s">
        <v>200</v>
      </c>
      <c r="B197" s="16"/>
      <c r="C197" s="17"/>
      <c r="D197" s="18"/>
      <c r="E197" s="17"/>
    </row>
    <row r="198" spans="1:5" x14ac:dyDescent="0.2">
      <c r="A198" s="16" t="s">
        <v>201</v>
      </c>
      <c r="B198" s="16"/>
      <c r="C198" s="17"/>
      <c r="D198" s="18"/>
      <c r="E198" s="17"/>
    </row>
    <row r="199" spans="1:5" x14ac:dyDescent="0.2">
      <c r="A199" s="16" t="s">
        <v>202</v>
      </c>
      <c r="B199" s="16" t="s">
        <v>47</v>
      </c>
      <c r="C199" s="17">
        <v>2100</v>
      </c>
      <c r="D199" s="18"/>
      <c r="E199" s="17"/>
    </row>
    <row r="200" spans="1:5" x14ac:dyDescent="0.2">
      <c r="A200" s="16" t="s">
        <v>203</v>
      </c>
      <c r="B200" s="16"/>
      <c r="C200" s="17"/>
      <c r="D200" s="18"/>
      <c r="E200" s="17"/>
    </row>
    <row r="201" spans="1:5" x14ac:dyDescent="0.2">
      <c r="A201" s="16" t="s">
        <v>204</v>
      </c>
      <c r="B201" s="16"/>
      <c r="C201" s="17"/>
      <c r="D201" s="18"/>
      <c r="E201" s="17"/>
    </row>
    <row r="202" spans="1:5" x14ac:dyDescent="0.2">
      <c r="A202" s="16" t="s">
        <v>205</v>
      </c>
      <c r="B202" s="16" t="s">
        <v>34</v>
      </c>
      <c r="C202" s="17">
        <v>49</v>
      </c>
      <c r="D202" s="18"/>
      <c r="E202" s="17"/>
    </row>
    <row r="203" spans="1:5" x14ac:dyDescent="0.2">
      <c r="A203" s="21" t="s">
        <v>206</v>
      </c>
      <c r="B203" s="21"/>
      <c r="C203" s="21"/>
      <c r="D203" s="21"/>
      <c r="E203" s="21"/>
    </row>
    <row r="204" spans="1:5" x14ac:dyDescent="0.2">
      <c r="A204" s="21" t="s">
        <v>207</v>
      </c>
      <c r="B204" s="21" t="s">
        <v>21</v>
      </c>
      <c r="C204" s="21">
        <v>115</v>
      </c>
      <c r="D204" s="22"/>
      <c r="E204" s="23"/>
    </row>
    <row r="205" spans="1:5" x14ac:dyDescent="0.2">
      <c r="A205" s="16" t="s">
        <v>208</v>
      </c>
      <c r="B205" s="16"/>
      <c r="C205" s="17"/>
      <c r="D205" s="18"/>
      <c r="E205" s="17"/>
    </row>
    <row r="206" spans="1:5" x14ac:dyDescent="0.2">
      <c r="A206" s="16" t="s">
        <v>209</v>
      </c>
      <c r="B206" s="16" t="s">
        <v>34</v>
      </c>
      <c r="C206" s="17">
        <v>1</v>
      </c>
      <c r="D206" s="18"/>
      <c r="E206" s="17"/>
    </row>
    <row r="207" spans="1:5" x14ac:dyDescent="0.2">
      <c r="A207" s="16" t="s">
        <v>210</v>
      </c>
      <c r="B207" s="16" t="s">
        <v>34</v>
      </c>
      <c r="C207" s="17">
        <v>20</v>
      </c>
      <c r="D207" s="18"/>
      <c r="E207" s="17"/>
    </row>
    <row r="208" spans="1:5" x14ac:dyDescent="0.2">
      <c r="A208" s="16" t="s">
        <v>211</v>
      </c>
      <c r="B208" s="16"/>
      <c r="C208" s="17"/>
      <c r="D208" s="18"/>
      <c r="E208" s="17"/>
    </row>
    <row r="209" spans="1:5" x14ac:dyDescent="0.2">
      <c r="A209" s="16" t="s">
        <v>212</v>
      </c>
      <c r="B209" s="16" t="s">
        <v>34</v>
      </c>
      <c r="C209" s="17">
        <v>30</v>
      </c>
      <c r="D209" s="18"/>
      <c r="E209" s="17"/>
    </row>
    <row r="210" spans="1:5" x14ac:dyDescent="0.2">
      <c r="A210" s="16" t="s">
        <v>213</v>
      </c>
      <c r="B210" s="16"/>
      <c r="C210" s="17"/>
      <c r="D210" s="18"/>
      <c r="E210" s="17"/>
    </row>
    <row r="211" spans="1:5" x14ac:dyDescent="0.2">
      <c r="A211" s="16" t="s">
        <v>214</v>
      </c>
      <c r="B211" s="16" t="s">
        <v>25</v>
      </c>
      <c r="C211" s="17">
        <v>30.01</v>
      </c>
      <c r="D211" s="18"/>
      <c r="E211" s="17"/>
    </row>
    <row r="212" spans="1:5" x14ac:dyDescent="0.2">
      <c r="A212" s="16" t="s">
        <v>215</v>
      </c>
      <c r="B212" s="16" t="s">
        <v>25</v>
      </c>
      <c r="C212" s="17">
        <f>2.37</f>
        <v>2.37</v>
      </c>
      <c r="D212" s="18"/>
      <c r="E212" s="17"/>
    </row>
    <row r="213" spans="1:5" x14ac:dyDescent="0.2">
      <c r="A213" s="16" t="s">
        <v>216</v>
      </c>
      <c r="B213" s="16" t="s">
        <v>47</v>
      </c>
      <c r="C213" s="17">
        <f>3*0.125</f>
        <v>0.375</v>
      </c>
      <c r="D213" s="18"/>
      <c r="E213" s="17"/>
    </row>
    <row r="214" spans="1:5" x14ac:dyDescent="0.2">
      <c r="A214" s="16" t="s">
        <v>217</v>
      </c>
      <c r="B214" s="16" t="s">
        <v>47</v>
      </c>
      <c r="C214" s="17">
        <f>75*1.279</f>
        <v>95.924999999999997</v>
      </c>
      <c r="D214" s="18"/>
      <c r="E214" s="17"/>
    </row>
    <row r="215" spans="1:5" x14ac:dyDescent="0.2">
      <c r="A215" s="16" t="s">
        <v>218</v>
      </c>
      <c r="B215" s="16"/>
      <c r="C215" s="17"/>
      <c r="D215" s="18"/>
      <c r="E215" s="17"/>
    </row>
    <row r="216" spans="1:5" x14ac:dyDescent="0.2">
      <c r="A216" s="16" t="s">
        <v>219</v>
      </c>
      <c r="B216" s="16"/>
      <c r="C216" s="17"/>
      <c r="D216" s="18"/>
      <c r="E216" s="17"/>
    </row>
    <row r="217" spans="1:5" x14ac:dyDescent="0.2">
      <c r="A217" s="16" t="s">
        <v>220</v>
      </c>
      <c r="B217" s="16" t="s">
        <v>34</v>
      </c>
      <c r="C217" s="17">
        <v>107</v>
      </c>
      <c r="D217" s="18"/>
      <c r="E217" s="17"/>
    </row>
    <row r="218" spans="1:5" x14ac:dyDescent="0.2">
      <c r="A218" s="16" t="s">
        <v>221</v>
      </c>
      <c r="B218" s="16"/>
      <c r="C218" s="17"/>
      <c r="D218" s="18"/>
      <c r="E218" s="17"/>
    </row>
    <row r="219" spans="1:5" x14ac:dyDescent="0.2">
      <c r="A219" s="16" t="s">
        <v>222</v>
      </c>
      <c r="B219" s="16" t="s">
        <v>34</v>
      </c>
      <c r="C219" s="17">
        <v>35</v>
      </c>
      <c r="D219" s="18"/>
      <c r="E219" s="17"/>
    </row>
    <row r="220" spans="1:5" x14ac:dyDescent="0.2">
      <c r="A220" s="16" t="s">
        <v>223</v>
      </c>
      <c r="B220" s="16"/>
      <c r="C220" s="17"/>
      <c r="D220" s="18"/>
      <c r="E220" s="17"/>
    </row>
    <row r="221" spans="1:5" x14ac:dyDescent="0.2">
      <c r="A221" s="16" t="s">
        <v>224</v>
      </c>
      <c r="B221" s="16" t="s">
        <v>25</v>
      </c>
      <c r="C221" s="16">
        <v>2140</v>
      </c>
      <c r="D221" s="18"/>
      <c r="E221" s="17"/>
    </row>
    <row r="222" spans="1:5" x14ac:dyDescent="0.2">
      <c r="A222" s="16" t="s">
        <v>225</v>
      </c>
      <c r="B222" s="16" t="s">
        <v>25</v>
      </c>
      <c r="C222" s="16">
        <v>2140</v>
      </c>
      <c r="D222" s="18"/>
      <c r="E222" s="17"/>
    </row>
    <row r="223" spans="1:5" x14ac:dyDescent="0.2">
      <c r="A223" s="16" t="s">
        <v>226</v>
      </c>
      <c r="B223" s="16"/>
      <c r="C223" s="17"/>
      <c r="D223" s="18"/>
      <c r="E223" s="17"/>
    </row>
    <row r="224" spans="1:5" x14ac:dyDescent="0.2">
      <c r="A224" s="16" t="s">
        <v>227</v>
      </c>
      <c r="B224" s="16" t="s">
        <v>34</v>
      </c>
      <c r="C224" s="17">
        <v>4</v>
      </c>
      <c r="D224" s="18"/>
      <c r="E224" s="17"/>
    </row>
    <row r="225" spans="1:5" x14ac:dyDescent="0.2">
      <c r="A225" s="16" t="s">
        <v>228</v>
      </c>
      <c r="B225" s="16" t="s">
        <v>34</v>
      </c>
      <c r="C225" s="17">
        <v>107</v>
      </c>
      <c r="D225" s="18"/>
      <c r="E225" s="17"/>
    </row>
    <row r="226" spans="1:5" x14ac:dyDescent="0.2">
      <c r="A226" s="16" t="s">
        <v>229</v>
      </c>
      <c r="B226" s="16" t="s">
        <v>34</v>
      </c>
      <c r="C226" s="17">
        <v>5</v>
      </c>
      <c r="D226" s="18"/>
      <c r="E226" s="17"/>
    </row>
    <row r="227" spans="1:5" x14ac:dyDescent="0.2">
      <c r="A227" s="16" t="s">
        <v>230</v>
      </c>
      <c r="B227" s="16" t="s">
        <v>34</v>
      </c>
      <c r="C227" s="17">
        <v>1</v>
      </c>
      <c r="D227" s="18"/>
      <c r="E227" s="17"/>
    </row>
    <row r="228" spans="1:5" x14ac:dyDescent="0.2">
      <c r="A228" s="16" t="s">
        <v>231</v>
      </c>
      <c r="B228" s="16"/>
      <c r="C228" s="17"/>
      <c r="D228" s="18"/>
      <c r="E228" s="17"/>
    </row>
    <row r="229" spans="1:5" x14ac:dyDescent="0.2">
      <c r="A229" s="16" t="s">
        <v>232</v>
      </c>
      <c r="B229" s="16" t="s">
        <v>34</v>
      </c>
      <c r="C229" s="17">
        <v>1</v>
      </c>
      <c r="D229" s="18"/>
      <c r="E229" s="17"/>
    </row>
    <row r="230" spans="1:5" x14ac:dyDescent="0.2">
      <c r="A230" s="16" t="s">
        <v>233</v>
      </c>
      <c r="B230" s="16" t="s">
        <v>34</v>
      </c>
      <c r="C230" s="17">
        <v>1</v>
      </c>
      <c r="D230" s="18"/>
      <c r="E230" s="17"/>
    </row>
    <row r="231" spans="1:5" x14ac:dyDescent="0.2">
      <c r="A231" s="16" t="s">
        <v>234</v>
      </c>
      <c r="B231" s="16"/>
      <c r="C231" s="17"/>
      <c r="D231" s="18"/>
      <c r="E231" s="17"/>
    </row>
    <row r="232" spans="1:5" x14ac:dyDescent="0.2">
      <c r="A232" s="16" t="s">
        <v>235</v>
      </c>
      <c r="B232" s="16" t="s">
        <v>114</v>
      </c>
      <c r="C232" s="17">
        <v>1</v>
      </c>
      <c r="D232" s="18"/>
      <c r="E232" s="17"/>
    </row>
    <row r="233" spans="1:5" x14ac:dyDescent="0.2">
      <c r="A233" s="16" t="s">
        <v>236</v>
      </c>
      <c r="B233" s="16" t="s">
        <v>114</v>
      </c>
      <c r="C233" s="17">
        <v>1</v>
      </c>
      <c r="D233" s="18"/>
      <c r="E233" s="17"/>
    </row>
    <row r="234" spans="1:5" x14ac:dyDescent="0.2">
      <c r="A234" s="16" t="s">
        <v>237</v>
      </c>
      <c r="B234" s="16" t="s">
        <v>114</v>
      </c>
      <c r="C234" s="17">
        <v>1</v>
      </c>
      <c r="D234" s="18"/>
      <c r="E234" s="17"/>
    </row>
    <row r="235" spans="1:5" x14ac:dyDescent="0.2">
      <c r="A235" s="16" t="s">
        <v>238</v>
      </c>
      <c r="B235" s="16"/>
      <c r="C235" s="17"/>
      <c r="D235" s="18"/>
      <c r="E235" s="17"/>
    </row>
    <row r="236" spans="1:5" x14ac:dyDescent="0.2">
      <c r="A236" s="16" t="s">
        <v>239</v>
      </c>
      <c r="B236" s="16"/>
      <c r="C236" s="17"/>
      <c r="D236" s="18"/>
      <c r="E236" s="17"/>
    </row>
    <row r="237" spans="1:5" x14ac:dyDescent="0.2">
      <c r="A237" s="16" t="s">
        <v>240</v>
      </c>
      <c r="B237" s="16" t="s">
        <v>241</v>
      </c>
      <c r="C237" s="17">
        <v>40</v>
      </c>
      <c r="D237" s="18"/>
      <c r="E237" s="17"/>
    </row>
    <row r="238" spans="1:5" x14ac:dyDescent="0.2">
      <c r="A238" s="16" t="s">
        <v>242</v>
      </c>
      <c r="B238" s="16" t="s">
        <v>241</v>
      </c>
      <c r="C238" s="17">
        <v>40</v>
      </c>
      <c r="D238" s="18"/>
      <c r="E238" s="17"/>
    </row>
    <row r="239" spans="1:5" x14ac:dyDescent="0.2">
      <c r="A239" s="16" t="s">
        <v>243</v>
      </c>
      <c r="B239" s="16"/>
      <c r="C239" s="17"/>
      <c r="D239" s="18"/>
      <c r="E239" s="17"/>
    </row>
    <row r="240" spans="1:5" x14ac:dyDescent="0.2">
      <c r="A240" s="16" t="s">
        <v>244</v>
      </c>
      <c r="B240" s="16" t="s">
        <v>241</v>
      </c>
      <c r="C240" s="17">
        <v>49</v>
      </c>
      <c r="D240" s="18"/>
      <c r="E240" s="17"/>
    </row>
    <row r="241" spans="1:5" x14ac:dyDescent="0.2">
      <c r="A241" s="16" t="s">
        <v>245</v>
      </c>
      <c r="B241" s="16" t="s">
        <v>241</v>
      </c>
      <c r="C241" s="17">
        <v>49</v>
      </c>
      <c r="D241" s="18"/>
      <c r="E241" s="17"/>
    </row>
    <row r="242" spans="1:5" x14ac:dyDescent="0.2">
      <c r="A242" s="16" t="s">
        <v>246</v>
      </c>
      <c r="B242" s="16" t="s">
        <v>241</v>
      </c>
      <c r="C242" s="17">
        <v>49</v>
      </c>
      <c r="D242" s="18"/>
      <c r="E242" s="17"/>
    </row>
    <row r="243" spans="1:5" x14ac:dyDescent="0.2">
      <c r="A243" s="16" t="s">
        <v>247</v>
      </c>
      <c r="B243" s="16"/>
      <c r="C243" s="17"/>
      <c r="D243" s="18"/>
      <c r="E243" s="17"/>
    </row>
    <row r="244" spans="1:5" x14ac:dyDescent="0.2">
      <c r="A244" s="16" t="s">
        <v>248</v>
      </c>
      <c r="B244" s="16"/>
      <c r="C244" s="17"/>
      <c r="D244" s="18"/>
      <c r="E244" s="17"/>
    </row>
    <row r="245" spans="1:5" x14ac:dyDescent="0.2">
      <c r="A245" s="16" t="s">
        <v>249</v>
      </c>
      <c r="B245" s="16" t="s">
        <v>114</v>
      </c>
      <c r="C245" s="17">
        <v>1</v>
      </c>
      <c r="D245" s="18"/>
      <c r="E245" s="17"/>
    </row>
    <row r="246" spans="1:5" x14ac:dyDescent="0.2">
      <c r="A246" s="16" t="s">
        <v>250</v>
      </c>
      <c r="B246" s="16" t="s">
        <v>114</v>
      </c>
      <c r="C246" s="17">
        <v>1</v>
      </c>
      <c r="D246" s="18"/>
      <c r="E246" s="17"/>
    </row>
    <row r="247" spans="1:5" x14ac:dyDescent="0.2">
      <c r="A247" s="16" t="s">
        <v>251</v>
      </c>
      <c r="B247" s="16" t="s">
        <v>114</v>
      </c>
      <c r="C247" s="17">
        <v>1</v>
      </c>
      <c r="D247" s="18"/>
      <c r="E247" s="17"/>
    </row>
    <row r="248" spans="1:5" x14ac:dyDescent="0.2">
      <c r="A248" s="16" t="s">
        <v>252</v>
      </c>
      <c r="B248" s="16" t="s">
        <v>114</v>
      </c>
      <c r="C248" s="17">
        <v>1</v>
      </c>
      <c r="D248" s="18"/>
      <c r="E248" s="17"/>
    </row>
    <row r="249" spans="1:5" x14ac:dyDescent="0.2">
      <c r="A249" s="16" t="s">
        <v>253</v>
      </c>
      <c r="B249" s="16" t="s">
        <v>114</v>
      </c>
      <c r="C249" s="17">
        <v>1</v>
      </c>
      <c r="D249" s="18"/>
      <c r="E249" s="17"/>
    </row>
    <row r="250" spans="1:5" x14ac:dyDescent="0.2">
      <c r="A250" s="16" t="s">
        <v>254</v>
      </c>
      <c r="B250" s="16" t="s">
        <v>114</v>
      </c>
      <c r="C250" s="17">
        <v>1</v>
      </c>
      <c r="D250" s="18"/>
      <c r="E250" s="17"/>
    </row>
    <row r="251" spans="1:5" x14ac:dyDescent="0.2">
      <c r="A251" s="16" t="s">
        <v>255</v>
      </c>
      <c r="B251" s="16" t="s">
        <v>114</v>
      </c>
      <c r="C251" s="17">
        <v>1</v>
      </c>
      <c r="D251" s="18"/>
      <c r="E251" s="17"/>
    </row>
    <row r="252" spans="1:5" x14ac:dyDescent="0.2">
      <c r="A252" s="16" t="s">
        <v>256</v>
      </c>
      <c r="B252" s="16"/>
      <c r="C252" s="17"/>
      <c r="D252" s="18"/>
      <c r="E252" s="17"/>
    </row>
    <row r="253" spans="1:5" x14ac:dyDescent="0.2">
      <c r="A253" s="16" t="s">
        <v>257</v>
      </c>
      <c r="B253" s="16" t="s">
        <v>114</v>
      </c>
      <c r="C253" s="17">
        <v>1</v>
      </c>
      <c r="D253" s="18"/>
      <c r="E253" s="17"/>
    </row>
    <row r="254" spans="1:5" x14ac:dyDescent="0.2">
      <c r="A254" s="16" t="s">
        <v>258</v>
      </c>
      <c r="B254" s="16" t="s">
        <v>34</v>
      </c>
      <c r="C254" s="17">
        <v>320</v>
      </c>
      <c r="D254" s="18"/>
      <c r="E254" s="17"/>
    </row>
    <row r="255" spans="1:5" x14ac:dyDescent="0.2">
      <c r="A255" s="16" t="s">
        <v>259</v>
      </c>
      <c r="B255" s="16" t="s">
        <v>114</v>
      </c>
      <c r="C255" s="17">
        <v>1</v>
      </c>
      <c r="D255" s="18"/>
      <c r="E255" s="17"/>
    </row>
    <row r="256" spans="1:5" x14ac:dyDescent="0.2">
      <c r="A256" s="16" t="s">
        <v>260</v>
      </c>
      <c r="B256" s="16" t="s">
        <v>114</v>
      </c>
      <c r="C256" s="17">
        <v>1</v>
      </c>
      <c r="D256" s="18"/>
      <c r="E256" s="17"/>
    </row>
    <row r="257" spans="1:5" x14ac:dyDescent="0.2">
      <c r="A257" s="16" t="s">
        <v>261</v>
      </c>
      <c r="B257" s="16"/>
      <c r="C257" s="17"/>
      <c r="D257" s="18"/>
      <c r="E257" s="17"/>
    </row>
    <row r="258" spans="1:5" x14ac:dyDescent="0.2">
      <c r="A258" s="16" t="s">
        <v>262</v>
      </c>
      <c r="B258" s="16" t="s">
        <v>114</v>
      </c>
      <c r="C258" s="17">
        <v>1</v>
      </c>
      <c r="D258" s="18"/>
      <c r="E258" s="17"/>
    </row>
    <row r="259" spans="1:5" x14ac:dyDescent="0.2">
      <c r="A259" s="16" t="s">
        <v>263</v>
      </c>
      <c r="B259" s="16" t="s">
        <v>114</v>
      </c>
      <c r="C259" s="17">
        <v>1</v>
      </c>
      <c r="D259" s="18"/>
      <c r="E259" s="17"/>
    </row>
    <row r="260" spans="1:5" x14ac:dyDescent="0.2">
      <c r="A260" s="16" t="s">
        <v>264</v>
      </c>
      <c r="B260" s="16"/>
      <c r="C260" s="17"/>
      <c r="D260" s="18"/>
      <c r="E260" s="17"/>
    </row>
    <row r="261" spans="1:5" x14ac:dyDescent="0.2">
      <c r="A261" s="16" t="s">
        <v>265</v>
      </c>
      <c r="B261" s="16" t="s">
        <v>114</v>
      </c>
      <c r="C261" s="17">
        <v>1</v>
      </c>
      <c r="D261" s="18"/>
      <c r="E261" s="17"/>
    </row>
    <row r="262" spans="1:5" x14ac:dyDescent="0.2">
      <c r="A262" s="16" t="s">
        <v>266</v>
      </c>
      <c r="B262" s="16" t="s">
        <v>34</v>
      </c>
      <c r="C262" s="17">
        <v>3</v>
      </c>
      <c r="D262" s="18"/>
      <c r="E262" s="17"/>
    </row>
    <row r="263" spans="1:5" x14ac:dyDescent="0.2">
      <c r="A263" s="16" t="s">
        <v>267</v>
      </c>
      <c r="B263" s="16" t="s">
        <v>114</v>
      </c>
      <c r="C263" s="17">
        <v>1</v>
      </c>
      <c r="D263" s="18"/>
      <c r="E263" s="17"/>
    </row>
    <row r="264" spans="1:5" x14ac:dyDescent="0.2">
      <c r="A264" s="16" t="s">
        <v>268</v>
      </c>
      <c r="B264" s="16" t="s">
        <v>114</v>
      </c>
      <c r="C264" s="17">
        <v>1</v>
      </c>
      <c r="D264" s="18"/>
      <c r="E264" s="17"/>
    </row>
    <row r="265" spans="1:5" x14ac:dyDescent="0.2">
      <c r="A265" s="16" t="s">
        <v>269</v>
      </c>
      <c r="B265" s="16" t="s">
        <v>114</v>
      </c>
      <c r="C265" s="17">
        <v>1</v>
      </c>
      <c r="D265" s="18"/>
      <c r="E265" s="17"/>
    </row>
    <row r="266" spans="1:5" x14ac:dyDescent="0.2">
      <c r="A266" s="16" t="s">
        <v>270</v>
      </c>
      <c r="B266" s="16" t="s">
        <v>114</v>
      </c>
      <c r="C266" s="17">
        <v>1</v>
      </c>
      <c r="D266" s="18"/>
      <c r="E266" s="17"/>
    </row>
    <row r="267" spans="1:5" x14ac:dyDescent="0.2">
      <c r="A267" s="16" t="s">
        <v>271</v>
      </c>
      <c r="B267" s="16"/>
      <c r="C267" s="17"/>
      <c r="D267" s="18"/>
      <c r="E267" s="17"/>
    </row>
    <row r="268" spans="1:5" x14ac:dyDescent="0.2">
      <c r="A268" s="16" t="s">
        <v>272</v>
      </c>
      <c r="B268" s="16" t="s">
        <v>114</v>
      </c>
      <c r="C268" s="17">
        <v>1</v>
      </c>
      <c r="D268" s="18"/>
      <c r="E268" s="17"/>
    </row>
    <row r="269" spans="1:5" x14ac:dyDescent="0.2">
      <c r="A269" s="16" t="s">
        <v>273</v>
      </c>
      <c r="B269" s="16"/>
      <c r="C269" s="17"/>
      <c r="D269" s="18"/>
      <c r="E269" s="17"/>
    </row>
    <row r="270" spans="1:5" x14ac:dyDescent="0.2">
      <c r="A270" s="16" t="s">
        <v>274</v>
      </c>
      <c r="B270" s="16"/>
      <c r="C270" s="17"/>
      <c r="D270" s="18"/>
      <c r="E270" s="17"/>
    </row>
    <row r="271" spans="1:5" x14ac:dyDescent="0.2">
      <c r="A271" s="16" t="s">
        <v>275</v>
      </c>
      <c r="B271" s="16" t="s">
        <v>114</v>
      </c>
      <c r="C271" s="17">
        <v>1</v>
      </c>
      <c r="D271" s="18"/>
      <c r="E271" s="17"/>
    </row>
    <row r="272" spans="1:5" x14ac:dyDescent="0.2">
      <c r="A272" s="19"/>
      <c r="B272" s="19"/>
      <c r="C272" s="24"/>
      <c r="D272" s="18"/>
      <c r="E272" s="17"/>
    </row>
    <row r="273" spans="1:5" x14ac:dyDescent="0.2">
      <c r="A273" s="25" t="s">
        <v>276</v>
      </c>
      <c r="C273" s="26">
        <v>345000</v>
      </c>
      <c r="D273" s="18"/>
      <c r="E273" s="17"/>
    </row>
    <row r="274" spans="1:5" x14ac:dyDescent="0.2">
      <c r="A274" s="27" t="s">
        <v>277</v>
      </c>
      <c r="C274" s="28">
        <v>500000</v>
      </c>
      <c r="D274" s="18"/>
      <c r="E274" s="17"/>
    </row>
    <row r="275" spans="1:5" x14ac:dyDescent="0.2">
      <c r="E275" s="29" t="s">
        <v>278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fbf30-322b-40ed-bd2b-2342a9dc1d58" xsi:nil="true"/>
    <lcf76f155ced4ddcb4097134ff3c332f xmlns="8641d731-8d82-4025-94ac-f81355cd715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387A182EA97443B90A2BDFFA16B9B8" ma:contentTypeVersion="16" ma:contentTypeDescription="Een nieuw document maken." ma:contentTypeScope="" ma:versionID="140254658b1eaa11aad41d99be283f7b">
  <xsd:schema xmlns:xsd="http://www.w3.org/2001/XMLSchema" xmlns:xs="http://www.w3.org/2001/XMLSchema" xmlns:p="http://schemas.microsoft.com/office/2006/metadata/properties" xmlns:ns2="8641d731-8d82-4025-94ac-f81355cd7152" xmlns:ns3="746fbf30-322b-40ed-bd2b-2342a9dc1d58" targetNamespace="http://schemas.microsoft.com/office/2006/metadata/properties" ma:root="true" ma:fieldsID="952ba593066e89b2df400521c1aed1e2" ns2:_="" ns3:_="">
    <xsd:import namespace="8641d731-8d82-4025-94ac-f81355cd7152"/>
    <xsd:import namespace="746fbf30-322b-40ed-bd2b-2342a9dc1d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41d731-8d82-4025-94ac-f81355cd71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88b94e4-faf0-4286-a14b-6aee6575d8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fbf30-322b-40ed-bd2b-2342a9dc1d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88c787a-7046-42a0-954b-325867d18381}" ma:internalName="TaxCatchAll" ma:showField="CatchAllData" ma:web="746fbf30-322b-40ed-bd2b-2342a9dc1d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DC9F9B-7F91-4936-B4BF-46275A2AB5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4C450B-39D3-4DC0-847D-B2C79AFFF603}">
  <ds:schemaRefs>
    <ds:schemaRef ds:uri="http://purl.org/dc/terms/"/>
    <ds:schemaRef ds:uri="http://www.w3.org/XML/1998/namespace"/>
    <ds:schemaRef ds:uri="http://schemas.microsoft.com/office/2006/documentManagement/types"/>
    <ds:schemaRef ds:uri="579fe6ab-b74d-4b71-a792-725e0218a65a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60cd5ed3-f1e8-4373-9b17-c1fe34324b6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BC535C9-8EB0-431E-91BE-D82000E5BB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Hoev heden contract 18-2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Loek Waterreus</dc:creator>
  <cp:lastModifiedBy>Steven Bookelmann</cp:lastModifiedBy>
  <dcterms:created xsi:type="dcterms:W3CDTF">2026-02-18T10:51:20Z</dcterms:created>
  <dcterms:modified xsi:type="dcterms:W3CDTF">2026-02-19T09:54:32Z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0x0101002F387A182EA97443B90A2BDFFA16B9B8</vt:lpwstr>
  </property>
  <property fmtid="{D5CDD505-2E9C-101B-9397-08002B2CF9AE}" pid="3" name="MediaServiceImageTags">
    <vt:lpwstr/>
  </property>
  <property fmtid="{D5CDD505-2E9C-101B-9397-08002B2CF9AE}" pid="4" name="e39ed97c196f40ca8994d73dd80b64d00">
    <vt:lpwstr>Waterschap Rivierenland|d1732778-9e42-4ec7-9c76-7a14861f4695</vt:lpwstr>
  </property>
  <property fmtid="{D5CDD505-2E9C-101B-9397-08002B2CF9AE}" pid="5" name="_dlc_DocIdItemGuid">
    <vt:lpwstr>693e3b48-1be5-4c37-99ec-c00d6dc3cbdc</vt:lpwstr>
  </property>
  <property fmtid="{D5CDD505-2E9C-101B-9397-08002B2CF9AE}" pid="6" name="WSRL_Archiefvormer">
    <vt:lpwstr>1;#Waterschap Rivierenland|d1732778-9e42-4ec7-9c76-7a14861f4695</vt:lpwstr>
  </property>
  <property fmtid="{D5CDD505-2E9C-101B-9397-08002B2CF9AE}" pid="7" name="WSRL_Documentstatus">
    <vt:lpwstr/>
  </property>
  <property fmtid="{D5CDD505-2E9C-101B-9397-08002B2CF9AE}" pid="8" name="n3c4235fe90e4626a88beeb52e3431140">
    <vt:lpwstr/>
  </property>
</Properties>
</file>