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Regio Midden IJssel/Marktconsultatie/2e marktconsultatie 21 mei/Publicatie 22-05-2026/"/>
    </mc:Choice>
  </mc:AlternateContent>
  <xr:revisionPtr revIDLastSave="0" documentId="8_{A215A478-76DD-4E56-AB18-E74B638AE99E}" xr6:coauthVersionLast="47" xr6:coauthVersionMax="47" xr10:uidLastSave="{00000000-0000-0000-0000-000000000000}"/>
  <bookViews>
    <workbookView xWindow="-120" yWindow="-120" windowWidth="51840" windowHeight="21120" firstSheet="4" activeTab="4" xr2:uid="{18745B78-6D16-4A8C-BCE6-15E34CB6F2FE}"/>
  </bookViews>
  <sheets>
    <sheet name="Beschermd Verblijf Regulier" sheetId="12" r:id="rId1"/>
    <sheet name="Beschermd Verblijf Plus " sheetId="6" r:id="rId2"/>
    <sheet name="Beschermd Verblijf Uitstroomger" sheetId="7" r:id="rId3"/>
    <sheet name="Safehouse Variant A incl verbl." sheetId="1" r:id="rId4"/>
    <sheet name="Safehouse Variant A excl. verbl" sheetId="15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5" l="1"/>
  <c r="N46" i="15" s="1"/>
  <c r="N47" i="15" s="1"/>
  <c r="N48" i="15" s="1"/>
  <c r="N44" i="15"/>
  <c r="N43" i="15" s="1"/>
  <c r="I43" i="15"/>
  <c r="H43" i="15"/>
  <c r="I36" i="15" s="1"/>
  <c r="I35" i="15"/>
  <c r="H34" i="15"/>
  <c r="H35" i="15" s="1"/>
  <c r="B4" i="15"/>
  <c r="D4" i="15" s="1"/>
  <c r="H34" i="12"/>
  <c r="B9" i="12"/>
  <c r="D9" i="12" s="1"/>
  <c r="D10" i="12" s="1"/>
  <c r="I35" i="1"/>
  <c r="I43" i="1"/>
  <c r="H43" i="1"/>
  <c r="I36" i="1" s="1"/>
  <c r="I44" i="7"/>
  <c r="H44" i="7"/>
  <c r="I37" i="7"/>
  <c r="I44" i="6"/>
  <c r="H44" i="6"/>
  <c r="I37" i="6"/>
  <c r="I37" i="12"/>
  <c r="H44" i="12"/>
  <c r="I44" i="12"/>
  <c r="I36" i="7"/>
  <c r="I35" i="7"/>
  <c r="I34" i="7"/>
  <c r="I36" i="6"/>
  <c r="I35" i="6"/>
  <c r="I34" i="6"/>
  <c r="I35" i="12"/>
  <c r="H35" i="12" s="1"/>
  <c r="I34" i="12"/>
  <c r="B8" i="12"/>
  <c r="D8" i="12" s="1"/>
  <c r="B5" i="12"/>
  <c r="D5" i="12" s="1"/>
  <c r="B4" i="12"/>
  <c r="D4" i="12" s="1"/>
  <c r="D6" i="12" s="1"/>
  <c r="H34" i="1"/>
  <c r="H36" i="15" l="1"/>
  <c r="H37" i="15"/>
  <c r="N49" i="15"/>
  <c r="B5" i="15" s="1"/>
  <c r="D5" i="15" s="1"/>
  <c r="D6" i="15" s="1"/>
  <c r="H35" i="1"/>
  <c r="H36" i="1" s="1"/>
  <c r="H37" i="1" s="1"/>
  <c r="I36" i="12"/>
  <c r="H36" i="12"/>
  <c r="H35" i="7"/>
  <c r="H34" i="7"/>
  <c r="H35" i="6"/>
  <c r="H34" i="6"/>
  <c r="N45" i="1"/>
  <c r="N46" i="1" s="1"/>
  <c r="N44" i="1"/>
  <c r="N43" i="1" s="1"/>
  <c r="B4" i="1"/>
  <c r="D4" i="1" s="1"/>
  <c r="B9" i="7"/>
  <c r="D9" i="7" s="1"/>
  <c r="B8" i="7"/>
  <c r="D8" i="7" s="1"/>
  <c r="D10" i="7" s="1"/>
  <c r="B4" i="7"/>
  <c r="D4" i="7" s="1"/>
  <c r="B5" i="7"/>
  <c r="D5" i="7" s="1"/>
  <c r="B5" i="6"/>
  <c r="D5" i="6" s="1"/>
  <c r="B9" i="6"/>
  <c r="D9" i="6" s="1"/>
  <c r="B8" i="6"/>
  <c r="D8" i="6" s="1"/>
  <c r="B4" i="6"/>
  <c r="D4" i="6" s="1"/>
  <c r="H37" i="12" l="1"/>
  <c r="H38" i="12"/>
  <c r="H36" i="7"/>
  <c r="H37" i="7" s="1"/>
  <c r="H38" i="7" s="1"/>
  <c r="D6" i="6"/>
  <c r="D10" i="6"/>
  <c r="H36" i="6"/>
  <c r="H37" i="6" s="1"/>
  <c r="H38" i="6" s="1"/>
  <c r="N47" i="1"/>
  <c r="N48" i="1" s="1"/>
  <c r="N49" i="1" s="1"/>
  <c r="B5" i="1" s="1"/>
  <c r="D5" i="1" s="1"/>
  <c r="D6" i="1" s="1"/>
  <c r="D6" i="7"/>
</calcChain>
</file>

<file path=xl/sharedStrings.xml><?xml version="1.0" encoding="utf-8"?>
<sst xmlns="http://schemas.openxmlformats.org/spreadsheetml/2006/main" count="987" uniqueCount="121">
  <si>
    <t>Uurtarieven inzet</t>
  </si>
  <si>
    <t>Functiemix dagtarief</t>
  </si>
  <si>
    <t>Functiemix nachttarief - Wakker</t>
  </si>
  <si>
    <t>Functiemix Nachttarief - Slaapdienst</t>
  </si>
  <si>
    <t>Tarief Ambulant</t>
  </si>
  <si>
    <t>Tarief groep</t>
  </si>
  <si>
    <t>Aandeel</t>
  </si>
  <si>
    <t>Gewogen tarief</t>
  </si>
  <si>
    <t>Tarief Dag</t>
  </si>
  <si>
    <t>Tarief Nacht - Wakker</t>
  </si>
  <si>
    <t>Functie 1 GGZ FWG 35</t>
  </si>
  <si>
    <t>Functie 2 GHZ FWG 35</t>
  </si>
  <si>
    <t>Tarief Nacht - Slapend</t>
  </si>
  <si>
    <t>Functie 3 Social_Work Schaal 5</t>
  </si>
  <si>
    <t>Functie 4 GHZ FWG 40</t>
  </si>
  <si>
    <t>Tarief per etmaal</t>
  </si>
  <si>
    <t>Functie 5 Social_Work Schaal 6</t>
  </si>
  <si>
    <t>Verblijf - Slaapdienst</t>
  </si>
  <si>
    <t>Functie 6 GGZ FWG 45</t>
  </si>
  <si>
    <t>Kosten per bed per uur</t>
  </si>
  <si>
    <t>Aantal uur per dag</t>
  </si>
  <si>
    <t>Functie 7 GHZ FWG 45</t>
  </si>
  <si>
    <t>Totale zorgkosten per dag</t>
  </si>
  <si>
    <t>Functie 8 GGZ FWG 50</t>
  </si>
  <si>
    <t>Dagbesteding in verblijf per cliënt</t>
  </si>
  <si>
    <t>Nee</t>
  </si>
  <si>
    <t>Dagbesteding per dagdeel (€)</t>
  </si>
  <si>
    <t>Functie 9 GHZ FWG 50</t>
  </si>
  <si>
    <t>Deelname aan dagbesteding (%)</t>
  </si>
  <si>
    <t/>
  </si>
  <si>
    <t>Aantal dagdelen per week</t>
  </si>
  <si>
    <t>Functie 10 Social_Work Schaal 8</t>
  </si>
  <si>
    <t>Dagen verblijf per week</t>
  </si>
  <si>
    <t>Totaal per week per cliënt</t>
  </si>
  <si>
    <t>Functie 11 Social_Work Schaal 11</t>
  </si>
  <si>
    <t>Functie 11 GGZ FWG 30</t>
  </si>
  <si>
    <t>Totaal per etmaal per cliënt</t>
  </si>
  <si>
    <t>Kosten dagbesteding per cliënt per etmaal</t>
  </si>
  <si>
    <t>Functie 12</t>
  </si>
  <si>
    <t>Functie 12 GHZ FWG 30</t>
  </si>
  <si>
    <t>Ambulante behandeling/ begeleiding per cliënt</t>
  </si>
  <si>
    <t>Functie 13</t>
  </si>
  <si>
    <t>Functie 13 Social_Work Schaal 4</t>
  </si>
  <si>
    <t>Kosten per uur</t>
  </si>
  <si>
    <t>Deelname behandeling/ begeleiding (%)</t>
  </si>
  <si>
    <t>Totaal</t>
  </si>
  <si>
    <t>Aantal uren per week</t>
  </si>
  <si>
    <t>Combinatie van producten</t>
  </si>
  <si>
    <t>Bedrag in €</t>
  </si>
  <si>
    <t>Verhouding</t>
  </si>
  <si>
    <t>Slaapdienst</t>
  </si>
  <si>
    <t>Wakker dienst</t>
  </si>
  <si>
    <t>Kosten behandeling/ begeleiding per etmaal per cliënt</t>
  </si>
  <si>
    <t>Indexatie</t>
  </si>
  <si>
    <t>Vervoer per cliënt</t>
  </si>
  <si>
    <t>Totaal na indexatie</t>
  </si>
  <si>
    <t>Kosten per vervoersbeweging (heen en terug)</t>
  </si>
  <si>
    <t>Gebruik van Vervoer (%)</t>
  </si>
  <si>
    <t>Aantal dagen per week dat gebruik wordt gemaakt</t>
  </si>
  <si>
    <t>Percentage</t>
  </si>
  <si>
    <t>OVA voorlopig 2027</t>
  </si>
  <si>
    <t>CEP voorlopig 2027</t>
  </si>
  <si>
    <t>Kosten vervoer per etmaal per cliënt</t>
  </si>
  <si>
    <t>Voeding</t>
  </si>
  <si>
    <t>Ja</t>
  </si>
  <si>
    <t>Aangepaste kosten voeding</t>
  </si>
  <si>
    <t>Huisvesting en hotelmatige kosten</t>
  </si>
  <si>
    <t>Huisvestingskosten per etmaal</t>
  </si>
  <si>
    <t>Aantal bedden</t>
  </si>
  <si>
    <t>Totale verblijfskosten per etmaal</t>
  </si>
  <si>
    <t>Risicomarge</t>
  </si>
  <si>
    <t>Risicomarge per etmaal</t>
  </si>
  <si>
    <t>Totale verblijfskosten per etmaal incl. risicomarge</t>
  </si>
  <si>
    <t>Totale verblijfskosten per etmaal incl. risicomarge en leegstandcompensatie</t>
  </si>
  <si>
    <t>Bezetting</t>
  </si>
  <si>
    <t>Verblijf - Wakkere dienst</t>
  </si>
  <si>
    <t>Functiemix Nachttarief - Wakker</t>
  </si>
  <si>
    <t>Functie 11</t>
  </si>
  <si>
    <t>Functiemix Nachttarief - Telefonisch</t>
  </si>
  <si>
    <t>Functiemix Dagbesteding in dagdelen</t>
  </si>
  <si>
    <t>Tarief Nacht - Telefonisch</t>
  </si>
  <si>
    <t>Functie 2 GGZ FWG 40</t>
  </si>
  <si>
    <t>Functie 3 GGZ FWG 45</t>
  </si>
  <si>
    <t>Verblijf - Telefonische dienst</t>
  </si>
  <si>
    <t>Functie 4 GGZ FWG 50</t>
  </si>
  <si>
    <t>Functie 4 Social_Work Schaal 6</t>
  </si>
  <si>
    <t>Functie 5 Social_Work Schaal 5</t>
  </si>
  <si>
    <t>Functie 5 GGZ FWG 30</t>
  </si>
  <si>
    <t>Functie 5 Social_Work Schaal 7</t>
  </si>
  <si>
    <t>Functie 6 Social_Work Schaal 6</t>
  </si>
  <si>
    <t>Functie 6 Social_Work Schaal 4</t>
  </si>
  <si>
    <t>Functie 6</t>
  </si>
  <si>
    <t>Functie 7 Social_Work Schaal 7</t>
  </si>
  <si>
    <t>Functie 7 Social_Work Schaal 5</t>
  </si>
  <si>
    <t>Functie 7</t>
  </si>
  <si>
    <t>Functie 8 Social_Work Schaal 8</t>
  </si>
  <si>
    <t>Functie 8 Social_Work Schaal 6</t>
  </si>
  <si>
    <t>Functie 8</t>
  </si>
  <si>
    <t>Functie 9</t>
  </si>
  <si>
    <t>Functie 9 Social_Work Schaal 7</t>
  </si>
  <si>
    <t>Functie 10</t>
  </si>
  <si>
    <t>Berekening Telefoondienst</t>
  </si>
  <si>
    <t>Telefonische dienst</t>
  </si>
  <si>
    <t>Uitgangspunt</t>
  </si>
  <si>
    <t>2,4 maal per maand telefoon tussen 19:30u en 7u, 0,5 uur per keer + 4x 0,5 uur (2 uur incl. reistijd) voor op locatie zorg</t>
  </si>
  <si>
    <t>Tijd voor tijd</t>
  </si>
  <si>
    <t>Consignatiebonus</t>
  </si>
  <si>
    <t>Compensatie consignatiedienst</t>
  </si>
  <si>
    <t>ORT</t>
  </si>
  <si>
    <t>Alsof wakker</t>
  </si>
  <si>
    <t>Tijd</t>
  </si>
  <si>
    <t>per telefoontje een half uur</t>
  </si>
  <si>
    <t>Kosten telefoon</t>
  </si>
  <si>
    <t>Minimaal half uur per keer + ORT + Consignatiebonus</t>
  </si>
  <si>
    <t>Dagen per maand</t>
  </si>
  <si>
    <t>Kosten consignatiedienst per cliënt per uur</t>
  </si>
  <si>
    <t>Kosten per uur per contactmoment, excl ORT en Sonsignatiebonus</t>
  </si>
  <si>
    <t>Kosten per uur per contactmoment, incl ORT</t>
  </si>
  <si>
    <t>Kosten per uur per contactmoment, incl ORT en consignatiebonus</t>
  </si>
  <si>
    <t>Kosten per maand</t>
  </si>
  <si>
    <t>Kosten per etmaal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</si>
</sst>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* #,##0_ ;_ * \-#,##0_ ;_ * &quot;-&quot;??_ ;_ @_ "/>
    <numFmt numFmtId="166" formatCode="0.0%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rgb="FFFB9309"/>
      <name val="Avenir"/>
      <family val="2"/>
    </font>
    <font>
      <sz val="11"/>
      <name val="Arial"/>
      <family val="2"/>
    </font>
    <font>
      <b/>
      <sz val="11"/>
      <color rgb="FF01154D"/>
      <name val="Avenir"/>
      <family val="2"/>
    </font>
    <font>
      <sz val="11"/>
      <color rgb="FF01154D"/>
      <name val="Avenir"/>
      <family val="2"/>
    </font>
    <font>
      <b/>
      <sz val="11"/>
      <name val="Arial"/>
      <family val="2"/>
    </font>
    <font>
      <b/>
      <sz val="11"/>
      <color rgb="FFFB9309"/>
      <name val="Avenir"/>
      <family val="2"/>
    </font>
    <font>
      <b/>
      <sz val="11"/>
      <color rgb="FFFB9309"/>
      <name val="Arial"/>
      <family val="2"/>
    </font>
    <font>
      <sz val="11"/>
      <color theme="1"/>
      <name val="Arial"/>
      <family val="2"/>
    </font>
    <font>
      <b/>
      <sz val="11"/>
      <color theme="3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1154D"/>
        <bgColor rgb="FF01154D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01154D"/>
        <bgColor theme="0"/>
      </patternFill>
    </fill>
    <fill>
      <patternFill patternType="solid">
        <fgColor theme="2" tint="-0.14999847407452621"/>
        <bgColor theme="0"/>
      </patternFill>
    </fill>
    <fill>
      <patternFill patternType="solid">
        <fgColor rgb="FF01154D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3">
    <xf numFmtId="0" fontId="0" fillId="0" borderId="0" xfId="0"/>
    <xf numFmtId="44" fontId="5" fillId="0" borderId="9" xfId="0" applyNumberFormat="1" applyFont="1" applyBorder="1"/>
    <xf numFmtId="0" fontId="5" fillId="0" borderId="9" xfId="0" applyFont="1" applyBorder="1"/>
    <xf numFmtId="0" fontId="5" fillId="3" borderId="9" xfId="0" applyFont="1" applyFill="1" applyBorder="1" applyProtection="1">
      <protection locked="0"/>
    </xf>
    <xf numFmtId="165" fontId="5" fillId="0" borderId="9" xfId="0" applyNumberFormat="1" applyFont="1" applyBorder="1"/>
    <xf numFmtId="10" fontId="5" fillId="0" borderId="9" xfId="0" applyNumberFormat="1" applyFont="1" applyBorder="1"/>
    <xf numFmtId="44" fontId="4" fillId="0" borderId="9" xfId="0" applyNumberFormat="1" applyFont="1" applyBorder="1"/>
    <xf numFmtId="0" fontId="5" fillId="4" borderId="9" xfId="0" applyFont="1" applyFill="1" applyBorder="1" applyProtection="1">
      <protection locked="0"/>
    </xf>
    <xf numFmtId="9" fontId="5" fillId="3" borderId="9" xfId="0" applyNumberFormat="1" applyFont="1" applyFill="1" applyBorder="1" applyProtection="1">
      <protection locked="0"/>
    </xf>
    <xf numFmtId="9" fontId="5" fillId="0" borderId="9" xfId="0" applyNumberFormat="1" applyFont="1" applyBorder="1"/>
    <xf numFmtId="0" fontId="5" fillId="5" borderId="9" xfId="0" applyFont="1" applyFill="1" applyBorder="1"/>
    <xf numFmtId="44" fontId="5" fillId="5" borderId="9" xfId="0" applyNumberFormat="1" applyFont="1" applyFill="1" applyBorder="1"/>
    <xf numFmtId="44" fontId="5" fillId="3" borderId="9" xfId="0" applyNumberFormat="1" applyFont="1" applyFill="1" applyBorder="1" applyProtection="1">
      <protection locked="0"/>
    </xf>
    <xf numFmtId="10" fontId="5" fillId="3" borderId="9" xfId="0" applyNumberFormat="1" applyFont="1" applyFill="1" applyBorder="1" applyProtection="1">
      <protection locked="0"/>
    </xf>
    <xf numFmtId="44" fontId="7" fillId="2" borderId="11" xfId="0" applyNumberFormat="1" applyFont="1" applyFill="1" applyBorder="1"/>
    <xf numFmtId="0" fontId="0" fillId="0" borderId="0" xfId="0" applyAlignment="1">
      <alignment wrapText="1"/>
    </xf>
    <xf numFmtId="0" fontId="7" fillId="6" borderId="12" xfId="0" applyFont="1" applyFill="1" applyBorder="1"/>
    <xf numFmtId="0" fontId="7" fillId="6" borderId="3" xfId="0" applyFont="1" applyFill="1" applyBorder="1"/>
    <xf numFmtId="44" fontId="7" fillId="6" borderId="13" xfId="0" applyNumberFormat="1" applyFont="1" applyFill="1" applyBorder="1" applyAlignment="1">
      <alignment wrapText="1"/>
    </xf>
    <xf numFmtId="10" fontId="7" fillId="6" borderId="13" xfId="2" applyNumberFormat="1" applyFont="1" applyFill="1" applyBorder="1"/>
    <xf numFmtId="44" fontId="7" fillId="6" borderId="13" xfId="0" applyNumberFormat="1" applyFont="1" applyFill="1" applyBorder="1"/>
    <xf numFmtId="0" fontId="5" fillId="5" borderId="14" xfId="0" applyFont="1" applyFill="1" applyBorder="1"/>
    <xf numFmtId="44" fontId="5" fillId="5" borderId="14" xfId="0" applyNumberFormat="1" applyFont="1" applyFill="1" applyBorder="1" applyAlignment="1">
      <alignment wrapText="1"/>
    </xf>
    <xf numFmtId="10" fontId="5" fillId="5" borderId="14" xfId="2" applyNumberFormat="1" applyFont="1" applyFill="1" applyBorder="1"/>
    <xf numFmtId="0" fontId="5" fillId="0" borderId="14" xfId="0" applyFont="1" applyBorder="1" applyAlignment="1">
      <alignment horizontal="left"/>
    </xf>
    <xf numFmtId="44" fontId="5" fillId="5" borderId="14" xfId="0" applyNumberFormat="1" applyFont="1" applyFill="1" applyBorder="1"/>
    <xf numFmtId="10" fontId="5" fillId="7" borderId="14" xfId="2" applyNumberFormat="1" applyFont="1" applyFill="1" applyBorder="1"/>
    <xf numFmtId="164" fontId="5" fillId="5" borderId="14" xfId="0" applyNumberFormat="1" applyFont="1" applyFill="1" applyBorder="1"/>
    <xf numFmtId="0" fontId="8" fillId="8" borderId="14" xfId="0" applyFont="1" applyFill="1" applyBorder="1"/>
    <xf numFmtId="10" fontId="8" fillId="8" borderId="14" xfId="2" applyNumberFormat="1" applyFont="1" applyFill="1" applyBorder="1" applyAlignment="1"/>
    <xf numFmtId="44" fontId="8" fillId="8" borderId="14" xfId="0" applyNumberFormat="1" applyFont="1" applyFill="1" applyBorder="1"/>
    <xf numFmtId="0" fontId="4" fillId="0" borderId="14" xfId="0" applyFont="1" applyBorder="1" applyAlignment="1">
      <alignment horizontal="left"/>
    </xf>
    <xf numFmtId="0" fontId="0" fillId="0" borderId="14" xfId="0" applyBorder="1"/>
    <xf numFmtId="9" fontId="0" fillId="0" borderId="14" xfId="2" applyFont="1" applyBorder="1"/>
    <xf numFmtId="44" fontId="5" fillId="0" borderId="14" xfId="1" applyFont="1" applyBorder="1" applyAlignment="1">
      <alignment horizontal="left"/>
    </xf>
    <xf numFmtId="9" fontId="5" fillId="0" borderId="14" xfId="2" applyFont="1" applyBorder="1" applyAlignment="1">
      <alignment horizontal="left"/>
    </xf>
    <xf numFmtId="10" fontId="5" fillId="7" borderId="14" xfId="3" applyNumberFormat="1" applyFont="1" applyFill="1" applyBorder="1"/>
    <xf numFmtId="10" fontId="5" fillId="5" borderId="14" xfId="3" applyNumberFormat="1" applyFont="1" applyFill="1" applyBorder="1"/>
    <xf numFmtId="10" fontId="8" fillId="8" borderId="14" xfId="3" applyNumberFormat="1" applyFont="1" applyFill="1" applyBorder="1" applyAlignment="1"/>
    <xf numFmtId="0" fontId="5" fillId="0" borderId="17" xfId="0" applyFont="1" applyBorder="1" applyAlignment="1">
      <alignment horizontal="left"/>
    </xf>
    <xf numFmtId="0" fontId="8" fillId="8" borderId="12" xfId="0" applyFont="1" applyFill="1" applyBorder="1"/>
    <xf numFmtId="164" fontId="0" fillId="0" borderId="0" xfId="0" applyNumberFormat="1"/>
    <xf numFmtId="44" fontId="5" fillId="5" borderId="14" xfId="0" applyNumberFormat="1" applyFont="1" applyFill="1" applyBorder="1" applyAlignment="1">
      <alignment vertical="center"/>
    </xf>
    <xf numFmtId="10" fontId="5" fillId="7" borderId="14" xfId="2" applyNumberFormat="1" applyFont="1" applyFill="1" applyBorder="1" applyAlignment="1">
      <alignment vertical="center"/>
    </xf>
    <xf numFmtId="9" fontId="0" fillId="0" borderId="14" xfId="2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44" fontId="4" fillId="5" borderId="14" xfId="0" applyNumberFormat="1" applyFont="1" applyFill="1" applyBorder="1" applyAlignment="1">
      <alignment vertical="center"/>
    </xf>
    <xf numFmtId="44" fontId="4" fillId="5" borderId="14" xfId="0" applyNumberFormat="1" applyFont="1" applyFill="1" applyBorder="1"/>
    <xf numFmtId="44" fontId="5" fillId="0" borderId="12" xfId="0" applyNumberFormat="1" applyFont="1" applyBorder="1"/>
    <xf numFmtId="10" fontId="4" fillId="5" borderId="14" xfId="2" applyNumberFormat="1" applyFont="1" applyFill="1" applyBorder="1"/>
    <xf numFmtId="44" fontId="5" fillId="0" borderId="14" xfId="0" applyNumberFormat="1" applyFont="1" applyBorder="1"/>
    <xf numFmtId="166" fontId="5" fillId="0" borderId="14" xfId="2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15" xfId="0" applyFont="1" applyBorder="1"/>
    <xf numFmtId="0" fontId="3" fillId="0" borderId="0" xfId="0" applyFont="1"/>
    <xf numFmtId="0" fontId="3" fillId="0" borderId="16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8" borderId="18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10" fontId="11" fillId="0" borderId="19" xfId="0" applyNumberFormat="1" applyFont="1" applyBorder="1" applyAlignment="1">
      <alignment horizontal="center"/>
    </xf>
    <xf numFmtId="10" fontId="11" fillId="0" borderId="20" xfId="0" applyNumberFormat="1" applyFont="1" applyBorder="1" applyAlignment="1">
      <alignment horizontal="center"/>
    </xf>
    <xf numFmtId="10" fontId="12" fillId="0" borderId="19" xfId="0" applyNumberFormat="1" applyFont="1" applyBorder="1" applyAlignment="1">
      <alignment horizontal="center"/>
    </xf>
    <xf numFmtId="10" fontId="12" fillId="0" borderId="20" xfId="0" applyNumberFormat="1" applyFont="1" applyBorder="1" applyAlignment="1">
      <alignment horizontal="center"/>
    </xf>
    <xf numFmtId="10" fontId="10" fillId="0" borderId="19" xfId="0" applyNumberFormat="1" applyFont="1" applyBorder="1" applyAlignment="1">
      <alignment horizontal="center"/>
    </xf>
    <xf numFmtId="10" fontId="10" fillId="0" borderId="20" xfId="0" applyNumberFormat="1" applyFont="1" applyBorder="1" applyAlignment="1">
      <alignment horizontal="center"/>
    </xf>
    <xf numFmtId="0" fontId="8" fillId="8" borderId="21" xfId="0" applyFont="1" applyFill="1" applyBorder="1" applyAlignment="1">
      <alignment horizontal="center"/>
    </xf>
    <xf numFmtId="0" fontId="8" fillId="8" borderId="22" xfId="0" applyFont="1" applyFill="1" applyBorder="1" applyAlignment="1">
      <alignment horizontal="center"/>
    </xf>
    <xf numFmtId="9" fontId="11" fillId="0" borderId="19" xfId="0" applyNumberFormat="1" applyFont="1" applyBorder="1" applyAlignment="1">
      <alignment horizontal="center"/>
    </xf>
    <xf numFmtId="9" fontId="11" fillId="0" borderId="20" xfId="0" applyNumberFormat="1" applyFont="1" applyBorder="1" applyAlignment="1">
      <alignment horizontal="center"/>
    </xf>
    <xf numFmtId="9" fontId="10" fillId="0" borderId="19" xfId="0" applyNumberFormat="1" applyFont="1" applyBorder="1" applyAlignment="1">
      <alignment horizontal="center"/>
    </xf>
    <xf numFmtId="9" fontId="10" fillId="0" borderId="20" xfId="0" applyNumberFormat="1" applyFont="1" applyBorder="1" applyAlignment="1">
      <alignment horizontal="center"/>
    </xf>
    <xf numFmtId="0" fontId="6" fillId="0" borderId="8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">
    <cellStyle name="Procent" xfId="2" builtinId="5"/>
    <cellStyle name="Procent 2" xfId="3" xr:uid="{CE7A1056-EE81-4E65-B529-38A2220B21A5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56D-6ED1-6147-B08B-1BDE7819083E}">
  <dimension ref="A1:W106"/>
  <sheetViews>
    <sheetView topLeftCell="A11" zoomScaleNormal="100" workbookViewId="0">
      <selection activeCell="H52" sqref="H52"/>
    </sheetView>
  </sheetViews>
  <sheetFormatPr defaultColWidth="8.85546875" defaultRowHeight="15"/>
  <cols>
    <col min="1" max="1" width="54.140625" style="15" customWidth="1"/>
    <col min="2" max="2" width="12.7109375" customWidth="1"/>
    <col min="4" max="4" width="9.140625" bestFit="1" customWidth="1"/>
    <col min="5" max="5" width="12.28515625" bestFit="1" customWidth="1"/>
    <col min="7" max="7" width="32.140625" bestFit="1" customWidth="1"/>
    <col min="8" max="8" width="16.42578125" bestFit="1" customWidth="1"/>
    <col min="9" max="9" width="7.140625" bestFit="1" customWidth="1"/>
    <col min="10" max="10" width="9" bestFit="1" customWidth="1"/>
    <col min="11" max="11" width="17.140625" bestFit="1" customWidth="1"/>
    <col min="13" max="13" width="31" bestFit="1" customWidth="1"/>
    <col min="14" max="14" width="16.42578125" bestFit="1" customWidth="1"/>
    <col min="15" max="15" width="7.140625" bestFit="1" customWidth="1"/>
    <col min="16" max="16" width="9" bestFit="1" customWidth="1"/>
    <col min="17" max="17" width="17.140625" bestFit="1" customWidth="1"/>
    <col min="19" max="19" width="31" bestFit="1" customWidth="1"/>
    <col min="20" max="20" width="16.42578125" bestFit="1" customWidth="1"/>
    <col min="21" max="21" width="7.140625" bestFit="1" customWidth="1"/>
    <col min="22" max="22" width="9" bestFit="1" customWidth="1"/>
    <col min="23" max="23" width="17.140625" bestFit="1" customWidth="1"/>
  </cols>
  <sheetData>
    <row r="1" spans="1:23" ht="14.45" customHeight="1">
      <c r="A1" s="54" t="s">
        <v>0</v>
      </c>
      <c r="B1" s="55"/>
      <c r="C1" s="55"/>
      <c r="D1" s="55"/>
      <c r="E1" s="56"/>
      <c r="G1" s="54" t="s">
        <v>1</v>
      </c>
      <c r="H1" s="55"/>
      <c r="I1" s="55"/>
      <c r="J1" s="55"/>
      <c r="K1" s="56"/>
      <c r="M1" s="54" t="s">
        <v>2</v>
      </c>
      <c r="N1" s="55"/>
      <c r="O1" s="55"/>
      <c r="P1" s="55"/>
      <c r="Q1" s="56"/>
      <c r="S1" s="54" t="s">
        <v>3</v>
      </c>
      <c r="T1" s="55"/>
      <c r="U1" s="55"/>
      <c r="V1" s="55"/>
      <c r="W1" s="56"/>
    </row>
    <row r="2" spans="1:23" ht="14.45" customHeight="1">
      <c r="A2" s="57"/>
      <c r="B2" s="58"/>
      <c r="C2" s="58"/>
      <c r="D2" s="58"/>
      <c r="E2" s="59"/>
      <c r="G2" s="60"/>
      <c r="H2" s="61"/>
      <c r="I2" s="61"/>
      <c r="J2" s="61"/>
      <c r="K2" s="62"/>
      <c r="M2" s="60"/>
      <c r="N2" s="61"/>
      <c r="O2" s="61"/>
      <c r="P2" s="61"/>
      <c r="Q2" s="62"/>
      <c r="S2" s="60"/>
      <c r="T2" s="61"/>
      <c r="U2" s="61"/>
      <c r="V2" s="61"/>
      <c r="W2" s="62"/>
    </row>
    <row r="3" spans="1:23" ht="12.95" customHeight="1">
      <c r="A3" s="45"/>
      <c r="B3" s="42"/>
      <c r="C3" s="44"/>
      <c r="D3" s="42"/>
      <c r="E3" s="25"/>
      <c r="G3" s="16"/>
      <c r="H3" s="17" t="s">
        <v>4</v>
      </c>
      <c r="I3" s="18" t="s">
        <v>5</v>
      </c>
      <c r="J3" s="19" t="s">
        <v>6</v>
      </c>
      <c r="K3" s="20" t="s">
        <v>7</v>
      </c>
      <c r="M3" s="16"/>
      <c r="N3" s="17" t="s">
        <v>4</v>
      </c>
      <c r="O3" s="18" t="s">
        <v>5</v>
      </c>
      <c r="P3" s="19" t="s">
        <v>6</v>
      </c>
      <c r="Q3" s="20" t="s">
        <v>7</v>
      </c>
      <c r="S3" s="16"/>
      <c r="T3" s="17" t="s">
        <v>4</v>
      </c>
      <c r="U3" s="18" t="s">
        <v>5</v>
      </c>
      <c r="V3" s="19" t="s">
        <v>6</v>
      </c>
      <c r="W3" s="20" t="s">
        <v>7</v>
      </c>
    </row>
    <row r="4" spans="1:23">
      <c r="A4" s="45" t="s">
        <v>8</v>
      </c>
      <c r="B4" s="42">
        <f>K31</f>
        <v>87.838753321109934</v>
      </c>
      <c r="C4" s="43">
        <v>0.625</v>
      </c>
      <c r="D4" s="42">
        <f>B4*C4</f>
        <v>54.89922082569371</v>
      </c>
      <c r="E4" s="25"/>
      <c r="G4" s="21"/>
      <c r="H4" s="21"/>
      <c r="I4" s="22"/>
      <c r="J4" s="23"/>
      <c r="K4" s="22"/>
      <c r="M4" s="21"/>
      <c r="N4" s="21"/>
      <c r="O4" s="22"/>
      <c r="P4" s="23"/>
      <c r="Q4" s="22"/>
      <c r="S4" s="21"/>
      <c r="T4" s="21"/>
      <c r="U4" s="22"/>
      <c r="V4" s="23"/>
      <c r="W4" s="22"/>
    </row>
    <row r="5" spans="1:23">
      <c r="A5" s="45" t="s">
        <v>9</v>
      </c>
      <c r="B5" s="42">
        <f>Q31</f>
        <v>107.78412382825636</v>
      </c>
      <c r="C5" s="43">
        <v>0.375</v>
      </c>
      <c r="D5" s="42">
        <f>B5*C5</f>
        <v>40.41904643559613</v>
      </c>
      <c r="E5" s="25"/>
      <c r="G5" s="24" t="s">
        <v>10</v>
      </c>
      <c r="H5" s="25">
        <v>73.681902685647131</v>
      </c>
      <c r="I5" s="25">
        <v>0</v>
      </c>
      <c r="J5" s="26">
        <v>0.11176752355101384</v>
      </c>
      <c r="K5" s="25">
        <v>8.2352437937015761</v>
      </c>
      <c r="M5" s="24" t="s">
        <v>10</v>
      </c>
      <c r="N5" s="25">
        <v>91.317960682461404</v>
      </c>
      <c r="O5" s="25">
        <v>0</v>
      </c>
      <c r="P5" s="26">
        <v>9.5719950772596721E-2</v>
      </c>
      <c r="Q5" s="25">
        <v>8.7409507011791288</v>
      </c>
      <c r="S5" s="24" t="s">
        <v>10</v>
      </c>
      <c r="T5" s="25">
        <v>46.697458695102036</v>
      </c>
      <c r="U5" s="25">
        <v>0</v>
      </c>
      <c r="V5" s="26">
        <v>9.5719950772596721E-2</v>
      </c>
      <c r="W5" s="25">
        <v>4.4698784475005358</v>
      </c>
    </row>
    <row r="6" spans="1:23">
      <c r="A6" s="45"/>
      <c r="B6" s="42"/>
      <c r="C6" s="44"/>
      <c r="D6" s="46">
        <f>SUM(D4:D5)</f>
        <v>95.318267261289833</v>
      </c>
      <c r="E6" s="25"/>
      <c r="G6" s="21"/>
      <c r="H6" s="21"/>
      <c r="I6" s="21"/>
      <c r="J6" s="23"/>
      <c r="K6" s="21"/>
      <c r="M6" s="21"/>
      <c r="N6" s="21"/>
      <c r="O6" s="21"/>
      <c r="P6" s="23"/>
      <c r="Q6" s="21"/>
      <c r="S6" s="21"/>
      <c r="T6" s="21"/>
      <c r="U6" s="21"/>
      <c r="V6" s="23"/>
      <c r="W6" s="21"/>
    </row>
    <row r="7" spans="1:23">
      <c r="A7" s="45"/>
      <c r="B7" s="42"/>
      <c r="C7" s="44"/>
      <c r="D7" s="42"/>
      <c r="E7" s="25"/>
      <c r="G7" s="24" t="s">
        <v>11</v>
      </c>
      <c r="H7" s="25">
        <v>74.653421960450572</v>
      </c>
      <c r="I7" s="25">
        <v>0</v>
      </c>
      <c r="J7" s="26">
        <v>5.588376177550692E-2</v>
      </c>
      <c r="K7" s="25">
        <v>4.1719140485642168</v>
      </c>
      <c r="M7" s="24" t="s">
        <v>11</v>
      </c>
      <c r="N7" s="25">
        <v>91.621171827379257</v>
      </c>
      <c r="O7" s="25">
        <v>0</v>
      </c>
      <c r="P7" s="26">
        <v>4.785997538629836E-2</v>
      </c>
      <c r="Q7" s="25">
        <v>4.3849870285221844</v>
      </c>
      <c r="S7" s="24" t="s">
        <v>11</v>
      </c>
      <c r="T7" s="25">
        <v>44.900563506395684</v>
      </c>
      <c r="U7" s="25">
        <v>0</v>
      </c>
      <c r="V7" s="26">
        <v>4.785997538629836E-2</v>
      </c>
      <c r="W7" s="25">
        <v>2.1489398642470237</v>
      </c>
    </row>
    <row r="8" spans="1:23">
      <c r="A8" s="45" t="s">
        <v>8</v>
      </c>
      <c r="B8" s="42">
        <f>K31</f>
        <v>87.838753321109934</v>
      </c>
      <c r="C8" s="43">
        <v>0.625</v>
      </c>
      <c r="D8" s="42">
        <f>B8*C8</f>
        <v>54.89922082569371</v>
      </c>
      <c r="E8" s="25"/>
      <c r="G8" s="21"/>
      <c r="H8" s="21"/>
      <c r="I8" s="21"/>
      <c r="J8" s="23"/>
      <c r="K8" s="21"/>
      <c r="M8" s="21"/>
      <c r="N8" s="21"/>
      <c r="O8" s="21"/>
      <c r="P8" s="23"/>
      <c r="Q8" s="21"/>
      <c r="S8" s="21"/>
      <c r="T8" s="21"/>
      <c r="U8" s="21"/>
      <c r="V8" s="23"/>
      <c r="W8" s="21"/>
    </row>
    <row r="9" spans="1:23">
      <c r="A9" s="45" t="s">
        <v>12</v>
      </c>
      <c r="B9" s="42">
        <f>W31</f>
        <v>46.561292261964532</v>
      </c>
      <c r="C9" s="43">
        <v>0.375</v>
      </c>
      <c r="D9" s="42">
        <f>B9*C9</f>
        <v>17.4604845982367</v>
      </c>
      <c r="E9" s="25"/>
      <c r="G9" s="24" t="s">
        <v>13</v>
      </c>
      <c r="H9" s="25">
        <v>83.16667966245916</v>
      </c>
      <c r="I9" s="25">
        <v>0</v>
      </c>
      <c r="J9" s="26">
        <v>3.9916972696790662E-2</v>
      </c>
      <c r="K9" s="25">
        <v>3.3197620813691175</v>
      </c>
      <c r="M9" s="24" t="s">
        <v>13</v>
      </c>
      <c r="N9" s="25">
        <v>110.00884817209209</v>
      </c>
      <c r="O9" s="25">
        <v>0</v>
      </c>
      <c r="P9" s="26">
        <v>3.4185696704498836E-2</v>
      </c>
      <c r="Q9" s="25">
        <v>3.7607291184224012</v>
      </c>
      <c r="S9" s="24" t="s">
        <v>13</v>
      </c>
      <c r="T9" s="25">
        <v>46.800991440410868</v>
      </c>
      <c r="U9" s="25">
        <v>0</v>
      </c>
      <c r="V9" s="26">
        <v>3.4185696704498836E-2</v>
      </c>
      <c r="W9" s="25">
        <v>1.599924498851732</v>
      </c>
    </row>
    <row r="10" spans="1:23">
      <c r="A10" s="31"/>
      <c r="B10" s="42"/>
      <c r="C10" s="44"/>
      <c r="D10" s="46">
        <f>SUM(D8:D9)</f>
        <v>72.359705423930407</v>
      </c>
      <c r="E10" s="25"/>
      <c r="G10" s="21"/>
      <c r="H10" s="21"/>
      <c r="I10" s="21"/>
      <c r="J10" s="23"/>
      <c r="K10" s="21"/>
      <c r="M10" s="21"/>
      <c r="N10" s="21"/>
      <c r="O10" s="21"/>
      <c r="P10" s="23"/>
      <c r="Q10" s="21"/>
      <c r="S10" s="21"/>
      <c r="T10" s="21"/>
      <c r="U10" s="21"/>
      <c r="V10" s="23"/>
      <c r="W10" s="21"/>
    </row>
    <row r="11" spans="1:23">
      <c r="A11"/>
      <c r="G11" s="24" t="s">
        <v>14</v>
      </c>
      <c r="H11" s="25">
        <v>80.137567191201811</v>
      </c>
      <c r="I11" s="25">
        <v>0</v>
      </c>
      <c r="J11" s="26">
        <v>0.25546862525946018</v>
      </c>
      <c r="K11" s="25">
        <v>20.472634121973947</v>
      </c>
      <c r="M11" s="24" t="s">
        <v>14</v>
      </c>
      <c r="N11" s="25">
        <v>98.31400054193449</v>
      </c>
      <c r="O11" s="25">
        <v>0</v>
      </c>
      <c r="P11" s="26">
        <v>0.2187884589087925</v>
      </c>
      <c r="Q11" s="25">
        <v>21.509968667728039</v>
      </c>
      <c r="S11" s="24" t="s">
        <v>14</v>
      </c>
      <c r="T11" s="25">
        <v>44.900563506395684</v>
      </c>
      <c r="U11" s="25">
        <v>0</v>
      </c>
      <c r="V11" s="26">
        <v>0.2187884589087925</v>
      </c>
      <c r="W11" s="25">
        <v>9.8237250937006806</v>
      </c>
    </row>
    <row r="12" spans="1:23">
      <c r="A12" s="54" t="s">
        <v>15</v>
      </c>
      <c r="B12" s="87"/>
      <c r="C12" s="87"/>
      <c r="D12" s="87"/>
      <c r="E12" s="88"/>
      <c r="G12" s="21"/>
      <c r="H12" s="21"/>
      <c r="I12" s="21"/>
      <c r="J12" s="23"/>
      <c r="K12" s="21"/>
      <c r="M12" s="21"/>
      <c r="N12" s="21"/>
      <c r="O12" s="21"/>
      <c r="P12" s="23"/>
      <c r="Q12" s="21"/>
      <c r="S12" s="21"/>
      <c r="T12" s="21"/>
      <c r="U12" s="21"/>
      <c r="V12" s="23"/>
      <c r="W12" s="21"/>
    </row>
    <row r="13" spans="1:23">
      <c r="A13" s="89"/>
      <c r="B13" s="90"/>
      <c r="C13" s="90"/>
      <c r="D13" s="90"/>
      <c r="E13" s="91"/>
      <c r="G13" s="24" t="s">
        <v>16</v>
      </c>
      <c r="H13" s="25">
        <v>92.774580127768843</v>
      </c>
      <c r="I13" s="27">
        <v>0</v>
      </c>
      <c r="J13" s="26">
        <v>0.19160146894459515</v>
      </c>
      <c r="K13" s="25">
        <v>17.775745833198556</v>
      </c>
      <c r="M13" s="24" t="s">
        <v>16</v>
      </c>
      <c r="N13" s="25">
        <v>122.79283680950573</v>
      </c>
      <c r="O13" s="27">
        <v>0</v>
      </c>
      <c r="P13" s="26">
        <v>0.16409134418159438</v>
      </c>
      <c r="Q13" s="25">
        <v>20.149241647942954</v>
      </c>
      <c r="S13" s="24" t="s">
        <v>16</v>
      </c>
      <c r="T13" s="25">
        <v>46.800991440410868</v>
      </c>
      <c r="U13" s="27">
        <v>0</v>
      </c>
      <c r="V13" s="26">
        <v>0.16409134418159438</v>
      </c>
      <c r="W13" s="25">
        <v>7.6796375944883124</v>
      </c>
    </row>
    <row r="14" spans="1:23">
      <c r="A14" s="54" t="s">
        <v>17</v>
      </c>
      <c r="B14" s="87"/>
      <c r="C14" s="87"/>
      <c r="D14" s="87"/>
      <c r="E14" s="92"/>
      <c r="G14" s="21"/>
      <c r="H14" s="21"/>
      <c r="I14" s="21"/>
      <c r="J14" s="23"/>
      <c r="K14" s="21"/>
      <c r="M14" s="21"/>
      <c r="N14" s="21"/>
      <c r="O14" s="21"/>
      <c r="P14" s="23"/>
      <c r="Q14" s="21"/>
      <c r="S14" s="21"/>
      <c r="T14" s="21"/>
      <c r="U14" s="21"/>
      <c r="V14" s="23"/>
      <c r="W14" s="21"/>
    </row>
    <row r="15" spans="1:23">
      <c r="A15" s="89"/>
      <c r="B15" s="90"/>
      <c r="C15" s="90"/>
      <c r="D15" s="90"/>
      <c r="E15" s="91"/>
      <c r="G15" s="24" t="s">
        <v>18</v>
      </c>
      <c r="H15" s="25">
        <v>91.352990021410719</v>
      </c>
      <c r="I15" s="27">
        <v>0</v>
      </c>
      <c r="J15" s="26">
        <v>0.19175241548000324</v>
      </c>
      <c r="K15" s="25">
        <v>17.517156497926138</v>
      </c>
      <c r="M15" s="24" t="s">
        <v>18</v>
      </c>
      <c r="N15" s="25">
        <v>113.10475894337876</v>
      </c>
      <c r="O15" s="27">
        <v>0</v>
      </c>
      <c r="P15" s="26">
        <v>0.1642206178245946</v>
      </c>
      <c r="Q15" s="25">
        <v>18.574133392583501</v>
      </c>
      <c r="S15" s="24" t="s">
        <v>18</v>
      </c>
      <c r="T15" s="25">
        <v>48.411154904923194</v>
      </c>
      <c r="U15" s="27">
        <v>0</v>
      </c>
      <c r="V15" s="26">
        <v>0.1642206178245946</v>
      </c>
      <c r="W15" s="25">
        <v>7.9501097680886401</v>
      </c>
    </row>
    <row r="16" spans="1:23">
      <c r="A16" s="63" t="s">
        <v>19</v>
      </c>
      <c r="B16" s="86"/>
      <c r="C16" s="1"/>
      <c r="D16" s="2"/>
      <c r="E16" s="1">
        <v>72.359705423930407</v>
      </c>
      <c r="G16" s="21"/>
      <c r="H16" s="21"/>
      <c r="I16" s="21"/>
      <c r="J16" s="23"/>
      <c r="K16" s="21"/>
      <c r="M16" s="21"/>
      <c r="N16" s="21"/>
      <c r="O16" s="21"/>
      <c r="P16" s="23"/>
      <c r="Q16" s="21"/>
      <c r="S16" s="21"/>
      <c r="T16" s="21"/>
      <c r="U16" s="21"/>
      <c r="V16" s="23"/>
      <c r="W16" s="21"/>
    </row>
    <row r="17" spans="1:23">
      <c r="A17" s="52" t="s">
        <v>20</v>
      </c>
      <c r="B17" s="67"/>
      <c r="C17" s="3">
        <v>24</v>
      </c>
      <c r="D17" s="4">
        <v>24</v>
      </c>
      <c r="E17" s="4">
        <v>24</v>
      </c>
      <c r="G17" s="24" t="s">
        <v>21</v>
      </c>
      <c r="H17" s="25">
        <v>90.742575697412619</v>
      </c>
      <c r="I17" s="25">
        <v>0</v>
      </c>
      <c r="J17" s="26">
        <v>1.0364995431351526E-2</v>
      </c>
      <c r="K17" s="25">
        <v>0.9405463825327518</v>
      </c>
      <c r="M17" s="24" t="s">
        <v>21</v>
      </c>
      <c r="N17" s="25">
        <v>111.27552777532433</v>
      </c>
      <c r="O17" s="25">
        <v>0</v>
      </c>
      <c r="P17" s="26">
        <v>8.8767901526807906E-3</v>
      </c>
      <c r="Q17" s="25">
        <v>0.98776950919035689</v>
      </c>
      <c r="S17" s="24" t="s">
        <v>21</v>
      </c>
      <c r="T17" s="25">
        <v>46.577898115623974</v>
      </c>
      <c r="U17" s="25">
        <v>0</v>
      </c>
      <c r="V17" s="26">
        <v>8.8767901526807906E-3</v>
      </c>
      <c r="W17" s="25">
        <v>0.41346222732534005</v>
      </c>
    </row>
    <row r="18" spans="1:23">
      <c r="A18" s="52" t="s">
        <v>22</v>
      </c>
      <c r="B18" s="67"/>
      <c r="C18" s="2"/>
      <c r="D18" s="5"/>
      <c r="E18" s="6">
        <v>1736.6329301743299</v>
      </c>
      <c r="G18" s="21"/>
      <c r="H18" s="21"/>
      <c r="I18" s="21"/>
      <c r="J18" s="23"/>
      <c r="K18" s="21"/>
      <c r="M18" s="21"/>
      <c r="N18" s="21"/>
      <c r="O18" s="21"/>
      <c r="P18" s="23"/>
      <c r="Q18" s="21"/>
      <c r="S18" s="21"/>
      <c r="T18" s="21"/>
      <c r="U18" s="21"/>
      <c r="V18" s="23"/>
      <c r="W18" s="21"/>
    </row>
    <row r="19" spans="1:23">
      <c r="A19" s="64"/>
      <c r="B19" s="65"/>
      <c r="C19" s="65"/>
      <c r="D19" s="65"/>
      <c r="E19" s="66"/>
      <c r="G19" s="24" t="s">
        <v>23</v>
      </c>
      <c r="H19" s="25">
        <v>101.99502392501066</v>
      </c>
      <c r="I19" s="25">
        <v>0</v>
      </c>
      <c r="J19" s="26">
        <v>5.2053421059732721E-2</v>
      </c>
      <c r="K19" s="25">
        <v>5.3091899263660922</v>
      </c>
      <c r="M19" s="24" t="s">
        <v>23</v>
      </c>
      <c r="N19" s="25">
        <v>126.34955976683456</v>
      </c>
      <c r="O19" s="25">
        <v>0</v>
      </c>
      <c r="P19" s="26">
        <v>4.5436014781499522E-2</v>
      </c>
      <c r="Q19" s="25">
        <v>5.7408204652018524</v>
      </c>
      <c r="S19" s="24" t="s">
        <v>23</v>
      </c>
      <c r="T19" s="25">
        <v>48.411154904923194</v>
      </c>
      <c r="U19" s="25">
        <v>0</v>
      </c>
      <c r="V19" s="26">
        <v>4.5436014781499522E-2</v>
      </c>
      <c r="W19" s="25">
        <v>2.1996099498495534</v>
      </c>
    </row>
    <row r="20" spans="1:23">
      <c r="A20" s="63" t="s">
        <v>24</v>
      </c>
      <c r="B20" s="86"/>
      <c r="C20" s="7" t="s">
        <v>25</v>
      </c>
      <c r="D20" s="2"/>
      <c r="E20" s="2" t="s">
        <v>25</v>
      </c>
      <c r="G20" s="21"/>
      <c r="H20" s="21"/>
      <c r="I20" s="21"/>
      <c r="J20" s="23"/>
      <c r="K20" s="21"/>
      <c r="M20" s="21"/>
      <c r="N20" s="21"/>
      <c r="O20" s="21"/>
      <c r="P20" s="23"/>
      <c r="Q20" s="21"/>
      <c r="S20" s="21"/>
      <c r="T20" s="21"/>
      <c r="U20" s="21"/>
      <c r="V20" s="23"/>
      <c r="W20" s="21"/>
    </row>
    <row r="21" spans="1:23">
      <c r="A21" s="52" t="s">
        <v>26</v>
      </c>
      <c r="B21" s="67"/>
      <c r="C21" s="2"/>
      <c r="D21" s="4"/>
      <c r="E21" s="1">
        <v>0</v>
      </c>
      <c r="G21" s="24" t="s">
        <v>27</v>
      </c>
      <c r="H21" s="25">
        <v>101.11314668662327</v>
      </c>
      <c r="I21" s="25">
        <v>0</v>
      </c>
      <c r="J21" s="26">
        <v>4.1442736847786175E-2</v>
      </c>
      <c r="K21" s="25">
        <v>4.1904055299853304</v>
      </c>
      <c r="M21" s="24" t="s">
        <v>27</v>
      </c>
      <c r="N21" s="25">
        <v>124.09088578890102</v>
      </c>
      <c r="O21" s="25">
        <v>0</v>
      </c>
      <c r="P21" s="26">
        <v>3.6348811825199619E-2</v>
      </c>
      <c r="Q21" s="25">
        <v>4.5105562567631008</v>
      </c>
      <c r="S21" s="24" t="s">
        <v>27</v>
      </c>
      <c r="T21" s="25">
        <v>46.577898115623974</v>
      </c>
      <c r="U21" s="25">
        <v>0</v>
      </c>
      <c r="V21" s="26">
        <v>3.6348811825199619E-2</v>
      </c>
      <c r="W21" s="25">
        <v>1.6930512538181357</v>
      </c>
    </row>
    <row r="22" spans="1:23">
      <c r="A22" s="52" t="s">
        <v>28</v>
      </c>
      <c r="B22" s="67"/>
      <c r="C22" s="8"/>
      <c r="D22" s="9" t="s">
        <v>29</v>
      </c>
      <c r="E22" s="9" t="s">
        <v>29</v>
      </c>
      <c r="G22" s="21"/>
      <c r="H22" s="21"/>
      <c r="I22" s="21"/>
      <c r="J22" s="23"/>
      <c r="K22" s="21"/>
      <c r="M22" s="21"/>
      <c r="N22" s="21"/>
      <c r="O22" s="21"/>
      <c r="P22" s="23"/>
      <c r="Q22" s="21"/>
      <c r="S22" s="21"/>
      <c r="T22" s="21"/>
      <c r="U22" s="21"/>
      <c r="V22" s="23"/>
      <c r="W22" s="21"/>
    </row>
    <row r="23" spans="1:23">
      <c r="A23" s="52" t="s">
        <v>30</v>
      </c>
      <c r="B23" s="67"/>
      <c r="C23" s="3"/>
      <c r="D23" s="4" t="s">
        <v>29</v>
      </c>
      <c r="E23" s="4" t="s">
        <v>29</v>
      </c>
      <c r="G23" s="24" t="s">
        <v>31</v>
      </c>
      <c r="H23" s="25">
        <v>116.03207839930728</v>
      </c>
      <c r="I23" s="25">
        <v>0</v>
      </c>
      <c r="J23" s="26">
        <v>4.6748078953759445E-2</v>
      </c>
      <c r="K23" s="25">
        <v>5.4242767621796224</v>
      </c>
      <c r="M23" s="24" t="s">
        <v>31</v>
      </c>
      <c r="N23" s="25">
        <v>153.67820275884253</v>
      </c>
      <c r="O23" s="25">
        <v>0</v>
      </c>
      <c r="P23" s="26">
        <v>4.089241330334957E-2</v>
      </c>
      <c r="Q23" s="25">
        <v>6.2842725829305452</v>
      </c>
      <c r="S23" s="24" t="s">
        <v>31</v>
      </c>
      <c r="T23" s="25">
        <v>48.494167873158041</v>
      </c>
      <c r="U23" s="25">
        <v>0</v>
      </c>
      <c r="V23" s="26">
        <v>4.089241330334957E-2</v>
      </c>
      <c r="W23" s="25">
        <v>1.9830435554711952</v>
      </c>
    </row>
    <row r="24" spans="1:23">
      <c r="A24" s="52" t="s">
        <v>32</v>
      </c>
      <c r="B24" s="67"/>
      <c r="C24" s="3"/>
      <c r="D24" s="4" t="s">
        <v>29</v>
      </c>
      <c r="E24" s="4" t="s">
        <v>29</v>
      </c>
      <c r="G24" s="21"/>
      <c r="H24" s="21"/>
      <c r="I24" s="21"/>
      <c r="J24" s="23"/>
      <c r="K24" s="21"/>
      <c r="M24" s="21"/>
      <c r="N24" s="21"/>
      <c r="O24" s="21"/>
      <c r="P24" s="23"/>
      <c r="Q24" s="21"/>
      <c r="S24" s="21"/>
      <c r="T24" s="21"/>
      <c r="U24" s="21"/>
      <c r="V24" s="23"/>
      <c r="W24" s="21"/>
    </row>
    <row r="25" spans="1:23">
      <c r="A25" s="52" t="s">
        <v>33</v>
      </c>
      <c r="B25" s="67"/>
      <c r="C25" s="2"/>
      <c r="D25" s="4"/>
      <c r="E25" s="6" t="s">
        <v>29</v>
      </c>
      <c r="G25" s="24" t="s">
        <v>34</v>
      </c>
      <c r="H25" s="25">
        <v>160.62611443753272</v>
      </c>
      <c r="I25" s="25">
        <v>0</v>
      </c>
      <c r="J25" s="26">
        <v>3.0000000000000001E-3</v>
      </c>
      <c r="K25" s="25">
        <v>0.48187834331259816</v>
      </c>
      <c r="M25" s="24" t="s">
        <v>35</v>
      </c>
      <c r="N25" s="25">
        <v>84.86376626926446</v>
      </c>
      <c r="O25" s="25">
        <v>0</v>
      </c>
      <c r="P25" s="26">
        <v>2.7348557363599063E-2</v>
      </c>
      <c r="Q25" s="25">
        <v>2.3209015799060424</v>
      </c>
      <c r="S25" s="24" t="s">
        <v>35</v>
      </c>
      <c r="T25" s="25">
        <v>46.697458695102036</v>
      </c>
      <c r="U25" s="25">
        <v>0</v>
      </c>
      <c r="V25" s="26">
        <v>2.7348557363599063E-2</v>
      </c>
      <c r="W25" s="25">
        <v>1.2771081278572958</v>
      </c>
    </row>
    <row r="26" spans="1:23">
      <c r="A26" s="52" t="s">
        <v>36</v>
      </c>
      <c r="B26" s="67"/>
      <c r="C26" s="2"/>
      <c r="D26" s="4"/>
      <c r="E26" s="6" t="s">
        <v>29</v>
      </c>
      <c r="G26" s="21"/>
      <c r="H26" s="21"/>
      <c r="I26" s="21"/>
      <c r="J26" s="23"/>
      <c r="K26" s="21"/>
      <c r="M26" s="21"/>
      <c r="N26" s="21"/>
      <c r="O26" s="21"/>
      <c r="P26" s="23"/>
      <c r="Q26" s="21"/>
      <c r="S26" s="21"/>
      <c r="T26" s="21"/>
      <c r="U26" s="21"/>
      <c r="V26" s="23"/>
      <c r="W26" s="21"/>
    </row>
    <row r="27" spans="1:23">
      <c r="A27" s="52" t="s">
        <v>37</v>
      </c>
      <c r="B27" s="67"/>
      <c r="C27" s="2"/>
      <c r="D27" s="2"/>
      <c r="E27" s="6">
        <v>0</v>
      </c>
      <c r="G27" s="24" t="s">
        <v>38</v>
      </c>
      <c r="H27" s="25">
        <v>0</v>
      </c>
      <c r="I27" s="25">
        <v>0</v>
      </c>
      <c r="J27" s="26"/>
      <c r="K27" s="25">
        <v>0</v>
      </c>
      <c r="M27" s="24" t="s">
        <v>39</v>
      </c>
      <c r="N27" s="25">
        <v>84.722228225143908</v>
      </c>
      <c r="O27" s="25">
        <v>0</v>
      </c>
      <c r="P27" s="26">
        <v>6.1534254068097892E-2</v>
      </c>
      <c r="Q27" s="25">
        <v>5.2133191168213795</v>
      </c>
      <c r="S27" s="24" t="s">
        <v>39</v>
      </c>
      <c r="T27" s="25">
        <v>44.900563506395684</v>
      </c>
      <c r="U27" s="25">
        <v>0</v>
      </c>
      <c r="V27" s="26">
        <v>6.1534254068097892E-2</v>
      </c>
      <c r="W27" s="25">
        <v>2.7629226826033162</v>
      </c>
    </row>
    <row r="28" spans="1:23">
      <c r="A28" s="64"/>
      <c r="B28" s="65"/>
      <c r="C28" s="65"/>
      <c r="D28" s="65"/>
      <c r="E28" s="66"/>
      <c r="G28" s="21"/>
      <c r="H28" s="21"/>
      <c r="I28" s="21"/>
      <c r="J28" s="23"/>
      <c r="K28" s="21"/>
      <c r="M28" s="21"/>
      <c r="N28" s="21"/>
      <c r="O28" s="21"/>
      <c r="P28" s="23"/>
      <c r="Q28" s="21"/>
      <c r="S28" s="21"/>
      <c r="T28" s="21"/>
      <c r="U28" s="21"/>
      <c r="V28" s="23"/>
      <c r="W28" s="21"/>
    </row>
    <row r="29" spans="1:23">
      <c r="A29" s="63" t="s">
        <v>40</v>
      </c>
      <c r="B29" s="86"/>
      <c r="C29" s="7" t="s">
        <v>25</v>
      </c>
      <c r="D29" s="10"/>
      <c r="E29" s="2" t="s">
        <v>25</v>
      </c>
      <c r="G29" s="24" t="s">
        <v>41</v>
      </c>
      <c r="H29" s="25">
        <v>0</v>
      </c>
      <c r="I29" s="25">
        <v>0</v>
      </c>
      <c r="J29" s="26"/>
      <c r="K29" s="25">
        <v>0</v>
      </c>
      <c r="M29" s="24" t="s">
        <v>42</v>
      </c>
      <c r="N29" s="25">
        <v>102.50035653666846</v>
      </c>
      <c r="O29" s="25">
        <v>0</v>
      </c>
      <c r="P29" s="26">
        <v>5.4697114727198126E-2</v>
      </c>
      <c r="Q29" s="25">
        <v>5.6064737610648674</v>
      </c>
      <c r="S29" s="24" t="s">
        <v>42</v>
      </c>
      <c r="T29" s="25">
        <v>46.800991440410868</v>
      </c>
      <c r="U29" s="25">
        <v>0</v>
      </c>
      <c r="V29" s="26">
        <v>5.4697114727198126E-2</v>
      </c>
      <c r="W29" s="25">
        <v>2.5598791981627707</v>
      </c>
    </row>
    <row r="30" spans="1:23">
      <c r="A30" s="52" t="s">
        <v>43</v>
      </c>
      <c r="B30" s="67"/>
      <c r="C30" s="10"/>
      <c r="D30" s="10"/>
      <c r="E30" s="11">
        <v>0</v>
      </c>
      <c r="G30" s="21"/>
      <c r="H30" s="21"/>
      <c r="I30" s="21"/>
      <c r="J30" s="23"/>
      <c r="K30" s="21"/>
      <c r="M30" s="21"/>
      <c r="N30" s="21"/>
      <c r="O30" s="21"/>
      <c r="P30" s="23"/>
      <c r="Q30" s="21"/>
      <c r="S30" s="21"/>
      <c r="T30" s="21"/>
      <c r="U30" s="21"/>
      <c r="V30" s="23"/>
      <c r="W30" s="21"/>
    </row>
    <row r="31" spans="1:23">
      <c r="A31" s="52" t="s">
        <v>44</v>
      </c>
      <c r="B31" s="67"/>
      <c r="C31" s="8"/>
      <c r="D31" s="9" t="s">
        <v>29</v>
      </c>
      <c r="E31" s="9" t="s">
        <v>29</v>
      </c>
      <c r="G31" s="28" t="s">
        <v>45</v>
      </c>
      <c r="H31" s="28"/>
      <c r="I31" s="28"/>
      <c r="J31" s="29">
        <v>0.99999999999999989</v>
      </c>
      <c r="K31" s="30">
        <v>87.838753321109934</v>
      </c>
      <c r="M31" s="28" t="s">
        <v>45</v>
      </c>
      <c r="N31" s="28"/>
      <c r="O31" s="28"/>
      <c r="P31" s="29">
        <v>1</v>
      </c>
      <c r="Q31" s="30">
        <v>107.78412382825636</v>
      </c>
      <c r="S31" s="28" t="s">
        <v>45</v>
      </c>
      <c r="T31" s="28"/>
      <c r="U31" s="28"/>
      <c r="V31" s="29">
        <v>1</v>
      </c>
      <c r="W31" s="30">
        <v>46.561292261964532</v>
      </c>
    </row>
    <row r="32" spans="1:23">
      <c r="A32" s="52" t="s">
        <v>46</v>
      </c>
      <c r="B32" s="67"/>
      <c r="C32" s="3"/>
      <c r="D32" s="4" t="s">
        <v>29</v>
      </c>
      <c r="E32" s="4" t="s">
        <v>29</v>
      </c>
    </row>
    <row r="33" spans="1:11">
      <c r="A33" s="52" t="s">
        <v>32</v>
      </c>
      <c r="B33" s="67"/>
      <c r="C33" s="3"/>
      <c r="D33" s="4" t="s">
        <v>29</v>
      </c>
      <c r="E33" s="4" t="s">
        <v>29</v>
      </c>
      <c r="G33" s="40" t="s">
        <v>47</v>
      </c>
      <c r="H33" s="40" t="s">
        <v>48</v>
      </c>
      <c r="I33" s="68" t="s">
        <v>49</v>
      </c>
      <c r="J33" s="69"/>
    </row>
    <row r="34" spans="1:11">
      <c r="A34" s="52" t="s">
        <v>33</v>
      </c>
      <c r="B34" s="67"/>
      <c r="C34" s="10"/>
      <c r="D34" s="10"/>
      <c r="E34" s="6" t="s">
        <v>29</v>
      </c>
      <c r="G34" s="24" t="s">
        <v>50</v>
      </c>
      <c r="H34" s="25">
        <f>E57*I34</f>
        <v>113.77182122171669</v>
      </c>
      <c r="I34" s="70">
        <f>14/21</f>
        <v>0.66666666666666663</v>
      </c>
      <c r="J34" s="71"/>
    </row>
    <row r="35" spans="1:11">
      <c r="A35" s="52" t="s">
        <v>36</v>
      </c>
      <c r="B35" s="67"/>
      <c r="C35" s="10"/>
      <c r="D35" s="10"/>
      <c r="E35" s="6" t="s">
        <v>29</v>
      </c>
      <c r="G35" s="24" t="s">
        <v>51</v>
      </c>
      <c r="H35" s="25">
        <f>E105*I35</f>
        <v>73.987116111646813</v>
      </c>
      <c r="I35" s="70">
        <f>7/21</f>
        <v>0.33333333333333331</v>
      </c>
      <c r="J35" s="71"/>
    </row>
    <row r="36" spans="1:11">
      <c r="A36" s="52" t="s">
        <v>52</v>
      </c>
      <c r="B36" s="67"/>
      <c r="C36" s="10"/>
      <c r="D36" s="10"/>
      <c r="E36" s="6">
        <v>0</v>
      </c>
      <c r="G36" s="31" t="s">
        <v>45</v>
      </c>
      <c r="H36" s="47">
        <f>SUM(H34:H35)</f>
        <v>187.75893733336352</v>
      </c>
      <c r="I36" s="74">
        <f>SUM(I34:J35)</f>
        <v>1</v>
      </c>
      <c r="J36" s="75"/>
    </row>
    <row r="37" spans="1:11">
      <c r="A37" s="64"/>
      <c r="B37" s="65"/>
      <c r="C37" s="65"/>
      <c r="D37" s="65"/>
      <c r="E37" s="66"/>
      <c r="G37" s="24" t="s">
        <v>53</v>
      </c>
      <c r="H37" s="25">
        <f>H36*I37</f>
        <v>7.0240618456411301</v>
      </c>
      <c r="I37" s="70">
        <f>H44</f>
        <v>3.7410000000000006E-2</v>
      </c>
      <c r="J37" s="71"/>
    </row>
    <row r="38" spans="1:11">
      <c r="A38" s="63" t="s">
        <v>54</v>
      </c>
      <c r="B38" s="86"/>
      <c r="C38" s="7" t="s">
        <v>25</v>
      </c>
      <c r="D38" s="10"/>
      <c r="E38" s="2" t="s">
        <v>25</v>
      </c>
      <c r="G38" s="31" t="s">
        <v>55</v>
      </c>
      <c r="H38" s="47">
        <f>SUM(H36:H37)</f>
        <v>194.78299917900466</v>
      </c>
      <c r="I38" s="74"/>
      <c r="J38" s="75"/>
      <c r="K38" s="41"/>
    </row>
    <row r="39" spans="1:11">
      <c r="A39" s="52" t="s">
        <v>56</v>
      </c>
      <c r="B39" s="67"/>
      <c r="C39" s="12"/>
      <c r="D39" s="1" t="s">
        <v>29</v>
      </c>
      <c r="E39" s="1">
        <v>9</v>
      </c>
    </row>
    <row r="40" spans="1:11">
      <c r="A40" s="52" t="s">
        <v>57</v>
      </c>
      <c r="B40" s="67"/>
      <c r="C40" s="8"/>
      <c r="D40" s="9" t="s">
        <v>29</v>
      </c>
      <c r="E40" s="9" t="s">
        <v>29</v>
      </c>
    </row>
    <row r="41" spans="1:11">
      <c r="A41" s="52" t="s">
        <v>58</v>
      </c>
      <c r="B41" s="67"/>
      <c r="C41" s="3"/>
      <c r="D41" s="4" t="s">
        <v>29</v>
      </c>
      <c r="E41" s="4" t="s">
        <v>29</v>
      </c>
      <c r="G41" s="40" t="s">
        <v>53</v>
      </c>
      <c r="H41" s="40" t="s">
        <v>59</v>
      </c>
      <c r="I41" s="68" t="s">
        <v>49</v>
      </c>
      <c r="J41" s="69"/>
    </row>
    <row r="42" spans="1:11">
      <c r="A42" s="52" t="s">
        <v>32</v>
      </c>
      <c r="B42" s="67"/>
      <c r="C42" s="3"/>
      <c r="D42" s="4" t="s">
        <v>29</v>
      </c>
      <c r="E42" s="4" t="s">
        <v>29</v>
      </c>
      <c r="G42" s="24" t="s">
        <v>60</v>
      </c>
      <c r="H42" s="23">
        <v>3.9600000000000003E-2</v>
      </c>
      <c r="I42" s="78">
        <v>0.9</v>
      </c>
      <c r="J42" s="79"/>
    </row>
    <row r="43" spans="1:11">
      <c r="A43" s="52" t="s">
        <v>33</v>
      </c>
      <c r="B43" s="67"/>
      <c r="C43" s="10"/>
      <c r="D43" s="10"/>
      <c r="E43" s="6" t="s">
        <v>29</v>
      </c>
      <c r="G43" s="24" t="s">
        <v>61</v>
      </c>
      <c r="H43" s="23">
        <v>1.77E-2</v>
      </c>
      <c r="I43" s="78">
        <v>0.1</v>
      </c>
      <c r="J43" s="79"/>
    </row>
    <row r="44" spans="1:11">
      <c r="A44" s="52" t="s">
        <v>36</v>
      </c>
      <c r="B44" s="67"/>
      <c r="C44" s="10"/>
      <c r="D44" s="10"/>
      <c r="E44" s="6" t="s">
        <v>29</v>
      </c>
      <c r="G44" s="31" t="s">
        <v>45</v>
      </c>
      <c r="H44" s="49">
        <f>I42*H42+I43*H43</f>
        <v>3.7410000000000006E-2</v>
      </c>
      <c r="I44" s="80">
        <f>SUM(I42:J43)</f>
        <v>1</v>
      </c>
      <c r="J44" s="81"/>
    </row>
    <row r="45" spans="1:11">
      <c r="A45" s="52" t="s">
        <v>62</v>
      </c>
      <c r="B45" s="67"/>
      <c r="C45" s="10"/>
      <c r="D45" s="10"/>
      <c r="E45" s="6">
        <v>0</v>
      </c>
    </row>
    <row r="46" spans="1:11">
      <c r="A46" s="64"/>
      <c r="B46" s="65"/>
      <c r="C46" s="65"/>
      <c r="D46" s="65"/>
      <c r="E46" s="66"/>
    </row>
    <row r="47" spans="1:11">
      <c r="A47" s="63" t="s">
        <v>63</v>
      </c>
      <c r="B47" s="86"/>
      <c r="C47" s="7" t="s">
        <v>64</v>
      </c>
      <c r="D47" s="10"/>
      <c r="E47" s="1">
        <v>8.61</v>
      </c>
    </row>
    <row r="48" spans="1:11">
      <c r="A48" s="52" t="s">
        <v>65</v>
      </c>
      <c r="B48" s="67"/>
      <c r="C48" s="12"/>
      <c r="D48" s="1" t="s">
        <v>29</v>
      </c>
      <c r="E48" s="2"/>
    </row>
    <row r="49" spans="1:5">
      <c r="A49" s="63" t="s">
        <v>66</v>
      </c>
      <c r="B49" s="86"/>
      <c r="C49" s="13">
        <v>0.13500000000000001</v>
      </c>
      <c r="D49" s="5">
        <v>0.17899999999999999</v>
      </c>
      <c r="E49" s="5">
        <v>0.13500000000000001</v>
      </c>
    </row>
    <row r="50" spans="1:5">
      <c r="A50" s="52" t="s">
        <v>67</v>
      </c>
      <c r="B50" s="67"/>
      <c r="C50" s="2"/>
      <c r="D50" s="4"/>
      <c r="E50" s="1">
        <v>271.03519719483762</v>
      </c>
    </row>
    <row r="51" spans="1:5">
      <c r="A51" s="52" t="s">
        <v>68</v>
      </c>
      <c r="B51" s="67"/>
      <c r="C51" s="3">
        <v>12.923076923076923</v>
      </c>
      <c r="D51" s="4">
        <v>1</v>
      </c>
      <c r="E51" s="4">
        <v>12.923076923076923</v>
      </c>
    </row>
    <row r="52" spans="1:5" ht="15.75" thickBot="1">
      <c r="A52" s="63" t="s">
        <v>69</v>
      </c>
      <c r="B52" s="86"/>
      <c r="C52" s="2"/>
      <c r="D52" s="10"/>
      <c r="E52" s="14">
        <v>163.96527176070936</v>
      </c>
    </row>
    <row r="53" spans="1:5" ht="15.75" thickTop="1">
      <c r="A53" s="83"/>
      <c r="B53" s="84"/>
      <c r="C53" s="84"/>
      <c r="D53" s="84"/>
      <c r="E53" s="85"/>
    </row>
    <row r="54" spans="1:5">
      <c r="A54" s="63" t="s">
        <v>70</v>
      </c>
      <c r="B54" s="86"/>
      <c r="C54" s="13">
        <v>0.02</v>
      </c>
      <c r="D54" s="5">
        <v>0.02</v>
      </c>
      <c r="E54" s="5">
        <v>0.02</v>
      </c>
    </row>
    <row r="55" spans="1:5">
      <c r="A55" s="52" t="s">
        <v>71</v>
      </c>
      <c r="B55" s="67"/>
      <c r="C55" s="2"/>
      <c r="D55" s="4"/>
      <c r="E55" s="1">
        <v>3.2793054352141873</v>
      </c>
    </row>
    <row r="56" spans="1:5" ht="15.75" thickBot="1">
      <c r="A56" s="63" t="s">
        <v>72</v>
      </c>
      <c r="B56" s="86"/>
      <c r="C56" s="2"/>
      <c r="D56" s="10"/>
      <c r="E56" s="14">
        <v>167.24457719592354</v>
      </c>
    </row>
    <row r="57" spans="1:5" ht="16.5" thickTop="1" thickBot="1">
      <c r="A57" s="63" t="s">
        <v>73</v>
      </c>
      <c r="B57" s="86"/>
      <c r="C57" s="13">
        <v>0.98</v>
      </c>
      <c r="D57" s="10" t="s">
        <v>74</v>
      </c>
      <c r="E57" s="14">
        <v>170.65773183257505</v>
      </c>
    </row>
    <row r="58" spans="1:5" ht="15.75" thickTop="1"/>
    <row r="60" spans="1:5">
      <c r="A60" s="54" t="s">
        <v>15</v>
      </c>
      <c r="B60" s="55"/>
      <c r="C60" s="55"/>
      <c r="D60" s="55"/>
      <c r="E60" s="56"/>
    </row>
    <row r="61" spans="1:5">
      <c r="A61" s="60"/>
      <c r="B61" s="61"/>
      <c r="C61" s="61"/>
      <c r="D61" s="61"/>
      <c r="E61" s="62"/>
    </row>
    <row r="62" spans="1:5">
      <c r="A62" s="54" t="s">
        <v>75</v>
      </c>
      <c r="B62" s="55"/>
      <c r="C62" s="55"/>
      <c r="D62" s="55"/>
      <c r="E62" s="56"/>
    </row>
    <row r="63" spans="1:5">
      <c r="A63" s="60"/>
      <c r="B63" s="61"/>
      <c r="C63" s="61"/>
      <c r="D63" s="61"/>
      <c r="E63" s="62"/>
    </row>
    <row r="64" spans="1:5">
      <c r="A64" s="63" t="s">
        <v>19</v>
      </c>
      <c r="B64" s="53"/>
      <c r="C64" s="1"/>
      <c r="D64" s="2"/>
      <c r="E64" s="1">
        <v>95.318267261289833</v>
      </c>
    </row>
    <row r="65" spans="1:5">
      <c r="A65" s="52" t="s">
        <v>20</v>
      </c>
      <c r="B65" s="53"/>
      <c r="C65" s="3">
        <v>24</v>
      </c>
      <c r="D65" s="4">
        <v>24</v>
      </c>
      <c r="E65" s="4">
        <v>24</v>
      </c>
    </row>
    <row r="66" spans="1:5">
      <c r="A66" s="52" t="s">
        <v>22</v>
      </c>
      <c r="B66" s="53"/>
      <c r="C66" s="2"/>
      <c r="D66" s="5"/>
      <c r="E66" s="6">
        <v>2287.6384142709558</v>
      </c>
    </row>
    <row r="67" spans="1:5">
      <c r="A67" s="64"/>
      <c r="B67" s="65"/>
      <c r="C67" s="65"/>
      <c r="D67" s="65"/>
      <c r="E67" s="66"/>
    </row>
    <row r="68" spans="1:5">
      <c r="A68" s="63" t="s">
        <v>24</v>
      </c>
      <c r="B68" s="53"/>
      <c r="C68" s="7" t="s">
        <v>25</v>
      </c>
      <c r="D68" s="2"/>
      <c r="E68" s="2" t="s">
        <v>25</v>
      </c>
    </row>
    <row r="69" spans="1:5">
      <c r="A69" s="52" t="s">
        <v>26</v>
      </c>
      <c r="B69" s="53"/>
      <c r="C69" s="2"/>
      <c r="D69" s="4"/>
      <c r="E69" s="1">
        <v>0</v>
      </c>
    </row>
    <row r="70" spans="1:5">
      <c r="A70" s="52" t="s">
        <v>28</v>
      </c>
      <c r="B70" s="53"/>
      <c r="C70" s="8"/>
      <c r="D70" s="9" t="s">
        <v>29</v>
      </c>
      <c r="E70" s="9" t="s">
        <v>29</v>
      </c>
    </row>
    <row r="71" spans="1:5">
      <c r="A71" s="52" t="s">
        <v>30</v>
      </c>
      <c r="B71" s="53"/>
      <c r="C71" s="3"/>
      <c r="D71" s="4" t="s">
        <v>29</v>
      </c>
      <c r="E71" s="4" t="s">
        <v>29</v>
      </c>
    </row>
    <row r="72" spans="1:5">
      <c r="A72" s="52" t="s">
        <v>32</v>
      </c>
      <c r="B72" s="53"/>
      <c r="C72" s="3"/>
      <c r="D72" s="4" t="s">
        <v>29</v>
      </c>
      <c r="E72" s="4" t="s">
        <v>29</v>
      </c>
    </row>
    <row r="73" spans="1:5">
      <c r="A73" s="52" t="s">
        <v>33</v>
      </c>
      <c r="B73" s="53"/>
      <c r="C73" s="2"/>
      <c r="D73" s="4"/>
      <c r="E73" s="6" t="s">
        <v>29</v>
      </c>
    </row>
    <row r="74" spans="1:5">
      <c r="A74" s="52" t="s">
        <v>36</v>
      </c>
      <c r="B74" s="53"/>
      <c r="C74" s="2"/>
      <c r="D74" s="4"/>
      <c r="E74" s="6" t="s">
        <v>29</v>
      </c>
    </row>
    <row r="75" spans="1:5">
      <c r="A75" s="52" t="s">
        <v>37</v>
      </c>
      <c r="B75" s="53"/>
      <c r="C75" s="2"/>
      <c r="D75" s="2"/>
      <c r="E75" s="6">
        <v>0</v>
      </c>
    </row>
    <row r="76" spans="1:5">
      <c r="A76" s="64"/>
      <c r="B76" s="65"/>
      <c r="C76" s="65"/>
      <c r="D76" s="65"/>
      <c r="E76" s="66"/>
    </row>
    <row r="77" spans="1:5">
      <c r="A77" s="63" t="s">
        <v>40</v>
      </c>
      <c r="B77" s="53"/>
      <c r="C77" s="7" t="s">
        <v>25</v>
      </c>
      <c r="D77" s="10"/>
      <c r="E77" s="2" t="s">
        <v>25</v>
      </c>
    </row>
    <row r="78" spans="1:5">
      <c r="A78" s="52" t="s">
        <v>43</v>
      </c>
      <c r="B78" s="53"/>
      <c r="C78" s="10"/>
      <c r="D78" s="10"/>
      <c r="E78" s="11">
        <v>0</v>
      </c>
    </row>
    <row r="79" spans="1:5">
      <c r="A79" s="52" t="s">
        <v>44</v>
      </c>
      <c r="B79" s="67"/>
      <c r="C79" s="8"/>
      <c r="D79" s="9" t="s">
        <v>29</v>
      </c>
      <c r="E79" s="9" t="s">
        <v>29</v>
      </c>
    </row>
    <row r="80" spans="1:5">
      <c r="A80" s="52" t="s">
        <v>46</v>
      </c>
      <c r="B80" s="53"/>
      <c r="C80" s="3"/>
      <c r="D80" s="4" t="s">
        <v>29</v>
      </c>
      <c r="E80" s="4" t="s">
        <v>29</v>
      </c>
    </row>
    <row r="81" spans="1:5">
      <c r="A81" s="52" t="s">
        <v>32</v>
      </c>
      <c r="B81" s="53"/>
      <c r="C81" s="3"/>
      <c r="D81" s="4" t="s">
        <v>29</v>
      </c>
      <c r="E81" s="4" t="s">
        <v>29</v>
      </c>
    </row>
    <row r="82" spans="1:5">
      <c r="A82" s="52" t="s">
        <v>33</v>
      </c>
      <c r="B82" s="53"/>
      <c r="C82" s="10"/>
      <c r="D82" s="10"/>
      <c r="E82" s="6" t="s">
        <v>29</v>
      </c>
    </row>
    <row r="83" spans="1:5">
      <c r="A83" s="52" t="s">
        <v>36</v>
      </c>
      <c r="B83" s="53"/>
      <c r="C83" s="10"/>
      <c r="D83" s="10"/>
      <c r="E83" s="6" t="s">
        <v>29</v>
      </c>
    </row>
    <row r="84" spans="1:5">
      <c r="A84" s="52" t="s">
        <v>52</v>
      </c>
      <c r="B84" s="53"/>
      <c r="C84" s="10"/>
      <c r="D84" s="10"/>
      <c r="E84" s="6">
        <v>0</v>
      </c>
    </row>
    <row r="85" spans="1:5">
      <c r="A85" s="64"/>
      <c r="B85" s="65"/>
      <c r="C85" s="65"/>
      <c r="D85" s="65"/>
      <c r="E85" s="66"/>
    </row>
    <row r="86" spans="1:5">
      <c r="A86" s="63" t="s">
        <v>54</v>
      </c>
      <c r="B86" s="53"/>
      <c r="C86" s="7" t="s">
        <v>25</v>
      </c>
      <c r="D86" s="10"/>
      <c r="E86" s="2" t="s">
        <v>25</v>
      </c>
    </row>
    <row r="87" spans="1:5">
      <c r="A87" s="52" t="s">
        <v>56</v>
      </c>
      <c r="B87" s="53"/>
      <c r="C87" s="12"/>
      <c r="D87" s="1" t="s">
        <v>29</v>
      </c>
      <c r="E87" s="1">
        <v>9</v>
      </c>
    </row>
    <row r="88" spans="1:5">
      <c r="A88" s="52" t="s">
        <v>57</v>
      </c>
      <c r="B88" s="53"/>
      <c r="C88" s="8"/>
      <c r="D88" s="9" t="s">
        <v>29</v>
      </c>
      <c r="E88" s="9" t="s">
        <v>29</v>
      </c>
    </row>
    <row r="89" spans="1:5">
      <c r="A89" s="52" t="s">
        <v>58</v>
      </c>
      <c r="B89" s="53"/>
      <c r="C89" s="3"/>
      <c r="D89" s="4" t="s">
        <v>29</v>
      </c>
      <c r="E89" s="4" t="s">
        <v>29</v>
      </c>
    </row>
    <row r="90" spans="1:5">
      <c r="A90" s="52" t="s">
        <v>32</v>
      </c>
      <c r="B90" s="53"/>
      <c r="C90" s="3"/>
      <c r="D90" s="4" t="s">
        <v>29</v>
      </c>
      <c r="E90" s="4" t="s">
        <v>29</v>
      </c>
    </row>
    <row r="91" spans="1:5">
      <c r="A91" s="52" t="s">
        <v>33</v>
      </c>
      <c r="B91" s="53"/>
      <c r="C91" s="10"/>
      <c r="D91" s="10"/>
      <c r="E91" s="6" t="s">
        <v>29</v>
      </c>
    </row>
    <row r="92" spans="1:5">
      <c r="A92" s="52" t="s">
        <v>36</v>
      </c>
      <c r="B92" s="53"/>
      <c r="C92" s="10"/>
      <c r="D92" s="10"/>
      <c r="E92" s="6" t="s">
        <v>29</v>
      </c>
    </row>
    <row r="93" spans="1:5">
      <c r="A93" s="52" t="s">
        <v>62</v>
      </c>
      <c r="B93" s="53"/>
      <c r="C93" s="10"/>
      <c r="D93" s="10"/>
      <c r="E93" s="6">
        <v>0</v>
      </c>
    </row>
    <row r="94" spans="1:5">
      <c r="A94" s="64"/>
      <c r="B94" s="65"/>
      <c r="C94" s="65"/>
      <c r="D94" s="65"/>
      <c r="E94" s="66"/>
    </row>
    <row r="95" spans="1:5">
      <c r="A95" s="63" t="s">
        <v>63</v>
      </c>
      <c r="B95" s="53"/>
      <c r="C95" s="7" t="s">
        <v>64</v>
      </c>
      <c r="D95" s="10"/>
      <c r="E95" s="1">
        <v>8.61</v>
      </c>
    </row>
    <row r="96" spans="1:5">
      <c r="A96" s="52" t="s">
        <v>65</v>
      </c>
      <c r="B96" s="53"/>
      <c r="C96" s="12"/>
      <c r="D96" s="1" t="s">
        <v>29</v>
      </c>
      <c r="E96" s="2"/>
    </row>
    <row r="97" spans="1:5">
      <c r="A97" s="63" t="s">
        <v>66</v>
      </c>
      <c r="B97" s="53"/>
      <c r="C97" s="13">
        <v>0.13500000000000001</v>
      </c>
      <c r="D97" s="5">
        <v>0.17899999999999999</v>
      </c>
      <c r="E97" s="5">
        <v>0.13500000000000001</v>
      </c>
    </row>
    <row r="98" spans="1:5">
      <c r="A98" s="52" t="s">
        <v>67</v>
      </c>
      <c r="B98" s="53"/>
      <c r="C98" s="2"/>
      <c r="D98" s="4"/>
      <c r="E98" s="1">
        <v>357.03027274749024</v>
      </c>
    </row>
    <row r="99" spans="1:5">
      <c r="A99" s="52" t="s">
        <v>68</v>
      </c>
      <c r="B99" s="53"/>
      <c r="C99" s="3">
        <v>12.923076923076923</v>
      </c>
      <c r="D99" s="4">
        <v>1</v>
      </c>
      <c r="E99" s="4">
        <v>12.923076923076923</v>
      </c>
    </row>
    <row r="100" spans="1:5" ht="15.75" thickBot="1">
      <c r="A100" s="63" t="s">
        <v>69</v>
      </c>
      <c r="B100" s="82"/>
      <c r="C100" s="2"/>
      <c r="D100" s="10"/>
      <c r="E100" s="14">
        <v>213.25698173357023</v>
      </c>
    </row>
    <row r="101" spans="1:5" ht="15.75" thickTop="1">
      <c r="A101" s="83"/>
      <c r="B101" s="84"/>
      <c r="C101" s="84"/>
      <c r="D101" s="84"/>
      <c r="E101" s="85"/>
    </row>
    <row r="102" spans="1:5">
      <c r="A102" s="63" t="s">
        <v>70</v>
      </c>
      <c r="B102" s="53"/>
      <c r="C102" s="13">
        <v>0.02</v>
      </c>
      <c r="D102" s="5">
        <v>0.02</v>
      </c>
      <c r="E102" s="5">
        <v>0.02</v>
      </c>
    </row>
    <row r="103" spans="1:5">
      <c r="A103" s="52" t="s">
        <v>71</v>
      </c>
      <c r="B103" s="53"/>
      <c r="C103" s="2"/>
      <c r="D103" s="4"/>
      <c r="E103" s="1">
        <v>4.2651396346714048</v>
      </c>
    </row>
    <row r="104" spans="1:5" ht="15.75" thickBot="1">
      <c r="A104" s="63" t="s">
        <v>72</v>
      </c>
      <c r="B104" s="82"/>
      <c r="C104" s="2"/>
      <c r="D104" s="10"/>
      <c r="E104" s="14">
        <v>217.52212136824164</v>
      </c>
    </row>
    <row r="105" spans="1:5" ht="16.5" thickTop="1" thickBot="1">
      <c r="A105" s="63" t="s">
        <v>73</v>
      </c>
      <c r="B105" s="86"/>
      <c r="C105" s="13">
        <v>0.98</v>
      </c>
      <c r="D105" s="10" t="s">
        <v>74</v>
      </c>
      <c r="E105" s="14">
        <v>221.96134833494045</v>
      </c>
    </row>
    <row r="106" spans="1:5" ht="15.75" thickTop="1"/>
  </sheetData>
  <mergeCells count="102">
    <mergeCell ref="A1:E2"/>
    <mergeCell ref="G1:K2"/>
    <mergeCell ref="M1:Q2"/>
    <mergeCell ref="S1:W2"/>
    <mergeCell ref="A12:E13"/>
    <mergeCell ref="A14:E15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E19"/>
    <mergeCell ref="A20:B20"/>
    <mergeCell ref="A21:B21"/>
    <mergeCell ref="I33:J33"/>
    <mergeCell ref="A34:B34"/>
    <mergeCell ref="I34:J34"/>
    <mergeCell ref="A35:B35"/>
    <mergeCell ref="I35:J35"/>
    <mergeCell ref="A36:B36"/>
    <mergeCell ref="I36:J36"/>
    <mergeCell ref="A28:E28"/>
    <mergeCell ref="A29:B29"/>
    <mergeCell ref="A30:B30"/>
    <mergeCell ref="A31:B31"/>
    <mergeCell ref="A32:B32"/>
    <mergeCell ref="A33:B33"/>
    <mergeCell ref="A43:B43"/>
    <mergeCell ref="A44:B44"/>
    <mergeCell ref="A45:B45"/>
    <mergeCell ref="A46:E46"/>
    <mergeCell ref="A47:B47"/>
    <mergeCell ref="A48:B48"/>
    <mergeCell ref="A37:E37"/>
    <mergeCell ref="A38:B38"/>
    <mergeCell ref="A39:B39"/>
    <mergeCell ref="A40:B40"/>
    <mergeCell ref="A41:B41"/>
    <mergeCell ref="A42:B42"/>
    <mergeCell ref="A55:B55"/>
    <mergeCell ref="A56:B56"/>
    <mergeCell ref="A57:B57"/>
    <mergeCell ref="A60:E61"/>
    <mergeCell ref="A62:E63"/>
    <mergeCell ref="A64:B64"/>
    <mergeCell ref="A49:B49"/>
    <mergeCell ref="A50:B50"/>
    <mergeCell ref="A51:B51"/>
    <mergeCell ref="A52:B52"/>
    <mergeCell ref="A53:E53"/>
    <mergeCell ref="A54:B54"/>
    <mergeCell ref="A71:B71"/>
    <mergeCell ref="A72:B72"/>
    <mergeCell ref="A73:B73"/>
    <mergeCell ref="A74:B74"/>
    <mergeCell ref="A75:B75"/>
    <mergeCell ref="A76:E76"/>
    <mergeCell ref="A65:B65"/>
    <mergeCell ref="A66:B66"/>
    <mergeCell ref="A67:E67"/>
    <mergeCell ref="A68:B68"/>
    <mergeCell ref="A69:B69"/>
    <mergeCell ref="A70:B70"/>
    <mergeCell ref="A84:B84"/>
    <mergeCell ref="A85:E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I37:J37"/>
    <mergeCell ref="I38:J38"/>
    <mergeCell ref="A101:E101"/>
    <mergeCell ref="A102:B102"/>
    <mergeCell ref="A103:B103"/>
    <mergeCell ref="A104:B104"/>
    <mergeCell ref="A105:B105"/>
    <mergeCell ref="I41:J41"/>
    <mergeCell ref="I42:J42"/>
    <mergeCell ref="I43:J43"/>
    <mergeCell ref="I44:J44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E94"/>
    <mergeCell ref="A83:B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5240-F414-44C3-9EAB-745747FC66CE}">
  <dimension ref="A1:W106"/>
  <sheetViews>
    <sheetView topLeftCell="A11" zoomScaleNormal="100" workbookViewId="0">
      <selection activeCell="H98" sqref="H98"/>
    </sheetView>
  </sheetViews>
  <sheetFormatPr defaultColWidth="8.85546875" defaultRowHeight="15"/>
  <cols>
    <col min="1" max="1" width="54.140625" customWidth="1"/>
    <col min="2" max="2" width="12.7109375" customWidth="1"/>
    <col min="4" max="4" width="9.140625" bestFit="1" customWidth="1"/>
    <col min="5" max="5" width="11.42578125" bestFit="1" customWidth="1"/>
    <col min="7" max="7" width="32.140625" bestFit="1" customWidth="1"/>
    <col min="8" max="8" width="16.42578125" bestFit="1" customWidth="1"/>
    <col min="9" max="9" width="7.140625" bestFit="1" customWidth="1"/>
    <col min="10" max="10" width="9" bestFit="1" customWidth="1"/>
    <col min="11" max="11" width="17.140625" bestFit="1" customWidth="1"/>
    <col min="13" max="13" width="31" bestFit="1" customWidth="1"/>
    <col min="14" max="14" width="16.42578125" bestFit="1" customWidth="1"/>
    <col min="15" max="15" width="7.140625" bestFit="1" customWidth="1"/>
    <col min="16" max="16" width="9" bestFit="1" customWidth="1"/>
    <col min="17" max="17" width="15.140625" bestFit="1" customWidth="1"/>
    <col min="19" max="19" width="31" bestFit="1" customWidth="1"/>
    <col min="20" max="20" width="16.42578125" bestFit="1" customWidth="1"/>
    <col min="21" max="21" width="7.140625" bestFit="1" customWidth="1"/>
    <col min="22" max="22" width="9" bestFit="1" customWidth="1"/>
    <col min="23" max="23" width="17.140625" bestFit="1" customWidth="1"/>
  </cols>
  <sheetData>
    <row r="1" spans="1:23">
      <c r="A1" s="54" t="s">
        <v>0</v>
      </c>
      <c r="B1" s="55"/>
      <c r="C1" s="55"/>
      <c r="D1" s="55"/>
      <c r="E1" s="56"/>
      <c r="G1" s="54" t="s">
        <v>1</v>
      </c>
      <c r="H1" s="55"/>
      <c r="I1" s="55"/>
      <c r="J1" s="55"/>
      <c r="K1" s="56"/>
      <c r="M1" s="54" t="s">
        <v>76</v>
      </c>
      <c r="N1" s="55"/>
      <c r="O1" s="55"/>
      <c r="P1" s="55"/>
      <c r="Q1" s="56"/>
      <c r="S1" s="54" t="s">
        <v>3</v>
      </c>
      <c r="T1" s="55"/>
      <c r="U1" s="55"/>
      <c r="V1" s="55"/>
      <c r="W1" s="56"/>
    </row>
    <row r="2" spans="1:23">
      <c r="A2" s="57"/>
      <c r="B2" s="58"/>
      <c r="C2" s="58"/>
      <c r="D2" s="58"/>
      <c r="E2" s="59"/>
      <c r="G2" s="60"/>
      <c r="H2" s="61"/>
      <c r="I2" s="61"/>
      <c r="J2" s="61"/>
      <c r="K2" s="62"/>
      <c r="M2" s="60"/>
      <c r="N2" s="61"/>
      <c r="O2" s="61"/>
      <c r="P2" s="61"/>
      <c r="Q2" s="62"/>
      <c r="S2" s="60"/>
      <c r="T2" s="61"/>
      <c r="U2" s="61"/>
      <c r="V2" s="61"/>
      <c r="W2" s="62"/>
    </row>
    <row r="3" spans="1:23" ht="12.95" customHeight="1">
      <c r="A3" s="31"/>
      <c r="B3" s="25"/>
      <c r="C3" s="33"/>
      <c r="D3" s="25"/>
      <c r="E3" s="25"/>
      <c r="G3" s="16"/>
      <c r="H3" s="17" t="s">
        <v>4</v>
      </c>
      <c r="I3" s="18" t="s">
        <v>5</v>
      </c>
      <c r="J3" s="19" t="s">
        <v>6</v>
      </c>
      <c r="K3" s="20" t="s">
        <v>7</v>
      </c>
      <c r="M3" s="16"/>
      <c r="N3" s="17" t="s">
        <v>4</v>
      </c>
      <c r="O3" s="18" t="s">
        <v>5</v>
      </c>
      <c r="P3" s="19" t="s">
        <v>6</v>
      </c>
      <c r="Q3" s="20" t="s">
        <v>7</v>
      </c>
      <c r="S3" s="16"/>
      <c r="T3" s="17" t="s">
        <v>4</v>
      </c>
      <c r="U3" s="18" t="s">
        <v>5</v>
      </c>
      <c r="V3" s="19" t="s">
        <v>6</v>
      </c>
      <c r="W3" s="20" t="s">
        <v>7</v>
      </c>
    </row>
    <row r="4" spans="1:23">
      <c r="A4" s="31" t="s">
        <v>8</v>
      </c>
      <c r="B4" s="25">
        <f>K31</f>
        <v>88.560253789457107</v>
      </c>
      <c r="C4" s="26">
        <v>0.66911764705882348</v>
      </c>
      <c r="D4" s="25">
        <f>B4*C4</f>
        <v>59.257228638533796</v>
      </c>
      <c r="E4" s="25"/>
      <c r="G4" s="21"/>
      <c r="H4" s="21"/>
      <c r="I4" s="22"/>
      <c r="J4" s="23"/>
      <c r="K4" s="22"/>
      <c r="M4" s="21"/>
      <c r="N4" s="21"/>
      <c r="O4" s="22"/>
      <c r="P4" s="23"/>
      <c r="Q4" s="22"/>
      <c r="S4" s="21"/>
      <c r="T4" s="21"/>
      <c r="U4" s="22"/>
      <c r="V4" s="23"/>
      <c r="W4" s="22"/>
    </row>
    <row r="5" spans="1:23">
      <c r="A5" s="31" t="s">
        <v>9</v>
      </c>
      <c r="B5" s="25">
        <f>Q31</f>
        <v>107.78360940450409</v>
      </c>
      <c r="C5" s="26">
        <v>0.33088235294117646</v>
      </c>
      <c r="D5" s="25">
        <f>B5*C5</f>
        <v>35.66369428825503</v>
      </c>
      <c r="E5" s="25"/>
      <c r="G5" s="24" t="s">
        <v>10</v>
      </c>
      <c r="H5" s="25">
        <v>73.681902685647131</v>
      </c>
      <c r="I5" s="25">
        <v>0</v>
      </c>
      <c r="J5" s="26">
        <v>0.10059077119591246</v>
      </c>
      <c r="K5" s="25">
        <v>7.4117194143314187</v>
      </c>
      <c r="M5" s="24" t="s">
        <v>10</v>
      </c>
      <c r="N5" s="25">
        <v>91.317960682461404</v>
      </c>
      <c r="O5" s="25">
        <v>0</v>
      </c>
      <c r="P5" s="26">
        <v>9.5699999999999993E-2</v>
      </c>
      <c r="Q5" s="25">
        <v>8.7391288373115561</v>
      </c>
      <c r="S5" s="24" t="s">
        <v>10</v>
      </c>
      <c r="T5" s="25">
        <v>46.697458695102036</v>
      </c>
      <c r="U5" s="25">
        <v>0</v>
      </c>
      <c r="V5" s="26">
        <v>9.5719950772596721E-2</v>
      </c>
      <c r="W5" s="25">
        <v>4.4698784475005358</v>
      </c>
    </row>
    <row r="6" spans="1:23">
      <c r="A6" s="31"/>
      <c r="B6" s="25"/>
      <c r="C6" s="33"/>
      <c r="D6" s="47">
        <f>SUM(D4:D5)</f>
        <v>94.920922926788819</v>
      </c>
      <c r="E6" s="25"/>
      <c r="G6" s="21"/>
      <c r="H6" s="21"/>
      <c r="I6" s="21"/>
      <c r="J6" s="23"/>
      <c r="K6" s="21"/>
      <c r="M6" s="21"/>
      <c r="N6" s="21"/>
      <c r="O6" s="21"/>
      <c r="P6" s="23"/>
      <c r="Q6" s="21"/>
      <c r="S6" s="21"/>
      <c r="T6" s="21"/>
      <c r="U6" s="21"/>
      <c r="V6" s="23"/>
      <c r="W6" s="21"/>
    </row>
    <row r="7" spans="1:23">
      <c r="A7" s="31"/>
      <c r="B7" s="25"/>
      <c r="C7" s="33"/>
      <c r="D7" s="25"/>
      <c r="E7" s="25"/>
      <c r="G7" s="24" t="s">
        <v>11</v>
      </c>
      <c r="H7" s="25">
        <v>74.653421960450572</v>
      </c>
      <c r="I7" s="25">
        <v>0</v>
      </c>
      <c r="J7" s="26">
        <v>5.0295385597956231E-2</v>
      </c>
      <c r="K7" s="25">
        <v>3.7547226437077952</v>
      </c>
      <c r="M7" s="24" t="s">
        <v>11</v>
      </c>
      <c r="N7" s="25">
        <v>91.621171827379257</v>
      </c>
      <c r="O7" s="25">
        <v>0</v>
      </c>
      <c r="P7" s="26">
        <v>4.7899999999999998E-2</v>
      </c>
      <c r="Q7" s="25">
        <v>4.3886541305314664</v>
      </c>
      <c r="S7" s="24" t="s">
        <v>11</v>
      </c>
      <c r="T7" s="25">
        <v>44.900563506395684</v>
      </c>
      <c r="U7" s="25">
        <v>0</v>
      </c>
      <c r="V7" s="26">
        <v>4.785997538629836E-2</v>
      </c>
      <c r="W7" s="25">
        <v>2.1489398642470237</v>
      </c>
    </row>
    <row r="8" spans="1:23">
      <c r="A8" s="31" t="s">
        <v>8</v>
      </c>
      <c r="B8" s="25">
        <f>K31</f>
        <v>88.560253789457107</v>
      </c>
      <c r="C8" s="26">
        <v>0.66911764705882348</v>
      </c>
      <c r="D8" s="25">
        <f>B8*C8</f>
        <v>59.257228638533796</v>
      </c>
      <c r="E8" s="25"/>
      <c r="G8" s="21"/>
      <c r="H8" s="21"/>
      <c r="I8" s="21"/>
      <c r="J8" s="23"/>
      <c r="K8" s="21"/>
      <c r="M8" s="21"/>
      <c r="N8" s="21"/>
      <c r="O8" s="21"/>
      <c r="P8" s="23"/>
      <c r="Q8" s="21"/>
      <c r="S8" s="21"/>
      <c r="T8" s="21"/>
      <c r="U8" s="21"/>
      <c r="V8" s="23"/>
      <c r="W8" s="21"/>
    </row>
    <row r="9" spans="1:23">
      <c r="A9" s="31" t="s">
        <v>12</v>
      </c>
      <c r="B9" s="25">
        <f>W31</f>
        <v>46.562657393069472</v>
      </c>
      <c r="C9" s="26">
        <v>0.33088235294117646</v>
      </c>
      <c r="D9" s="25">
        <f>B9*C9</f>
        <v>15.406761637412693</v>
      </c>
      <c r="E9" s="25"/>
      <c r="G9" s="24" t="s">
        <v>13</v>
      </c>
      <c r="H9" s="25">
        <v>83.16667966245916</v>
      </c>
      <c r="I9" s="25">
        <v>0</v>
      </c>
      <c r="J9" s="26">
        <v>3.5925275427111603E-2</v>
      </c>
      <c r="K9" s="25">
        <v>2.9877858732322062</v>
      </c>
      <c r="M9" s="24" t="s">
        <v>13</v>
      </c>
      <c r="N9" s="25">
        <v>110.00884817209209</v>
      </c>
      <c r="O9" s="25">
        <v>0</v>
      </c>
      <c r="P9" s="26">
        <v>3.4200000000000001E-2</v>
      </c>
      <c r="Q9" s="25">
        <v>3.7623026074855495</v>
      </c>
      <c r="S9" s="24" t="s">
        <v>13</v>
      </c>
      <c r="T9" s="25">
        <v>46.802590978016802</v>
      </c>
      <c r="U9" s="25">
        <v>0</v>
      </c>
      <c r="V9" s="26">
        <v>3.4185696704498836E-2</v>
      </c>
      <c r="W9" s="25">
        <v>1.599979180159196</v>
      </c>
    </row>
    <row r="10" spans="1:23">
      <c r="A10" s="31"/>
      <c r="B10" s="25"/>
      <c r="C10" s="33"/>
      <c r="D10" s="47">
        <f>SUM(D8:D9)</f>
        <v>74.663990275946489</v>
      </c>
      <c r="E10" s="25"/>
      <c r="G10" s="21"/>
      <c r="H10" s="21"/>
      <c r="I10" s="21"/>
      <c r="J10" s="23"/>
      <c r="K10" s="21"/>
      <c r="M10" s="21"/>
      <c r="N10" s="21"/>
      <c r="O10" s="21"/>
      <c r="P10" s="23"/>
      <c r="Q10" s="21"/>
      <c r="S10" s="21"/>
      <c r="T10" s="21"/>
      <c r="U10" s="21"/>
      <c r="V10" s="23"/>
      <c r="W10" s="21"/>
    </row>
    <row r="11" spans="1:23">
      <c r="G11" s="24" t="s">
        <v>14</v>
      </c>
      <c r="H11" s="25">
        <v>80.137567191201811</v>
      </c>
      <c r="I11" s="25">
        <v>0</v>
      </c>
      <c r="J11" s="26">
        <v>0.26325509606684755</v>
      </c>
      <c r="K11" s="25">
        <v>21.096622949483283</v>
      </c>
      <c r="M11" s="24" t="s">
        <v>14</v>
      </c>
      <c r="N11" s="25">
        <v>98.31400054193449</v>
      </c>
      <c r="O11" s="25">
        <v>0</v>
      </c>
      <c r="P11" s="26">
        <v>0.21890000000000001</v>
      </c>
      <c r="Q11" s="25">
        <v>21.520934718629462</v>
      </c>
      <c r="S11" s="24" t="s">
        <v>14</v>
      </c>
      <c r="T11" s="25">
        <v>44.902098092259052</v>
      </c>
      <c r="U11" s="25">
        <v>0</v>
      </c>
      <c r="V11" s="26">
        <v>0.2187884589087925</v>
      </c>
      <c r="W11" s="25">
        <v>9.82406084337679</v>
      </c>
    </row>
    <row r="12" spans="1:23">
      <c r="A12" s="54" t="s">
        <v>15</v>
      </c>
      <c r="B12" s="55"/>
      <c r="C12" s="55"/>
      <c r="D12" s="55"/>
      <c r="E12" s="56"/>
      <c r="G12" s="21"/>
      <c r="H12" s="21"/>
      <c r="I12" s="21"/>
      <c r="J12" s="23"/>
      <c r="K12" s="21"/>
      <c r="M12" s="21"/>
      <c r="N12" s="21"/>
      <c r="O12" s="21"/>
      <c r="P12" s="23"/>
      <c r="Q12" s="21"/>
      <c r="S12" s="21"/>
      <c r="T12" s="21"/>
      <c r="U12" s="21"/>
      <c r="V12" s="23"/>
      <c r="W12" s="21"/>
    </row>
    <row r="13" spans="1:23">
      <c r="A13" s="60"/>
      <c r="B13" s="61"/>
      <c r="C13" s="61"/>
      <c r="D13" s="61"/>
      <c r="E13" s="62"/>
      <c r="G13" s="24" t="s">
        <v>16</v>
      </c>
      <c r="H13" s="25">
        <v>92.774580127768843</v>
      </c>
      <c r="I13" s="27">
        <v>0</v>
      </c>
      <c r="J13" s="26">
        <v>0.20577465538346898</v>
      </c>
      <c r="K13" s="25">
        <v>19.090657254137664</v>
      </c>
      <c r="M13" s="24" t="s">
        <v>16</v>
      </c>
      <c r="N13" s="25">
        <v>122.79283680950573</v>
      </c>
      <c r="O13" s="27">
        <v>0</v>
      </c>
      <c r="P13" s="26">
        <v>0.1641</v>
      </c>
      <c r="Q13" s="25">
        <v>20.150304520439889</v>
      </c>
      <c r="S13" s="24" t="s">
        <v>16</v>
      </c>
      <c r="T13" s="25">
        <v>46.802590978016802</v>
      </c>
      <c r="U13" s="27">
        <v>0</v>
      </c>
      <c r="V13" s="26">
        <v>0.16409134418159438</v>
      </c>
      <c r="W13" s="25">
        <v>7.6799000647641389</v>
      </c>
    </row>
    <row r="14" spans="1:23">
      <c r="A14" s="54" t="s">
        <v>17</v>
      </c>
      <c r="B14" s="55"/>
      <c r="C14" s="55"/>
      <c r="D14" s="55"/>
      <c r="E14" s="56"/>
      <c r="G14" s="21"/>
      <c r="H14" s="21"/>
      <c r="I14" s="21"/>
      <c r="J14" s="23"/>
      <c r="K14" s="21"/>
      <c r="M14" s="21"/>
      <c r="N14" s="21"/>
      <c r="O14" s="21"/>
      <c r="P14" s="23"/>
      <c r="Q14" s="21"/>
      <c r="S14" s="21"/>
      <c r="T14" s="21"/>
      <c r="U14" s="21"/>
      <c r="V14" s="23"/>
      <c r="W14" s="21"/>
    </row>
    <row r="15" spans="1:23">
      <c r="A15" s="60"/>
      <c r="B15" s="61"/>
      <c r="C15" s="61"/>
      <c r="D15" s="61"/>
      <c r="E15" s="62"/>
      <c r="G15" s="24" t="s">
        <v>18</v>
      </c>
      <c r="H15" s="25">
        <v>91.352990021410719</v>
      </c>
      <c r="I15" s="27">
        <v>0</v>
      </c>
      <c r="J15" s="26">
        <v>0.18591050726533628</v>
      </c>
      <c r="K15" s="25">
        <v>16.983480715085669</v>
      </c>
      <c r="M15" s="24" t="s">
        <v>18</v>
      </c>
      <c r="N15" s="25">
        <v>113.10475894337876</v>
      </c>
      <c r="O15" s="27">
        <v>0</v>
      </c>
      <c r="P15" s="26">
        <v>0.16420000000000001</v>
      </c>
      <c r="Q15" s="25">
        <v>18.571801418502794</v>
      </c>
      <c r="S15" s="24" t="s">
        <v>18</v>
      </c>
      <c r="T15" s="25">
        <v>48.412809473778125</v>
      </c>
      <c r="U15" s="27">
        <v>0</v>
      </c>
      <c r="V15" s="26">
        <v>0.1642206178245946</v>
      </c>
      <c r="W15" s="25">
        <v>7.9503814824082299</v>
      </c>
    </row>
    <row r="16" spans="1:23">
      <c r="A16" s="63" t="s">
        <v>19</v>
      </c>
      <c r="B16" s="53"/>
      <c r="C16" s="1"/>
      <c r="D16" s="2"/>
      <c r="E16" s="1">
        <v>74.663990275946489</v>
      </c>
      <c r="G16" s="21"/>
      <c r="H16" s="21"/>
      <c r="I16" s="21"/>
      <c r="J16" s="23"/>
      <c r="K16" s="21"/>
      <c r="M16" s="21"/>
      <c r="N16" s="21"/>
      <c r="O16" s="21"/>
      <c r="P16" s="23"/>
      <c r="Q16" s="21"/>
      <c r="S16" s="21"/>
      <c r="T16" s="21"/>
      <c r="U16" s="21"/>
      <c r="V16" s="23"/>
      <c r="W16" s="21"/>
    </row>
    <row r="17" spans="1:23" ht="14.45" customHeight="1">
      <c r="A17" s="52" t="s">
        <v>20</v>
      </c>
      <c r="B17" s="53"/>
      <c r="C17" s="3">
        <v>24</v>
      </c>
      <c r="D17" s="4">
        <v>24</v>
      </c>
      <c r="E17" s="4">
        <v>24</v>
      </c>
      <c r="G17" s="24" t="s">
        <v>21</v>
      </c>
      <c r="H17" s="25">
        <v>90.742575697412619</v>
      </c>
      <c r="I17" s="25">
        <v>0</v>
      </c>
      <c r="J17" s="26">
        <v>9.3284958882163746E-3</v>
      </c>
      <c r="K17" s="25">
        <v>0.84649174427947671</v>
      </c>
      <c r="M17" s="24" t="s">
        <v>21</v>
      </c>
      <c r="N17" s="25">
        <v>111.27552777532433</v>
      </c>
      <c r="O17" s="25">
        <v>0</v>
      </c>
      <c r="P17" s="26">
        <v>8.8999999999999999E-3</v>
      </c>
      <c r="Q17" s="25">
        <v>0.99035219720038659</v>
      </c>
      <c r="S17" s="24" t="s">
        <v>21</v>
      </c>
      <c r="T17" s="25">
        <v>46.57949002847343</v>
      </c>
      <c r="U17" s="25">
        <v>0</v>
      </c>
      <c r="V17" s="26">
        <v>8.8767901526807906E-3</v>
      </c>
      <c r="W17" s="25">
        <v>0.41347635840164604</v>
      </c>
    </row>
    <row r="18" spans="1:23">
      <c r="A18" s="52" t="s">
        <v>22</v>
      </c>
      <c r="B18" s="53"/>
      <c r="C18" s="2"/>
      <c r="D18" s="5"/>
      <c r="E18" s="6">
        <v>1791.9357666227156</v>
      </c>
      <c r="G18" s="21"/>
      <c r="H18" s="21"/>
      <c r="I18" s="21"/>
      <c r="J18" s="23"/>
      <c r="K18" s="21"/>
      <c r="M18" s="21"/>
      <c r="N18" s="21"/>
      <c r="O18" s="21"/>
      <c r="P18" s="23"/>
      <c r="Q18" s="21"/>
      <c r="S18" s="21"/>
      <c r="T18" s="21"/>
      <c r="U18" s="21"/>
      <c r="V18" s="23"/>
      <c r="W18" s="21"/>
    </row>
    <row r="19" spans="1:23">
      <c r="A19" s="64"/>
      <c r="B19" s="65"/>
      <c r="C19" s="65"/>
      <c r="D19" s="65"/>
      <c r="E19" s="66"/>
      <c r="G19" s="24" t="s">
        <v>23</v>
      </c>
      <c r="H19" s="25">
        <v>101.99502392501066</v>
      </c>
      <c r="I19" s="25">
        <v>0</v>
      </c>
      <c r="J19" s="26">
        <v>5.1081412287092752E-2</v>
      </c>
      <c r="K19" s="25">
        <v>5.2100498683453589</v>
      </c>
      <c r="M19" s="24" t="s">
        <v>23</v>
      </c>
      <c r="N19" s="25">
        <v>126.34955976683456</v>
      </c>
      <c r="O19" s="25">
        <v>0</v>
      </c>
      <c r="P19" s="26">
        <v>4.5400000000000003E-2</v>
      </c>
      <c r="Q19" s="25">
        <v>5.7362700134142894</v>
      </c>
      <c r="S19" s="24" t="s">
        <v>23</v>
      </c>
      <c r="T19" s="25">
        <v>48.412809473778125</v>
      </c>
      <c r="U19" s="25">
        <v>0</v>
      </c>
      <c r="V19" s="26">
        <v>4.5436014781499522E-2</v>
      </c>
      <c r="W19" s="25">
        <v>2.199685126864503</v>
      </c>
    </row>
    <row r="20" spans="1:23">
      <c r="A20" s="63" t="s">
        <v>24</v>
      </c>
      <c r="B20" s="53"/>
      <c r="C20" s="7" t="s">
        <v>25</v>
      </c>
      <c r="D20" s="2"/>
      <c r="E20" s="2" t="s">
        <v>25</v>
      </c>
      <c r="G20" s="21"/>
      <c r="H20" s="21"/>
      <c r="I20" s="21"/>
      <c r="J20" s="23"/>
      <c r="K20" s="21"/>
      <c r="M20" s="21"/>
      <c r="N20" s="21"/>
      <c r="O20" s="21"/>
      <c r="P20" s="23"/>
      <c r="Q20" s="21"/>
      <c r="S20" s="21"/>
      <c r="T20" s="21"/>
      <c r="U20" s="21"/>
      <c r="V20" s="23"/>
      <c r="W20" s="21"/>
    </row>
    <row r="21" spans="1:23">
      <c r="A21" s="52" t="s">
        <v>26</v>
      </c>
      <c r="B21" s="53"/>
      <c r="C21" s="2"/>
      <c r="D21" s="4"/>
      <c r="E21" s="1">
        <v>0</v>
      </c>
      <c r="G21" s="24" t="s">
        <v>27</v>
      </c>
      <c r="H21" s="25">
        <v>101.11314668662327</v>
      </c>
      <c r="I21" s="25">
        <v>0</v>
      </c>
      <c r="J21" s="26">
        <v>4.1531796496340867E-2</v>
      </c>
      <c r="K21" s="25">
        <v>4.1994106312935005</v>
      </c>
      <c r="M21" s="24" t="s">
        <v>27</v>
      </c>
      <c r="N21" s="25">
        <v>124.09088578890102</v>
      </c>
      <c r="O21" s="25">
        <v>0</v>
      </c>
      <c r="P21" s="26">
        <v>3.6299999999999999E-2</v>
      </c>
      <c r="Q21" s="25">
        <v>4.5044991541371067</v>
      </c>
      <c r="S21" s="24" t="s">
        <v>27</v>
      </c>
      <c r="T21" s="25">
        <v>46.57949002847343</v>
      </c>
      <c r="U21" s="25">
        <v>0</v>
      </c>
      <c r="V21" s="26">
        <v>3.6348811825199619E-2</v>
      </c>
      <c r="W21" s="25">
        <v>1.6931091179587427</v>
      </c>
    </row>
    <row r="22" spans="1:23">
      <c r="A22" s="52" t="s">
        <v>28</v>
      </c>
      <c r="B22" s="53"/>
      <c r="C22" s="8"/>
      <c r="D22" s="9" t="s">
        <v>29</v>
      </c>
      <c r="E22" s="9" t="s">
        <v>29</v>
      </c>
      <c r="G22" s="21"/>
      <c r="H22" s="21"/>
      <c r="I22" s="21"/>
      <c r="J22" s="23"/>
      <c r="K22" s="21"/>
      <c r="M22" s="21"/>
      <c r="N22" s="21"/>
      <c r="O22" s="21"/>
      <c r="P22" s="23"/>
      <c r="Q22" s="21"/>
      <c r="S22" s="21"/>
      <c r="T22" s="21"/>
      <c r="U22" s="21"/>
      <c r="V22" s="23"/>
      <c r="W22" s="21"/>
    </row>
    <row r="23" spans="1:23">
      <c r="A23" s="52" t="s">
        <v>30</v>
      </c>
      <c r="B23" s="53"/>
      <c r="C23" s="3"/>
      <c r="D23" s="4" t="s">
        <v>29</v>
      </c>
      <c r="E23" s="4" t="s">
        <v>29</v>
      </c>
      <c r="G23" s="24" t="s">
        <v>31</v>
      </c>
      <c r="H23" s="25">
        <v>116.03207839930728</v>
      </c>
      <c r="I23" s="25">
        <v>0</v>
      </c>
      <c r="J23" s="26">
        <v>4.6306604391716813E-2</v>
      </c>
      <c r="K23" s="25">
        <v>5.3730515511853918</v>
      </c>
      <c r="M23" s="24" t="s">
        <v>31</v>
      </c>
      <c r="N23" s="25">
        <v>153.67820275884253</v>
      </c>
      <c r="O23" s="25">
        <v>0</v>
      </c>
      <c r="P23" s="26">
        <v>4.0899999999999999E-2</v>
      </c>
      <c r="Q23" s="25">
        <v>6.2854384928366596</v>
      </c>
      <c r="S23" s="24" t="s">
        <v>31</v>
      </c>
      <c r="T23" s="25">
        <v>48.495825279182867</v>
      </c>
      <c r="U23" s="25">
        <v>0</v>
      </c>
      <c r="V23" s="26">
        <v>4.089241330334957E-2</v>
      </c>
      <c r="W23" s="25">
        <v>1.9831113308033739</v>
      </c>
    </row>
    <row r="24" spans="1:23">
      <c r="A24" s="52" t="s">
        <v>32</v>
      </c>
      <c r="B24" s="53"/>
      <c r="C24" s="3"/>
      <c r="D24" s="4" t="s">
        <v>29</v>
      </c>
      <c r="E24" s="4" t="s">
        <v>29</v>
      </c>
      <c r="G24" s="21"/>
      <c r="H24" s="21"/>
      <c r="I24" s="21"/>
      <c r="J24" s="23"/>
      <c r="K24" s="21"/>
      <c r="M24" s="21"/>
      <c r="N24" s="21"/>
      <c r="O24" s="21"/>
      <c r="P24" s="23"/>
      <c r="Q24" s="21"/>
      <c r="S24" s="21"/>
      <c r="T24" s="21"/>
      <c r="U24" s="21"/>
      <c r="V24" s="23"/>
      <c r="W24" s="21"/>
    </row>
    <row r="25" spans="1:23">
      <c r="A25" s="52" t="s">
        <v>33</v>
      </c>
      <c r="B25" s="53"/>
      <c r="C25" s="2"/>
      <c r="D25" s="4"/>
      <c r="E25" s="6" t="s">
        <v>29</v>
      </c>
      <c r="G25" s="24" t="s">
        <v>34</v>
      </c>
      <c r="H25" s="25">
        <v>160.62611443753272</v>
      </c>
      <c r="I25" s="25">
        <v>0</v>
      </c>
      <c r="J25" s="26">
        <v>0.01</v>
      </c>
      <c r="K25" s="25">
        <v>1.6062611443753272</v>
      </c>
      <c r="M25" s="24" t="s">
        <v>35</v>
      </c>
      <c r="N25" s="25">
        <v>84.863766269264474</v>
      </c>
      <c r="O25" s="25">
        <v>0</v>
      </c>
      <c r="P25" s="26">
        <v>2.7300000000000001E-2</v>
      </c>
      <c r="Q25" s="25">
        <v>2.31678081915092</v>
      </c>
      <c r="S25" s="24" t="s">
        <v>35</v>
      </c>
      <c r="T25" s="25">
        <v>46.699054694224827</v>
      </c>
      <c r="U25" s="25">
        <v>0</v>
      </c>
      <c r="V25" s="26">
        <v>2.7348557363599063E-2</v>
      </c>
      <c r="W25" s="25">
        <v>1.2771517761308577</v>
      </c>
    </row>
    <row r="26" spans="1:23">
      <c r="A26" s="52" t="s">
        <v>36</v>
      </c>
      <c r="B26" s="53"/>
      <c r="C26" s="2"/>
      <c r="D26" s="4"/>
      <c r="E26" s="6" t="s">
        <v>29</v>
      </c>
      <c r="G26" s="21"/>
      <c r="H26" s="21"/>
      <c r="I26" s="21"/>
      <c r="J26" s="23"/>
      <c r="K26" s="21"/>
      <c r="M26" s="21"/>
      <c r="N26" s="21"/>
      <c r="O26" s="21"/>
      <c r="P26" s="23"/>
      <c r="Q26" s="21"/>
      <c r="S26" s="21"/>
      <c r="T26" s="21"/>
      <c r="U26" s="21"/>
      <c r="V26" s="23"/>
      <c r="W26" s="21"/>
    </row>
    <row r="27" spans="1:23">
      <c r="A27" s="52" t="s">
        <v>37</v>
      </c>
      <c r="B27" s="53"/>
      <c r="C27" s="2"/>
      <c r="D27" s="2"/>
      <c r="E27" s="6">
        <v>0</v>
      </c>
      <c r="G27" s="24" t="s">
        <v>38</v>
      </c>
      <c r="H27" s="25">
        <v>0</v>
      </c>
      <c r="I27" s="25">
        <v>0</v>
      </c>
      <c r="J27" s="26"/>
      <c r="K27" s="25">
        <v>0</v>
      </c>
      <c r="M27" s="24" t="s">
        <v>39</v>
      </c>
      <c r="N27" s="25">
        <v>84.721512070053137</v>
      </c>
      <c r="O27" s="25">
        <v>0</v>
      </c>
      <c r="P27" s="26">
        <v>6.1499999999999999E-2</v>
      </c>
      <c r="Q27" s="25">
        <v>5.210372992308268</v>
      </c>
      <c r="S27" s="24" t="s">
        <v>39</v>
      </c>
      <c r="T27" s="25">
        <v>44.902098092259052</v>
      </c>
      <c r="U27" s="25">
        <v>0</v>
      </c>
      <c r="V27" s="26">
        <v>6.1534254068097892E-2</v>
      </c>
      <c r="W27" s="25">
        <v>2.763017112199722</v>
      </c>
    </row>
    <row r="28" spans="1:23">
      <c r="A28" s="64"/>
      <c r="B28" s="65"/>
      <c r="C28" s="65"/>
      <c r="D28" s="65"/>
      <c r="E28" s="66"/>
      <c r="G28" s="21"/>
      <c r="H28" s="21"/>
      <c r="I28" s="21"/>
      <c r="J28" s="23"/>
      <c r="K28" s="21"/>
      <c r="M28" s="21"/>
      <c r="N28" s="21"/>
      <c r="O28" s="21"/>
      <c r="P28" s="23"/>
      <c r="Q28" s="21"/>
      <c r="S28" s="21"/>
      <c r="T28" s="21"/>
      <c r="U28" s="21"/>
      <c r="V28" s="23"/>
      <c r="W28" s="21"/>
    </row>
    <row r="29" spans="1:23">
      <c r="A29" s="63" t="s">
        <v>40</v>
      </c>
      <c r="B29" s="53"/>
      <c r="C29" s="7" t="s">
        <v>25</v>
      </c>
      <c r="D29" s="10"/>
      <c r="E29" s="2" t="s">
        <v>25</v>
      </c>
      <c r="G29" s="24" t="s">
        <v>41</v>
      </c>
      <c r="H29" s="25">
        <v>0</v>
      </c>
      <c r="I29" s="25">
        <v>0</v>
      </c>
      <c r="J29" s="26"/>
      <c r="K29" s="25">
        <v>0</v>
      </c>
      <c r="M29" s="24" t="s">
        <v>42</v>
      </c>
      <c r="N29" s="25">
        <v>102.50035653666846</v>
      </c>
      <c r="O29" s="25">
        <v>0</v>
      </c>
      <c r="P29" s="26">
        <v>5.4699999999999999E-2</v>
      </c>
      <c r="Q29" s="25">
        <v>5.6067695025557649</v>
      </c>
      <c r="S29" s="24" t="s">
        <v>42</v>
      </c>
      <c r="T29" s="25">
        <v>46.802590978016802</v>
      </c>
      <c r="U29" s="25">
        <v>0</v>
      </c>
      <c r="V29" s="26">
        <v>5.4697114727198126E-2</v>
      </c>
      <c r="W29" s="25">
        <v>2.559966688254713</v>
      </c>
    </row>
    <row r="30" spans="1:23">
      <c r="A30" s="52" t="s">
        <v>43</v>
      </c>
      <c r="B30" s="53"/>
      <c r="C30" s="10"/>
      <c r="D30" s="10"/>
      <c r="E30" s="11">
        <v>0</v>
      </c>
      <c r="G30" s="21"/>
      <c r="H30" s="21"/>
      <c r="I30" s="21"/>
      <c r="J30" s="23"/>
      <c r="K30" s="21"/>
      <c r="M30" s="21"/>
      <c r="N30" s="21"/>
      <c r="O30" s="21"/>
      <c r="P30" s="23"/>
      <c r="Q30" s="21"/>
      <c r="S30" s="21"/>
      <c r="T30" s="21"/>
      <c r="U30" s="21"/>
      <c r="V30" s="23"/>
      <c r="W30" s="21"/>
    </row>
    <row r="31" spans="1:23">
      <c r="A31" s="52" t="s">
        <v>44</v>
      </c>
      <c r="B31" s="67"/>
      <c r="C31" s="8"/>
      <c r="D31" s="9" t="s">
        <v>29</v>
      </c>
      <c r="E31" s="9" t="s">
        <v>29</v>
      </c>
      <c r="G31" s="28" t="s">
        <v>45</v>
      </c>
      <c r="H31" s="28"/>
      <c r="I31" s="28"/>
      <c r="J31" s="29">
        <v>1</v>
      </c>
      <c r="K31" s="30">
        <v>88.560253789457107</v>
      </c>
      <c r="M31" s="28" t="s">
        <v>45</v>
      </c>
      <c r="N31" s="28"/>
      <c r="O31" s="28"/>
      <c r="P31" s="29">
        <v>1.0000000000000002</v>
      </c>
      <c r="Q31" s="30">
        <v>107.78360940450409</v>
      </c>
      <c r="S31" s="28" t="s">
        <v>45</v>
      </c>
      <c r="T31" s="28"/>
      <c r="U31" s="28"/>
      <c r="V31" s="29">
        <v>1</v>
      </c>
      <c r="W31" s="30">
        <v>46.562657393069472</v>
      </c>
    </row>
    <row r="32" spans="1:23">
      <c r="A32" s="52" t="s">
        <v>46</v>
      </c>
      <c r="B32" s="53"/>
      <c r="C32" s="3"/>
      <c r="D32" s="4" t="s">
        <v>29</v>
      </c>
      <c r="E32" s="4" t="s">
        <v>29</v>
      </c>
    </row>
    <row r="33" spans="1:10">
      <c r="A33" s="52" t="s">
        <v>32</v>
      </c>
      <c r="B33" s="53"/>
      <c r="C33" s="3"/>
      <c r="D33" s="4" t="s">
        <v>29</v>
      </c>
      <c r="E33" s="4" t="s">
        <v>29</v>
      </c>
      <c r="G33" s="40" t="s">
        <v>47</v>
      </c>
      <c r="H33" s="40" t="s">
        <v>48</v>
      </c>
      <c r="I33" s="68" t="s">
        <v>49</v>
      </c>
      <c r="J33" s="69"/>
    </row>
    <row r="34" spans="1:10">
      <c r="A34" s="52" t="s">
        <v>33</v>
      </c>
      <c r="B34" s="53"/>
      <c r="C34" s="10"/>
      <c r="D34" s="10"/>
      <c r="E34" s="6" t="s">
        <v>29</v>
      </c>
      <c r="G34" s="24" t="s">
        <v>50</v>
      </c>
      <c r="H34" s="25">
        <f>E57*I34</f>
        <v>142.8731573168233</v>
      </c>
      <c r="I34" s="78">
        <f>14/21</f>
        <v>0.66666666666666663</v>
      </c>
      <c r="J34" s="79"/>
    </row>
    <row r="35" spans="1:10">
      <c r="A35" s="52" t="s">
        <v>36</v>
      </c>
      <c r="B35" s="53"/>
      <c r="C35" s="10"/>
      <c r="D35" s="10"/>
      <c r="E35" s="6" t="s">
        <v>29</v>
      </c>
      <c r="G35" s="24" t="s">
        <v>51</v>
      </c>
      <c r="H35" s="25">
        <f>E105*I35</f>
        <v>90.007453398562703</v>
      </c>
      <c r="I35" s="78">
        <f>7/21</f>
        <v>0.33333333333333331</v>
      </c>
      <c r="J35" s="79"/>
    </row>
    <row r="36" spans="1:10">
      <c r="A36" s="52" t="s">
        <v>52</v>
      </c>
      <c r="B36" s="53"/>
      <c r="C36" s="10"/>
      <c r="D36" s="10"/>
      <c r="E36" s="6">
        <v>0</v>
      </c>
      <c r="G36" s="31" t="s">
        <v>45</v>
      </c>
      <c r="H36" s="47">
        <f>SUM(H34:H35)</f>
        <v>232.88061071538601</v>
      </c>
      <c r="I36" s="80">
        <f>SUM(I34:J35)</f>
        <v>1</v>
      </c>
      <c r="J36" s="81"/>
    </row>
    <row r="37" spans="1:10">
      <c r="A37" s="64"/>
      <c r="B37" s="65"/>
      <c r="C37" s="65"/>
      <c r="D37" s="65"/>
      <c r="E37" s="66"/>
      <c r="G37" s="24" t="s">
        <v>53</v>
      </c>
      <c r="H37" s="25">
        <f>H36*I37</f>
        <v>8.7120636468625925</v>
      </c>
      <c r="I37" s="70">
        <f>H44</f>
        <v>3.7410000000000006E-2</v>
      </c>
      <c r="J37" s="71"/>
    </row>
    <row r="38" spans="1:10">
      <c r="A38" s="63" t="s">
        <v>54</v>
      </c>
      <c r="B38" s="53"/>
      <c r="C38" s="7" t="s">
        <v>25</v>
      </c>
      <c r="D38" s="10"/>
      <c r="E38" s="2" t="s">
        <v>25</v>
      </c>
      <c r="G38" s="31" t="s">
        <v>55</v>
      </c>
      <c r="H38" s="47">
        <f>SUM(H36:H37)</f>
        <v>241.5926743622486</v>
      </c>
      <c r="I38" s="74"/>
      <c r="J38" s="75"/>
    </row>
    <row r="39" spans="1:10">
      <c r="A39" s="52" t="s">
        <v>56</v>
      </c>
      <c r="B39" s="53"/>
      <c r="C39" s="12"/>
      <c r="D39" s="1" t="s">
        <v>29</v>
      </c>
      <c r="E39" s="1">
        <v>9</v>
      </c>
    </row>
    <row r="40" spans="1:10">
      <c r="A40" s="52" t="s">
        <v>57</v>
      </c>
      <c r="B40" s="53"/>
      <c r="C40" s="8"/>
      <c r="D40" s="9" t="s">
        <v>29</v>
      </c>
      <c r="E40" s="9" t="s">
        <v>29</v>
      </c>
    </row>
    <row r="41" spans="1:10">
      <c r="A41" s="52" t="s">
        <v>58</v>
      </c>
      <c r="B41" s="53"/>
      <c r="C41" s="3"/>
      <c r="D41" s="4" t="s">
        <v>29</v>
      </c>
      <c r="E41" s="4" t="s">
        <v>29</v>
      </c>
      <c r="G41" s="40" t="s">
        <v>53</v>
      </c>
      <c r="H41" s="40" t="s">
        <v>59</v>
      </c>
      <c r="I41" s="68" t="s">
        <v>49</v>
      </c>
      <c r="J41" s="69"/>
    </row>
    <row r="42" spans="1:10">
      <c r="A42" s="52" t="s">
        <v>32</v>
      </c>
      <c r="B42" s="53"/>
      <c r="C42" s="3"/>
      <c r="D42" s="4" t="s">
        <v>29</v>
      </c>
      <c r="E42" s="4" t="s">
        <v>29</v>
      </c>
      <c r="G42" s="24" t="s">
        <v>60</v>
      </c>
      <c r="H42" s="23">
        <v>3.9600000000000003E-2</v>
      </c>
      <c r="I42" s="78">
        <v>0.9</v>
      </c>
      <c r="J42" s="79"/>
    </row>
    <row r="43" spans="1:10">
      <c r="A43" s="52" t="s">
        <v>33</v>
      </c>
      <c r="B43" s="53"/>
      <c r="C43" s="10"/>
      <c r="D43" s="10"/>
      <c r="E43" s="6" t="s">
        <v>29</v>
      </c>
      <c r="G43" s="24" t="s">
        <v>61</v>
      </c>
      <c r="H43" s="23">
        <v>1.77E-2</v>
      </c>
      <c r="I43" s="78">
        <v>0.1</v>
      </c>
      <c r="J43" s="79"/>
    </row>
    <row r="44" spans="1:10">
      <c r="A44" s="52" t="s">
        <v>36</v>
      </c>
      <c r="B44" s="53"/>
      <c r="C44" s="10"/>
      <c r="D44" s="10"/>
      <c r="E44" s="6" t="s">
        <v>29</v>
      </c>
      <c r="G44" s="31" t="s">
        <v>45</v>
      </c>
      <c r="H44" s="49">
        <f>I42*H42+I43*H43</f>
        <v>3.7410000000000006E-2</v>
      </c>
      <c r="I44" s="80">
        <f>SUM(I42:J43)</f>
        <v>1</v>
      </c>
      <c r="J44" s="81"/>
    </row>
    <row r="45" spans="1:10">
      <c r="A45" s="52" t="s">
        <v>62</v>
      </c>
      <c r="B45" s="53"/>
      <c r="C45" s="10"/>
      <c r="D45" s="10"/>
      <c r="E45" s="6">
        <v>0</v>
      </c>
    </row>
    <row r="46" spans="1:10">
      <c r="A46" s="64"/>
      <c r="B46" s="65"/>
      <c r="C46" s="65"/>
      <c r="D46" s="65"/>
      <c r="E46" s="66"/>
    </row>
    <row r="47" spans="1:10">
      <c r="A47" s="63" t="s">
        <v>63</v>
      </c>
      <c r="B47" s="53"/>
      <c r="C47" s="7" t="s">
        <v>64</v>
      </c>
      <c r="D47" s="10"/>
      <c r="E47" s="1">
        <v>8.61</v>
      </c>
    </row>
    <row r="48" spans="1:10">
      <c r="A48" s="52" t="s">
        <v>65</v>
      </c>
      <c r="B48" s="53"/>
      <c r="C48" s="12"/>
      <c r="D48" s="1" t="s">
        <v>29</v>
      </c>
      <c r="E48" s="2"/>
    </row>
    <row r="49" spans="1:5">
      <c r="A49" s="63" t="s">
        <v>66</v>
      </c>
      <c r="B49" s="53"/>
      <c r="C49" s="13">
        <v>0.13500000000000001</v>
      </c>
      <c r="D49" s="5">
        <v>0.17899999999999999</v>
      </c>
      <c r="E49" s="5">
        <v>0.13500000000000001</v>
      </c>
    </row>
    <row r="50" spans="1:5">
      <c r="A50" s="52" t="s">
        <v>67</v>
      </c>
      <c r="B50" s="53"/>
      <c r="C50" s="2"/>
      <c r="D50" s="4"/>
      <c r="E50" s="1">
        <v>279.66627571568392</v>
      </c>
    </row>
    <row r="51" spans="1:5">
      <c r="A51" s="52" t="s">
        <v>68</v>
      </c>
      <c r="B51" s="53"/>
      <c r="C51" s="3">
        <v>10.5</v>
      </c>
      <c r="D51" s="4">
        <v>1</v>
      </c>
      <c r="E51" s="4">
        <v>10.5</v>
      </c>
    </row>
    <row r="52" spans="1:5" ht="15.75" thickBot="1">
      <c r="A52" s="63" t="s">
        <v>69</v>
      </c>
      <c r="B52" s="82"/>
      <c r="C52" s="2"/>
      <c r="D52" s="10"/>
      <c r="E52" s="14">
        <v>205.90543260365712</v>
      </c>
    </row>
    <row r="53" spans="1:5" ht="15.75" thickTop="1">
      <c r="A53" s="83"/>
      <c r="B53" s="84"/>
      <c r="C53" s="84"/>
      <c r="D53" s="84"/>
      <c r="E53" s="85"/>
    </row>
    <row r="54" spans="1:5">
      <c r="A54" s="63" t="s">
        <v>70</v>
      </c>
      <c r="B54" s="53"/>
      <c r="C54" s="13">
        <v>0.02</v>
      </c>
      <c r="D54" s="5">
        <v>0.02</v>
      </c>
      <c r="E54" s="5">
        <v>0.02</v>
      </c>
    </row>
    <row r="55" spans="1:5">
      <c r="A55" s="52" t="s">
        <v>71</v>
      </c>
      <c r="B55" s="53"/>
      <c r="C55" s="2"/>
      <c r="D55" s="4"/>
      <c r="E55" s="1">
        <v>4.1181086520731425</v>
      </c>
    </row>
    <row r="56" spans="1:5" ht="15.75" thickBot="1">
      <c r="A56" s="63" t="s">
        <v>72</v>
      </c>
      <c r="B56" s="82"/>
      <c r="C56" s="2"/>
      <c r="D56" s="10"/>
      <c r="E56" s="14">
        <v>210.02354125573027</v>
      </c>
    </row>
    <row r="57" spans="1:5" ht="16.5" thickTop="1" thickBot="1">
      <c r="A57" s="63" t="s">
        <v>73</v>
      </c>
      <c r="B57" s="82"/>
      <c r="C57" s="13">
        <v>0.98</v>
      </c>
      <c r="D57" s="10" t="s">
        <v>74</v>
      </c>
      <c r="E57" s="14">
        <v>214.30973597523496</v>
      </c>
    </row>
    <row r="58" spans="1:5" ht="15.75" thickTop="1"/>
    <row r="60" spans="1:5">
      <c r="A60" s="54" t="s">
        <v>15</v>
      </c>
      <c r="B60" s="55"/>
      <c r="C60" s="55"/>
      <c r="D60" s="55"/>
      <c r="E60" s="56"/>
    </row>
    <row r="61" spans="1:5" ht="14.45" customHeight="1">
      <c r="A61" s="60"/>
      <c r="B61" s="61"/>
      <c r="C61" s="61"/>
      <c r="D61" s="61"/>
      <c r="E61" s="62"/>
    </row>
    <row r="62" spans="1:5">
      <c r="A62" s="54" t="s">
        <v>75</v>
      </c>
      <c r="B62" s="55"/>
      <c r="C62" s="55"/>
      <c r="D62" s="55"/>
      <c r="E62" s="56"/>
    </row>
    <row r="63" spans="1:5">
      <c r="A63" s="60"/>
      <c r="B63" s="61"/>
      <c r="C63" s="61"/>
      <c r="D63" s="61"/>
      <c r="E63" s="62"/>
    </row>
    <row r="64" spans="1:5">
      <c r="A64" s="63" t="s">
        <v>19</v>
      </c>
      <c r="B64" s="53"/>
      <c r="C64" s="1"/>
      <c r="D64" s="2"/>
      <c r="E64" s="1">
        <v>94.920922926788819</v>
      </c>
    </row>
    <row r="65" spans="1:5" ht="14.45" customHeight="1">
      <c r="A65" s="52" t="s">
        <v>20</v>
      </c>
      <c r="B65" s="53"/>
      <c r="C65" s="3">
        <v>24</v>
      </c>
      <c r="D65" s="4">
        <v>24</v>
      </c>
      <c r="E65" s="4">
        <v>24</v>
      </c>
    </row>
    <row r="66" spans="1:5">
      <c r="A66" s="52" t="s">
        <v>22</v>
      </c>
      <c r="B66" s="53"/>
      <c r="C66" s="2"/>
      <c r="D66" s="5"/>
      <c r="E66" s="6">
        <v>2278.1021502429317</v>
      </c>
    </row>
    <row r="67" spans="1:5">
      <c r="A67" s="64"/>
      <c r="B67" s="65"/>
      <c r="C67" s="65"/>
      <c r="D67" s="65"/>
      <c r="E67" s="66"/>
    </row>
    <row r="68" spans="1:5">
      <c r="A68" s="63" t="s">
        <v>24</v>
      </c>
      <c r="B68" s="53"/>
      <c r="C68" s="7" t="s">
        <v>25</v>
      </c>
      <c r="D68" s="2"/>
      <c r="E68" s="2" t="s">
        <v>25</v>
      </c>
    </row>
    <row r="69" spans="1:5">
      <c r="A69" s="52" t="s">
        <v>26</v>
      </c>
      <c r="B69" s="53"/>
      <c r="C69" s="2"/>
      <c r="D69" s="4"/>
      <c r="E69" s="1">
        <v>0</v>
      </c>
    </row>
    <row r="70" spans="1:5">
      <c r="A70" s="52" t="s">
        <v>28</v>
      </c>
      <c r="B70" s="53"/>
      <c r="C70" s="8"/>
      <c r="D70" s="9" t="s">
        <v>29</v>
      </c>
      <c r="E70" s="9" t="s">
        <v>29</v>
      </c>
    </row>
    <row r="71" spans="1:5">
      <c r="A71" s="52" t="s">
        <v>30</v>
      </c>
      <c r="B71" s="53"/>
      <c r="C71" s="3"/>
      <c r="D71" s="4" t="s">
        <v>29</v>
      </c>
      <c r="E71" s="4" t="s">
        <v>29</v>
      </c>
    </row>
    <row r="72" spans="1:5">
      <c r="A72" s="52" t="s">
        <v>32</v>
      </c>
      <c r="B72" s="53"/>
      <c r="C72" s="3"/>
      <c r="D72" s="4" t="s">
        <v>29</v>
      </c>
      <c r="E72" s="4" t="s">
        <v>29</v>
      </c>
    </row>
    <row r="73" spans="1:5">
      <c r="A73" s="52" t="s">
        <v>33</v>
      </c>
      <c r="B73" s="53"/>
      <c r="C73" s="2"/>
      <c r="D73" s="4"/>
      <c r="E73" s="6" t="s">
        <v>29</v>
      </c>
    </row>
    <row r="74" spans="1:5">
      <c r="A74" s="52" t="s">
        <v>36</v>
      </c>
      <c r="B74" s="53"/>
      <c r="C74" s="2"/>
      <c r="D74" s="4"/>
      <c r="E74" s="6" t="s">
        <v>29</v>
      </c>
    </row>
    <row r="75" spans="1:5">
      <c r="A75" s="52" t="s">
        <v>37</v>
      </c>
      <c r="B75" s="53"/>
      <c r="C75" s="2"/>
      <c r="D75" s="2"/>
      <c r="E75" s="6">
        <v>0</v>
      </c>
    </row>
    <row r="76" spans="1:5">
      <c r="A76" s="64"/>
      <c r="B76" s="65"/>
      <c r="C76" s="65"/>
      <c r="D76" s="65"/>
      <c r="E76" s="66"/>
    </row>
    <row r="77" spans="1:5">
      <c r="A77" s="63" t="s">
        <v>40</v>
      </c>
      <c r="B77" s="53"/>
      <c r="C77" s="7" t="s">
        <v>25</v>
      </c>
      <c r="D77" s="10"/>
      <c r="E77" s="2" t="s">
        <v>25</v>
      </c>
    </row>
    <row r="78" spans="1:5">
      <c r="A78" s="52" t="s">
        <v>43</v>
      </c>
      <c r="B78" s="53"/>
      <c r="C78" s="10"/>
      <c r="D78" s="10"/>
      <c r="E78" s="11">
        <v>0</v>
      </c>
    </row>
    <row r="79" spans="1:5">
      <c r="A79" s="52" t="s">
        <v>44</v>
      </c>
      <c r="B79" s="67"/>
      <c r="C79" s="8"/>
      <c r="D79" s="9" t="s">
        <v>29</v>
      </c>
      <c r="E79" s="9" t="s">
        <v>29</v>
      </c>
    </row>
    <row r="80" spans="1:5">
      <c r="A80" s="52" t="s">
        <v>46</v>
      </c>
      <c r="B80" s="53"/>
      <c r="C80" s="3"/>
      <c r="D80" s="4" t="s">
        <v>29</v>
      </c>
      <c r="E80" s="4" t="s">
        <v>29</v>
      </c>
    </row>
    <row r="81" spans="1:5">
      <c r="A81" s="52" t="s">
        <v>32</v>
      </c>
      <c r="B81" s="53"/>
      <c r="C81" s="3"/>
      <c r="D81" s="4" t="s">
        <v>29</v>
      </c>
      <c r="E81" s="4" t="s">
        <v>29</v>
      </c>
    </row>
    <row r="82" spans="1:5">
      <c r="A82" s="52" t="s">
        <v>33</v>
      </c>
      <c r="B82" s="53"/>
      <c r="C82" s="10"/>
      <c r="D82" s="10"/>
      <c r="E82" s="6" t="s">
        <v>29</v>
      </c>
    </row>
    <row r="83" spans="1:5">
      <c r="A83" s="52" t="s">
        <v>36</v>
      </c>
      <c r="B83" s="53"/>
      <c r="C83" s="10"/>
      <c r="D83" s="10"/>
      <c r="E83" s="6" t="s">
        <v>29</v>
      </c>
    </row>
    <row r="84" spans="1:5">
      <c r="A84" s="52" t="s">
        <v>52</v>
      </c>
      <c r="B84" s="53"/>
      <c r="C84" s="10"/>
      <c r="D84" s="10"/>
      <c r="E84" s="6">
        <v>0</v>
      </c>
    </row>
    <row r="85" spans="1:5">
      <c r="A85" s="64"/>
      <c r="B85" s="65"/>
      <c r="C85" s="65"/>
      <c r="D85" s="65"/>
      <c r="E85" s="66"/>
    </row>
    <row r="86" spans="1:5">
      <c r="A86" s="63" t="s">
        <v>54</v>
      </c>
      <c r="B86" s="53"/>
      <c r="C86" s="7" t="s">
        <v>25</v>
      </c>
      <c r="D86" s="10"/>
      <c r="E86" s="2" t="s">
        <v>25</v>
      </c>
    </row>
    <row r="87" spans="1:5">
      <c r="A87" s="52" t="s">
        <v>56</v>
      </c>
      <c r="B87" s="53"/>
      <c r="C87" s="12"/>
      <c r="D87" s="1" t="s">
        <v>29</v>
      </c>
      <c r="E87" s="1">
        <v>9</v>
      </c>
    </row>
    <row r="88" spans="1:5">
      <c r="A88" s="52" t="s">
        <v>57</v>
      </c>
      <c r="B88" s="53"/>
      <c r="C88" s="8"/>
      <c r="D88" s="9" t="s">
        <v>29</v>
      </c>
      <c r="E88" s="9" t="s">
        <v>29</v>
      </c>
    </row>
    <row r="89" spans="1:5">
      <c r="A89" s="52" t="s">
        <v>58</v>
      </c>
      <c r="B89" s="53"/>
      <c r="C89" s="3"/>
      <c r="D89" s="4" t="s">
        <v>29</v>
      </c>
      <c r="E89" s="4" t="s">
        <v>29</v>
      </c>
    </row>
    <row r="90" spans="1:5">
      <c r="A90" s="52" t="s">
        <v>32</v>
      </c>
      <c r="B90" s="53"/>
      <c r="C90" s="3"/>
      <c r="D90" s="4" t="s">
        <v>29</v>
      </c>
      <c r="E90" s="4" t="s">
        <v>29</v>
      </c>
    </row>
    <row r="91" spans="1:5">
      <c r="A91" s="52" t="s">
        <v>33</v>
      </c>
      <c r="B91" s="53"/>
      <c r="C91" s="10"/>
      <c r="D91" s="10"/>
      <c r="E91" s="6" t="s">
        <v>29</v>
      </c>
    </row>
    <row r="92" spans="1:5">
      <c r="A92" s="52" t="s">
        <v>36</v>
      </c>
      <c r="B92" s="53"/>
      <c r="C92" s="10"/>
      <c r="D92" s="10"/>
      <c r="E92" s="6" t="s">
        <v>29</v>
      </c>
    </row>
    <row r="93" spans="1:5">
      <c r="A93" s="52" t="s">
        <v>62</v>
      </c>
      <c r="B93" s="53"/>
      <c r="C93" s="10"/>
      <c r="D93" s="10"/>
      <c r="E93" s="6">
        <v>0</v>
      </c>
    </row>
    <row r="94" spans="1:5">
      <c r="A94" s="64"/>
      <c r="B94" s="65"/>
      <c r="C94" s="65"/>
      <c r="D94" s="65"/>
      <c r="E94" s="66"/>
    </row>
    <row r="95" spans="1:5">
      <c r="A95" s="63" t="s">
        <v>63</v>
      </c>
      <c r="B95" s="53"/>
      <c r="C95" s="7" t="s">
        <v>64</v>
      </c>
      <c r="D95" s="10"/>
      <c r="E95" s="1">
        <v>8.61</v>
      </c>
    </row>
    <row r="96" spans="1:5">
      <c r="A96" s="52" t="s">
        <v>65</v>
      </c>
      <c r="B96" s="53"/>
      <c r="C96" s="12"/>
      <c r="D96" s="1" t="s">
        <v>29</v>
      </c>
      <c r="E96" s="2"/>
    </row>
    <row r="97" spans="1:5">
      <c r="A97" s="63" t="s">
        <v>66</v>
      </c>
      <c r="B97" s="53"/>
      <c r="C97" s="13">
        <v>0.13500000000000001</v>
      </c>
      <c r="D97" s="5">
        <v>0.17899999999999999</v>
      </c>
      <c r="E97" s="5">
        <v>0.13500000000000001</v>
      </c>
    </row>
    <row r="98" spans="1:5">
      <c r="A98" s="52" t="s">
        <v>67</v>
      </c>
      <c r="B98" s="53"/>
      <c r="C98" s="2"/>
      <c r="D98" s="4"/>
      <c r="E98" s="1">
        <v>355.541954084157</v>
      </c>
    </row>
    <row r="99" spans="1:5">
      <c r="A99" s="52" t="s">
        <v>68</v>
      </c>
      <c r="B99" s="53"/>
      <c r="C99" s="3">
        <v>10.5</v>
      </c>
      <c r="D99" s="4">
        <v>1</v>
      </c>
      <c r="E99" s="4">
        <v>10.5</v>
      </c>
    </row>
    <row r="100" spans="1:5" ht="15.75" thickBot="1">
      <c r="A100" s="63" t="s">
        <v>69</v>
      </c>
      <c r="B100" s="82"/>
      <c r="C100" s="2"/>
      <c r="D100" s="10"/>
      <c r="E100" s="14">
        <v>259.43324803115132</v>
      </c>
    </row>
    <row r="101" spans="1:5" ht="15.75" thickTop="1">
      <c r="A101" s="83"/>
      <c r="B101" s="84"/>
      <c r="C101" s="84"/>
      <c r="D101" s="84"/>
      <c r="E101" s="85"/>
    </row>
    <row r="102" spans="1:5">
      <c r="A102" s="63" t="s">
        <v>70</v>
      </c>
      <c r="B102" s="53"/>
      <c r="C102" s="13">
        <v>0.02</v>
      </c>
      <c r="D102" s="5">
        <v>0.02</v>
      </c>
      <c r="E102" s="5">
        <v>0.02</v>
      </c>
    </row>
    <row r="103" spans="1:5">
      <c r="A103" s="52" t="s">
        <v>71</v>
      </c>
      <c r="B103" s="53"/>
      <c r="C103" s="2"/>
      <c r="D103" s="4"/>
      <c r="E103" s="1">
        <v>5.1886649606230266</v>
      </c>
    </row>
    <row r="104" spans="1:5" ht="15.75" thickBot="1">
      <c r="A104" s="63" t="s">
        <v>72</v>
      </c>
      <c r="B104" s="82"/>
      <c r="C104" s="2"/>
      <c r="D104" s="10"/>
      <c r="E104" s="14">
        <v>264.62191299177437</v>
      </c>
    </row>
    <row r="105" spans="1:5" ht="16.5" thickTop="1" thickBot="1">
      <c r="A105" s="63" t="s">
        <v>73</v>
      </c>
      <c r="B105" s="82"/>
      <c r="C105" s="13">
        <v>0.98</v>
      </c>
      <c r="D105" s="10" t="s">
        <v>74</v>
      </c>
      <c r="E105" s="14">
        <v>270.02236019568812</v>
      </c>
    </row>
    <row r="106" spans="1:5" ht="15.75" thickTop="1"/>
  </sheetData>
  <mergeCells count="102">
    <mergeCell ref="M1:Q2"/>
    <mergeCell ref="A45:B45"/>
    <mergeCell ref="A34:B34"/>
    <mergeCell ref="A35:B35"/>
    <mergeCell ref="A36:B36"/>
    <mergeCell ref="A37:E37"/>
    <mergeCell ref="A38:B38"/>
    <mergeCell ref="A39:B39"/>
    <mergeCell ref="A40:B40"/>
    <mergeCell ref="A41:B41"/>
    <mergeCell ref="A42:B42"/>
    <mergeCell ref="A43:B43"/>
    <mergeCell ref="A12:E13"/>
    <mergeCell ref="I42:J42"/>
    <mergeCell ref="I43:J43"/>
    <mergeCell ref="I44:J44"/>
    <mergeCell ref="S1:W2"/>
    <mergeCell ref="A56:B56"/>
    <mergeCell ref="A48:B48"/>
    <mergeCell ref="A49:B49"/>
    <mergeCell ref="A50:B50"/>
    <mergeCell ref="A44:B44"/>
    <mergeCell ref="A33:B33"/>
    <mergeCell ref="A25:B25"/>
    <mergeCell ref="A26:B26"/>
    <mergeCell ref="A27:B27"/>
    <mergeCell ref="A16:B16"/>
    <mergeCell ref="A17:B17"/>
    <mergeCell ref="A18:B18"/>
    <mergeCell ref="A19:E19"/>
    <mergeCell ref="A20:B20"/>
    <mergeCell ref="A21:B21"/>
    <mergeCell ref="A14:E15"/>
    <mergeCell ref="A22:B22"/>
    <mergeCell ref="A23:B23"/>
    <mergeCell ref="A24:B24"/>
    <mergeCell ref="A28:E28"/>
    <mergeCell ref="A29:B29"/>
    <mergeCell ref="A51:B51"/>
    <mergeCell ref="A31:B31"/>
    <mergeCell ref="A72:B72"/>
    <mergeCell ref="A62:E63"/>
    <mergeCell ref="A64:B64"/>
    <mergeCell ref="A65:B65"/>
    <mergeCell ref="A66:B66"/>
    <mergeCell ref="A67:E67"/>
    <mergeCell ref="A30:B30"/>
    <mergeCell ref="A1:E2"/>
    <mergeCell ref="G1:K2"/>
    <mergeCell ref="A32:B32"/>
    <mergeCell ref="A47:B47"/>
    <mergeCell ref="A54:B54"/>
    <mergeCell ref="A55:B55"/>
    <mergeCell ref="A57:B57"/>
    <mergeCell ref="A46:E46"/>
    <mergeCell ref="A52:B52"/>
    <mergeCell ref="A53:E53"/>
    <mergeCell ref="I33:J33"/>
    <mergeCell ref="I34:J34"/>
    <mergeCell ref="I35:J35"/>
    <mergeCell ref="I36:J36"/>
    <mergeCell ref="I37:J37"/>
    <mergeCell ref="I38:J38"/>
    <mergeCell ref="I41:J41"/>
    <mergeCell ref="A84:B84"/>
    <mergeCell ref="A85:E85"/>
    <mergeCell ref="A86:B86"/>
    <mergeCell ref="A87:B87"/>
    <mergeCell ref="A98:B98"/>
    <mergeCell ref="A99:B99"/>
    <mergeCell ref="A100:B100"/>
    <mergeCell ref="A101:E101"/>
    <mergeCell ref="A102:B102"/>
    <mergeCell ref="A93:B93"/>
    <mergeCell ref="A94:E94"/>
    <mergeCell ref="A95:B95"/>
    <mergeCell ref="A96:B96"/>
    <mergeCell ref="A97:B97"/>
    <mergeCell ref="A103:B103"/>
    <mergeCell ref="A104:B104"/>
    <mergeCell ref="A105:B105"/>
    <mergeCell ref="A60:E61"/>
    <mergeCell ref="A78:B78"/>
    <mergeCell ref="A79:B79"/>
    <mergeCell ref="A80:B80"/>
    <mergeCell ref="A81:B81"/>
    <mergeCell ref="A82:B82"/>
    <mergeCell ref="A73:B73"/>
    <mergeCell ref="A74:B74"/>
    <mergeCell ref="A75:B75"/>
    <mergeCell ref="A76:E76"/>
    <mergeCell ref="A77:B77"/>
    <mergeCell ref="A68:B68"/>
    <mergeCell ref="A69:B69"/>
    <mergeCell ref="A70:B70"/>
    <mergeCell ref="A71:B71"/>
    <mergeCell ref="A88:B88"/>
    <mergeCell ref="A89:B89"/>
    <mergeCell ref="A90:B90"/>
    <mergeCell ref="A91:B91"/>
    <mergeCell ref="A92:B92"/>
    <mergeCell ref="A83:B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802E-A55C-4BFF-8B81-4FDD49DB8B95}">
  <dimension ref="A1:W106"/>
  <sheetViews>
    <sheetView topLeftCell="A9" workbookViewId="0">
      <selection activeCell="H97" sqref="H97"/>
    </sheetView>
  </sheetViews>
  <sheetFormatPr defaultColWidth="8.85546875" defaultRowHeight="15"/>
  <cols>
    <col min="1" max="1" width="54.140625" customWidth="1"/>
    <col min="2" max="2" width="11.85546875" customWidth="1"/>
    <col min="4" max="4" width="9.140625" bestFit="1" customWidth="1"/>
    <col min="5" max="5" width="11.42578125" bestFit="1" customWidth="1"/>
    <col min="7" max="7" width="32.140625" bestFit="1" customWidth="1"/>
    <col min="8" max="8" width="16.42578125" bestFit="1" customWidth="1"/>
    <col min="9" max="9" width="7.140625" bestFit="1" customWidth="1"/>
    <col min="10" max="10" width="9" bestFit="1" customWidth="1"/>
    <col min="11" max="11" width="17.140625" bestFit="1" customWidth="1"/>
    <col min="13" max="13" width="31" bestFit="1" customWidth="1"/>
    <col min="14" max="14" width="16.42578125" bestFit="1" customWidth="1"/>
    <col min="15" max="15" width="7.140625" bestFit="1" customWidth="1"/>
    <col min="16" max="16" width="9" bestFit="1" customWidth="1"/>
    <col min="17" max="17" width="17.140625" bestFit="1" customWidth="1"/>
    <col min="19" max="19" width="31" bestFit="1" customWidth="1"/>
    <col min="20" max="20" width="16.42578125" bestFit="1" customWidth="1"/>
    <col min="21" max="21" width="7.140625" bestFit="1" customWidth="1"/>
    <col min="22" max="22" width="9" bestFit="1" customWidth="1"/>
    <col min="23" max="23" width="17.140625" bestFit="1" customWidth="1"/>
  </cols>
  <sheetData>
    <row r="1" spans="1:23">
      <c r="A1" s="54" t="s">
        <v>0</v>
      </c>
      <c r="B1" s="55"/>
      <c r="C1" s="55"/>
      <c r="D1" s="55"/>
      <c r="E1" s="56"/>
      <c r="G1" s="54" t="s">
        <v>1</v>
      </c>
      <c r="H1" s="55"/>
      <c r="I1" s="55"/>
      <c r="J1" s="55"/>
      <c r="K1" s="56"/>
      <c r="M1" s="54" t="s">
        <v>76</v>
      </c>
      <c r="N1" s="55"/>
      <c r="O1" s="55"/>
      <c r="P1" s="55"/>
      <c r="Q1" s="56"/>
      <c r="S1" s="54" t="s">
        <v>3</v>
      </c>
      <c r="T1" s="55"/>
      <c r="U1" s="55"/>
      <c r="V1" s="55"/>
      <c r="W1" s="56"/>
    </row>
    <row r="2" spans="1:23">
      <c r="A2" s="57"/>
      <c r="B2" s="58"/>
      <c r="C2" s="58"/>
      <c r="D2" s="58"/>
      <c r="E2" s="59"/>
      <c r="G2" s="60"/>
      <c r="H2" s="61"/>
      <c r="I2" s="61"/>
      <c r="J2" s="61"/>
      <c r="K2" s="62"/>
      <c r="M2" s="60"/>
      <c r="N2" s="61"/>
      <c r="O2" s="61"/>
      <c r="P2" s="61"/>
      <c r="Q2" s="62"/>
      <c r="S2" s="60"/>
      <c r="T2" s="61"/>
      <c r="U2" s="61"/>
      <c r="V2" s="61"/>
      <c r="W2" s="62"/>
    </row>
    <row r="3" spans="1:23" ht="15.95" customHeight="1">
      <c r="A3" s="31"/>
      <c r="B3" s="25"/>
      <c r="C3" s="33"/>
      <c r="D3" s="25"/>
      <c r="E3" s="25"/>
      <c r="G3" s="16"/>
      <c r="H3" s="17" t="s">
        <v>4</v>
      </c>
      <c r="I3" s="18" t="s">
        <v>5</v>
      </c>
      <c r="J3" s="19" t="s">
        <v>6</v>
      </c>
      <c r="K3" s="20" t="s">
        <v>7</v>
      </c>
      <c r="M3" s="16"/>
      <c r="N3" s="17" t="s">
        <v>4</v>
      </c>
      <c r="O3" s="18" t="s">
        <v>5</v>
      </c>
      <c r="P3" s="19" t="s">
        <v>6</v>
      </c>
      <c r="Q3" s="20" t="s">
        <v>7</v>
      </c>
      <c r="S3" s="16"/>
      <c r="T3" s="17" t="s">
        <v>4</v>
      </c>
      <c r="U3" s="18" t="s">
        <v>5</v>
      </c>
      <c r="V3" s="19" t="s">
        <v>6</v>
      </c>
      <c r="W3" s="20" t="s">
        <v>7</v>
      </c>
    </row>
    <row r="4" spans="1:23">
      <c r="A4" s="31" t="s">
        <v>8</v>
      </c>
      <c r="B4" s="25">
        <f>K31</f>
        <v>87.248792416420869</v>
      </c>
      <c r="C4" s="26">
        <v>0.625</v>
      </c>
      <c r="D4" s="25">
        <f>B4*C4</f>
        <v>54.530495260263045</v>
      </c>
      <c r="E4" s="25"/>
      <c r="G4" s="21"/>
      <c r="H4" s="21"/>
      <c r="I4" s="22"/>
      <c r="J4" s="23"/>
      <c r="K4" s="22"/>
      <c r="M4" s="21"/>
      <c r="N4" s="21"/>
      <c r="O4" s="22"/>
      <c r="P4" s="23"/>
      <c r="Q4" s="22"/>
      <c r="S4" s="21"/>
      <c r="T4" s="21"/>
      <c r="U4" s="22"/>
      <c r="V4" s="23"/>
      <c r="W4" s="22"/>
    </row>
    <row r="5" spans="1:23">
      <c r="A5" s="31" t="s">
        <v>9</v>
      </c>
      <c r="B5" s="25">
        <f>Q31</f>
        <v>107.78407976018704</v>
      </c>
      <c r="C5" s="26">
        <v>0.375</v>
      </c>
      <c r="D5" s="25">
        <f>B5*C5</f>
        <v>40.419029910070137</v>
      </c>
      <c r="E5" s="25"/>
      <c r="G5" s="24" t="s">
        <v>10</v>
      </c>
      <c r="H5" s="25">
        <v>73.681902685647131</v>
      </c>
      <c r="I5" s="25">
        <v>0</v>
      </c>
      <c r="J5" s="26">
        <v>0.12573846399489055</v>
      </c>
      <c r="K5" s="25">
        <v>9.2646492679142707</v>
      </c>
      <c r="M5" s="24" t="s">
        <v>10</v>
      </c>
      <c r="N5" s="25">
        <v>91.317960682461404</v>
      </c>
      <c r="O5" s="25">
        <v>0</v>
      </c>
      <c r="P5" s="26">
        <v>9.5719950772596721E-2</v>
      </c>
      <c r="Q5" s="25">
        <v>8.7409507011791288</v>
      </c>
      <c r="S5" s="24" t="s">
        <v>10</v>
      </c>
      <c r="T5" s="25">
        <v>46.699054694224827</v>
      </c>
      <c r="U5" s="25">
        <v>0</v>
      </c>
      <c r="V5" s="26">
        <v>9.5719950772596721E-2</v>
      </c>
      <c r="W5" s="25">
        <v>4.4700312164580023</v>
      </c>
    </row>
    <row r="6" spans="1:23">
      <c r="A6" s="31"/>
      <c r="B6" s="25"/>
      <c r="C6" s="33"/>
      <c r="D6" s="47">
        <f>SUM(D4:D5)</f>
        <v>94.949525170333175</v>
      </c>
      <c r="E6" s="25"/>
      <c r="G6" s="21"/>
      <c r="H6" s="21"/>
      <c r="I6" s="21"/>
      <c r="J6" s="23"/>
      <c r="K6" s="21"/>
      <c r="M6" s="21"/>
      <c r="N6" s="21"/>
      <c r="O6" s="21"/>
      <c r="P6" s="23"/>
      <c r="Q6" s="21"/>
      <c r="S6" s="21"/>
      <c r="T6" s="21"/>
      <c r="U6" s="21"/>
      <c r="V6" s="23"/>
      <c r="W6" s="21"/>
    </row>
    <row r="7" spans="1:23">
      <c r="A7" s="31"/>
      <c r="B7" s="25"/>
      <c r="C7" s="33"/>
      <c r="D7" s="25"/>
      <c r="E7" s="25"/>
      <c r="G7" s="24" t="s">
        <v>11</v>
      </c>
      <c r="H7" s="25">
        <v>74.653421960450572</v>
      </c>
      <c r="I7" s="25">
        <v>0</v>
      </c>
      <c r="J7" s="26">
        <v>6.2869231997445277E-2</v>
      </c>
      <c r="K7" s="25">
        <v>4.6934033046347432</v>
      </c>
      <c r="M7" s="24" t="s">
        <v>11</v>
      </c>
      <c r="N7" s="25">
        <v>91.621171827379257</v>
      </c>
      <c r="O7" s="25">
        <v>0</v>
      </c>
      <c r="P7" s="26">
        <v>4.785997538629836E-2</v>
      </c>
      <c r="Q7" s="25">
        <v>4.3849870285221844</v>
      </c>
      <c r="S7" s="24" t="s">
        <v>11</v>
      </c>
      <c r="T7" s="25">
        <v>44.902098092259052</v>
      </c>
      <c r="U7" s="25">
        <v>0</v>
      </c>
      <c r="V7" s="26">
        <v>4.785997538629836E-2</v>
      </c>
      <c r="W7" s="25">
        <v>2.149013309488673</v>
      </c>
    </row>
    <row r="8" spans="1:23">
      <c r="A8" s="31" t="s">
        <v>8</v>
      </c>
      <c r="B8" s="25">
        <f>K31</f>
        <v>87.248792416420869</v>
      </c>
      <c r="C8" s="26">
        <v>0.625</v>
      </c>
      <c r="D8" s="25">
        <f>B8*C8</f>
        <v>54.530495260263045</v>
      </c>
      <c r="E8" s="25"/>
      <c r="G8" s="21"/>
      <c r="H8" s="21"/>
      <c r="I8" s="21"/>
      <c r="J8" s="23"/>
      <c r="K8" s="21"/>
      <c r="M8" s="21"/>
      <c r="N8" s="21"/>
      <c r="O8" s="21"/>
      <c r="P8" s="23"/>
      <c r="Q8" s="21"/>
      <c r="S8" s="21"/>
      <c r="T8" s="21"/>
      <c r="U8" s="21"/>
      <c r="V8" s="23"/>
      <c r="W8" s="21"/>
    </row>
    <row r="9" spans="1:23">
      <c r="A9" s="31" t="s">
        <v>12</v>
      </c>
      <c r="B9" s="25">
        <f>W31</f>
        <v>46.562738182898869</v>
      </c>
      <c r="C9" s="26">
        <v>0.375</v>
      </c>
      <c r="D9" s="25">
        <f>B9*C9</f>
        <v>17.461026818587076</v>
      </c>
      <c r="E9" s="25"/>
      <c r="G9" s="24" t="s">
        <v>13</v>
      </c>
      <c r="H9" s="25">
        <v>83.16667966245916</v>
      </c>
      <c r="I9" s="25">
        <v>0</v>
      </c>
      <c r="J9" s="26">
        <v>4.4906594283889496E-2</v>
      </c>
      <c r="K9" s="25">
        <v>3.7347323415402571</v>
      </c>
      <c r="M9" s="24" t="s">
        <v>13</v>
      </c>
      <c r="N9" s="25">
        <v>110.00884817209209</v>
      </c>
      <c r="O9" s="25">
        <v>0</v>
      </c>
      <c r="P9" s="26">
        <v>3.4185696704498836E-2</v>
      </c>
      <c r="Q9" s="25">
        <v>3.7607291184224012</v>
      </c>
      <c r="S9" s="24" t="s">
        <v>13</v>
      </c>
      <c r="T9" s="25">
        <v>46.802590978016802</v>
      </c>
      <c r="U9" s="25">
        <v>0</v>
      </c>
      <c r="V9" s="26">
        <v>3.4185696704498836E-2</v>
      </c>
      <c r="W9" s="25">
        <v>1.599979180159196</v>
      </c>
    </row>
    <row r="10" spans="1:23">
      <c r="A10" s="31"/>
      <c r="B10" s="25"/>
      <c r="C10" s="33"/>
      <c r="D10" s="47">
        <f>SUM(D8:D9)</f>
        <v>71.991522078850124</v>
      </c>
      <c r="E10" s="25"/>
      <c r="G10" s="21"/>
      <c r="H10" s="21"/>
      <c r="I10" s="21"/>
      <c r="J10" s="23"/>
      <c r="K10" s="21"/>
      <c r="M10" s="21"/>
      <c r="N10" s="21"/>
      <c r="O10" s="21"/>
      <c r="P10" s="23"/>
      <c r="Q10" s="21"/>
      <c r="S10" s="21"/>
      <c r="T10" s="21"/>
      <c r="U10" s="21"/>
      <c r="V10" s="23"/>
      <c r="W10" s="21"/>
    </row>
    <row r="11" spans="1:23">
      <c r="G11" s="24" t="s">
        <v>14</v>
      </c>
      <c r="H11" s="25">
        <v>80.137567191201811</v>
      </c>
      <c r="I11" s="25">
        <v>0</v>
      </c>
      <c r="J11" s="26">
        <v>0.24573553675022605</v>
      </c>
      <c r="K11" s="25">
        <v>19.692648087587283</v>
      </c>
      <c r="M11" s="24" t="s">
        <v>14</v>
      </c>
      <c r="N11" s="25">
        <v>98.31400054193449</v>
      </c>
      <c r="O11" s="25">
        <v>0</v>
      </c>
      <c r="P11" s="26">
        <v>0.2187884589087925</v>
      </c>
      <c r="Q11" s="25">
        <v>21.509968667728039</v>
      </c>
      <c r="S11" s="24" t="s">
        <v>14</v>
      </c>
      <c r="T11" s="25">
        <v>44.902098092259052</v>
      </c>
      <c r="U11" s="25">
        <v>0</v>
      </c>
      <c r="V11" s="26">
        <v>0.2187884589087925</v>
      </c>
      <c r="W11" s="25">
        <v>9.82406084337679</v>
      </c>
    </row>
    <row r="12" spans="1:23">
      <c r="A12" s="54" t="s">
        <v>15</v>
      </c>
      <c r="B12" s="55"/>
      <c r="C12" s="55"/>
      <c r="D12" s="55"/>
      <c r="E12" s="56"/>
      <c r="G12" s="21"/>
      <c r="H12" s="21"/>
      <c r="I12" s="21"/>
      <c r="J12" s="23"/>
      <c r="K12" s="21"/>
      <c r="M12" s="21"/>
      <c r="N12" s="21"/>
      <c r="O12" s="21"/>
      <c r="P12" s="23"/>
      <c r="Q12" s="21"/>
      <c r="S12" s="21"/>
      <c r="T12" s="21"/>
      <c r="U12" s="21"/>
      <c r="V12" s="23"/>
      <c r="W12" s="21"/>
    </row>
    <row r="13" spans="1:23" ht="15.95" customHeight="1">
      <c r="A13" s="60"/>
      <c r="B13" s="61"/>
      <c r="C13" s="61"/>
      <c r="D13" s="61"/>
      <c r="E13" s="62"/>
      <c r="G13" s="24" t="s">
        <v>16</v>
      </c>
      <c r="H13" s="25">
        <v>92.774580127768843</v>
      </c>
      <c r="I13" s="27">
        <v>0</v>
      </c>
      <c r="J13" s="26">
        <v>0.17388498589600287</v>
      </c>
      <c r="K13" s="25">
        <v>16.132106557024674</v>
      </c>
      <c r="M13" s="24" t="s">
        <v>16</v>
      </c>
      <c r="N13" s="25">
        <v>122.79283680950573</v>
      </c>
      <c r="O13" s="27">
        <v>0</v>
      </c>
      <c r="P13" s="26">
        <v>0.16409134418159438</v>
      </c>
      <c r="Q13" s="25">
        <v>20.149241647942954</v>
      </c>
      <c r="S13" s="24" t="s">
        <v>16</v>
      </c>
      <c r="T13" s="25">
        <v>46.802590978016802</v>
      </c>
      <c r="U13" s="27">
        <v>0</v>
      </c>
      <c r="V13" s="26">
        <v>0.16409134418159438</v>
      </c>
      <c r="W13" s="25">
        <v>7.6799000647641389</v>
      </c>
    </row>
    <row r="14" spans="1:23">
      <c r="A14" s="54" t="s">
        <v>17</v>
      </c>
      <c r="B14" s="55"/>
      <c r="C14" s="55"/>
      <c r="D14" s="55"/>
      <c r="E14" s="56"/>
      <c r="G14" s="21"/>
      <c r="H14" s="21"/>
      <c r="I14" s="21"/>
      <c r="J14" s="23"/>
      <c r="K14" s="21"/>
      <c r="M14" s="21"/>
      <c r="N14" s="21"/>
      <c r="O14" s="21"/>
      <c r="P14" s="23"/>
      <c r="Q14" s="21"/>
      <c r="S14" s="21"/>
      <c r="T14" s="21"/>
      <c r="U14" s="21"/>
      <c r="V14" s="23"/>
      <c r="W14" s="21"/>
    </row>
    <row r="15" spans="1:23">
      <c r="A15" s="60"/>
      <c r="B15" s="61"/>
      <c r="C15" s="61"/>
      <c r="D15" s="61"/>
      <c r="E15" s="62"/>
      <c r="G15" s="24" t="s">
        <v>18</v>
      </c>
      <c r="H15" s="25">
        <v>91.352990021410719</v>
      </c>
      <c r="I15" s="27">
        <v>0</v>
      </c>
      <c r="J15" s="26">
        <v>0.19905480074833695</v>
      </c>
      <c r="K15" s="25">
        <v>18.184251226476725</v>
      </c>
      <c r="M15" s="24" t="s">
        <v>18</v>
      </c>
      <c r="N15" s="25">
        <v>113.10475894337876</v>
      </c>
      <c r="O15" s="27">
        <v>0</v>
      </c>
      <c r="P15" s="26">
        <v>0.1642206178245946</v>
      </c>
      <c r="Q15" s="25">
        <v>18.574133392583501</v>
      </c>
      <c r="S15" s="24" t="s">
        <v>18</v>
      </c>
      <c r="T15" s="25">
        <v>48.412809473778125</v>
      </c>
      <c r="U15" s="27">
        <v>0</v>
      </c>
      <c r="V15" s="26">
        <v>0.1642206178245946</v>
      </c>
      <c r="W15" s="25">
        <v>7.9503814824082299</v>
      </c>
    </row>
    <row r="16" spans="1:23">
      <c r="A16" s="63" t="s">
        <v>19</v>
      </c>
      <c r="B16" s="53"/>
      <c r="C16" s="1"/>
      <c r="D16" s="2"/>
      <c r="E16" s="1">
        <v>71.991522078850124</v>
      </c>
      <c r="G16" s="21"/>
      <c r="H16" s="21"/>
      <c r="I16" s="21"/>
      <c r="J16" s="23"/>
      <c r="K16" s="21"/>
      <c r="M16" s="21"/>
      <c r="N16" s="21"/>
      <c r="O16" s="21"/>
      <c r="P16" s="23"/>
      <c r="Q16" s="21"/>
      <c r="S16" s="21"/>
      <c r="T16" s="21"/>
      <c r="U16" s="21"/>
      <c r="V16" s="23"/>
      <c r="W16" s="21"/>
    </row>
    <row r="17" spans="1:23" ht="14.45" customHeight="1">
      <c r="A17" s="52" t="s">
        <v>20</v>
      </c>
      <c r="B17" s="53"/>
      <c r="C17" s="3">
        <v>24</v>
      </c>
      <c r="D17" s="4">
        <v>24</v>
      </c>
      <c r="E17" s="4">
        <v>24</v>
      </c>
      <c r="G17" s="24" t="s">
        <v>21</v>
      </c>
      <c r="H17" s="25">
        <v>90.742575697412619</v>
      </c>
      <c r="I17" s="25">
        <v>0</v>
      </c>
      <c r="J17" s="26">
        <v>1.1660619860270468E-2</v>
      </c>
      <c r="K17" s="25">
        <v>1.058114680349346</v>
      </c>
      <c r="M17" s="24" t="s">
        <v>21</v>
      </c>
      <c r="N17" s="25">
        <v>111.27552777532433</v>
      </c>
      <c r="O17" s="25">
        <v>0</v>
      </c>
      <c r="P17" s="26">
        <v>8.8767901526807906E-3</v>
      </c>
      <c r="Q17" s="25">
        <v>0.98776950919035689</v>
      </c>
      <c r="S17" s="24" t="s">
        <v>21</v>
      </c>
      <c r="T17" s="25">
        <v>46.57949002847343</v>
      </c>
      <c r="U17" s="25">
        <v>0</v>
      </c>
      <c r="V17" s="26">
        <v>8.8767901526807906E-3</v>
      </c>
      <c r="W17" s="25">
        <v>0.41347635840164604</v>
      </c>
    </row>
    <row r="18" spans="1:23">
      <c r="A18" s="52" t="s">
        <v>22</v>
      </c>
      <c r="B18" s="53"/>
      <c r="C18" s="2"/>
      <c r="D18" s="5"/>
      <c r="E18" s="6">
        <v>1727.796529892403</v>
      </c>
      <c r="G18" s="21"/>
      <c r="H18" s="21"/>
      <c r="I18" s="21"/>
      <c r="J18" s="23"/>
      <c r="K18" s="21"/>
      <c r="M18" s="21"/>
      <c r="N18" s="21"/>
      <c r="O18" s="21"/>
      <c r="P18" s="23"/>
      <c r="Q18" s="21"/>
      <c r="S18" s="21"/>
      <c r="T18" s="21"/>
      <c r="U18" s="21"/>
      <c r="V18" s="23"/>
      <c r="W18" s="21"/>
    </row>
    <row r="19" spans="1:23">
      <c r="A19" s="64"/>
      <c r="B19" s="65"/>
      <c r="C19" s="65"/>
      <c r="D19" s="65"/>
      <c r="E19" s="66"/>
      <c r="G19" s="24" t="s">
        <v>23</v>
      </c>
      <c r="H19" s="25">
        <v>101.99502392501066</v>
      </c>
      <c r="I19" s="25">
        <v>0</v>
      </c>
      <c r="J19" s="26">
        <v>5.1351765358865958E-2</v>
      </c>
      <c r="K19" s="25">
        <v>5.2376245363690668</v>
      </c>
      <c r="M19" s="24" t="s">
        <v>23</v>
      </c>
      <c r="N19" s="25">
        <v>126.34955976683456</v>
      </c>
      <c r="O19" s="25">
        <v>0</v>
      </c>
      <c r="P19" s="26">
        <v>4.5436014781499522E-2</v>
      </c>
      <c r="Q19" s="25">
        <v>5.7408204652018524</v>
      </c>
      <c r="S19" s="24" t="s">
        <v>23</v>
      </c>
      <c r="T19" s="25">
        <v>48.412809473778125</v>
      </c>
      <c r="U19" s="25">
        <v>0</v>
      </c>
      <c r="V19" s="26">
        <v>4.5436014781499522E-2</v>
      </c>
      <c r="W19" s="25">
        <v>2.199685126864503</v>
      </c>
    </row>
    <row r="20" spans="1:23">
      <c r="A20" s="63" t="s">
        <v>24</v>
      </c>
      <c r="B20" s="53"/>
      <c r="C20" s="7" t="s">
        <v>25</v>
      </c>
      <c r="D20" s="2"/>
      <c r="E20" s="2" t="s">
        <v>25</v>
      </c>
      <c r="G20" s="21"/>
      <c r="H20" s="21"/>
      <c r="I20" s="21"/>
      <c r="J20" s="23"/>
      <c r="K20" s="21"/>
      <c r="M20" s="21"/>
      <c r="N20" s="21"/>
      <c r="O20" s="21"/>
      <c r="P20" s="23"/>
      <c r="Q20" s="21"/>
      <c r="S20" s="21"/>
      <c r="T20" s="21"/>
      <c r="U20" s="21"/>
      <c r="V20" s="23"/>
      <c r="W20" s="21"/>
    </row>
    <row r="21" spans="1:23">
      <c r="A21" s="52" t="s">
        <v>26</v>
      </c>
      <c r="B21" s="53"/>
      <c r="C21" s="2"/>
      <c r="D21" s="4"/>
      <c r="E21" s="1">
        <v>0</v>
      </c>
      <c r="G21" s="24" t="s">
        <v>27</v>
      </c>
      <c r="H21" s="25">
        <v>101.11314668662327</v>
      </c>
      <c r="I21" s="25">
        <v>0</v>
      </c>
      <c r="J21" s="26">
        <v>3.94147456204261E-2</v>
      </c>
      <c r="K21" s="25">
        <v>3.9853489555340862</v>
      </c>
      <c r="M21" s="24" t="s">
        <v>27</v>
      </c>
      <c r="N21" s="25">
        <v>124.09088578890102</v>
      </c>
      <c r="O21" s="25">
        <v>0</v>
      </c>
      <c r="P21" s="26">
        <v>3.6348811825199619E-2</v>
      </c>
      <c r="Q21" s="25">
        <v>4.5105562567631008</v>
      </c>
      <c r="S21" s="24" t="s">
        <v>27</v>
      </c>
      <c r="T21" s="25">
        <v>46.57949002847343</v>
      </c>
      <c r="U21" s="25">
        <v>0</v>
      </c>
      <c r="V21" s="26">
        <v>3.6348811825199619E-2</v>
      </c>
      <c r="W21" s="25">
        <v>1.6931091179587427</v>
      </c>
    </row>
    <row r="22" spans="1:23">
      <c r="A22" s="52" t="s">
        <v>28</v>
      </c>
      <c r="B22" s="53"/>
      <c r="C22" s="8"/>
      <c r="D22" s="9" t="s">
        <v>29</v>
      </c>
      <c r="E22" s="9" t="s">
        <v>29</v>
      </c>
      <c r="G22" s="21"/>
      <c r="H22" s="21"/>
      <c r="I22" s="21"/>
      <c r="J22" s="23"/>
      <c r="K22" s="21"/>
      <c r="M22" s="21"/>
      <c r="N22" s="21"/>
      <c r="O22" s="21"/>
      <c r="P22" s="23"/>
      <c r="Q22" s="21"/>
      <c r="S22" s="21"/>
      <c r="T22" s="21"/>
      <c r="U22" s="21"/>
      <c r="V22" s="23"/>
      <c r="W22" s="21"/>
    </row>
    <row r="23" spans="1:23">
      <c r="A23" s="52" t="s">
        <v>30</v>
      </c>
      <c r="B23" s="53"/>
      <c r="C23" s="3"/>
      <c r="D23" s="4" t="s">
        <v>29</v>
      </c>
      <c r="E23" s="4" t="s">
        <v>29</v>
      </c>
      <c r="G23" s="24" t="s">
        <v>31</v>
      </c>
      <c r="H23" s="25">
        <v>116.03207839930728</v>
      </c>
      <c r="I23" s="25">
        <v>0</v>
      </c>
      <c r="J23" s="26">
        <v>4.5383255489646029E-2</v>
      </c>
      <c r="K23" s="25">
        <v>5.2659134589904006</v>
      </c>
      <c r="M23" s="24" t="s">
        <v>31</v>
      </c>
      <c r="N23" s="25">
        <v>153.67820275884253</v>
      </c>
      <c r="O23" s="25">
        <v>0</v>
      </c>
      <c r="P23" s="26">
        <v>4.089241330334957E-2</v>
      </c>
      <c r="Q23" s="25">
        <v>6.2842725829305452</v>
      </c>
      <c r="S23" s="24" t="s">
        <v>31</v>
      </c>
      <c r="T23" s="25">
        <v>48.495825279182867</v>
      </c>
      <c r="U23" s="25">
        <v>0</v>
      </c>
      <c r="V23" s="26">
        <v>4.089241330334957E-2</v>
      </c>
      <c r="W23" s="25">
        <v>1.9831113308033739</v>
      </c>
    </row>
    <row r="24" spans="1:23">
      <c r="A24" s="52" t="s">
        <v>32</v>
      </c>
      <c r="B24" s="53"/>
      <c r="C24" s="3"/>
      <c r="D24" s="4" t="s">
        <v>29</v>
      </c>
      <c r="E24" s="4" t="s">
        <v>29</v>
      </c>
      <c r="G24" s="21"/>
      <c r="H24" s="21"/>
      <c r="I24" s="21"/>
      <c r="J24" s="23"/>
      <c r="K24" s="21"/>
      <c r="M24" s="21"/>
      <c r="N24" s="21"/>
      <c r="O24" s="21"/>
      <c r="P24" s="23"/>
      <c r="Q24" s="21"/>
      <c r="S24" s="21"/>
      <c r="T24" s="21"/>
      <c r="U24" s="21"/>
      <c r="V24" s="23"/>
      <c r="W24" s="21"/>
    </row>
    <row r="25" spans="1:23">
      <c r="A25" s="52" t="s">
        <v>33</v>
      </c>
      <c r="B25" s="53"/>
      <c r="C25" s="2"/>
      <c r="D25" s="4"/>
      <c r="E25" s="6" t="s">
        <v>29</v>
      </c>
      <c r="G25" s="24" t="s">
        <v>77</v>
      </c>
      <c r="H25" s="25">
        <v>0</v>
      </c>
      <c r="I25" s="25">
        <v>0</v>
      </c>
      <c r="J25" s="26"/>
      <c r="K25" s="25">
        <v>0</v>
      </c>
      <c r="M25" s="24" t="s">
        <v>35</v>
      </c>
      <c r="N25" s="25">
        <v>84.86376626926446</v>
      </c>
      <c r="O25" s="25">
        <v>0</v>
      </c>
      <c r="P25" s="26">
        <v>2.7348557363599063E-2</v>
      </c>
      <c r="Q25" s="25">
        <v>2.3209015799060424</v>
      </c>
      <c r="S25" s="24" t="s">
        <v>35</v>
      </c>
      <c r="T25" s="25">
        <v>46.699054694224827</v>
      </c>
      <c r="U25" s="25">
        <v>0</v>
      </c>
      <c r="V25" s="26">
        <v>2.7348557363599063E-2</v>
      </c>
      <c r="W25" s="25">
        <v>1.2771517761308577</v>
      </c>
    </row>
    <row r="26" spans="1:23">
      <c r="A26" s="52" t="s">
        <v>36</v>
      </c>
      <c r="B26" s="53"/>
      <c r="C26" s="2"/>
      <c r="D26" s="4"/>
      <c r="E26" s="6" t="s">
        <v>29</v>
      </c>
      <c r="G26" s="21"/>
      <c r="H26" s="21"/>
      <c r="I26" s="21"/>
      <c r="J26" s="23"/>
      <c r="K26" s="21"/>
      <c r="M26" s="21"/>
      <c r="N26" s="21"/>
      <c r="O26" s="21"/>
      <c r="P26" s="23"/>
      <c r="Q26" s="21"/>
      <c r="S26" s="21"/>
      <c r="T26" s="21"/>
      <c r="U26" s="21"/>
      <c r="V26" s="23"/>
      <c r="W26" s="21"/>
    </row>
    <row r="27" spans="1:23">
      <c r="A27" s="52" t="s">
        <v>37</v>
      </c>
      <c r="B27" s="53"/>
      <c r="C27" s="2"/>
      <c r="D27" s="2"/>
      <c r="E27" s="6">
        <v>0</v>
      </c>
      <c r="G27" s="24" t="s">
        <v>38</v>
      </c>
      <c r="H27" s="25">
        <v>0</v>
      </c>
      <c r="I27" s="25">
        <v>0</v>
      </c>
      <c r="J27" s="26"/>
      <c r="K27" s="25">
        <v>0</v>
      </c>
      <c r="M27" s="24" t="s">
        <v>39</v>
      </c>
      <c r="N27" s="25">
        <v>84.721512070053137</v>
      </c>
      <c r="O27" s="25">
        <v>0</v>
      </c>
      <c r="P27" s="26">
        <v>6.1534254068097892E-2</v>
      </c>
      <c r="Q27" s="25">
        <v>5.213275048752072</v>
      </c>
      <c r="S27" s="24" t="s">
        <v>39</v>
      </c>
      <c r="T27" s="25">
        <v>44.901718535833204</v>
      </c>
      <c r="U27" s="25">
        <v>0</v>
      </c>
      <c r="V27" s="26">
        <v>6.1534254068097892E-2</v>
      </c>
      <c r="W27" s="25">
        <v>2.7629937564781808</v>
      </c>
    </row>
    <row r="28" spans="1:23">
      <c r="A28" s="64"/>
      <c r="B28" s="65"/>
      <c r="C28" s="65"/>
      <c r="D28" s="65"/>
      <c r="E28" s="66"/>
      <c r="G28" s="21"/>
      <c r="H28" s="21"/>
      <c r="I28" s="21"/>
      <c r="J28" s="23"/>
      <c r="K28" s="21"/>
      <c r="M28" s="21"/>
      <c r="N28" s="21"/>
      <c r="O28" s="21"/>
      <c r="P28" s="23"/>
      <c r="Q28" s="21"/>
      <c r="S28" s="21"/>
      <c r="T28" s="21"/>
      <c r="U28" s="21"/>
      <c r="V28" s="23"/>
      <c r="W28" s="21"/>
    </row>
    <row r="29" spans="1:23">
      <c r="A29" s="63" t="s">
        <v>40</v>
      </c>
      <c r="B29" s="53"/>
      <c r="C29" s="7" t="s">
        <v>25</v>
      </c>
      <c r="D29" s="10"/>
      <c r="E29" s="2" t="s">
        <v>25</v>
      </c>
      <c r="G29" s="24" t="s">
        <v>41</v>
      </c>
      <c r="H29" s="25">
        <v>0</v>
      </c>
      <c r="I29" s="25">
        <v>0</v>
      </c>
      <c r="J29" s="26"/>
      <c r="K29" s="25">
        <v>0</v>
      </c>
      <c r="M29" s="24" t="s">
        <v>42</v>
      </c>
      <c r="N29" s="25">
        <v>102.50035653666846</v>
      </c>
      <c r="O29" s="25">
        <v>0</v>
      </c>
      <c r="P29" s="26">
        <v>5.4697114727198126E-2</v>
      </c>
      <c r="Q29" s="25">
        <v>5.6064737610648674</v>
      </c>
      <c r="S29" s="24" t="s">
        <v>42</v>
      </c>
      <c r="T29" s="25">
        <v>46.80035925795648</v>
      </c>
      <c r="U29" s="25">
        <v>0</v>
      </c>
      <c r="V29" s="26">
        <v>5.4697114727198126E-2</v>
      </c>
      <c r="W29" s="25">
        <v>2.5598446196065345</v>
      </c>
    </row>
    <row r="30" spans="1:23">
      <c r="A30" s="52" t="s">
        <v>43</v>
      </c>
      <c r="B30" s="53"/>
      <c r="C30" s="10"/>
      <c r="D30" s="10"/>
      <c r="E30" s="11">
        <v>0</v>
      </c>
      <c r="G30" s="21"/>
      <c r="H30" s="21"/>
      <c r="I30" s="21"/>
      <c r="J30" s="23"/>
      <c r="K30" s="21"/>
      <c r="M30" s="21"/>
      <c r="N30" s="21"/>
      <c r="O30" s="21"/>
      <c r="P30" s="23"/>
      <c r="Q30" s="21"/>
      <c r="S30" s="21"/>
      <c r="T30" s="21"/>
      <c r="U30" s="21"/>
      <c r="V30" s="23"/>
      <c r="W30" s="21"/>
    </row>
    <row r="31" spans="1:23">
      <c r="A31" s="52" t="s">
        <v>44</v>
      </c>
      <c r="B31" s="67"/>
      <c r="C31" s="8"/>
      <c r="D31" s="9" t="s">
        <v>29</v>
      </c>
      <c r="E31" s="9" t="s">
        <v>29</v>
      </c>
      <c r="G31" s="28" t="s">
        <v>45</v>
      </c>
      <c r="H31" s="28"/>
      <c r="I31" s="28"/>
      <c r="J31" s="29">
        <v>0.99999999999999978</v>
      </c>
      <c r="K31" s="30">
        <v>87.248792416420869</v>
      </c>
      <c r="M31" s="28" t="s">
        <v>45</v>
      </c>
      <c r="N31" s="28"/>
      <c r="O31" s="28"/>
      <c r="P31" s="29">
        <v>1</v>
      </c>
      <c r="Q31" s="30">
        <v>107.78407976018704</v>
      </c>
      <c r="S31" s="28" t="s">
        <v>45</v>
      </c>
      <c r="T31" s="28"/>
      <c r="U31" s="28"/>
      <c r="V31" s="29">
        <v>1</v>
      </c>
      <c r="W31" s="30">
        <v>46.562738182898869</v>
      </c>
    </row>
    <row r="32" spans="1:23">
      <c r="A32" s="52" t="s">
        <v>46</v>
      </c>
      <c r="B32" s="53"/>
      <c r="C32" s="3"/>
      <c r="D32" s="4" t="s">
        <v>29</v>
      </c>
      <c r="E32" s="4" t="s">
        <v>29</v>
      </c>
    </row>
    <row r="33" spans="1:10">
      <c r="A33" s="52" t="s">
        <v>32</v>
      </c>
      <c r="B33" s="53"/>
      <c r="C33" s="3"/>
      <c r="D33" s="4" t="s">
        <v>29</v>
      </c>
      <c r="E33" s="4" t="s">
        <v>29</v>
      </c>
      <c r="G33" s="40" t="s">
        <v>47</v>
      </c>
      <c r="H33" s="40" t="s">
        <v>48</v>
      </c>
      <c r="I33" s="68" t="s">
        <v>49</v>
      </c>
      <c r="J33" s="69"/>
    </row>
    <row r="34" spans="1:10">
      <c r="A34" s="52" t="s">
        <v>33</v>
      </c>
      <c r="B34" s="53"/>
      <c r="C34" s="10"/>
      <c r="D34" s="10"/>
      <c r="E34" s="6" t="s">
        <v>29</v>
      </c>
      <c r="G34" s="24" t="s">
        <v>50</v>
      </c>
      <c r="H34" s="25">
        <f>E57*I34</f>
        <v>104.97339593916598</v>
      </c>
      <c r="I34" s="78">
        <f>14/21</f>
        <v>0.66666666666666663</v>
      </c>
      <c r="J34" s="79"/>
    </row>
    <row r="35" spans="1:10">
      <c r="A35" s="52" t="s">
        <v>36</v>
      </c>
      <c r="B35" s="53"/>
      <c r="C35" s="10"/>
      <c r="D35" s="10"/>
      <c r="E35" s="6" t="s">
        <v>29</v>
      </c>
      <c r="G35" s="24" t="s">
        <v>51</v>
      </c>
      <c r="H35" s="25">
        <f>E105*I35</f>
        <v>68.272041944582725</v>
      </c>
      <c r="I35" s="78">
        <f>7/21</f>
        <v>0.33333333333333331</v>
      </c>
      <c r="J35" s="79"/>
    </row>
    <row r="36" spans="1:10">
      <c r="A36" s="52" t="s">
        <v>52</v>
      </c>
      <c r="B36" s="53"/>
      <c r="C36" s="10"/>
      <c r="D36" s="10"/>
      <c r="E36" s="6">
        <v>0</v>
      </c>
      <c r="G36" s="31" t="s">
        <v>45</v>
      </c>
      <c r="H36" s="47">
        <f>SUM(H34:H35)</f>
        <v>173.24543788374871</v>
      </c>
      <c r="I36" s="80">
        <f>SUM(I34:J35)</f>
        <v>1</v>
      </c>
      <c r="J36" s="81"/>
    </row>
    <row r="37" spans="1:10">
      <c r="A37" s="64"/>
      <c r="B37" s="65"/>
      <c r="C37" s="65"/>
      <c r="D37" s="65"/>
      <c r="E37" s="66"/>
      <c r="G37" s="24" t="s">
        <v>53</v>
      </c>
      <c r="H37" s="25">
        <f>H36*I37</f>
        <v>6.4811118312310398</v>
      </c>
      <c r="I37" s="70">
        <f>H44</f>
        <v>3.7410000000000006E-2</v>
      </c>
      <c r="J37" s="71"/>
    </row>
    <row r="38" spans="1:10">
      <c r="A38" s="63" t="s">
        <v>54</v>
      </c>
      <c r="B38" s="53"/>
      <c r="C38" s="7" t="s">
        <v>25</v>
      </c>
      <c r="D38" s="10"/>
      <c r="E38" s="2" t="s">
        <v>25</v>
      </c>
      <c r="G38" s="31" t="s">
        <v>55</v>
      </c>
      <c r="H38" s="47">
        <f>SUM(H36:H37)</f>
        <v>179.72654971497974</v>
      </c>
      <c r="I38" s="74"/>
      <c r="J38" s="75"/>
    </row>
    <row r="39" spans="1:10">
      <c r="A39" s="52" t="s">
        <v>56</v>
      </c>
      <c r="B39" s="53"/>
      <c r="C39" s="12"/>
      <c r="D39" s="1" t="s">
        <v>29</v>
      </c>
      <c r="E39" s="1">
        <v>9</v>
      </c>
    </row>
    <row r="40" spans="1:10">
      <c r="A40" s="52" t="s">
        <v>57</v>
      </c>
      <c r="B40" s="53"/>
      <c r="C40" s="8"/>
      <c r="D40" s="9" t="s">
        <v>29</v>
      </c>
      <c r="E40" s="9" t="s">
        <v>29</v>
      </c>
    </row>
    <row r="41" spans="1:10">
      <c r="A41" s="52" t="s">
        <v>58</v>
      </c>
      <c r="B41" s="53"/>
      <c r="C41" s="3"/>
      <c r="D41" s="4" t="s">
        <v>29</v>
      </c>
      <c r="E41" s="4" t="s">
        <v>29</v>
      </c>
      <c r="G41" s="40" t="s">
        <v>53</v>
      </c>
      <c r="H41" s="40" t="s">
        <v>59</v>
      </c>
      <c r="I41" s="68" t="s">
        <v>49</v>
      </c>
      <c r="J41" s="69"/>
    </row>
    <row r="42" spans="1:10">
      <c r="A42" s="52" t="s">
        <v>32</v>
      </c>
      <c r="B42" s="53"/>
      <c r="C42" s="3"/>
      <c r="D42" s="4" t="s">
        <v>29</v>
      </c>
      <c r="E42" s="4" t="s">
        <v>29</v>
      </c>
      <c r="G42" s="24" t="s">
        <v>60</v>
      </c>
      <c r="H42" s="23">
        <v>3.9600000000000003E-2</v>
      </c>
      <c r="I42" s="78">
        <v>0.9</v>
      </c>
      <c r="J42" s="79"/>
    </row>
    <row r="43" spans="1:10">
      <c r="A43" s="52" t="s">
        <v>33</v>
      </c>
      <c r="B43" s="53"/>
      <c r="C43" s="10"/>
      <c r="D43" s="10"/>
      <c r="E43" s="6" t="s">
        <v>29</v>
      </c>
      <c r="G43" s="24" t="s">
        <v>61</v>
      </c>
      <c r="H43" s="23">
        <v>1.77E-2</v>
      </c>
      <c r="I43" s="78">
        <v>0.1</v>
      </c>
      <c r="J43" s="79"/>
    </row>
    <row r="44" spans="1:10">
      <c r="A44" s="52" t="s">
        <v>36</v>
      </c>
      <c r="B44" s="53"/>
      <c r="C44" s="10"/>
      <c r="D44" s="10"/>
      <c r="E44" s="6" t="s">
        <v>29</v>
      </c>
      <c r="G44" s="31" t="s">
        <v>45</v>
      </c>
      <c r="H44" s="49">
        <f>I42*H42+I43*H43</f>
        <v>3.7410000000000006E-2</v>
      </c>
      <c r="I44" s="80">
        <f>SUM(I42:J43)</f>
        <v>1</v>
      </c>
      <c r="J44" s="81"/>
    </row>
    <row r="45" spans="1:10">
      <c r="A45" s="52" t="s">
        <v>62</v>
      </c>
      <c r="B45" s="53"/>
      <c r="C45" s="10"/>
      <c r="D45" s="10"/>
      <c r="E45" s="6">
        <v>0</v>
      </c>
    </row>
    <row r="46" spans="1:10">
      <c r="A46" s="64"/>
      <c r="B46" s="65"/>
      <c r="C46" s="65"/>
      <c r="D46" s="65"/>
      <c r="E46" s="66"/>
    </row>
    <row r="47" spans="1:10">
      <c r="A47" s="63" t="s">
        <v>63</v>
      </c>
      <c r="B47" s="53"/>
      <c r="C47" s="7" t="s">
        <v>64</v>
      </c>
      <c r="D47" s="10"/>
      <c r="E47" s="1">
        <v>8.61</v>
      </c>
    </row>
    <row r="48" spans="1:10">
      <c r="A48" s="52" t="s">
        <v>65</v>
      </c>
      <c r="B48" s="53"/>
      <c r="C48" s="12"/>
      <c r="D48" s="1" t="s">
        <v>29</v>
      </c>
      <c r="E48" s="2"/>
    </row>
    <row r="49" spans="1:5">
      <c r="A49" s="63" t="s">
        <v>66</v>
      </c>
      <c r="B49" s="53"/>
      <c r="C49" s="13">
        <v>0.13500000000000001</v>
      </c>
      <c r="D49" s="5">
        <v>0.17899999999999999</v>
      </c>
      <c r="E49" s="5">
        <v>0.13500000000000001</v>
      </c>
    </row>
    <row r="50" spans="1:5">
      <c r="A50" s="52" t="s">
        <v>67</v>
      </c>
      <c r="B50" s="53"/>
      <c r="C50" s="2"/>
      <c r="D50" s="4"/>
      <c r="E50" s="1">
        <v>269.6561058213577</v>
      </c>
    </row>
    <row r="51" spans="1:5">
      <c r="A51" s="52" t="s">
        <v>68</v>
      </c>
      <c r="B51" s="53"/>
      <c r="C51" s="3">
        <v>14</v>
      </c>
      <c r="D51" s="4">
        <v>1</v>
      </c>
      <c r="E51" s="4">
        <v>14</v>
      </c>
    </row>
    <row r="52" spans="1:5" ht="15.75" thickBot="1">
      <c r="A52" s="63" t="s">
        <v>69</v>
      </c>
      <c r="B52" s="82"/>
      <c r="C52" s="2"/>
      <c r="D52" s="10"/>
      <c r="E52" s="14">
        <v>151.28518826526863</v>
      </c>
    </row>
    <row r="53" spans="1:5" ht="15.75" thickTop="1">
      <c r="A53" s="83"/>
      <c r="B53" s="84"/>
      <c r="C53" s="84"/>
      <c r="D53" s="84"/>
      <c r="E53" s="85"/>
    </row>
    <row r="54" spans="1:5">
      <c r="A54" s="63" t="s">
        <v>70</v>
      </c>
      <c r="B54" s="53"/>
      <c r="C54" s="13">
        <v>0.02</v>
      </c>
      <c r="D54" s="5">
        <v>0.02</v>
      </c>
      <c r="E54" s="5">
        <v>0.02</v>
      </c>
    </row>
    <row r="55" spans="1:5">
      <c r="A55" s="52" t="s">
        <v>71</v>
      </c>
      <c r="B55" s="53"/>
      <c r="C55" s="2"/>
      <c r="D55" s="4"/>
      <c r="E55" s="1">
        <v>3.0257037653053729</v>
      </c>
    </row>
    <row r="56" spans="1:5" ht="15.75" thickBot="1">
      <c r="A56" s="63" t="s">
        <v>72</v>
      </c>
      <c r="B56" s="82"/>
      <c r="C56" s="2"/>
      <c r="D56" s="10"/>
      <c r="E56" s="14">
        <v>154.310892030574</v>
      </c>
    </row>
    <row r="57" spans="1:5" ht="16.5" thickTop="1" thickBot="1">
      <c r="A57" s="63" t="s">
        <v>73</v>
      </c>
      <c r="B57" s="82"/>
      <c r="C57" s="13">
        <v>0.98</v>
      </c>
      <c r="D57" s="10" t="s">
        <v>74</v>
      </c>
      <c r="E57" s="14">
        <v>157.46009390874897</v>
      </c>
    </row>
    <row r="58" spans="1:5" ht="15.75" thickTop="1"/>
    <row r="60" spans="1:5">
      <c r="A60" s="54" t="s">
        <v>15</v>
      </c>
      <c r="B60" s="55"/>
      <c r="C60" s="55"/>
      <c r="D60" s="55"/>
      <c r="E60" s="56"/>
    </row>
    <row r="61" spans="1:5" ht="14.45" customHeight="1">
      <c r="A61" s="60"/>
      <c r="B61" s="61"/>
      <c r="C61" s="61"/>
      <c r="D61" s="61"/>
      <c r="E61" s="62"/>
    </row>
    <row r="62" spans="1:5">
      <c r="A62" s="54" t="s">
        <v>75</v>
      </c>
      <c r="B62" s="55"/>
      <c r="C62" s="55"/>
      <c r="D62" s="55"/>
      <c r="E62" s="56"/>
    </row>
    <row r="63" spans="1:5">
      <c r="A63" s="60"/>
      <c r="B63" s="61"/>
      <c r="C63" s="61"/>
      <c r="D63" s="61"/>
      <c r="E63" s="62"/>
    </row>
    <row r="64" spans="1:5">
      <c r="A64" s="63" t="s">
        <v>19</v>
      </c>
      <c r="B64" s="53"/>
      <c r="C64" s="1"/>
      <c r="D64" s="2"/>
      <c r="E64" s="1">
        <v>94.949525170333175</v>
      </c>
    </row>
    <row r="65" spans="1:5" ht="14.45" customHeight="1">
      <c r="A65" s="52" t="s">
        <v>20</v>
      </c>
      <c r="B65" s="53"/>
      <c r="C65" s="3">
        <v>24</v>
      </c>
      <c r="D65" s="4">
        <v>24</v>
      </c>
      <c r="E65" s="4">
        <v>24</v>
      </c>
    </row>
    <row r="66" spans="1:5">
      <c r="A66" s="52" t="s">
        <v>22</v>
      </c>
      <c r="B66" s="53"/>
      <c r="C66" s="2"/>
      <c r="D66" s="5"/>
      <c r="E66" s="6">
        <v>2278.7886040879962</v>
      </c>
    </row>
    <row r="67" spans="1:5">
      <c r="A67" s="64"/>
      <c r="B67" s="65"/>
      <c r="C67" s="65"/>
      <c r="D67" s="65"/>
      <c r="E67" s="66"/>
    </row>
    <row r="68" spans="1:5">
      <c r="A68" s="63" t="s">
        <v>24</v>
      </c>
      <c r="B68" s="53"/>
      <c r="C68" s="7" t="s">
        <v>25</v>
      </c>
      <c r="D68" s="2"/>
      <c r="E68" s="2" t="s">
        <v>25</v>
      </c>
    </row>
    <row r="69" spans="1:5">
      <c r="A69" s="52" t="s">
        <v>26</v>
      </c>
      <c r="B69" s="53"/>
      <c r="C69" s="2"/>
      <c r="D69" s="4"/>
      <c r="E69" s="1">
        <v>0</v>
      </c>
    </row>
    <row r="70" spans="1:5">
      <c r="A70" s="52" t="s">
        <v>28</v>
      </c>
      <c r="B70" s="53"/>
      <c r="C70" s="8"/>
      <c r="D70" s="9" t="s">
        <v>29</v>
      </c>
      <c r="E70" s="9" t="s">
        <v>29</v>
      </c>
    </row>
    <row r="71" spans="1:5">
      <c r="A71" s="52" t="s">
        <v>30</v>
      </c>
      <c r="B71" s="53"/>
      <c r="C71" s="3"/>
      <c r="D71" s="4" t="s">
        <v>29</v>
      </c>
      <c r="E71" s="4" t="s">
        <v>29</v>
      </c>
    </row>
    <row r="72" spans="1:5">
      <c r="A72" s="52" t="s">
        <v>32</v>
      </c>
      <c r="B72" s="53"/>
      <c r="C72" s="3"/>
      <c r="D72" s="4" t="s">
        <v>29</v>
      </c>
      <c r="E72" s="4" t="s">
        <v>29</v>
      </c>
    </row>
    <row r="73" spans="1:5">
      <c r="A73" s="52" t="s">
        <v>33</v>
      </c>
      <c r="B73" s="53"/>
      <c r="C73" s="2"/>
      <c r="D73" s="4"/>
      <c r="E73" s="6" t="s">
        <v>29</v>
      </c>
    </row>
    <row r="74" spans="1:5">
      <c r="A74" s="52" t="s">
        <v>36</v>
      </c>
      <c r="B74" s="53"/>
      <c r="C74" s="2"/>
      <c r="D74" s="4"/>
      <c r="E74" s="6" t="s">
        <v>29</v>
      </c>
    </row>
    <row r="75" spans="1:5">
      <c r="A75" s="52" t="s">
        <v>37</v>
      </c>
      <c r="B75" s="53"/>
      <c r="C75" s="2"/>
      <c r="D75" s="2"/>
      <c r="E75" s="6">
        <v>0</v>
      </c>
    </row>
    <row r="76" spans="1:5">
      <c r="A76" s="64"/>
      <c r="B76" s="65"/>
      <c r="C76" s="65"/>
      <c r="D76" s="65"/>
      <c r="E76" s="66"/>
    </row>
    <row r="77" spans="1:5">
      <c r="A77" s="63" t="s">
        <v>40</v>
      </c>
      <c r="B77" s="53"/>
      <c r="C77" s="7" t="s">
        <v>25</v>
      </c>
      <c r="D77" s="10"/>
      <c r="E77" s="2" t="s">
        <v>25</v>
      </c>
    </row>
    <row r="78" spans="1:5">
      <c r="A78" s="52" t="s">
        <v>43</v>
      </c>
      <c r="B78" s="53"/>
      <c r="C78" s="10"/>
      <c r="D78" s="10"/>
      <c r="E78" s="11">
        <v>0</v>
      </c>
    </row>
    <row r="79" spans="1:5">
      <c r="A79" s="52" t="s">
        <v>44</v>
      </c>
      <c r="B79" s="67"/>
      <c r="C79" s="8"/>
      <c r="D79" s="9" t="s">
        <v>29</v>
      </c>
      <c r="E79" s="9" t="s">
        <v>29</v>
      </c>
    </row>
    <row r="80" spans="1:5">
      <c r="A80" s="52" t="s">
        <v>46</v>
      </c>
      <c r="B80" s="53"/>
      <c r="C80" s="3"/>
      <c r="D80" s="4" t="s">
        <v>29</v>
      </c>
      <c r="E80" s="4" t="s">
        <v>29</v>
      </c>
    </row>
    <row r="81" spans="1:5">
      <c r="A81" s="52" t="s">
        <v>32</v>
      </c>
      <c r="B81" s="53"/>
      <c r="C81" s="3"/>
      <c r="D81" s="4" t="s">
        <v>29</v>
      </c>
      <c r="E81" s="4" t="s">
        <v>29</v>
      </c>
    </row>
    <row r="82" spans="1:5">
      <c r="A82" s="52" t="s">
        <v>33</v>
      </c>
      <c r="B82" s="53"/>
      <c r="C82" s="10"/>
      <c r="D82" s="10"/>
      <c r="E82" s="6" t="s">
        <v>29</v>
      </c>
    </row>
    <row r="83" spans="1:5">
      <c r="A83" s="52" t="s">
        <v>36</v>
      </c>
      <c r="B83" s="53"/>
      <c r="C83" s="10"/>
      <c r="D83" s="10"/>
      <c r="E83" s="6" t="s">
        <v>29</v>
      </c>
    </row>
    <row r="84" spans="1:5">
      <c r="A84" s="52" t="s">
        <v>52</v>
      </c>
      <c r="B84" s="53"/>
      <c r="C84" s="10"/>
      <c r="D84" s="10"/>
      <c r="E84" s="6">
        <v>0</v>
      </c>
    </row>
    <row r="85" spans="1:5">
      <c r="A85" s="64"/>
      <c r="B85" s="65"/>
      <c r="C85" s="65"/>
      <c r="D85" s="65"/>
      <c r="E85" s="66"/>
    </row>
    <row r="86" spans="1:5">
      <c r="A86" s="63" t="s">
        <v>54</v>
      </c>
      <c r="B86" s="53"/>
      <c r="C86" s="7" t="s">
        <v>25</v>
      </c>
      <c r="D86" s="10"/>
      <c r="E86" s="2" t="s">
        <v>25</v>
      </c>
    </row>
    <row r="87" spans="1:5">
      <c r="A87" s="52" t="s">
        <v>56</v>
      </c>
      <c r="B87" s="53"/>
      <c r="C87" s="12"/>
      <c r="D87" s="1" t="s">
        <v>29</v>
      </c>
      <c r="E87" s="1">
        <v>9</v>
      </c>
    </row>
    <row r="88" spans="1:5">
      <c r="A88" s="52" t="s">
        <v>57</v>
      </c>
      <c r="B88" s="53"/>
      <c r="C88" s="8"/>
      <c r="D88" s="9" t="s">
        <v>29</v>
      </c>
      <c r="E88" s="9" t="s">
        <v>29</v>
      </c>
    </row>
    <row r="89" spans="1:5">
      <c r="A89" s="52" t="s">
        <v>58</v>
      </c>
      <c r="B89" s="53"/>
      <c r="C89" s="3"/>
      <c r="D89" s="4" t="s">
        <v>29</v>
      </c>
      <c r="E89" s="4" t="s">
        <v>29</v>
      </c>
    </row>
    <row r="90" spans="1:5">
      <c r="A90" s="52" t="s">
        <v>32</v>
      </c>
      <c r="B90" s="53"/>
      <c r="C90" s="3"/>
      <c r="D90" s="4" t="s">
        <v>29</v>
      </c>
      <c r="E90" s="4" t="s">
        <v>29</v>
      </c>
    </row>
    <row r="91" spans="1:5">
      <c r="A91" s="52" t="s">
        <v>33</v>
      </c>
      <c r="B91" s="53"/>
      <c r="C91" s="10"/>
      <c r="D91" s="10"/>
      <c r="E91" s="6" t="s">
        <v>29</v>
      </c>
    </row>
    <row r="92" spans="1:5">
      <c r="A92" s="52" t="s">
        <v>36</v>
      </c>
      <c r="B92" s="53"/>
      <c r="C92" s="10"/>
      <c r="D92" s="10"/>
      <c r="E92" s="6" t="s">
        <v>29</v>
      </c>
    </row>
    <row r="93" spans="1:5">
      <c r="A93" s="52" t="s">
        <v>62</v>
      </c>
      <c r="B93" s="53"/>
      <c r="C93" s="10"/>
      <c r="D93" s="10"/>
      <c r="E93" s="6">
        <v>0</v>
      </c>
    </row>
    <row r="94" spans="1:5">
      <c r="A94" s="64"/>
      <c r="B94" s="65"/>
      <c r="C94" s="65"/>
      <c r="D94" s="65"/>
      <c r="E94" s="66"/>
    </row>
    <row r="95" spans="1:5">
      <c r="A95" s="63" t="s">
        <v>63</v>
      </c>
      <c r="B95" s="53"/>
      <c r="C95" s="7" t="s">
        <v>64</v>
      </c>
      <c r="D95" s="10"/>
      <c r="E95" s="1">
        <v>8.61</v>
      </c>
    </row>
    <row r="96" spans="1:5">
      <c r="A96" s="52" t="s">
        <v>65</v>
      </c>
      <c r="B96" s="53"/>
      <c r="C96" s="12"/>
      <c r="D96" s="1" t="s">
        <v>29</v>
      </c>
      <c r="E96" s="2"/>
    </row>
    <row r="97" spans="1:5">
      <c r="A97" s="63" t="s">
        <v>66</v>
      </c>
      <c r="B97" s="53"/>
      <c r="C97" s="13">
        <v>0.13500000000000001</v>
      </c>
      <c r="D97" s="5">
        <v>0.17899999999999999</v>
      </c>
      <c r="E97" s="5">
        <v>0.13500000000000001</v>
      </c>
    </row>
    <row r="98" spans="1:5">
      <c r="A98" s="52" t="s">
        <v>67</v>
      </c>
      <c r="B98" s="53"/>
      <c r="C98" s="2"/>
      <c r="D98" s="4"/>
      <c r="E98" s="1">
        <v>355.64908849928264</v>
      </c>
    </row>
    <row r="99" spans="1:5">
      <c r="A99" s="52" t="s">
        <v>68</v>
      </c>
      <c r="B99" s="53"/>
      <c r="C99" s="3">
        <v>14</v>
      </c>
      <c r="D99" s="4">
        <v>1</v>
      </c>
      <c r="E99" s="4">
        <v>14</v>
      </c>
    </row>
    <row r="100" spans="1:5" ht="15.75" thickBot="1">
      <c r="A100" s="63" t="s">
        <v>69</v>
      </c>
      <c r="B100" s="82"/>
      <c r="C100" s="2"/>
      <c r="D100" s="10"/>
      <c r="E100" s="14">
        <v>196.78412089909136</v>
      </c>
    </row>
    <row r="101" spans="1:5" ht="15.75" thickTop="1">
      <c r="A101" s="83"/>
      <c r="B101" s="84"/>
      <c r="C101" s="84"/>
      <c r="D101" s="84"/>
      <c r="E101" s="85"/>
    </row>
    <row r="102" spans="1:5">
      <c r="A102" s="63" t="s">
        <v>70</v>
      </c>
      <c r="B102" s="53"/>
      <c r="C102" s="13">
        <v>0.02</v>
      </c>
      <c r="D102" s="5">
        <v>0.02</v>
      </c>
      <c r="E102" s="5">
        <v>0.02</v>
      </c>
    </row>
    <row r="103" spans="1:5">
      <c r="A103" s="52" t="s">
        <v>71</v>
      </c>
      <c r="B103" s="53"/>
      <c r="C103" s="2"/>
      <c r="D103" s="4"/>
      <c r="E103" s="1">
        <v>3.9356824179818273</v>
      </c>
    </row>
    <row r="104" spans="1:5" ht="15.75" thickBot="1">
      <c r="A104" s="63" t="s">
        <v>72</v>
      </c>
      <c r="B104" s="82"/>
      <c r="C104" s="2"/>
      <c r="D104" s="10"/>
      <c r="E104" s="14">
        <v>200.7198033170732</v>
      </c>
    </row>
    <row r="105" spans="1:5" ht="16.5" thickTop="1" thickBot="1">
      <c r="A105" s="63" t="s">
        <v>73</v>
      </c>
      <c r="B105" s="82"/>
      <c r="C105" s="13">
        <v>0.98</v>
      </c>
      <c r="D105" s="10" t="s">
        <v>74</v>
      </c>
      <c r="E105" s="14">
        <v>204.81612583374817</v>
      </c>
    </row>
    <row r="106" spans="1:5" ht="15.75" thickTop="1"/>
  </sheetData>
  <mergeCells count="102">
    <mergeCell ref="A52:B52"/>
    <mergeCell ref="A53:E53"/>
    <mergeCell ref="A54:B54"/>
    <mergeCell ref="A55:B55"/>
    <mergeCell ref="A56:B56"/>
    <mergeCell ref="A57:B57"/>
    <mergeCell ref="A51:B51"/>
    <mergeCell ref="A40:B40"/>
    <mergeCell ref="A41:B41"/>
    <mergeCell ref="A42:B42"/>
    <mergeCell ref="A43:B43"/>
    <mergeCell ref="A44:B44"/>
    <mergeCell ref="A45:B45"/>
    <mergeCell ref="A46:E46"/>
    <mergeCell ref="A47:B47"/>
    <mergeCell ref="A48:B48"/>
    <mergeCell ref="A49:B49"/>
    <mergeCell ref="A50:B50"/>
    <mergeCell ref="A39:B39"/>
    <mergeCell ref="A28:E28"/>
    <mergeCell ref="A29:B29"/>
    <mergeCell ref="A30:B30"/>
    <mergeCell ref="A31:B31"/>
    <mergeCell ref="A32:B32"/>
    <mergeCell ref="A33:B33"/>
    <mergeCell ref="A34:B34"/>
    <mergeCell ref="A35:B35"/>
    <mergeCell ref="A36:B36"/>
    <mergeCell ref="A37:E37"/>
    <mergeCell ref="A38:B38"/>
    <mergeCell ref="A66:B66"/>
    <mergeCell ref="A68:B68"/>
    <mergeCell ref="A69:B69"/>
    <mergeCell ref="A70:B70"/>
    <mergeCell ref="A60:E61"/>
    <mergeCell ref="A64:B64"/>
    <mergeCell ref="A1:E2"/>
    <mergeCell ref="G1:K2"/>
    <mergeCell ref="S1:W2"/>
    <mergeCell ref="A14:E15"/>
    <mergeCell ref="A12:E13"/>
    <mergeCell ref="M1:Q2"/>
    <mergeCell ref="A25:B25"/>
    <mergeCell ref="A26:B26"/>
    <mergeCell ref="A27:B27"/>
    <mergeCell ref="A16:B16"/>
    <mergeCell ref="A17:B17"/>
    <mergeCell ref="A18:B18"/>
    <mergeCell ref="A19:E19"/>
    <mergeCell ref="A20:B20"/>
    <mergeCell ref="A21:B21"/>
    <mergeCell ref="A22:B22"/>
    <mergeCell ref="A23:B23"/>
    <mergeCell ref="A24:B24"/>
    <mergeCell ref="A81:B81"/>
    <mergeCell ref="A82:B82"/>
    <mergeCell ref="A84:B84"/>
    <mergeCell ref="A77:B77"/>
    <mergeCell ref="A78:B78"/>
    <mergeCell ref="A79:B79"/>
    <mergeCell ref="A80:B80"/>
    <mergeCell ref="A71:B71"/>
    <mergeCell ref="A72:B72"/>
    <mergeCell ref="A73:B73"/>
    <mergeCell ref="A75:B75"/>
    <mergeCell ref="A101:E101"/>
    <mergeCell ref="A96:B96"/>
    <mergeCell ref="A97:B97"/>
    <mergeCell ref="A98:B98"/>
    <mergeCell ref="A100:B100"/>
    <mergeCell ref="A91:B91"/>
    <mergeCell ref="A93:B93"/>
    <mergeCell ref="A95:B95"/>
    <mergeCell ref="A86:B86"/>
    <mergeCell ref="A87:B87"/>
    <mergeCell ref="A88:B88"/>
    <mergeCell ref="A89:B89"/>
    <mergeCell ref="A90:B90"/>
    <mergeCell ref="I37:J37"/>
    <mergeCell ref="I38:J38"/>
    <mergeCell ref="I41:J41"/>
    <mergeCell ref="I42:J42"/>
    <mergeCell ref="I43:J43"/>
    <mergeCell ref="I44:J44"/>
    <mergeCell ref="A104:B104"/>
    <mergeCell ref="A105:B105"/>
    <mergeCell ref="I33:J33"/>
    <mergeCell ref="I34:J34"/>
    <mergeCell ref="I35:J35"/>
    <mergeCell ref="I36:J36"/>
    <mergeCell ref="A102:B102"/>
    <mergeCell ref="A103:B103"/>
    <mergeCell ref="A62:E63"/>
    <mergeCell ref="A65:B65"/>
    <mergeCell ref="A67:E67"/>
    <mergeCell ref="A74:B74"/>
    <mergeCell ref="A76:E76"/>
    <mergeCell ref="A83:B83"/>
    <mergeCell ref="A85:E85"/>
    <mergeCell ref="A92:B92"/>
    <mergeCell ref="A94:E94"/>
    <mergeCell ref="A99:B9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68CD-ADAB-4070-8479-0CFFB0A7CCAA}">
  <dimension ref="A1:W55"/>
  <sheetViews>
    <sheetView topLeftCell="A21" workbookViewId="0">
      <selection activeCell="H51" sqref="H51"/>
    </sheetView>
  </sheetViews>
  <sheetFormatPr defaultColWidth="8.85546875" defaultRowHeight="15"/>
  <cols>
    <col min="1" max="1" width="54.140625" customWidth="1"/>
    <col min="2" max="2" width="12.140625" customWidth="1"/>
    <col min="3" max="3" width="8.85546875" bestFit="1" customWidth="1"/>
    <col min="4" max="4" width="9.85546875" bestFit="1" customWidth="1"/>
    <col min="5" max="5" width="11.42578125" bestFit="1" customWidth="1"/>
    <col min="7" max="7" width="32.28515625" customWidth="1"/>
    <col min="8" max="8" width="16.42578125" bestFit="1" customWidth="1"/>
    <col min="9" max="9" width="13.42578125" customWidth="1"/>
    <col min="10" max="10" width="9" bestFit="1" customWidth="1"/>
    <col min="11" max="11" width="17.140625" bestFit="1" customWidth="1"/>
    <col min="13" max="13" width="57.7109375" customWidth="1"/>
    <col min="14" max="14" width="16.42578125" bestFit="1" customWidth="1"/>
    <col min="15" max="15" width="7.140625" bestFit="1" customWidth="1"/>
    <col min="16" max="16" width="9" bestFit="1" customWidth="1"/>
    <col min="17" max="17" width="17.140625" bestFit="1" customWidth="1"/>
    <col min="19" max="19" width="28.7109375" customWidth="1"/>
    <col min="20" max="20" width="16.42578125" bestFit="1" customWidth="1"/>
    <col min="21" max="22" width="9" bestFit="1" customWidth="1"/>
    <col min="23" max="23" width="17.42578125" bestFit="1" customWidth="1"/>
  </cols>
  <sheetData>
    <row r="1" spans="1:23" ht="14.45" customHeight="1">
      <c r="A1" s="54" t="s">
        <v>0</v>
      </c>
      <c r="B1" s="55"/>
      <c r="C1" s="55"/>
      <c r="D1" s="55"/>
      <c r="E1" s="56"/>
      <c r="G1" s="54" t="s">
        <v>1</v>
      </c>
      <c r="H1" s="55"/>
      <c r="I1" s="55"/>
      <c r="J1" s="55"/>
      <c r="K1" s="56"/>
      <c r="M1" s="54" t="s">
        <v>78</v>
      </c>
      <c r="N1" s="55"/>
      <c r="O1" s="55"/>
      <c r="P1" s="55"/>
      <c r="Q1" s="56"/>
      <c r="S1" s="54" t="s">
        <v>79</v>
      </c>
      <c r="T1" s="55"/>
      <c r="U1" s="55"/>
      <c r="V1" s="55"/>
      <c r="W1" s="56"/>
    </row>
    <row r="2" spans="1:23">
      <c r="A2" s="57"/>
      <c r="B2" s="58"/>
      <c r="C2" s="58"/>
      <c r="D2" s="58"/>
      <c r="E2" s="59"/>
      <c r="G2" s="60"/>
      <c r="H2" s="61"/>
      <c r="I2" s="61"/>
      <c r="J2" s="61"/>
      <c r="K2" s="62"/>
      <c r="M2" s="60"/>
      <c r="N2" s="61"/>
      <c r="O2" s="61"/>
      <c r="P2" s="61"/>
      <c r="Q2" s="62"/>
      <c r="S2" s="60"/>
      <c r="T2" s="61"/>
      <c r="U2" s="61"/>
      <c r="V2" s="61"/>
      <c r="W2" s="62"/>
    </row>
    <row r="3" spans="1:23" ht="17.100000000000001" customHeight="1">
      <c r="A3" s="31"/>
      <c r="E3" s="48"/>
      <c r="G3" s="16"/>
      <c r="H3" s="17" t="s">
        <v>4</v>
      </c>
      <c r="I3" s="18" t="s">
        <v>5</v>
      </c>
      <c r="J3" s="19" t="s">
        <v>6</v>
      </c>
      <c r="K3" s="20" t="s">
        <v>7</v>
      </c>
      <c r="M3" s="16"/>
      <c r="N3" s="17" t="s">
        <v>4</v>
      </c>
      <c r="O3" s="18" t="s">
        <v>5</v>
      </c>
      <c r="P3" s="19" t="s">
        <v>6</v>
      </c>
      <c r="Q3" s="20" t="s">
        <v>7</v>
      </c>
      <c r="S3" s="16"/>
      <c r="T3" s="17" t="s">
        <v>4</v>
      </c>
      <c r="U3" s="18" t="s">
        <v>5</v>
      </c>
      <c r="V3" s="19" t="s">
        <v>6</v>
      </c>
      <c r="W3" s="20" t="s">
        <v>7</v>
      </c>
    </row>
    <row r="4" spans="1:23">
      <c r="A4" s="31" t="s">
        <v>8</v>
      </c>
      <c r="B4" s="25">
        <f>$K$31</f>
        <v>86.347315112713488</v>
      </c>
      <c r="C4" s="26">
        <v>0.52083333333333337</v>
      </c>
      <c r="D4" s="25">
        <f>B4*C4</f>
        <v>44.972559954538276</v>
      </c>
      <c r="E4" s="48"/>
      <c r="G4" s="21"/>
      <c r="H4" s="21"/>
      <c r="I4" s="22"/>
      <c r="J4" s="23"/>
      <c r="K4" s="22"/>
      <c r="M4" s="21"/>
      <c r="N4" s="21"/>
      <c r="O4" s="22"/>
      <c r="P4" s="23"/>
      <c r="Q4" s="22"/>
      <c r="S4" s="21"/>
      <c r="T4" s="21"/>
      <c r="U4" s="22"/>
      <c r="V4" s="23"/>
      <c r="W4" s="22"/>
    </row>
    <row r="5" spans="1:23">
      <c r="A5" s="31" t="s">
        <v>80</v>
      </c>
      <c r="B5" s="25">
        <f>N49</f>
        <v>2.2990329738232989</v>
      </c>
      <c r="C5" s="26">
        <v>0.47916666666666669</v>
      </c>
      <c r="D5" s="25">
        <f>B5*C5</f>
        <v>1.1016199666236641</v>
      </c>
      <c r="E5" s="48"/>
      <c r="G5" s="24" t="s">
        <v>10</v>
      </c>
      <c r="H5" s="25">
        <v>72.298406468911907</v>
      </c>
      <c r="I5" s="25">
        <v>0</v>
      </c>
      <c r="J5" s="26">
        <v>0.16510857416573521</v>
      </c>
      <c r="K5" s="25">
        <v>11.937086806536811</v>
      </c>
      <c r="M5" s="24" t="s">
        <v>10</v>
      </c>
      <c r="N5" s="25">
        <v>88.985747405073738</v>
      </c>
      <c r="O5" s="25">
        <v>0</v>
      </c>
      <c r="P5" s="26">
        <v>0.12443593600437573</v>
      </c>
      <c r="Q5" s="25">
        <v>11.0730247693993</v>
      </c>
      <c r="S5" s="24" t="s">
        <v>10</v>
      </c>
      <c r="T5" s="25">
        <v>0</v>
      </c>
      <c r="U5" s="25">
        <v>39.755563067613707</v>
      </c>
      <c r="V5" s="36">
        <v>0</v>
      </c>
      <c r="W5" s="25">
        <v>0</v>
      </c>
    </row>
    <row r="6" spans="1:23">
      <c r="A6" s="31"/>
      <c r="B6" s="25"/>
      <c r="C6" s="33"/>
      <c r="D6" s="47">
        <f>SUM(D4:D5)</f>
        <v>46.074179921161942</v>
      </c>
      <c r="E6" s="50"/>
      <c r="G6" s="21"/>
      <c r="H6" s="21"/>
      <c r="I6" s="21"/>
      <c r="J6" s="23"/>
      <c r="K6" s="21"/>
      <c r="M6" s="21"/>
      <c r="N6" s="21"/>
      <c r="O6" s="21"/>
      <c r="P6" s="23"/>
      <c r="Q6" s="21"/>
      <c r="S6" s="21"/>
      <c r="T6" s="21"/>
      <c r="U6" s="21"/>
      <c r="V6" s="37"/>
      <c r="W6" s="21"/>
    </row>
    <row r="7" spans="1:23">
      <c r="G7" s="24" t="s">
        <v>81</v>
      </c>
      <c r="H7" s="25">
        <v>78.878911695166536</v>
      </c>
      <c r="I7" s="25">
        <v>0</v>
      </c>
      <c r="J7" s="26">
        <v>0.30177231358773737</v>
      </c>
      <c r="K7" s="25">
        <v>23.803471675533242</v>
      </c>
      <c r="M7" s="24" t="s">
        <v>81</v>
      </c>
      <c r="N7" s="25">
        <v>97.035912684537664</v>
      </c>
      <c r="O7" s="25">
        <v>0</v>
      </c>
      <c r="P7" s="26">
        <v>0.26801586216327078</v>
      </c>
      <c r="Q7" s="25">
        <v>26.007163798946227</v>
      </c>
      <c r="S7" s="24" t="s">
        <v>81</v>
      </c>
      <c r="T7" s="25">
        <v>0</v>
      </c>
      <c r="U7" s="25">
        <v>42.989059638889238</v>
      </c>
      <c r="V7" s="36">
        <v>0.42</v>
      </c>
      <c r="W7" s="25">
        <v>18.05540504833348</v>
      </c>
    </row>
    <row r="8" spans="1:23">
      <c r="G8" s="21"/>
      <c r="H8" s="21"/>
      <c r="I8" s="21"/>
      <c r="J8" s="23"/>
      <c r="K8" s="21"/>
      <c r="M8" s="21"/>
      <c r="N8" s="21"/>
      <c r="O8" s="21"/>
      <c r="P8" s="23"/>
      <c r="Q8" s="21"/>
      <c r="S8" s="21"/>
      <c r="T8" s="21"/>
      <c r="U8" s="21"/>
      <c r="V8" s="37"/>
      <c r="W8" s="21"/>
    </row>
    <row r="9" spans="1:23">
      <c r="A9" s="54" t="s">
        <v>15</v>
      </c>
      <c r="B9" s="55"/>
      <c r="C9" s="55"/>
      <c r="D9" s="55"/>
      <c r="E9" s="56"/>
      <c r="G9" s="24" t="s">
        <v>82</v>
      </c>
      <c r="H9" s="25">
        <v>89.646628542202748</v>
      </c>
      <c r="I9" s="25">
        <v>0</v>
      </c>
      <c r="J9" s="26">
        <v>0.13642925236516448</v>
      </c>
      <c r="K9" s="25">
        <v>12.230422509070337</v>
      </c>
      <c r="M9" s="24" t="s">
        <v>82</v>
      </c>
      <c r="N9" s="25">
        <v>110.22647809226852</v>
      </c>
      <c r="O9" s="25">
        <v>0</v>
      </c>
      <c r="P9" s="26">
        <v>0.12116818558409276</v>
      </c>
      <c r="Q9" s="25">
        <v>13.355942353764927</v>
      </c>
      <c r="S9" s="24" t="s">
        <v>82</v>
      </c>
      <c r="T9" s="25">
        <v>0</v>
      </c>
      <c r="U9" s="25">
        <v>53.962042944628003</v>
      </c>
      <c r="V9" s="36">
        <v>0.28000000000000003</v>
      </c>
      <c r="W9" s="25">
        <v>15.109372024495842</v>
      </c>
    </row>
    <row r="10" spans="1:23">
      <c r="A10" s="60"/>
      <c r="B10" s="61"/>
      <c r="C10" s="61"/>
      <c r="D10" s="61"/>
      <c r="E10" s="62"/>
      <c r="G10" s="21"/>
      <c r="H10" s="21"/>
      <c r="I10" s="21"/>
      <c r="J10" s="23"/>
      <c r="K10" s="21"/>
      <c r="M10" s="21"/>
      <c r="N10" s="21"/>
      <c r="O10" s="21"/>
      <c r="P10" s="23"/>
      <c r="Q10" s="21"/>
      <c r="S10" s="21"/>
      <c r="T10" s="21"/>
      <c r="U10" s="21"/>
      <c r="V10" s="37"/>
      <c r="W10" s="21"/>
    </row>
    <row r="11" spans="1:23">
      <c r="A11" s="54" t="s">
        <v>83</v>
      </c>
      <c r="B11" s="55"/>
      <c r="C11" s="55"/>
      <c r="D11" s="55"/>
      <c r="E11" s="56"/>
      <c r="G11" s="24" t="s">
        <v>84</v>
      </c>
      <c r="H11" s="25">
        <v>100.09519618109744</v>
      </c>
      <c r="I11" s="25">
        <v>0</v>
      </c>
      <c r="J11" s="26">
        <v>9.6689859881362861E-2</v>
      </c>
      <c r="K11" s="25">
        <v>9.678190493547838</v>
      </c>
      <c r="M11" s="24" t="s">
        <v>84</v>
      </c>
      <c r="N11" s="25">
        <v>123.10388356152306</v>
      </c>
      <c r="O11" s="25">
        <v>0</v>
      </c>
      <c r="P11" s="26">
        <v>8.5874067937034088E-2</v>
      </c>
      <c r="Q11" s="25">
        <v>10.571431260274965</v>
      </c>
      <c r="S11" s="24" t="s">
        <v>85</v>
      </c>
      <c r="T11" s="25">
        <v>0</v>
      </c>
      <c r="U11" s="25">
        <v>55.792817653756089</v>
      </c>
      <c r="V11" s="36">
        <v>0.18</v>
      </c>
      <c r="W11" s="25">
        <v>10.042707177676096</v>
      </c>
    </row>
    <row r="12" spans="1:23">
      <c r="A12" s="60"/>
      <c r="B12" s="61"/>
      <c r="C12" s="61"/>
      <c r="D12" s="61"/>
      <c r="E12" s="62"/>
      <c r="G12" s="21"/>
      <c r="H12" s="21"/>
      <c r="I12" s="21"/>
      <c r="J12" s="23"/>
      <c r="K12" s="21"/>
      <c r="M12" s="21"/>
      <c r="N12" s="21"/>
      <c r="O12" s="21"/>
      <c r="P12" s="23"/>
      <c r="Q12" s="21"/>
      <c r="S12" s="21"/>
      <c r="T12" s="21"/>
      <c r="U12" s="21"/>
      <c r="V12" s="37"/>
      <c r="W12" s="21"/>
    </row>
    <row r="13" spans="1:23">
      <c r="A13" s="63" t="s">
        <v>19</v>
      </c>
      <c r="B13" s="53"/>
      <c r="C13" s="1"/>
      <c r="D13" s="2"/>
      <c r="E13" s="1">
        <v>46.074182473697157</v>
      </c>
      <c r="G13" s="24" t="s">
        <v>86</v>
      </c>
      <c r="H13" s="25">
        <v>82.711789777682128</v>
      </c>
      <c r="I13" s="27">
        <v>0</v>
      </c>
      <c r="J13" s="26">
        <v>7.0760817499600809E-2</v>
      </c>
      <c r="K13" s="25">
        <v>5.8527538615239125</v>
      </c>
      <c r="M13" s="24" t="s">
        <v>87</v>
      </c>
      <c r="N13" s="25">
        <v>82.692133675253373</v>
      </c>
      <c r="O13" s="27">
        <v>0</v>
      </c>
      <c r="P13" s="26">
        <v>0.10050594831122656</v>
      </c>
      <c r="Q13" s="25">
        <v>8.3110513129100525</v>
      </c>
      <c r="S13" s="24" t="s">
        <v>88</v>
      </c>
      <c r="T13" s="25">
        <v>0</v>
      </c>
      <c r="U13" s="27">
        <v>62.802736617655349</v>
      </c>
      <c r="V13" s="36">
        <v>0.12</v>
      </c>
      <c r="W13" s="25">
        <v>7.5363283941186419</v>
      </c>
    </row>
    <row r="14" spans="1:23">
      <c r="A14" s="52" t="s">
        <v>20</v>
      </c>
      <c r="B14" s="53"/>
      <c r="C14" s="3">
        <v>24</v>
      </c>
      <c r="D14" s="4">
        <v>24</v>
      </c>
      <c r="E14" s="4">
        <v>24</v>
      </c>
      <c r="G14" s="21"/>
      <c r="H14" s="21"/>
      <c r="I14" s="21"/>
      <c r="J14" s="23"/>
      <c r="K14" s="21"/>
      <c r="M14" s="21"/>
      <c r="N14" s="21"/>
      <c r="O14" s="21"/>
      <c r="P14" s="23"/>
      <c r="Q14" s="21"/>
      <c r="S14" s="21"/>
      <c r="T14" s="21"/>
      <c r="U14" s="21"/>
      <c r="V14" s="37"/>
      <c r="W14" s="21"/>
    </row>
    <row r="15" spans="1:23">
      <c r="A15" s="52" t="s">
        <v>22</v>
      </c>
      <c r="B15" s="53"/>
      <c r="C15" s="2"/>
      <c r="D15" s="5"/>
      <c r="E15" s="6">
        <v>1105.7803793687317</v>
      </c>
      <c r="G15" s="24" t="s">
        <v>89</v>
      </c>
      <c r="H15" s="25">
        <v>92.268604090229914</v>
      </c>
      <c r="I15" s="27">
        <v>0</v>
      </c>
      <c r="J15" s="26">
        <v>0.12933099153760172</v>
      </c>
      <c r="K15" s="25">
        <v>11.933190054779848</v>
      </c>
      <c r="M15" s="24" t="s">
        <v>90</v>
      </c>
      <c r="N15" s="25">
        <v>86.096593460175114</v>
      </c>
      <c r="O15" s="27">
        <v>0</v>
      </c>
      <c r="P15" s="26">
        <v>4.3073977847668525E-2</v>
      </c>
      <c r="Q15" s="25">
        <v>3.7085227594633059</v>
      </c>
      <c r="S15" s="24" t="s">
        <v>91</v>
      </c>
      <c r="T15" s="25">
        <v>0</v>
      </c>
      <c r="U15" s="27">
        <v>63.642269527885226</v>
      </c>
      <c r="V15" s="36"/>
      <c r="W15" s="25">
        <v>0</v>
      </c>
    </row>
    <row r="16" spans="1:23">
      <c r="A16" s="64"/>
      <c r="B16" s="65"/>
      <c r="C16" s="65"/>
      <c r="D16" s="65"/>
      <c r="E16" s="66"/>
      <c r="G16" s="21"/>
      <c r="H16" s="21"/>
      <c r="I16" s="21"/>
      <c r="J16" s="23"/>
      <c r="K16" s="21"/>
      <c r="M16" s="21"/>
      <c r="N16" s="21"/>
      <c r="O16" s="21"/>
      <c r="P16" s="23"/>
      <c r="Q16" s="21"/>
      <c r="S16" s="21"/>
      <c r="T16" s="21"/>
      <c r="U16" s="21"/>
      <c r="V16" s="37"/>
      <c r="W16" s="21"/>
    </row>
    <row r="17" spans="1:23" ht="14.45" customHeight="1">
      <c r="A17" s="63" t="s">
        <v>24</v>
      </c>
      <c r="B17" s="53"/>
      <c r="C17" s="7" t="s">
        <v>64</v>
      </c>
      <c r="D17" s="2"/>
      <c r="E17" s="2" t="s">
        <v>64</v>
      </c>
      <c r="G17" s="24" t="s">
        <v>92</v>
      </c>
      <c r="H17" s="25">
        <v>104.8482214053755</v>
      </c>
      <c r="I17" s="25">
        <v>0</v>
      </c>
      <c r="J17" s="26">
        <v>5.8469679585070489E-2</v>
      </c>
      <c r="K17" s="25">
        <v>6.1304419106368346</v>
      </c>
      <c r="M17" s="24" t="s">
        <v>93</v>
      </c>
      <c r="N17" s="25">
        <v>92.429292533644443</v>
      </c>
      <c r="O17" s="25">
        <v>0</v>
      </c>
      <c r="P17" s="26">
        <v>5.3329686859018177E-2</v>
      </c>
      <c r="Q17" s="25">
        <v>4.9292252274198454</v>
      </c>
      <c r="S17" s="24" t="s">
        <v>94</v>
      </c>
      <c r="T17" s="25">
        <v>0</v>
      </c>
      <c r="U17" s="25">
        <v>53.641334220498599</v>
      </c>
      <c r="V17" s="36"/>
      <c r="W17" s="25">
        <v>0</v>
      </c>
    </row>
    <row r="18" spans="1:23">
      <c r="A18" s="52" t="s">
        <v>26</v>
      </c>
      <c r="B18" s="53"/>
      <c r="C18" s="2"/>
      <c r="D18" s="4"/>
      <c r="E18" s="1">
        <v>50.743812644624057</v>
      </c>
      <c r="G18" s="21"/>
      <c r="H18" s="21"/>
      <c r="I18" s="21"/>
      <c r="J18" s="23"/>
      <c r="K18" s="21"/>
      <c r="M18" s="21"/>
      <c r="N18" s="21"/>
      <c r="O18" s="21"/>
      <c r="P18" s="23"/>
      <c r="Q18" s="21"/>
      <c r="S18" s="21"/>
      <c r="T18" s="21"/>
      <c r="U18" s="21"/>
      <c r="V18" s="37"/>
      <c r="W18" s="21"/>
    </row>
    <row r="19" spans="1:23">
      <c r="A19" s="52" t="s">
        <v>28</v>
      </c>
      <c r="B19" s="53"/>
      <c r="C19" s="8"/>
      <c r="D19" s="9" t="s">
        <v>29</v>
      </c>
      <c r="E19" s="9">
        <v>1</v>
      </c>
      <c r="G19" s="24" t="s">
        <v>95</v>
      </c>
      <c r="H19" s="25">
        <v>115.39405355316021</v>
      </c>
      <c r="I19" s="25">
        <v>0</v>
      </c>
      <c r="J19" s="26">
        <v>4.1438511377726937E-2</v>
      </c>
      <c r="K19" s="25">
        <v>4.7817578010846606</v>
      </c>
      <c r="M19" s="24" t="s">
        <v>96</v>
      </c>
      <c r="N19" s="25">
        <v>103.07742552983019</v>
      </c>
      <c r="O19" s="25">
        <v>0</v>
      </c>
      <c r="P19" s="26">
        <v>0.11486394092711606</v>
      </c>
      <c r="Q19" s="25">
        <v>11.839879316977621</v>
      </c>
      <c r="S19" s="24" t="s">
        <v>97</v>
      </c>
      <c r="T19" s="25">
        <v>0</v>
      </c>
      <c r="U19" s="25">
        <v>59.740950592384714</v>
      </c>
      <c r="V19" s="36"/>
      <c r="W19" s="25">
        <v>0</v>
      </c>
    </row>
    <row r="20" spans="1:23">
      <c r="A20" s="52" t="s">
        <v>30</v>
      </c>
      <c r="B20" s="53"/>
      <c r="C20" s="3">
        <v>4</v>
      </c>
      <c r="D20" s="4">
        <v>9</v>
      </c>
      <c r="E20" s="4">
        <v>4</v>
      </c>
      <c r="G20" s="21"/>
      <c r="H20" s="21"/>
      <c r="I20" s="21"/>
      <c r="J20" s="23"/>
      <c r="K20" s="21"/>
      <c r="M20" s="21"/>
      <c r="N20" s="21"/>
      <c r="O20" s="21"/>
      <c r="P20" s="23"/>
      <c r="Q20" s="21"/>
      <c r="S20" s="21"/>
      <c r="T20" s="21"/>
      <c r="U20" s="21"/>
      <c r="V20" s="37"/>
      <c r="W20" s="21"/>
    </row>
    <row r="21" spans="1:23">
      <c r="A21" s="52" t="s">
        <v>32</v>
      </c>
      <c r="B21" s="53"/>
      <c r="C21" s="3"/>
      <c r="D21" s="4" t="s">
        <v>29</v>
      </c>
      <c r="E21" s="4">
        <v>7</v>
      </c>
      <c r="G21" s="24" t="s">
        <v>98</v>
      </c>
      <c r="H21" s="25">
        <v>0</v>
      </c>
      <c r="I21" s="25">
        <v>0</v>
      </c>
      <c r="J21" s="26"/>
      <c r="K21" s="25">
        <v>0</v>
      </c>
      <c r="M21" s="24" t="s">
        <v>99</v>
      </c>
      <c r="N21" s="25">
        <v>117.14518024921017</v>
      </c>
      <c r="O21" s="25">
        <v>0</v>
      </c>
      <c r="P21" s="26">
        <v>5.1929222393182616E-2</v>
      </c>
      <c r="Q21" s="25">
        <v>6.0832581174506988</v>
      </c>
      <c r="S21" s="24" t="s">
        <v>98</v>
      </c>
      <c r="T21" s="25">
        <v>0</v>
      </c>
      <c r="U21" s="25">
        <v>59.272830280747016</v>
      </c>
      <c r="V21" s="36"/>
      <c r="W21" s="25">
        <v>0</v>
      </c>
    </row>
    <row r="22" spans="1:23">
      <c r="A22" s="52" t="s">
        <v>33</v>
      </c>
      <c r="B22" s="53"/>
      <c r="C22" s="2"/>
      <c r="D22" s="4"/>
      <c r="E22" s="6">
        <v>202.97525057849623</v>
      </c>
      <c r="G22" s="21"/>
      <c r="H22" s="21"/>
      <c r="I22" s="21"/>
      <c r="J22" s="23"/>
      <c r="K22" s="21"/>
      <c r="M22" s="21"/>
      <c r="N22" s="21"/>
      <c r="O22" s="21"/>
      <c r="P22" s="23"/>
      <c r="Q22" s="21"/>
      <c r="S22" s="21"/>
      <c r="T22" s="21"/>
      <c r="U22" s="21"/>
      <c r="V22" s="37"/>
      <c r="W22" s="21"/>
    </row>
    <row r="23" spans="1:23">
      <c r="A23" s="52" t="s">
        <v>36</v>
      </c>
      <c r="B23" s="53"/>
      <c r="C23" s="2"/>
      <c r="D23" s="4"/>
      <c r="E23" s="6">
        <v>28.996464368356605</v>
      </c>
      <c r="G23" s="24" t="s">
        <v>100</v>
      </c>
      <c r="H23" s="25">
        <v>0</v>
      </c>
      <c r="I23" s="25">
        <v>0</v>
      </c>
      <c r="J23" s="26"/>
      <c r="K23" s="25">
        <v>0</v>
      </c>
      <c r="M23" s="24" t="s">
        <v>31</v>
      </c>
      <c r="N23" s="25">
        <v>129.02374374476543</v>
      </c>
      <c r="O23" s="25">
        <v>0</v>
      </c>
      <c r="P23" s="26">
        <v>3.6803171973014609E-2</v>
      </c>
      <c r="Q23" s="25">
        <v>4.7484830296407701</v>
      </c>
      <c r="S23" s="24" t="s">
        <v>100</v>
      </c>
      <c r="T23" s="25">
        <v>0</v>
      </c>
      <c r="U23" s="25">
        <v>67.36043126862009</v>
      </c>
      <c r="V23" s="36"/>
      <c r="W23" s="25">
        <v>0</v>
      </c>
    </row>
    <row r="24" spans="1:23">
      <c r="A24" s="52" t="s">
        <v>37</v>
      </c>
      <c r="B24" s="53"/>
      <c r="C24" s="2"/>
      <c r="D24" s="2"/>
      <c r="E24" s="6">
        <v>28.996464368356605</v>
      </c>
      <c r="G24" s="21"/>
      <c r="H24" s="21"/>
      <c r="I24" s="21"/>
      <c r="J24" s="23"/>
      <c r="K24" s="21"/>
      <c r="M24" s="21"/>
      <c r="N24" s="21"/>
      <c r="O24" s="21"/>
      <c r="P24" s="23"/>
      <c r="Q24" s="21"/>
      <c r="S24" s="21"/>
      <c r="T24" s="21"/>
      <c r="U24" s="21"/>
      <c r="V24" s="37"/>
      <c r="W24" s="21"/>
    </row>
    <row r="25" spans="1:23">
      <c r="A25" s="64"/>
      <c r="B25" s="65"/>
      <c r="C25" s="65"/>
      <c r="D25" s="65"/>
      <c r="E25" s="66"/>
      <c r="G25" s="24" t="s">
        <v>77</v>
      </c>
      <c r="H25" s="25">
        <v>0</v>
      </c>
      <c r="I25" s="25">
        <v>0</v>
      </c>
      <c r="J25" s="26"/>
      <c r="K25" s="25">
        <v>0</v>
      </c>
      <c r="M25" s="24" t="s">
        <v>77</v>
      </c>
      <c r="N25" s="25">
        <v>0</v>
      </c>
      <c r="O25" s="25">
        <v>0</v>
      </c>
      <c r="P25" s="26"/>
      <c r="Q25" s="25">
        <v>0</v>
      </c>
      <c r="S25" s="24" t="s">
        <v>77</v>
      </c>
      <c r="T25" s="25">
        <v>0</v>
      </c>
      <c r="U25" s="25">
        <v>91.576179709194349</v>
      </c>
      <c r="V25" s="36"/>
      <c r="W25" s="25">
        <v>0</v>
      </c>
    </row>
    <row r="26" spans="1:23">
      <c r="A26" s="63" t="s">
        <v>40</v>
      </c>
      <c r="B26" s="53"/>
      <c r="C26" s="7" t="s">
        <v>25</v>
      </c>
      <c r="D26" s="10"/>
      <c r="E26" s="2" t="s">
        <v>25</v>
      </c>
      <c r="G26" s="21"/>
      <c r="H26" s="21"/>
      <c r="I26" s="21"/>
      <c r="J26" s="23"/>
      <c r="K26" s="21"/>
      <c r="M26" s="21"/>
      <c r="N26" s="21"/>
      <c r="O26" s="21"/>
      <c r="P26" s="23"/>
      <c r="Q26" s="21"/>
      <c r="S26" s="21"/>
      <c r="T26" s="21"/>
      <c r="U26" s="21"/>
      <c r="V26" s="37"/>
      <c r="W26" s="21"/>
    </row>
    <row r="27" spans="1:23">
      <c r="A27" s="52" t="s">
        <v>43</v>
      </c>
      <c r="B27" s="53"/>
      <c r="C27" s="10"/>
      <c r="D27" s="10"/>
      <c r="E27" s="11">
        <v>0</v>
      </c>
      <c r="G27" s="24" t="s">
        <v>38</v>
      </c>
      <c r="H27" s="25">
        <v>0</v>
      </c>
      <c r="I27" s="25">
        <v>0</v>
      </c>
      <c r="J27" s="26"/>
      <c r="K27" s="25">
        <v>0</v>
      </c>
      <c r="M27" s="24" t="s">
        <v>38</v>
      </c>
      <c r="N27" s="25">
        <v>0</v>
      </c>
      <c r="O27" s="25">
        <v>0</v>
      </c>
      <c r="P27" s="26"/>
      <c r="Q27" s="25">
        <v>0</v>
      </c>
      <c r="S27" s="24" t="s">
        <v>38</v>
      </c>
      <c r="T27" s="25">
        <v>0</v>
      </c>
      <c r="U27" s="25">
        <v>43.376743846655785</v>
      </c>
      <c r="V27" s="36"/>
      <c r="W27" s="25">
        <v>0</v>
      </c>
    </row>
    <row r="28" spans="1:23">
      <c r="A28" s="52" t="s">
        <v>44</v>
      </c>
      <c r="B28" s="67"/>
      <c r="C28" s="8"/>
      <c r="D28" s="9" t="s">
        <v>29</v>
      </c>
      <c r="E28" s="9" t="s">
        <v>29</v>
      </c>
      <c r="G28" s="21"/>
      <c r="H28" s="21"/>
      <c r="I28" s="21"/>
      <c r="J28" s="23"/>
      <c r="K28" s="21"/>
      <c r="M28" s="21"/>
      <c r="N28" s="21"/>
      <c r="O28" s="21"/>
      <c r="P28" s="23"/>
      <c r="Q28" s="21"/>
      <c r="S28" s="21"/>
      <c r="T28" s="21"/>
      <c r="U28" s="21"/>
      <c r="V28" s="37"/>
      <c r="W28" s="21"/>
    </row>
    <row r="29" spans="1:23">
      <c r="A29" s="52" t="s">
        <v>46</v>
      </c>
      <c r="B29" s="53"/>
      <c r="C29" s="3"/>
      <c r="D29" s="4" t="s">
        <v>29</v>
      </c>
      <c r="E29" s="4" t="s">
        <v>29</v>
      </c>
      <c r="G29" s="24" t="s">
        <v>41</v>
      </c>
      <c r="H29" s="25">
        <v>0</v>
      </c>
      <c r="I29" s="25">
        <v>0</v>
      </c>
      <c r="J29" s="26"/>
      <c r="K29" s="25">
        <v>0</v>
      </c>
      <c r="M29" s="24" t="s">
        <v>41</v>
      </c>
      <c r="N29" s="25">
        <v>0</v>
      </c>
      <c r="O29" s="25">
        <v>0</v>
      </c>
      <c r="P29" s="26"/>
      <c r="Q29" s="25">
        <v>0</v>
      </c>
      <c r="S29" s="24" t="s">
        <v>41</v>
      </c>
      <c r="T29" s="25">
        <v>0</v>
      </c>
      <c r="U29" s="25">
        <v>43.376743846655785</v>
      </c>
      <c r="V29" s="36"/>
      <c r="W29" s="25">
        <v>0</v>
      </c>
    </row>
    <row r="30" spans="1:23">
      <c r="A30" s="52" t="s">
        <v>32</v>
      </c>
      <c r="B30" s="53"/>
      <c r="C30" s="3"/>
      <c r="D30" s="4" t="s">
        <v>29</v>
      </c>
      <c r="E30" s="4" t="s">
        <v>29</v>
      </c>
      <c r="G30" s="21"/>
      <c r="H30" s="21"/>
      <c r="I30" s="21"/>
      <c r="J30" s="23"/>
      <c r="K30" s="21"/>
      <c r="M30" s="21"/>
      <c r="N30" s="21"/>
      <c r="O30" s="21"/>
      <c r="P30" s="23"/>
      <c r="Q30" s="21"/>
      <c r="S30" s="21"/>
      <c r="T30" s="21"/>
      <c r="U30" s="21"/>
      <c r="V30" s="37"/>
      <c r="W30" s="21"/>
    </row>
    <row r="31" spans="1:23">
      <c r="A31" s="52" t="s">
        <v>33</v>
      </c>
      <c r="B31" s="53"/>
      <c r="C31" s="10"/>
      <c r="D31" s="10"/>
      <c r="E31" s="6" t="s">
        <v>29</v>
      </c>
      <c r="G31" s="28" t="s">
        <v>45</v>
      </c>
      <c r="H31" s="28"/>
      <c r="I31" s="28"/>
      <c r="J31" s="29">
        <v>1</v>
      </c>
      <c r="K31" s="30">
        <v>86.347315112713488</v>
      </c>
      <c r="M31" s="28" t="s">
        <v>45</v>
      </c>
      <c r="N31" s="28"/>
      <c r="O31" s="28"/>
      <c r="P31" s="29">
        <v>1</v>
      </c>
      <c r="Q31" s="30">
        <v>100.6279819462477</v>
      </c>
      <c r="S31" s="28" t="s">
        <v>45</v>
      </c>
      <c r="T31" s="28"/>
      <c r="U31" s="28"/>
      <c r="V31" s="38">
        <v>0.99999999999999989</v>
      </c>
      <c r="W31" s="30">
        <v>50.743812644624057</v>
      </c>
    </row>
    <row r="32" spans="1:23">
      <c r="A32" s="52" t="s">
        <v>36</v>
      </c>
      <c r="B32" s="53"/>
      <c r="C32" s="10"/>
      <c r="D32" s="10"/>
      <c r="E32" s="6" t="s">
        <v>29</v>
      </c>
    </row>
    <row r="33" spans="1:17" ht="15.95" customHeight="1">
      <c r="A33" s="52" t="s">
        <v>52</v>
      </c>
      <c r="B33" s="53"/>
      <c r="C33" s="10"/>
      <c r="D33" s="10"/>
      <c r="E33" s="6">
        <v>0</v>
      </c>
      <c r="G33" s="40" t="s">
        <v>47</v>
      </c>
      <c r="H33" s="40" t="s">
        <v>48</v>
      </c>
      <c r="I33" s="68" t="s">
        <v>49</v>
      </c>
      <c r="J33" s="69"/>
      <c r="M33" s="54" t="s">
        <v>101</v>
      </c>
      <c r="N33" s="55"/>
      <c r="O33" s="55"/>
      <c r="P33" s="55"/>
      <c r="Q33" s="56"/>
    </row>
    <row r="34" spans="1:17">
      <c r="A34" s="64"/>
      <c r="B34" s="65"/>
      <c r="C34" s="65"/>
      <c r="D34" s="65"/>
      <c r="E34" s="66"/>
      <c r="G34" s="24" t="s">
        <v>102</v>
      </c>
      <c r="H34" s="25">
        <f>E54*I34</f>
        <v>95.555508772268809</v>
      </c>
      <c r="I34" s="70">
        <v>1</v>
      </c>
      <c r="J34" s="71"/>
      <c r="M34" s="57"/>
      <c r="N34" s="58"/>
      <c r="O34" s="58"/>
      <c r="P34" s="58"/>
      <c r="Q34" s="59"/>
    </row>
    <row r="35" spans="1:17">
      <c r="A35" s="63" t="s">
        <v>54</v>
      </c>
      <c r="B35" s="53"/>
      <c r="C35" s="7" t="s">
        <v>25</v>
      </c>
      <c r="D35" s="10"/>
      <c r="E35" s="2" t="s">
        <v>25</v>
      </c>
      <c r="G35" s="31" t="s">
        <v>45</v>
      </c>
      <c r="H35" s="47">
        <f>SUM(H34:H34)</f>
        <v>95.555508772268809</v>
      </c>
      <c r="I35" s="72">
        <f>SUM(I34:J34)</f>
        <v>1</v>
      </c>
      <c r="J35" s="73"/>
      <c r="M35" s="24" t="s">
        <v>103</v>
      </c>
      <c r="N35" s="24">
        <v>6.4</v>
      </c>
      <c r="O35" s="24" t="s">
        <v>104</v>
      </c>
      <c r="P35" s="32"/>
      <c r="Q35" s="32"/>
    </row>
    <row r="36" spans="1:17">
      <c r="A36" s="52" t="s">
        <v>56</v>
      </c>
      <c r="B36" s="53"/>
      <c r="C36" s="12"/>
      <c r="D36" s="1" t="s">
        <v>29</v>
      </c>
      <c r="E36" s="1">
        <v>9</v>
      </c>
      <c r="G36" s="24" t="s">
        <v>53</v>
      </c>
      <c r="H36" s="25">
        <f>H35*I36</f>
        <v>3.5747315831705766</v>
      </c>
      <c r="I36" s="70">
        <f>H43</f>
        <v>3.7410000000000006E-2</v>
      </c>
      <c r="J36" s="71"/>
      <c r="M36" s="24" t="s">
        <v>105</v>
      </c>
      <c r="N36" s="35">
        <v>1</v>
      </c>
      <c r="O36" s="32"/>
      <c r="P36" s="32"/>
      <c r="Q36" s="32"/>
    </row>
    <row r="37" spans="1:17">
      <c r="A37" s="52" t="s">
        <v>57</v>
      </c>
      <c r="B37" s="53"/>
      <c r="C37" s="8"/>
      <c r="D37" s="9" t="s">
        <v>29</v>
      </c>
      <c r="E37" s="9" t="s">
        <v>29</v>
      </c>
      <c r="G37" s="31" t="s">
        <v>55</v>
      </c>
      <c r="H37" s="47">
        <f>SUM(H35:H36)</f>
        <v>99.130240355439383</v>
      </c>
      <c r="I37" s="74"/>
      <c r="J37" s="75"/>
      <c r="M37" s="24" t="s">
        <v>106</v>
      </c>
      <c r="N37" s="35">
        <v>0.62</v>
      </c>
      <c r="O37" s="32"/>
      <c r="P37" s="32"/>
      <c r="Q37" s="32"/>
    </row>
    <row r="38" spans="1:17">
      <c r="A38" s="52" t="s">
        <v>58</v>
      </c>
      <c r="B38" s="53"/>
      <c r="C38" s="3"/>
      <c r="D38" s="4" t="s">
        <v>29</v>
      </c>
      <c r="E38" s="4" t="s">
        <v>29</v>
      </c>
      <c r="M38" s="24" t="s">
        <v>107</v>
      </c>
      <c r="N38" s="51">
        <v>0.14599999999999999</v>
      </c>
      <c r="O38" s="32"/>
      <c r="P38" s="32"/>
      <c r="Q38" s="32"/>
    </row>
    <row r="39" spans="1:17">
      <c r="A39" s="52" t="s">
        <v>32</v>
      </c>
      <c r="B39" s="53"/>
      <c r="C39" s="3"/>
      <c r="D39" s="4" t="s">
        <v>29</v>
      </c>
      <c r="E39" s="4" t="s">
        <v>29</v>
      </c>
      <c r="M39" s="24" t="s">
        <v>108</v>
      </c>
      <c r="N39" s="24" t="s">
        <v>109</v>
      </c>
      <c r="O39" s="32"/>
      <c r="P39" s="32"/>
      <c r="Q39" s="32"/>
    </row>
    <row r="40" spans="1:17">
      <c r="A40" s="52" t="s">
        <v>33</v>
      </c>
      <c r="B40" s="53"/>
      <c r="C40" s="10"/>
      <c r="D40" s="10"/>
      <c r="E40" s="6" t="s">
        <v>29</v>
      </c>
      <c r="G40" s="40" t="s">
        <v>53</v>
      </c>
      <c r="H40" s="40" t="s">
        <v>59</v>
      </c>
      <c r="I40" s="76" t="s">
        <v>49</v>
      </c>
      <c r="J40" s="77"/>
      <c r="M40" s="24" t="s">
        <v>110</v>
      </c>
      <c r="N40" s="24" t="s">
        <v>111</v>
      </c>
      <c r="O40" s="32"/>
      <c r="P40" s="32"/>
      <c r="Q40" s="32"/>
    </row>
    <row r="41" spans="1:17">
      <c r="A41" s="52" t="s">
        <v>36</v>
      </c>
      <c r="B41" s="53"/>
      <c r="C41" s="10"/>
      <c r="D41" s="10"/>
      <c r="E41" s="6" t="s">
        <v>29</v>
      </c>
      <c r="G41" s="24" t="s">
        <v>60</v>
      </c>
      <c r="H41" s="23">
        <v>3.9600000000000003E-2</v>
      </c>
      <c r="I41" s="78">
        <v>0.9</v>
      </c>
      <c r="J41" s="79"/>
      <c r="M41" s="24" t="s">
        <v>112</v>
      </c>
      <c r="N41" s="24" t="s">
        <v>113</v>
      </c>
      <c r="O41" s="32"/>
      <c r="P41" s="32"/>
      <c r="Q41" s="32"/>
    </row>
    <row r="42" spans="1:17">
      <c r="A42" s="52" t="s">
        <v>62</v>
      </c>
      <c r="B42" s="53"/>
      <c r="C42" s="10"/>
      <c r="D42" s="10"/>
      <c r="E42" s="6">
        <v>0</v>
      </c>
      <c r="G42" s="24" t="s">
        <v>61</v>
      </c>
      <c r="H42" s="23">
        <v>1.77E-2</v>
      </c>
      <c r="I42" s="78">
        <v>0.1</v>
      </c>
      <c r="J42" s="79"/>
      <c r="M42" s="24" t="s">
        <v>114</v>
      </c>
      <c r="N42" s="34">
        <v>30.4375</v>
      </c>
      <c r="O42" s="32"/>
      <c r="P42" s="32"/>
      <c r="Q42" s="32"/>
    </row>
    <row r="43" spans="1:17">
      <c r="A43" s="64"/>
      <c r="B43" s="65"/>
      <c r="C43" s="65"/>
      <c r="D43" s="65"/>
      <c r="E43" s="66"/>
      <c r="G43" s="31" t="s">
        <v>45</v>
      </c>
      <c r="H43" s="49">
        <f>I41*H41+I42*H42</f>
        <v>3.7410000000000006E-2</v>
      </c>
      <c r="I43" s="80">
        <f>SUM(I41:J42)</f>
        <v>1</v>
      </c>
      <c r="J43" s="81"/>
      <c r="M43" s="39" t="s">
        <v>115</v>
      </c>
      <c r="N43" s="34">
        <f>1.46/50/12.5*N44</f>
        <v>0.20170732810329869</v>
      </c>
      <c r="O43" s="32"/>
      <c r="P43" s="32"/>
      <c r="Q43" s="32"/>
    </row>
    <row r="44" spans="1:17">
      <c r="A44" s="63" t="s">
        <v>63</v>
      </c>
      <c r="B44" s="53"/>
      <c r="C44" s="7" t="s">
        <v>64</v>
      </c>
      <c r="D44" s="10"/>
      <c r="E44" s="1">
        <v>8.61</v>
      </c>
      <c r="M44" s="24" t="s">
        <v>116</v>
      </c>
      <c r="N44" s="34">
        <f>K31</f>
        <v>86.347315112713488</v>
      </c>
      <c r="O44" s="32"/>
      <c r="P44" s="32"/>
      <c r="Q44" s="32"/>
    </row>
    <row r="45" spans="1:17">
      <c r="A45" s="52" t="s">
        <v>65</v>
      </c>
      <c r="B45" s="53"/>
      <c r="C45" s="12"/>
      <c r="D45" s="1" t="s">
        <v>29</v>
      </c>
      <c r="E45" s="2"/>
      <c r="M45" s="24" t="s">
        <v>117</v>
      </c>
      <c r="N45" s="34">
        <f>Q31</f>
        <v>100.6279819462477</v>
      </c>
      <c r="O45" s="32"/>
      <c r="P45" s="32"/>
      <c r="Q45" s="32"/>
    </row>
    <row r="46" spans="1:17">
      <c r="A46" s="63" t="s">
        <v>66</v>
      </c>
      <c r="B46" s="53"/>
      <c r="C46" s="13">
        <v>0.13500000000000001</v>
      </c>
      <c r="D46" s="5">
        <v>0.17899999999999999</v>
      </c>
      <c r="E46" s="5">
        <v>0.13500000000000001</v>
      </c>
      <c r="M46" s="24" t="s">
        <v>118</v>
      </c>
      <c r="N46" s="34">
        <f>N45*(1+N37)</f>
        <v>163.01733075292128</v>
      </c>
      <c r="O46" s="32"/>
      <c r="P46" s="32"/>
      <c r="Q46" s="32"/>
    </row>
    <row r="47" spans="1:17">
      <c r="A47" s="52" t="s">
        <v>67</v>
      </c>
      <c r="B47" s="53"/>
      <c r="C47" s="2"/>
      <c r="D47" s="4"/>
      <c r="E47" s="1">
        <v>172.57844071072691</v>
      </c>
      <c r="M47" s="24" t="s">
        <v>119</v>
      </c>
      <c r="N47" s="34">
        <f>(N35*0.5*N46)+(N35*0.5*N44)</f>
        <v>797.9668667700314</v>
      </c>
      <c r="O47" s="32"/>
      <c r="P47" s="32"/>
      <c r="Q47" s="32"/>
    </row>
    <row r="48" spans="1:17">
      <c r="A48" s="52" t="s">
        <v>68</v>
      </c>
      <c r="B48" s="53"/>
      <c r="C48" s="3">
        <v>24</v>
      </c>
      <c r="D48" s="4">
        <v>1</v>
      </c>
      <c r="E48" s="4">
        <v>24</v>
      </c>
      <c r="M48" s="24" t="s">
        <v>120</v>
      </c>
      <c r="N48" s="34">
        <f>N47/N42</f>
        <v>26.216570571500004</v>
      </c>
      <c r="O48" s="32"/>
      <c r="P48" s="32"/>
      <c r="Q48" s="32"/>
    </row>
    <row r="49" spans="1:17" ht="15.75" thickBot="1">
      <c r="A49" s="63" t="s">
        <v>69</v>
      </c>
      <c r="B49" s="82"/>
      <c r="C49" s="2"/>
      <c r="D49" s="10"/>
      <c r="E49" s="14">
        <v>90.871415205000716</v>
      </c>
      <c r="M49" s="30" t="s">
        <v>43</v>
      </c>
      <c r="N49" s="30">
        <f>N48/12.5+N43</f>
        <v>2.2990329738232989</v>
      </c>
      <c r="O49" s="30"/>
      <c r="P49" s="30"/>
      <c r="Q49" s="30"/>
    </row>
    <row r="50" spans="1:17" ht="15.75" thickTop="1">
      <c r="A50" s="83"/>
      <c r="B50" s="84"/>
      <c r="C50" s="84"/>
      <c r="D50" s="84"/>
      <c r="E50" s="85"/>
    </row>
    <row r="51" spans="1:17">
      <c r="A51" s="63" t="s">
        <v>70</v>
      </c>
      <c r="B51" s="53"/>
      <c r="C51" s="13">
        <v>0.02</v>
      </c>
      <c r="D51" s="5">
        <v>0.02</v>
      </c>
      <c r="E51" s="5">
        <v>0.02</v>
      </c>
    </row>
    <row r="52" spans="1:17">
      <c r="A52" s="52" t="s">
        <v>71</v>
      </c>
      <c r="B52" s="53"/>
      <c r="C52" s="2"/>
      <c r="D52" s="4"/>
      <c r="E52" s="1">
        <v>1.8174283041000143</v>
      </c>
    </row>
    <row r="53" spans="1:17" ht="15.75" thickBot="1">
      <c r="A53" s="63" t="s">
        <v>72</v>
      </c>
      <c r="B53" s="82"/>
      <c r="C53" s="2"/>
      <c r="D53" s="10"/>
      <c r="E53" s="14">
        <v>92.688843509100735</v>
      </c>
    </row>
    <row r="54" spans="1:17" ht="16.5" thickTop="1" thickBot="1">
      <c r="A54" s="63" t="s">
        <v>73</v>
      </c>
      <c r="B54" s="82"/>
      <c r="C54" s="13">
        <v>0.97</v>
      </c>
      <c r="D54" s="10" t="s">
        <v>74</v>
      </c>
      <c r="E54" s="14">
        <v>95.555508772268809</v>
      </c>
    </row>
    <row r="55" spans="1:17" ht="15.75" thickTop="1"/>
  </sheetData>
  <mergeCells count="58">
    <mergeCell ref="A9:E10"/>
    <mergeCell ref="A46:B46"/>
    <mergeCell ref="A47:B47"/>
    <mergeCell ref="A48:B48"/>
    <mergeCell ref="A49:B49"/>
    <mergeCell ref="A24:B24"/>
    <mergeCell ref="A25:E25"/>
    <mergeCell ref="A26:B26"/>
    <mergeCell ref="A39:B39"/>
    <mergeCell ref="A28:B28"/>
    <mergeCell ref="A29:B29"/>
    <mergeCell ref="A30:B30"/>
    <mergeCell ref="A31:B31"/>
    <mergeCell ref="A32:B32"/>
    <mergeCell ref="A33:B33"/>
    <mergeCell ref="A34:E34"/>
    <mergeCell ref="A37:B37"/>
    <mergeCell ref="A38:B38"/>
    <mergeCell ref="A52:B52"/>
    <mergeCell ref="A50:E50"/>
    <mergeCell ref="A51:B51"/>
    <mergeCell ref="A40:B40"/>
    <mergeCell ref="A41:B41"/>
    <mergeCell ref="A42:B42"/>
    <mergeCell ref="A43:E43"/>
    <mergeCell ref="A44:B44"/>
    <mergeCell ref="A45:B45"/>
    <mergeCell ref="A53:B53"/>
    <mergeCell ref="A54:B54"/>
    <mergeCell ref="S1:W2"/>
    <mergeCell ref="A1:E2"/>
    <mergeCell ref="G1:K2"/>
    <mergeCell ref="M1:Q2"/>
    <mergeCell ref="M33:Q34"/>
    <mergeCell ref="A11:E12"/>
    <mergeCell ref="A13:B13"/>
    <mergeCell ref="A14:B14"/>
    <mergeCell ref="A15:B15"/>
    <mergeCell ref="A27:B27"/>
    <mergeCell ref="A16:E16"/>
    <mergeCell ref="A17:B17"/>
    <mergeCell ref="A18:B18"/>
    <mergeCell ref="A19:B19"/>
    <mergeCell ref="A20:B20"/>
    <mergeCell ref="A21:B21"/>
    <mergeCell ref="A22:B22"/>
    <mergeCell ref="A23:B23"/>
    <mergeCell ref="I36:J36"/>
    <mergeCell ref="I33:J33"/>
    <mergeCell ref="I34:J34"/>
    <mergeCell ref="I35:J35"/>
    <mergeCell ref="A35:B35"/>
    <mergeCell ref="A36:B36"/>
    <mergeCell ref="I37:J37"/>
    <mergeCell ref="I40:J40"/>
    <mergeCell ref="I41:J41"/>
    <mergeCell ref="I42:J42"/>
    <mergeCell ref="I43:J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3906-4508-094E-88A6-33E39327CA97}">
  <dimension ref="A1:W55"/>
  <sheetViews>
    <sheetView tabSelected="1" workbookViewId="0">
      <selection activeCell="I53" sqref="I53"/>
    </sheetView>
  </sheetViews>
  <sheetFormatPr defaultColWidth="8.85546875" defaultRowHeight="15"/>
  <cols>
    <col min="1" max="1" width="54.140625" customWidth="1"/>
    <col min="2" max="2" width="12.140625" customWidth="1"/>
    <col min="3" max="3" width="8.85546875" bestFit="1" customWidth="1"/>
    <col min="4" max="4" width="9.85546875" bestFit="1" customWidth="1"/>
    <col min="5" max="5" width="11.42578125" bestFit="1" customWidth="1"/>
    <col min="7" max="7" width="32.28515625" customWidth="1"/>
    <col min="8" max="8" width="16.42578125" bestFit="1" customWidth="1"/>
    <col min="9" max="9" width="13.42578125" customWidth="1"/>
    <col min="10" max="10" width="9" bestFit="1" customWidth="1"/>
    <col min="11" max="11" width="17.140625" bestFit="1" customWidth="1"/>
    <col min="13" max="13" width="57.7109375" customWidth="1"/>
    <col min="14" max="14" width="16.42578125" bestFit="1" customWidth="1"/>
    <col min="15" max="15" width="7.140625" bestFit="1" customWidth="1"/>
    <col min="16" max="16" width="9" bestFit="1" customWidth="1"/>
    <col min="17" max="17" width="17.140625" bestFit="1" customWidth="1"/>
    <col min="19" max="19" width="28.7109375" customWidth="1"/>
    <col min="20" max="20" width="16.42578125" bestFit="1" customWidth="1"/>
    <col min="21" max="22" width="9" bestFit="1" customWidth="1"/>
    <col min="23" max="23" width="17.42578125" bestFit="1" customWidth="1"/>
  </cols>
  <sheetData>
    <row r="1" spans="1:23" ht="14.45" customHeight="1">
      <c r="A1" s="54" t="s">
        <v>0</v>
      </c>
      <c r="B1" s="55"/>
      <c r="C1" s="55"/>
      <c r="D1" s="55"/>
      <c r="E1" s="56"/>
      <c r="G1" s="54" t="s">
        <v>1</v>
      </c>
      <c r="H1" s="55"/>
      <c r="I1" s="55"/>
      <c r="J1" s="55"/>
      <c r="K1" s="56"/>
      <c r="M1" s="54" t="s">
        <v>78</v>
      </c>
      <c r="N1" s="55"/>
      <c r="O1" s="55"/>
      <c r="P1" s="55"/>
      <c r="Q1" s="56"/>
      <c r="S1" s="54" t="s">
        <v>79</v>
      </c>
      <c r="T1" s="55"/>
      <c r="U1" s="55"/>
      <c r="V1" s="55"/>
      <c r="W1" s="56"/>
    </row>
    <row r="2" spans="1:23">
      <c r="A2" s="57"/>
      <c r="B2" s="58"/>
      <c r="C2" s="58"/>
      <c r="D2" s="58"/>
      <c r="E2" s="59"/>
      <c r="G2" s="60"/>
      <c r="H2" s="61"/>
      <c r="I2" s="61"/>
      <c r="J2" s="61"/>
      <c r="K2" s="62"/>
      <c r="M2" s="60"/>
      <c r="N2" s="61"/>
      <c r="O2" s="61"/>
      <c r="P2" s="61"/>
      <c r="Q2" s="62"/>
      <c r="S2" s="60"/>
      <c r="T2" s="61"/>
      <c r="U2" s="61"/>
      <c r="V2" s="61"/>
      <c r="W2" s="62"/>
    </row>
    <row r="3" spans="1:23" ht="17.100000000000001" customHeight="1">
      <c r="A3" s="31"/>
      <c r="E3" s="48"/>
      <c r="G3" s="16"/>
      <c r="H3" s="17" t="s">
        <v>4</v>
      </c>
      <c r="I3" s="18" t="s">
        <v>5</v>
      </c>
      <c r="J3" s="19" t="s">
        <v>6</v>
      </c>
      <c r="K3" s="20" t="s">
        <v>7</v>
      </c>
      <c r="M3" s="16"/>
      <c r="N3" s="17" t="s">
        <v>4</v>
      </c>
      <c r="O3" s="18" t="s">
        <v>5</v>
      </c>
      <c r="P3" s="19" t="s">
        <v>6</v>
      </c>
      <c r="Q3" s="20" t="s">
        <v>7</v>
      </c>
      <c r="S3" s="16"/>
      <c r="T3" s="17" t="s">
        <v>4</v>
      </c>
      <c r="U3" s="18" t="s">
        <v>5</v>
      </c>
      <c r="V3" s="19" t="s">
        <v>6</v>
      </c>
      <c r="W3" s="20" t="s">
        <v>7</v>
      </c>
    </row>
    <row r="4" spans="1:23">
      <c r="A4" s="31" t="s">
        <v>8</v>
      </c>
      <c r="B4" s="25">
        <f>$K$31</f>
        <v>86.347315112713488</v>
      </c>
      <c r="C4" s="26">
        <v>0.52083333333333337</v>
      </c>
      <c r="D4" s="25">
        <f>B4*C4</f>
        <v>44.972559954538276</v>
      </c>
      <c r="E4" s="48"/>
      <c r="G4" s="21"/>
      <c r="H4" s="21"/>
      <c r="I4" s="22"/>
      <c r="J4" s="23"/>
      <c r="K4" s="22"/>
      <c r="M4" s="21"/>
      <c r="N4" s="21"/>
      <c r="O4" s="22"/>
      <c r="P4" s="23"/>
      <c r="Q4" s="22"/>
      <c r="S4" s="21"/>
      <c r="T4" s="21"/>
      <c r="U4" s="22"/>
      <c r="V4" s="23"/>
      <c r="W4" s="22"/>
    </row>
    <row r="5" spans="1:23">
      <c r="A5" s="31" t="s">
        <v>80</v>
      </c>
      <c r="B5" s="25">
        <f>N49</f>
        <v>2.2990329738232989</v>
      </c>
      <c r="C5" s="26">
        <v>0.47916666666666669</v>
      </c>
      <c r="D5" s="25">
        <f>B5*C5</f>
        <v>1.1016199666236641</v>
      </c>
      <c r="E5" s="48"/>
      <c r="G5" s="24" t="s">
        <v>10</v>
      </c>
      <c r="H5" s="25">
        <v>72.298406468911907</v>
      </c>
      <c r="I5" s="25">
        <v>0</v>
      </c>
      <c r="J5" s="26">
        <v>0.16510857416573521</v>
      </c>
      <c r="K5" s="25">
        <v>11.937086806536811</v>
      </c>
      <c r="M5" s="24" t="s">
        <v>10</v>
      </c>
      <c r="N5" s="25">
        <v>88.985747405073738</v>
      </c>
      <c r="O5" s="25">
        <v>0</v>
      </c>
      <c r="P5" s="26">
        <v>0.12443593600437573</v>
      </c>
      <c r="Q5" s="25">
        <v>11.0730247693993</v>
      </c>
      <c r="S5" s="24" t="s">
        <v>10</v>
      </c>
      <c r="T5" s="25">
        <v>0</v>
      </c>
      <c r="U5" s="25">
        <v>39.755563067613707</v>
      </c>
      <c r="V5" s="36">
        <v>0</v>
      </c>
      <c r="W5" s="25">
        <v>0</v>
      </c>
    </row>
    <row r="6" spans="1:23">
      <c r="A6" s="31"/>
      <c r="B6" s="25"/>
      <c r="C6" s="33"/>
      <c r="D6" s="47">
        <f>SUM(D4:D5)</f>
        <v>46.074179921161942</v>
      </c>
      <c r="E6" s="50"/>
      <c r="G6" s="21"/>
      <c r="H6" s="21"/>
      <c r="I6" s="21"/>
      <c r="J6" s="23"/>
      <c r="K6" s="21"/>
      <c r="M6" s="21"/>
      <c r="N6" s="21"/>
      <c r="O6" s="21"/>
      <c r="P6" s="23"/>
      <c r="Q6" s="21"/>
      <c r="S6" s="21"/>
      <c r="T6" s="21"/>
      <c r="U6" s="21"/>
      <c r="V6" s="37"/>
      <c r="W6" s="21"/>
    </row>
    <row r="7" spans="1:23">
      <c r="G7" s="24" t="s">
        <v>81</v>
      </c>
      <c r="H7" s="25">
        <v>78.878911695166536</v>
      </c>
      <c r="I7" s="25">
        <v>0</v>
      </c>
      <c r="J7" s="26">
        <v>0.30177231358773737</v>
      </c>
      <c r="K7" s="25">
        <v>23.803471675533242</v>
      </c>
      <c r="M7" s="24" t="s">
        <v>81</v>
      </c>
      <c r="N7" s="25">
        <v>97.035912684537664</v>
      </c>
      <c r="O7" s="25">
        <v>0</v>
      </c>
      <c r="P7" s="26">
        <v>0.26801586216327078</v>
      </c>
      <c r="Q7" s="25">
        <v>26.007163798946227</v>
      </c>
      <c r="S7" s="24" t="s">
        <v>81</v>
      </c>
      <c r="T7" s="25">
        <v>0</v>
      </c>
      <c r="U7" s="25">
        <v>42.989059638889238</v>
      </c>
      <c r="V7" s="36">
        <v>0.42</v>
      </c>
      <c r="W7" s="25">
        <v>18.05540504833348</v>
      </c>
    </row>
    <row r="8" spans="1:23">
      <c r="G8" s="21"/>
      <c r="H8" s="21"/>
      <c r="I8" s="21"/>
      <c r="J8" s="23"/>
      <c r="K8" s="21"/>
      <c r="M8" s="21"/>
      <c r="N8" s="21"/>
      <c r="O8" s="21"/>
      <c r="P8" s="23"/>
      <c r="Q8" s="21"/>
      <c r="S8" s="21"/>
      <c r="T8" s="21"/>
      <c r="U8" s="21"/>
      <c r="V8" s="37"/>
      <c r="W8" s="21"/>
    </row>
    <row r="9" spans="1:23">
      <c r="A9" s="54" t="s">
        <v>15</v>
      </c>
      <c r="B9" s="55"/>
      <c r="C9" s="55"/>
      <c r="D9" s="55"/>
      <c r="E9" s="56"/>
      <c r="G9" s="24" t="s">
        <v>82</v>
      </c>
      <c r="H9" s="25">
        <v>89.646628542202748</v>
      </c>
      <c r="I9" s="25">
        <v>0</v>
      </c>
      <c r="J9" s="26">
        <v>0.13642925236516448</v>
      </c>
      <c r="K9" s="25">
        <v>12.230422509070337</v>
      </c>
      <c r="M9" s="24" t="s">
        <v>82</v>
      </c>
      <c r="N9" s="25">
        <v>110.22647809226852</v>
      </c>
      <c r="O9" s="25">
        <v>0</v>
      </c>
      <c r="P9" s="26">
        <v>0.12116818558409276</v>
      </c>
      <c r="Q9" s="25">
        <v>13.355942353764927</v>
      </c>
      <c r="S9" s="24" t="s">
        <v>82</v>
      </c>
      <c r="T9" s="25">
        <v>0</v>
      </c>
      <c r="U9" s="25">
        <v>53.962042944628003</v>
      </c>
      <c r="V9" s="36">
        <v>0.28000000000000003</v>
      </c>
      <c r="W9" s="25">
        <v>15.109372024495842</v>
      </c>
    </row>
    <row r="10" spans="1:23">
      <c r="A10" s="60"/>
      <c r="B10" s="61"/>
      <c r="C10" s="61"/>
      <c r="D10" s="61"/>
      <c r="E10" s="62"/>
      <c r="G10" s="21"/>
      <c r="H10" s="21"/>
      <c r="I10" s="21"/>
      <c r="J10" s="23"/>
      <c r="K10" s="21"/>
      <c r="M10" s="21"/>
      <c r="N10" s="21"/>
      <c r="O10" s="21"/>
      <c r="P10" s="23"/>
      <c r="Q10" s="21"/>
      <c r="S10" s="21"/>
      <c r="T10" s="21"/>
      <c r="U10" s="21"/>
      <c r="V10" s="37"/>
      <c r="W10" s="21"/>
    </row>
    <row r="11" spans="1:23">
      <c r="A11" s="54" t="s">
        <v>83</v>
      </c>
      <c r="B11" s="55"/>
      <c r="C11" s="55"/>
      <c r="D11" s="55"/>
      <c r="E11" s="56"/>
      <c r="G11" s="24" t="s">
        <v>84</v>
      </c>
      <c r="H11" s="25">
        <v>100.09519618109744</v>
      </c>
      <c r="I11" s="25">
        <v>0</v>
      </c>
      <c r="J11" s="26">
        <v>9.6689859881362861E-2</v>
      </c>
      <c r="K11" s="25">
        <v>9.678190493547838</v>
      </c>
      <c r="M11" s="24" t="s">
        <v>84</v>
      </c>
      <c r="N11" s="25">
        <v>123.10388356152306</v>
      </c>
      <c r="O11" s="25">
        <v>0</v>
      </c>
      <c r="P11" s="26">
        <v>8.5874067937034088E-2</v>
      </c>
      <c r="Q11" s="25">
        <v>10.571431260274965</v>
      </c>
      <c r="S11" s="24" t="s">
        <v>85</v>
      </c>
      <c r="T11" s="25">
        <v>0</v>
      </c>
      <c r="U11" s="25">
        <v>55.792817653756089</v>
      </c>
      <c r="V11" s="36">
        <v>0.18</v>
      </c>
      <c r="W11" s="25">
        <v>10.042707177676096</v>
      </c>
    </row>
    <row r="12" spans="1:23">
      <c r="A12" s="60"/>
      <c r="B12" s="61"/>
      <c r="C12" s="61"/>
      <c r="D12" s="61"/>
      <c r="E12" s="62"/>
      <c r="G12" s="21"/>
      <c r="H12" s="21"/>
      <c r="I12" s="21"/>
      <c r="J12" s="23"/>
      <c r="K12" s="21"/>
      <c r="M12" s="21"/>
      <c r="N12" s="21"/>
      <c r="O12" s="21"/>
      <c r="P12" s="23"/>
      <c r="Q12" s="21"/>
      <c r="S12" s="21"/>
      <c r="T12" s="21"/>
      <c r="U12" s="21"/>
      <c r="V12" s="37"/>
      <c r="W12" s="21"/>
    </row>
    <row r="13" spans="1:23">
      <c r="A13" s="63" t="s">
        <v>19</v>
      </c>
      <c r="B13" s="53"/>
      <c r="C13" s="1"/>
      <c r="D13" s="2"/>
      <c r="E13" s="1">
        <v>46.074182473697157</v>
      </c>
      <c r="G13" s="24" t="s">
        <v>86</v>
      </c>
      <c r="H13" s="25">
        <v>82.711789777682128</v>
      </c>
      <c r="I13" s="27">
        <v>0</v>
      </c>
      <c r="J13" s="26">
        <v>7.0760817499600809E-2</v>
      </c>
      <c r="K13" s="25">
        <v>5.8527538615239125</v>
      </c>
      <c r="M13" s="24" t="s">
        <v>87</v>
      </c>
      <c r="N13" s="25">
        <v>82.692133675253373</v>
      </c>
      <c r="O13" s="27">
        <v>0</v>
      </c>
      <c r="P13" s="26">
        <v>0.10050594831122656</v>
      </c>
      <c r="Q13" s="25">
        <v>8.3110513129100525</v>
      </c>
      <c r="S13" s="24" t="s">
        <v>88</v>
      </c>
      <c r="T13" s="25">
        <v>0</v>
      </c>
      <c r="U13" s="27">
        <v>62.802736617655349</v>
      </c>
      <c r="V13" s="36">
        <v>0.12</v>
      </c>
      <c r="W13" s="25">
        <v>7.5363283941186419</v>
      </c>
    </row>
    <row r="14" spans="1:23">
      <c r="A14" s="52" t="s">
        <v>20</v>
      </c>
      <c r="B14" s="53"/>
      <c r="C14" s="3">
        <v>24</v>
      </c>
      <c r="D14" s="4">
        <v>24</v>
      </c>
      <c r="E14" s="4">
        <v>24</v>
      </c>
      <c r="G14" s="21"/>
      <c r="H14" s="21"/>
      <c r="I14" s="21"/>
      <c r="J14" s="23"/>
      <c r="K14" s="21"/>
      <c r="M14" s="21"/>
      <c r="N14" s="21"/>
      <c r="O14" s="21"/>
      <c r="P14" s="23"/>
      <c r="Q14" s="21"/>
      <c r="S14" s="21"/>
      <c r="T14" s="21"/>
      <c r="U14" s="21"/>
      <c r="V14" s="37"/>
      <c r="W14" s="21"/>
    </row>
    <row r="15" spans="1:23">
      <c r="A15" s="52" t="s">
        <v>22</v>
      </c>
      <c r="B15" s="53"/>
      <c r="C15" s="2"/>
      <c r="D15" s="5"/>
      <c r="E15" s="6">
        <v>1105.7803793687317</v>
      </c>
      <c r="G15" s="24" t="s">
        <v>89</v>
      </c>
      <c r="H15" s="25">
        <v>92.268604090229914</v>
      </c>
      <c r="I15" s="27">
        <v>0</v>
      </c>
      <c r="J15" s="26">
        <v>0.12933099153760172</v>
      </c>
      <c r="K15" s="25">
        <v>11.933190054779848</v>
      </c>
      <c r="M15" s="24" t="s">
        <v>90</v>
      </c>
      <c r="N15" s="25">
        <v>86.096593460175114</v>
      </c>
      <c r="O15" s="27">
        <v>0</v>
      </c>
      <c r="P15" s="26">
        <v>4.3073977847668525E-2</v>
      </c>
      <c r="Q15" s="25">
        <v>3.7085227594633059</v>
      </c>
      <c r="S15" s="24" t="s">
        <v>91</v>
      </c>
      <c r="T15" s="25">
        <v>0</v>
      </c>
      <c r="U15" s="27">
        <v>63.642269527885226</v>
      </c>
      <c r="V15" s="36"/>
      <c r="W15" s="25">
        <v>0</v>
      </c>
    </row>
    <row r="16" spans="1:23">
      <c r="A16" s="64"/>
      <c r="B16" s="65"/>
      <c r="C16" s="65"/>
      <c r="D16" s="65"/>
      <c r="E16" s="66"/>
      <c r="G16" s="21"/>
      <c r="H16" s="21"/>
      <c r="I16" s="21"/>
      <c r="J16" s="23"/>
      <c r="K16" s="21"/>
      <c r="M16" s="21"/>
      <c r="N16" s="21"/>
      <c r="O16" s="21"/>
      <c r="P16" s="23"/>
      <c r="Q16" s="21"/>
      <c r="S16" s="21"/>
      <c r="T16" s="21"/>
      <c r="U16" s="21"/>
      <c r="V16" s="37"/>
      <c r="W16" s="21"/>
    </row>
    <row r="17" spans="1:23" ht="14.45" customHeight="1">
      <c r="A17" s="63" t="s">
        <v>24</v>
      </c>
      <c r="B17" s="53"/>
      <c r="C17" s="7" t="s">
        <v>64</v>
      </c>
      <c r="D17" s="2"/>
      <c r="E17" s="2" t="s">
        <v>64</v>
      </c>
      <c r="G17" s="24" t="s">
        <v>92</v>
      </c>
      <c r="H17" s="25">
        <v>104.8482214053755</v>
      </c>
      <c r="I17" s="25">
        <v>0</v>
      </c>
      <c r="J17" s="26">
        <v>5.8469679585070489E-2</v>
      </c>
      <c r="K17" s="25">
        <v>6.1304419106368346</v>
      </c>
      <c r="M17" s="24" t="s">
        <v>93</v>
      </c>
      <c r="N17" s="25">
        <v>92.429292533644443</v>
      </c>
      <c r="O17" s="25">
        <v>0</v>
      </c>
      <c r="P17" s="26">
        <v>5.3329686859018177E-2</v>
      </c>
      <c r="Q17" s="25">
        <v>4.9292252274198454</v>
      </c>
      <c r="S17" s="24" t="s">
        <v>94</v>
      </c>
      <c r="T17" s="25">
        <v>0</v>
      </c>
      <c r="U17" s="25">
        <v>53.641334220498599</v>
      </c>
      <c r="V17" s="36"/>
      <c r="W17" s="25">
        <v>0</v>
      </c>
    </row>
    <row r="18" spans="1:23">
      <c r="A18" s="52" t="s">
        <v>26</v>
      </c>
      <c r="B18" s="53"/>
      <c r="C18" s="2"/>
      <c r="D18" s="4"/>
      <c r="E18" s="1">
        <v>50.743812644624057</v>
      </c>
      <c r="G18" s="21"/>
      <c r="H18" s="21"/>
      <c r="I18" s="21"/>
      <c r="J18" s="23"/>
      <c r="K18" s="21"/>
      <c r="M18" s="21"/>
      <c r="N18" s="21"/>
      <c r="O18" s="21"/>
      <c r="P18" s="23"/>
      <c r="Q18" s="21"/>
      <c r="S18" s="21"/>
      <c r="T18" s="21"/>
      <c r="U18" s="21"/>
      <c r="V18" s="37"/>
      <c r="W18" s="21"/>
    </row>
    <row r="19" spans="1:23">
      <c r="A19" s="52" t="s">
        <v>28</v>
      </c>
      <c r="B19" s="53"/>
      <c r="C19" s="8"/>
      <c r="D19" s="9" t="s">
        <v>29</v>
      </c>
      <c r="E19" s="9">
        <v>1</v>
      </c>
      <c r="G19" s="24" t="s">
        <v>95</v>
      </c>
      <c r="H19" s="25">
        <v>115.39405355316021</v>
      </c>
      <c r="I19" s="25">
        <v>0</v>
      </c>
      <c r="J19" s="26">
        <v>4.1438511377726937E-2</v>
      </c>
      <c r="K19" s="25">
        <v>4.7817578010846606</v>
      </c>
      <c r="M19" s="24" t="s">
        <v>96</v>
      </c>
      <c r="N19" s="25">
        <v>103.07742552983019</v>
      </c>
      <c r="O19" s="25">
        <v>0</v>
      </c>
      <c r="P19" s="26">
        <v>0.11486394092711606</v>
      </c>
      <c r="Q19" s="25">
        <v>11.839879316977621</v>
      </c>
      <c r="S19" s="24" t="s">
        <v>97</v>
      </c>
      <c r="T19" s="25">
        <v>0</v>
      </c>
      <c r="U19" s="25">
        <v>59.740950592384714</v>
      </c>
      <c r="V19" s="36"/>
      <c r="W19" s="25">
        <v>0</v>
      </c>
    </row>
    <row r="20" spans="1:23">
      <c r="A20" s="52" t="s">
        <v>30</v>
      </c>
      <c r="B20" s="53"/>
      <c r="C20" s="3">
        <v>4</v>
      </c>
      <c r="D20" s="4">
        <v>9</v>
      </c>
      <c r="E20" s="4">
        <v>4</v>
      </c>
      <c r="G20" s="21"/>
      <c r="H20" s="21"/>
      <c r="I20" s="21"/>
      <c r="J20" s="23"/>
      <c r="K20" s="21"/>
      <c r="M20" s="21"/>
      <c r="N20" s="21"/>
      <c r="O20" s="21"/>
      <c r="P20" s="23"/>
      <c r="Q20" s="21"/>
      <c r="S20" s="21"/>
      <c r="T20" s="21"/>
      <c r="U20" s="21"/>
      <c r="V20" s="37"/>
      <c r="W20" s="21"/>
    </row>
    <row r="21" spans="1:23">
      <c r="A21" s="52" t="s">
        <v>32</v>
      </c>
      <c r="B21" s="53"/>
      <c r="C21" s="3"/>
      <c r="D21" s="4" t="s">
        <v>29</v>
      </c>
      <c r="E21" s="4">
        <v>7</v>
      </c>
      <c r="G21" s="24" t="s">
        <v>98</v>
      </c>
      <c r="H21" s="25">
        <v>0</v>
      </c>
      <c r="I21" s="25">
        <v>0</v>
      </c>
      <c r="J21" s="26"/>
      <c r="K21" s="25">
        <v>0</v>
      </c>
      <c r="M21" s="24" t="s">
        <v>99</v>
      </c>
      <c r="N21" s="25">
        <v>117.14518024921017</v>
      </c>
      <c r="O21" s="25">
        <v>0</v>
      </c>
      <c r="P21" s="26">
        <v>5.1929222393182616E-2</v>
      </c>
      <c r="Q21" s="25">
        <v>6.0832581174506988</v>
      </c>
      <c r="S21" s="24" t="s">
        <v>98</v>
      </c>
      <c r="T21" s="25">
        <v>0</v>
      </c>
      <c r="U21" s="25">
        <v>59.272830280747016</v>
      </c>
      <c r="V21" s="36"/>
      <c r="W21" s="25">
        <v>0</v>
      </c>
    </row>
    <row r="22" spans="1:23">
      <c r="A22" s="52" t="s">
        <v>33</v>
      </c>
      <c r="B22" s="53"/>
      <c r="C22" s="2"/>
      <c r="D22" s="4"/>
      <c r="E22" s="6">
        <v>202.97525057849623</v>
      </c>
      <c r="G22" s="21"/>
      <c r="H22" s="21"/>
      <c r="I22" s="21"/>
      <c r="J22" s="23"/>
      <c r="K22" s="21"/>
      <c r="M22" s="21"/>
      <c r="N22" s="21"/>
      <c r="O22" s="21"/>
      <c r="P22" s="23"/>
      <c r="Q22" s="21"/>
      <c r="S22" s="21"/>
      <c r="T22" s="21"/>
      <c r="U22" s="21"/>
      <c r="V22" s="37"/>
      <c r="W22" s="21"/>
    </row>
    <row r="23" spans="1:23">
      <c r="A23" s="52" t="s">
        <v>36</v>
      </c>
      <c r="B23" s="53"/>
      <c r="C23" s="2"/>
      <c r="D23" s="4"/>
      <c r="E23" s="6">
        <v>28.996464368356605</v>
      </c>
      <c r="G23" s="24" t="s">
        <v>100</v>
      </c>
      <c r="H23" s="25">
        <v>0</v>
      </c>
      <c r="I23" s="25">
        <v>0</v>
      </c>
      <c r="J23" s="26"/>
      <c r="K23" s="25">
        <v>0</v>
      </c>
      <c r="M23" s="24" t="s">
        <v>31</v>
      </c>
      <c r="N23" s="25">
        <v>129.02374374476543</v>
      </c>
      <c r="O23" s="25">
        <v>0</v>
      </c>
      <c r="P23" s="26">
        <v>3.6803171973014609E-2</v>
      </c>
      <c r="Q23" s="25">
        <v>4.7484830296407701</v>
      </c>
      <c r="S23" s="24" t="s">
        <v>100</v>
      </c>
      <c r="T23" s="25">
        <v>0</v>
      </c>
      <c r="U23" s="25">
        <v>67.36043126862009</v>
      </c>
      <c r="V23" s="36"/>
      <c r="W23" s="25">
        <v>0</v>
      </c>
    </row>
    <row r="24" spans="1:23">
      <c r="A24" s="52" t="s">
        <v>37</v>
      </c>
      <c r="B24" s="53"/>
      <c r="C24" s="2"/>
      <c r="D24" s="2"/>
      <c r="E24" s="6">
        <v>28.996464368356605</v>
      </c>
      <c r="G24" s="21"/>
      <c r="H24" s="21"/>
      <c r="I24" s="21"/>
      <c r="J24" s="23"/>
      <c r="K24" s="21"/>
      <c r="M24" s="21"/>
      <c r="N24" s="21"/>
      <c r="O24" s="21"/>
      <c r="P24" s="23"/>
      <c r="Q24" s="21"/>
      <c r="S24" s="21"/>
      <c r="T24" s="21"/>
      <c r="U24" s="21"/>
      <c r="V24" s="37"/>
      <c r="W24" s="21"/>
    </row>
    <row r="25" spans="1:23">
      <c r="A25" s="64"/>
      <c r="B25" s="65"/>
      <c r="C25" s="65"/>
      <c r="D25" s="65"/>
      <c r="E25" s="66"/>
      <c r="G25" s="24" t="s">
        <v>77</v>
      </c>
      <c r="H25" s="25">
        <v>0</v>
      </c>
      <c r="I25" s="25">
        <v>0</v>
      </c>
      <c r="J25" s="26"/>
      <c r="K25" s="25">
        <v>0</v>
      </c>
      <c r="M25" s="24" t="s">
        <v>77</v>
      </c>
      <c r="N25" s="25">
        <v>0</v>
      </c>
      <c r="O25" s="25">
        <v>0</v>
      </c>
      <c r="P25" s="26"/>
      <c r="Q25" s="25">
        <v>0</v>
      </c>
      <c r="S25" s="24" t="s">
        <v>77</v>
      </c>
      <c r="T25" s="25">
        <v>0</v>
      </c>
      <c r="U25" s="25">
        <v>91.576179709194349</v>
      </c>
      <c r="V25" s="36"/>
      <c r="W25" s="25">
        <v>0</v>
      </c>
    </row>
    <row r="26" spans="1:23">
      <c r="A26" s="63" t="s">
        <v>40</v>
      </c>
      <c r="B26" s="53"/>
      <c r="C26" s="7" t="s">
        <v>25</v>
      </c>
      <c r="D26" s="10"/>
      <c r="E26" s="2" t="s">
        <v>25</v>
      </c>
      <c r="G26" s="21"/>
      <c r="H26" s="21"/>
      <c r="I26" s="21"/>
      <c r="J26" s="23"/>
      <c r="K26" s="21"/>
      <c r="M26" s="21"/>
      <c r="N26" s="21"/>
      <c r="O26" s="21"/>
      <c r="P26" s="23"/>
      <c r="Q26" s="21"/>
      <c r="S26" s="21"/>
      <c r="T26" s="21"/>
      <c r="U26" s="21"/>
      <c r="V26" s="37"/>
      <c r="W26" s="21"/>
    </row>
    <row r="27" spans="1:23">
      <c r="A27" s="52" t="s">
        <v>43</v>
      </c>
      <c r="B27" s="53"/>
      <c r="C27" s="10"/>
      <c r="D27" s="10"/>
      <c r="E27" s="11">
        <v>0</v>
      </c>
      <c r="G27" s="24" t="s">
        <v>38</v>
      </c>
      <c r="H27" s="25">
        <v>0</v>
      </c>
      <c r="I27" s="25">
        <v>0</v>
      </c>
      <c r="J27" s="26"/>
      <c r="K27" s="25">
        <v>0</v>
      </c>
      <c r="M27" s="24" t="s">
        <v>38</v>
      </c>
      <c r="N27" s="25">
        <v>0</v>
      </c>
      <c r="O27" s="25">
        <v>0</v>
      </c>
      <c r="P27" s="26"/>
      <c r="Q27" s="25">
        <v>0</v>
      </c>
      <c r="S27" s="24" t="s">
        <v>38</v>
      </c>
      <c r="T27" s="25">
        <v>0</v>
      </c>
      <c r="U27" s="25">
        <v>43.376743846655785</v>
      </c>
      <c r="V27" s="36"/>
      <c r="W27" s="25">
        <v>0</v>
      </c>
    </row>
    <row r="28" spans="1:23">
      <c r="A28" s="52" t="s">
        <v>44</v>
      </c>
      <c r="B28" s="67"/>
      <c r="C28" s="8"/>
      <c r="D28" s="9" t="s">
        <v>29</v>
      </c>
      <c r="E28" s="9" t="s">
        <v>29</v>
      </c>
      <c r="G28" s="21"/>
      <c r="H28" s="21"/>
      <c r="I28" s="21"/>
      <c r="J28" s="23"/>
      <c r="K28" s="21"/>
      <c r="M28" s="21"/>
      <c r="N28" s="21"/>
      <c r="O28" s="21"/>
      <c r="P28" s="23"/>
      <c r="Q28" s="21"/>
      <c r="S28" s="21"/>
      <c r="T28" s="21"/>
      <c r="U28" s="21"/>
      <c r="V28" s="37"/>
      <c r="W28" s="21"/>
    </row>
    <row r="29" spans="1:23">
      <c r="A29" s="52" t="s">
        <v>46</v>
      </c>
      <c r="B29" s="53"/>
      <c r="C29" s="3"/>
      <c r="D29" s="4" t="s">
        <v>29</v>
      </c>
      <c r="E29" s="4" t="s">
        <v>29</v>
      </c>
      <c r="G29" s="24" t="s">
        <v>41</v>
      </c>
      <c r="H29" s="25">
        <v>0</v>
      </c>
      <c r="I29" s="25">
        <v>0</v>
      </c>
      <c r="J29" s="26"/>
      <c r="K29" s="25">
        <v>0</v>
      </c>
      <c r="M29" s="24" t="s">
        <v>41</v>
      </c>
      <c r="N29" s="25">
        <v>0</v>
      </c>
      <c r="O29" s="25">
        <v>0</v>
      </c>
      <c r="P29" s="26"/>
      <c r="Q29" s="25">
        <v>0</v>
      </c>
      <c r="S29" s="24" t="s">
        <v>41</v>
      </c>
      <c r="T29" s="25">
        <v>0</v>
      </c>
      <c r="U29" s="25">
        <v>43.376743846655785</v>
      </c>
      <c r="V29" s="36"/>
      <c r="W29" s="25">
        <v>0</v>
      </c>
    </row>
    <row r="30" spans="1:23">
      <c r="A30" s="52" t="s">
        <v>32</v>
      </c>
      <c r="B30" s="53"/>
      <c r="C30" s="3"/>
      <c r="D30" s="4" t="s">
        <v>29</v>
      </c>
      <c r="E30" s="4" t="s">
        <v>29</v>
      </c>
      <c r="G30" s="21"/>
      <c r="H30" s="21"/>
      <c r="I30" s="21"/>
      <c r="J30" s="23"/>
      <c r="K30" s="21"/>
      <c r="M30" s="21"/>
      <c r="N30" s="21"/>
      <c r="O30" s="21"/>
      <c r="P30" s="23"/>
      <c r="Q30" s="21"/>
      <c r="S30" s="21"/>
      <c r="T30" s="21"/>
      <c r="U30" s="21"/>
      <c r="V30" s="37"/>
      <c r="W30" s="21"/>
    </row>
    <row r="31" spans="1:23">
      <c r="A31" s="52" t="s">
        <v>33</v>
      </c>
      <c r="B31" s="53"/>
      <c r="C31" s="10"/>
      <c r="D31" s="10"/>
      <c r="E31" s="6" t="s">
        <v>29</v>
      </c>
      <c r="G31" s="28" t="s">
        <v>45</v>
      </c>
      <c r="H31" s="28"/>
      <c r="I31" s="28"/>
      <c r="J31" s="29">
        <v>1</v>
      </c>
      <c r="K31" s="30">
        <v>86.347315112713488</v>
      </c>
      <c r="M31" s="28" t="s">
        <v>45</v>
      </c>
      <c r="N31" s="28"/>
      <c r="O31" s="28"/>
      <c r="P31" s="29">
        <v>1</v>
      </c>
      <c r="Q31" s="30">
        <v>100.6279819462477</v>
      </c>
      <c r="S31" s="28" t="s">
        <v>45</v>
      </c>
      <c r="T31" s="28"/>
      <c r="U31" s="28"/>
      <c r="V31" s="38">
        <v>0.99999999999999989</v>
      </c>
      <c r="W31" s="30">
        <v>50.743812644624057</v>
      </c>
    </row>
    <row r="32" spans="1:23">
      <c r="A32" s="52" t="s">
        <v>36</v>
      </c>
      <c r="B32" s="53"/>
      <c r="C32" s="10"/>
      <c r="D32" s="10"/>
      <c r="E32" s="6" t="s">
        <v>29</v>
      </c>
    </row>
    <row r="33" spans="1:17" ht="15.95" customHeight="1">
      <c r="A33" s="52" t="s">
        <v>52</v>
      </c>
      <c r="B33" s="53"/>
      <c r="C33" s="10"/>
      <c r="D33" s="10"/>
      <c r="E33" s="6">
        <v>0</v>
      </c>
      <c r="G33" s="40" t="s">
        <v>47</v>
      </c>
      <c r="H33" s="40" t="s">
        <v>48</v>
      </c>
      <c r="I33" s="68" t="s">
        <v>49</v>
      </c>
      <c r="J33" s="69"/>
      <c r="M33" s="54" t="s">
        <v>101</v>
      </c>
      <c r="N33" s="55"/>
      <c r="O33" s="55"/>
      <c r="P33" s="55"/>
      <c r="Q33" s="56"/>
    </row>
    <row r="34" spans="1:17">
      <c r="A34" s="64"/>
      <c r="B34" s="65"/>
      <c r="C34" s="65"/>
      <c r="D34" s="65"/>
      <c r="E34" s="66"/>
      <c r="G34" s="24" t="s">
        <v>102</v>
      </c>
      <c r="H34" s="25">
        <f>E54*I34</f>
        <v>78.940267813293644</v>
      </c>
      <c r="I34" s="70">
        <v>1</v>
      </c>
      <c r="J34" s="71"/>
      <c r="M34" s="57"/>
      <c r="N34" s="58"/>
      <c r="O34" s="58"/>
      <c r="P34" s="58"/>
      <c r="Q34" s="59"/>
    </row>
    <row r="35" spans="1:17">
      <c r="A35" s="63" t="s">
        <v>54</v>
      </c>
      <c r="B35" s="53"/>
      <c r="C35" s="7" t="s">
        <v>25</v>
      </c>
      <c r="D35" s="10"/>
      <c r="E35" s="2" t="s">
        <v>25</v>
      </c>
      <c r="G35" s="31" t="s">
        <v>45</v>
      </c>
      <c r="H35" s="47">
        <f>SUM(H34:H34)</f>
        <v>78.940267813293644</v>
      </c>
      <c r="I35" s="72">
        <f>SUM(I34:J34)</f>
        <v>1</v>
      </c>
      <c r="J35" s="73"/>
      <c r="M35" s="24" t="s">
        <v>103</v>
      </c>
      <c r="N35" s="24">
        <v>6.4</v>
      </c>
      <c r="O35" s="24" t="s">
        <v>104</v>
      </c>
      <c r="P35" s="32"/>
      <c r="Q35" s="32"/>
    </row>
    <row r="36" spans="1:17">
      <c r="A36" s="52" t="s">
        <v>56</v>
      </c>
      <c r="B36" s="53"/>
      <c r="C36" s="12"/>
      <c r="D36" s="1" t="s">
        <v>29</v>
      </c>
      <c r="E36" s="1">
        <v>9</v>
      </c>
      <c r="G36" s="24" t="s">
        <v>53</v>
      </c>
      <c r="H36" s="25">
        <f>H35*I36</f>
        <v>2.9531554188953155</v>
      </c>
      <c r="I36" s="70">
        <f>H43</f>
        <v>3.7410000000000006E-2</v>
      </c>
      <c r="J36" s="71"/>
      <c r="M36" s="24" t="s">
        <v>105</v>
      </c>
      <c r="N36" s="35">
        <v>1</v>
      </c>
      <c r="O36" s="32"/>
      <c r="P36" s="32"/>
      <c r="Q36" s="32"/>
    </row>
    <row r="37" spans="1:17">
      <c r="A37" s="52" t="s">
        <v>57</v>
      </c>
      <c r="B37" s="53"/>
      <c r="C37" s="8"/>
      <c r="D37" s="9" t="s">
        <v>29</v>
      </c>
      <c r="E37" s="9" t="s">
        <v>29</v>
      </c>
      <c r="G37" s="31" t="s">
        <v>55</v>
      </c>
      <c r="H37" s="47">
        <f>SUM(H35:H36)</f>
        <v>81.893423232188965</v>
      </c>
      <c r="I37" s="74"/>
      <c r="J37" s="75"/>
      <c r="M37" s="24" t="s">
        <v>106</v>
      </c>
      <c r="N37" s="35">
        <v>0.62</v>
      </c>
      <c r="O37" s="32"/>
      <c r="P37" s="32"/>
      <c r="Q37" s="32"/>
    </row>
    <row r="38" spans="1:17">
      <c r="A38" s="52" t="s">
        <v>58</v>
      </c>
      <c r="B38" s="53"/>
      <c r="C38" s="3"/>
      <c r="D38" s="4" t="s">
        <v>29</v>
      </c>
      <c r="E38" s="4" t="s">
        <v>29</v>
      </c>
      <c r="M38" s="24" t="s">
        <v>107</v>
      </c>
      <c r="N38" s="51">
        <v>0.14599999999999999</v>
      </c>
      <c r="O38" s="32"/>
      <c r="P38" s="32"/>
      <c r="Q38" s="32"/>
    </row>
    <row r="39" spans="1:17">
      <c r="A39" s="52" t="s">
        <v>32</v>
      </c>
      <c r="B39" s="53"/>
      <c r="C39" s="3"/>
      <c r="D39" s="4" t="s">
        <v>29</v>
      </c>
      <c r="E39" s="4" t="s">
        <v>29</v>
      </c>
      <c r="M39" s="24" t="s">
        <v>108</v>
      </c>
      <c r="N39" s="24" t="s">
        <v>109</v>
      </c>
      <c r="O39" s="32"/>
      <c r="P39" s="32"/>
      <c r="Q39" s="32"/>
    </row>
    <row r="40" spans="1:17">
      <c r="A40" s="52" t="s">
        <v>33</v>
      </c>
      <c r="B40" s="53"/>
      <c r="C40" s="10"/>
      <c r="D40" s="10"/>
      <c r="E40" s="6" t="s">
        <v>29</v>
      </c>
      <c r="G40" s="40" t="s">
        <v>53</v>
      </c>
      <c r="H40" s="40" t="s">
        <v>59</v>
      </c>
      <c r="I40" s="76" t="s">
        <v>49</v>
      </c>
      <c r="J40" s="77"/>
      <c r="M40" s="24" t="s">
        <v>110</v>
      </c>
      <c r="N40" s="24" t="s">
        <v>111</v>
      </c>
      <c r="O40" s="32"/>
      <c r="P40" s="32"/>
      <c r="Q40" s="32"/>
    </row>
    <row r="41" spans="1:17">
      <c r="A41" s="52" t="s">
        <v>36</v>
      </c>
      <c r="B41" s="53"/>
      <c r="C41" s="10"/>
      <c r="D41" s="10"/>
      <c r="E41" s="6" t="s">
        <v>29</v>
      </c>
      <c r="G41" s="24" t="s">
        <v>60</v>
      </c>
      <c r="H41" s="23">
        <v>3.9600000000000003E-2</v>
      </c>
      <c r="I41" s="78">
        <v>0.9</v>
      </c>
      <c r="J41" s="79"/>
      <c r="M41" s="24" t="s">
        <v>112</v>
      </c>
      <c r="N41" s="24" t="s">
        <v>113</v>
      </c>
      <c r="O41" s="32"/>
      <c r="P41" s="32"/>
      <c r="Q41" s="32"/>
    </row>
    <row r="42" spans="1:17">
      <c r="A42" s="52" t="s">
        <v>62</v>
      </c>
      <c r="B42" s="53"/>
      <c r="C42" s="10"/>
      <c r="D42" s="10"/>
      <c r="E42" s="6">
        <v>0</v>
      </c>
      <c r="G42" s="24" t="s">
        <v>61</v>
      </c>
      <c r="H42" s="23">
        <v>1.77E-2</v>
      </c>
      <c r="I42" s="78">
        <v>0.1</v>
      </c>
      <c r="J42" s="79"/>
      <c r="M42" s="24" t="s">
        <v>114</v>
      </c>
      <c r="N42" s="34">
        <v>30.4375</v>
      </c>
      <c r="O42" s="32"/>
      <c r="P42" s="32"/>
      <c r="Q42" s="32"/>
    </row>
    <row r="43" spans="1:17">
      <c r="A43" s="64"/>
      <c r="B43" s="65"/>
      <c r="C43" s="65"/>
      <c r="D43" s="65"/>
      <c r="E43" s="66"/>
      <c r="G43" s="31" t="s">
        <v>45</v>
      </c>
      <c r="H43" s="49">
        <f>I41*H41+I42*H42</f>
        <v>3.7410000000000006E-2</v>
      </c>
      <c r="I43" s="80">
        <f>SUM(I41:J42)</f>
        <v>1</v>
      </c>
      <c r="J43" s="81"/>
      <c r="M43" s="39" t="s">
        <v>115</v>
      </c>
      <c r="N43" s="34">
        <f>1.46/50/12.5*N44</f>
        <v>0.20170732810329869</v>
      </c>
      <c r="O43" s="32"/>
      <c r="P43" s="32"/>
      <c r="Q43" s="32"/>
    </row>
    <row r="44" spans="1:17">
      <c r="A44" s="63" t="s">
        <v>63</v>
      </c>
      <c r="B44" s="53"/>
      <c r="C44" s="7" t="s">
        <v>25</v>
      </c>
      <c r="D44" s="10"/>
      <c r="E44" s="1" t="s">
        <v>29</v>
      </c>
      <c r="M44" s="24" t="s">
        <v>116</v>
      </c>
      <c r="N44" s="34">
        <f>K31</f>
        <v>86.347315112713488</v>
      </c>
      <c r="O44" s="32"/>
      <c r="P44" s="32"/>
      <c r="Q44" s="32"/>
    </row>
    <row r="45" spans="1:17">
      <c r="A45" s="52" t="s">
        <v>65</v>
      </c>
      <c r="B45" s="53"/>
      <c r="C45" s="12"/>
      <c r="D45" s="1" t="s">
        <v>29</v>
      </c>
      <c r="E45" s="2"/>
      <c r="M45" s="24" t="s">
        <v>117</v>
      </c>
      <c r="N45" s="34">
        <f>Q31</f>
        <v>100.6279819462477</v>
      </c>
      <c r="O45" s="32"/>
      <c r="P45" s="32"/>
      <c r="Q45" s="32"/>
    </row>
    <row r="46" spans="1:17">
      <c r="A46" s="63" t="s">
        <v>66</v>
      </c>
      <c r="B46" s="53"/>
      <c r="C46" s="13">
        <v>0</v>
      </c>
      <c r="D46" s="5">
        <v>0.17899999999999999</v>
      </c>
      <c r="E46" s="5">
        <v>0</v>
      </c>
      <c r="M46" s="24" t="s">
        <v>118</v>
      </c>
      <c r="N46" s="34">
        <f>N45*(1+N37)</f>
        <v>163.01733075292128</v>
      </c>
      <c r="O46" s="32"/>
      <c r="P46" s="32"/>
      <c r="Q46" s="32"/>
    </row>
    <row r="47" spans="1:17">
      <c r="A47" s="52" t="s">
        <v>67</v>
      </c>
      <c r="B47" s="53"/>
      <c r="C47" s="2"/>
      <c r="D47" s="4"/>
      <c r="E47" s="1">
        <v>0</v>
      </c>
      <c r="M47" s="24" t="s">
        <v>119</v>
      </c>
      <c r="N47" s="34">
        <f>(N35*0.5*N46)+(N35*0.5*N44)</f>
        <v>797.9668667700314</v>
      </c>
      <c r="O47" s="32"/>
      <c r="P47" s="32"/>
      <c r="Q47" s="32"/>
    </row>
    <row r="48" spans="1:17">
      <c r="A48" s="52" t="s">
        <v>68</v>
      </c>
      <c r="B48" s="53"/>
      <c r="C48" s="3">
        <v>24</v>
      </c>
      <c r="D48" s="4">
        <v>1</v>
      </c>
      <c r="E48" s="4">
        <v>24</v>
      </c>
      <c r="M48" s="24" t="s">
        <v>120</v>
      </c>
      <c r="N48" s="34">
        <f>N47/N42</f>
        <v>26.216570571500004</v>
      </c>
      <c r="O48" s="32"/>
      <c r="P48" s="32"/>
      <c r="Q48" s="32"/>
    </row>
    <row r="49" spans="1:17" ht="15.75" thickBot="1">
      <c r="A49" s="63" t="s">
        <v>69</v>
      </c>
      <c r="B49" s="82"/>
      <c r="C49" s="2"/>
      <c r="D49" s="10"/>
      <c r="E49" s="14">
        <v>75.070646842053762</v>
      </c>
      <c r="M49" s="30" t="s">
        <v>43</v>
      </c>
      <c r="N49" s="30">
        <f>N48/12.5+N43</f>
        <v>2.2990329738232989</v>
      </c>
      <c r="O49" s="30"/>
      <c r="P49" s="30"/>
      <c r="Q49" s="30"/>
    </row>
    <row r="50" spans="1:17" ht="15.75" thickTop="1">
      <c r="A50" s="83"/>
      <c r="B50" s="84"/>
      <c r="C50" s="84"/>
      <c r="D50" s="84"/>
      <c r="E50" s="85"/>
    </row>
    <row r="51" spans="1:17">
      <c r="A51" s="63" t="s">
        <v>70</v>
      </c>
      <c r="B51" s="53"/>
      <c r="C51" s="13">
        <v>0.02</v>
      </c>
      <c r="D51" s="5">
        <v>0.02</v>
      </c>
      <c r="E51" s="5">
        <v>0.02</v>
      </c>
    </row>
    <row r="52" spans="1:17">
      <c r="A52" s="52" t="s">
        <v>71</v>
      </c>
      <c r="B52" s="53"/>
      <c r="C52" s="2"/>
      <c r="D52" s="4"/>
      <c r="E52" s="1">
        <v>1.5014129368410754</v>
      </c>
    </row>
    <row r="53" spans="1:17" ht="15.75" thickBot="1">
      <c r="A53" s="63" t="s">
        <v>72</v>
      </c>
      <c r="B53" s="82"/>
      <c r="C53" s="2"/>
      <c r="D53" s="10"/>
      <c r="E53" s="14">
        <v>76.57205977889484</v>
      </c>
    </row>
    <row r="54" spans="1:17" ht="16.5" thickTop="1" thickBot="1">
      <c r="A54" s="63" t="s">
        <v>73</v>
      </c>
      <c r="B54" s="82"/>
      <c r="C54" s="13">
        <v>0.97</v>
      </c>
      <c r="D54" s="10" t="s">
        <v>74</v>
      </c>
      <c r="E54" s="14">
        <v>78.940267813293644</v>
      </c>
    </row>
    <row r="55" spans="1:17" ht="15.75" thickTop="1"/>
  </sheetData>
  <mergeCells count="58">
    <mergeCell ref="A52:B52"/>
    <mergeCell ref="A53:B53"/>
    <mergeCell ref="A54:B54"/>
    <mergeCell ref="A46:B46"/>
    <mergeCell ref="A47:B47"/>
    <mergeCell ref="A48:B48"/>
    <mergeCell ref="A49:B49"/>
    <mergeCell ref="A50:E50"/>
    <mergeCell ref="A51:B51"/>
    <mergeCell ref="A45:B45"/>
    <mergeCell ref="A38:B38"/>
    <mergeCell ref="A39:B39"/>
    <mergeCell ref="A40:B40"/>
    <mergeCell ref="I40:J40"/>
    <mergeCell ref="A41:B41"/>
    <mergeCell ref="I41:J41"/>
    <mergeCell ref="A42:B42"/>
    <mergeCell ref="I42:J42"/>
    <mergeCell ref="A43:E43"/>
    <mergeCell ref="I43:J43"/>
    <mergeCell ref="A44:B44"/>
    <mergeCell ref="A35:B35"/>
    <mergeCell ref="I35:J35"/>
    <mergeCell ref="A36:B36"/>
    <mergeCell ref="I36:J36"/>
    <mergeCell ref="A37:B37"/>
    <mergeCell ref="I37:J37"/>
    <mergeCell ref="A31:B31"/>
    <mergeCell ref="A32:B32"/>
    <mergeCell ref="A33:B33"/>
    <mergeCell ref="I33:J33"/>
    <mergeCell ref="M33:Q34"/>
    <mergeCell ref="A34:E34"/>
    <mergeCell ref="I34:J34"/>
    <mergeCell ref="A30:B30"/>
    <mergeCell ref="A19:B19"/>
    <mergeCell ref="A20:B20"/>
    <mergeCell ref="A21:B21"/>
    <mergeCell ref="A22:B22"/>
    <mergeCell ref="A23:B23"/>
    <mergeCell ref="A24:B24"/>
    <mergeCell ref="A25:E25"/>
    <mergeCell ref="A26:B26"/>
    <mergeCell ref="A27:B27"/>
    <mergeCell ref="A28:B28"/>
    <mergeCell ref="A29:B29"/>
    <mergeCell ref="A18:B18"/>
    <mergeCell ref="A1:E2"/>
    <mergeCell ref="G1:K2"/>
    <mergeCell ref="M1:Q2"/>
    <mergeCell ref="S1:W2"/>
    <mergeCell ref="A9:E10"/>
    <mergeCell ref="A11:E12"/>
    <mergeCell ref="A13:B13"/>
    <mergeCell ref="A14:B14"/>
    <mergeCell ref="A15:B15"/>
    <mergeCell ref="A16:E16"/>
    <mergeCell ref="A17:B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dca507199c24bd92c08bb8f79011d4c0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81ee9b183475b9364ec223a33f59f95b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5FE84B3A-D02C-44BA-8529-2A334F7794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76D775-30A4-4EFA-95CF-72E3668705C2}"/>
</file>

<file path=customXml/itemProps3.xml><?xml version="1.0" encoding="utf-8"?>
<ds:datastoreItem xmlns:ds="http://schemas.openxmlformats.org/officeDocument/2006/customXml" ds:itemID="{9585FE0A-9DD8-4DE1-AB97-B7E95E3589E9}">
  <ds:schemaRefs>
    <ds:schemaRef ds:uri="http://schemas.microsoft.com/office/2006/metadata/properties"/>
    <ds:schemaRef ds:uri="http://schemas.microsoft.com/office/infopath/2007/PartnerControls"/>
    <ds:schemaRef ds:uri="9455ae00-24fd-4e1b-a8bf-560b2b88dbcf"/>
    <ds:schemaRef ds:uri="0d7b8aba-57df-418e-b956-ca5bea6355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Beschermd Verblijf Regulier</vt:lpstr>
      <vt:lpstr>Beschermd Verblijf Plus </vt:lpstr>
      <vt:lpstr>Beschermd Verblijf Uitstroomger</vt:lpstr>
      <vt:lpstr>Safehouse Variant A incl verbl.</vt:lpstr>
      <vt:lpstr>Safehouse Variant A excl. verbl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van Lieshout</dc:creator>
  <cp:keywords/>
  <dc:description/>
  <cp:lastModifiedBy>Ilona Hensums</cp:lastModifiedBy>
  <cp:revision/>
  <dcterms:created xsi:type="dcterms:W3CDTF">2026-03-21T10:18:34Z</dcterms:created>
  <dcterms:modified xsi:type="dcterms:W3CDTF">2026-05-22T09:37:08Z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