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Glasbewassing 2026/5. NvI/NvI 1/"/>
    </mc:Choice>
  </mc:AlternateContent>
  <xr:revisionPtr revIDLastSave="1556" documentId="8_{9DB4BE71-3E00-4372-8CA0-53B9284D3383}" xr6:coauthVersionLast="47" xr6:coauthVersionMax="47" xr10:uidLastSave="{F8E33923-F1D7-4277-B37F-23949C686831}"/>
  <bookViews>
    <workbookView xWindow="28680" yWindow="-120" windowWidth="29040" windowHeight="15720" tabRatio="653" activeTab="2" xr2:uid="{00000000-000D-0000-FFFF-FFFF00000000}"/>
  </bookViews>
  <sheets>
    <sheet name="Locaties" sheetId="25" r:id="rId1"/>
    <sheet name="Glasbewassing" sheetId="22" r:id="rId2"/>
    <sheet name="Totalisatie" sheetId="19" r:id="rId3"/>
  </sheets>
  <externalReferences>
    <externalReference r:id="rId4"/>
    <externalReference r:id="rId5"/>
    <externalReference r:id="rId6"/>
  </externalReferences>
  <definedNames>
    <definedName name="_1F" hidden="1">[1]Psychiatrie!#REF!</definedName>
    <definedName name="_2_0_F" hidden="1">[1]Psychiatrie!#REF!</definedName>
    <definedName name="_Dist_Bin" hidden="1">#REF!</definedName>
    <definedName name="_Dist_Values" hidden="1">#REF!</definedName>
    <definedName name="_Fill" hidden="1">'[2]#REF'!#REF!</definedName>
    <definedName name="_xlnm._FilterDatabase" localSheetId="2" hidden="1">Totalisatie!#REF!</definedName>
    <definedName name="_Key1" hidden="1">'[2]#REF'!#REF!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AccessDatabase" hidden="1">"C:\data\excel\BASISWP.mdb"</definedName>
    <definedName name="_xlnm.Print_Area" localSheetId="1">Glasbewassing!$A$1:$H$75</definedName>
    <definedName name="_xlnm.Print_Area" localSheetId="0">Locaties!$A$1:$D$14</definedName>
    <definedName name="_xlnm.Print_Area" localSheetId="2">Totalisatie!$A$1:$E$26</definedName>
    <definedName name="arbeidsprestatie">#REF!</definedName>
    <definedName name="freq">#REF!</definedName>
    <definedName name="Glas" hidden="1">[3]Psychiatrie!#REF!</definedName>
    <definedName name="programma">#REF!</definedName>
    <definedName name="R_Code">#REF!</definedName>
    <definedName name="Vl_Code">#REF!</definedName>
    <definedName name="vloer">#REF!</definedName>
    <definedName name="w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22" l="1"/>
  <c r="D32" i="22"/>
  <c r="G32" i="22"/>
  <c r="E29" i="22"/>
  <c r="B28" i="22"/>
  <c r="D28" i="22"/>
  <c r="G28" i="22"/>
  <c r="B29" i="22"/>
  <c r="D29" i="22"/>
  <c r="G29" i="22"/>
  <c r="B33" i="22"/>
  <c r="D33" i="22"/>
  <c r="G33" i="22"/>
  <c r="B40" i="22"/>
  <c r="D40" i="22"/>
  <c r="G40" i="22"/>
  <c r="A7" i="19" l="1"/>
  <c r="B7" i="19"/>
  <c r="B47" i="22" l="1"/>
  <c r="D47" i="22"/>
  <c r="G47" i="22"/>
  <c r="G74" i="22"/>
  <c r="D74" i="22"/>
  <c r="G73" i="22"/>
  <c r="D73" i="22"/>
  <c r="G72" i="22"/>
  <c r="D72" i="22"/>
  <c r="G71" i="22"/>
  <c r="D71" i="22"/>
  <c r="G70" i="22"/>
  <c r="D70" i="22"/>
  <c r="B70" i="22"/>
  <c r="B71" i="22"/>
  <c r="B72" i="22"/>
  <c r="B73" i="22"/>
  <c r="B74" i="22"/>
  <c r="A15" i="19"/>
  <c r="B15" i="19" s="1"/>
  <c r="A8" i="19"/>
  <c r="A9" i="19"/>
  <c r="B9" i="19" s="1"/>
  <c r="A10" i="19"/>
  <c r="B10" i="19" s="1"/>
  <c r="A11" i="19"/>
  <c r="B11" i="19" s="1"/>
  <c r="A12" i="19"/>
  <c r="B12" i="19" s="1"/>
  <c r="A13" i="19"/>
  <c r="B13" i="19" s="1"/>
  <c r="A14" i="19"/>
  <c r="B14" i="19" s="1"/>
  <c r="D65" i="22"/>
  <c r="D66" i="22"/>
  <c r="D67" i="22"/>
  <c r="D68" i="22"/>
  <c r="D69" i="22"/>
  <c r="D60" i="22"/>
  <c r="D61" i="22"/>
  <c r="D62" i="22"/>
  <c r="D63" i="22"/>
  <c r="D64" i="22"/>
  <c r="D56" i="22"/>
  <c r="D57" i="22"/>
  <c r="D58" i="22"/>
  <c r="D59" i="22"/>
  <c r="D51" i="22"/>
  <c r="D52" i="22"/>
  <c r="D50" i="22"/>
  <c r="D53" i="22"/>
  <c r="D54" i="22"/>
  <c r="D55" i="22"/>
  <c r="D48" i="22"/>
  <c r="D46" i="22"/>
  <c r="D49" i="22"/>
  <c r="D45" i="22"/>
  <c r="D41" i="22"/>
  <c r="D37" i="22"/>
  <c r="D35" i="22"/>
  <c r="D34" i="22"/>
  <c r="D31" i="22"/>
  <c r="D30" i="22"/>
  <c r="D27" i="22"/>
  <c r="D38" i="22"/>
  <c r="D39" i="22"/>
  <c r="D36" i="22"/>
  <c r="D44" i="22"/>
  <c r="D43" i="22"/>
  <c r="D42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B65" i="22"/>
  <c r="B66" i="22"/>
  <c r="B67" i="22"/>
  <c r="B68" i="22"/>
  <c r="B69" i="22"/>
  <c r="B60" i="22"/>
  <c r="B61" i="22"/>
  <c r="B62" i="22"/>
  <c r="B63" i="22"/>
  <c r="B64" i="22"/>
  <c r="B56" i="22"/>
  <c r="B57" i="22"/>
  <c r="B58" i="22"/>
  <c r="B59" i="22"/>
  <c r="G42" i="22"/>
  <c r="G43" i="22"/>
  <c r="G44" i="22"/>
  <c r="G45" i="22"/>
  <c r="G46" i="22"/>
  <c r="G48" i="22"/>
  <c r="G49" i="22"/>
  <c r="G50" i="22"/>
  <c r="G51" i="22"/>
  <c r="G52" i="22"/>
  <c r="B55" i="22"/>
  <c r="B54" i="22"/>
  <c r="B53" i="22"/>
  <c r="B52" i="22"/>
  <c r="B51" i="22"/>
  <c r="B48" i="22"/>
  <c r="B50" i="22"/>
  <c r="B49" i="22"/>
  <c r="B46" i="22"/>
  <c r="B45" i="22"/>
  <c r="G27" i="22"/>
  <c r="G30" i="22"/>
  <c r="G31" i="22"/>
  <c r="G34" i="22"/>
  <c r="G35" i="22"/>
  <c r="G36" i="22"/>
  <c r="G37" i="22"/>
  <c r="G38" i="22"/>
  <c r="G39" i="22"/>
  <c r="G41" i="22"/>
  <c r="B35" i="22"/>
  <c r="B36" i="22"/>
  <c r="B8" i="19" l="1"/>
  <c r="B41" i="22"/>
  <c r="B44" i="22" l="1"/>
  <c r="B43" i="22"/>
  <c r="B42" i="22"/>
  <c r="B39" i="22"/>
  <c r="B38" i="22"/>
  <c r="B37" i="22"/>
  <c r="B34" i="22"/>
  <c r="B31" i="22"/>
  <c r="B30" i="22"/>
  <c r="B27" i="22"/>
  <c r="C9" i="19" l="1"/>
  <c r="C15" i="19"/>
  <c r="C7" i="19"/>
  <c r="C13" i="19"/>
  <c r="C11" i="19"/>
  <c r="C14" i="19"/>
  <c r="C12" i="19"/>
  <c r="C10" i="19"/>
  <c r="C8" i="19"/>
  <c r="G75" i="22"/>
  <c r="C16" i="19" l="1"/>
</calcChain>
</file>

<file path=xl/sharedStrings.xml><?xml version="1.0" encoding="utf-8"?>
<sst xmlns="http://schemas.openxmlformats.org/spreadsheetml/2006/main" count="103" uniqueCount="75">
  <si>
    <t>Totaal</t>
  </si>
  <si>
    <t>Glasbewassing</t>
  </si>
  <si>
    <t>Frequentie</t>
  </si>
  <si>
    <t>Naam</t>
  </si>
  <si>
    <t>Locatie</t>
  </si>
  <si>
    <t>Glassoort/voorziening</t>
  </si>
  <si>
    <t>Kosten/jaar excl. BTW</t>
  </si>
  <si>
    <t>Prijs per m2 per beurt</t>
  </si>
  <si>
    <t>Eenheid</t>
  </si>
  <si>
    <t>Hoogwerker buiten max 12 meter</t>
  </si>
  <si>
    <t>Hoogwerker buiten max 16 meter</t>
  </si>
  <si>
    <t>Hoogwerker buiten max 20 meter</t>
  </si>
  <si>
    <t>H1</t>
  </si>
  <si>
    <t>H2</t>
  </si>
  <si>
    <t>H3</t>
  </si>
  <si>
    <t>Totalisatie (excl. BTW)</t>
  </si>
  <si>
    <t>Prijs excl. BTW</t>
  </si>
  <si>
    <t xml:space="preserve">Aan genoemde aantallen kunnen geen rechten worden ontleend. </t>
  </si>
  <si>
    <t>De opgegeven prijzen zijn tijdens de gehele contractduur van toepassing als afroepprijs.</t>
  </si>
  <si>
    <t>Code Locatie</t>
  </si>
  <si>
    <t>Code taak</t>
  </si>
  <si>
    <t>Alle groen gearceerde velden dienen ingevuld te worden, overige cellen mogen niet gewijzigd worden</t>
  </si>
  <si>
    <t>Totalisatie</t>
  </si>
  <si>
    <t>Locaties</t>
  </si>
  <si>
    <t>Rechtsgeldig ondertekening</t>
  </si>
  <si>
    <t>Functie</t>
  </si>
  <si>
    <t>Plaats, datum</t>
  </si>
  <si>
    <t>Handtekening</t>
  </si>
  <si>
    <t xml:space="preserve">Opdrachtgever heeft tijdens de gehele contractduur het recht frequenties en uitvoermomenten aan te passen of werkzaamheden aan derden uit te besteden. </t>
  </si>
  <si>
    <t>Prijs per beurt</t>
  </si>
  <si>
    <t>Opmerking:</t>
  </si>
  <si>
    <t>Inschrijver:</t>
  </si>
  <si>
    <t>Nr.</t>
  </si>
  <si>
    <t>Adres</t>
  </si>
  <si>
    <t>Plaats</t>
  </si>
  <si>
    <t>Gevelglas binnenzijde</t>
  </si>
  <si>
    <t>Gevelglas buitenzijde</t>
  </si>
  <si>
    <t>Separatieglas (enkel gemeten, dubbel te wassen)</t>
  </si>
  <si>
    <t>H4</t>
  </si>
  <si>
    <t>Wassen van de beplating</t>
  </si>
  <si>
    <t>Inschrijver dient voor het gebruik van hoogwerkers in cel C25 t/m C28 een (dag)tarief in te vullen. In onderstaande kolom vult inschrijver het aantal dagen in per beurt waarop de hoogwerker in gebruik is.</t>
  </si>
  <si>
    <t>Oppervlakte, stuks  of dagen</t>
  </si>
  <si>
    <t>Hoefslag 4</t>
  </si>
  <si>
    <t>Gorinchem</t>
  </si>
  <si>
    <t>Gilde Vakcollege</t>
  </si>
  <si>
    <t>Grote Haarsekade 123</t>
  </si>
  <si>
    <t xml:space="preserve">Lyceum Oudehoven </t>
  </si>
  <si>
    <t>Oude Hoven 8</t>
  </si>
  <si>
    <t>Uilenhof</t>
  </si>
  <si>
    <t>De Windroos</t>
  </si>
  <si>
    <t>Calvijn</t>
  </si>
  <si>
    <t>Het Heerenlanden</t>
  </si>
  <si>
    <t>De Joost</t>
  </si>
  <si>
    <t>Koningin Wilhelminalaan 2</t>
  </si>
  <si>
    <t>Bellefleur 2</t>
  </si>
  <si>
    <t>Eksterlaan 48</t>
  </si>
  <si>
    <t>Joost de Jongestraat 45</t>
  </si>
  <si>
    <t>Hardinxveld-Giessendam</t>
  </si>
  <si>
    <t>Leerdam</t>
  </si>
  <si>
    <t>Bijlage 4a dient in Excel format te worden toegevoegd, deze pagina dient daarnaast rechtsgeldig ondertekend als PDF te worden toegevoegd.</t>
  </si>
  <si>
    <t>Spinhoogwerker</t>
  </si>
  <si>
    <t>Bijzonderheden</t>
  </si>
  <si>
    <t>Glasbewassing / Gevelreiniging
Kosten / jaar excl. BTW</t>
  </si>
  <si>
    <t>Zonnepanelen</t>
  </si>
  <si>
    <t>H5</t>
  </si>
  <si>
    <t>Schans</t>
  </si>
  <si>
    <t>Munnikenland 27</t>
  </si>
  <si>
    <t>Sleeuwijk</t>
  </si>
  <si>
    <t>Dakkoepel (enkel gemeten, dubbel te wassen)</t>
  </si>
  <si>
    <t>Glas met reliëf</t>
  </si>
  <si>
    <t>Hoogwerker conform PvE eis 8</t>
  </si>
  <si>
    <t>Lichtstraat (enkel gemeten, dubbel te wassen</t>
  </si>
  <si>
    <t>Garagedeuren</t>
  </si>
  <si>
    <t>'t Bureau van Oranje</t>
  </si>
  <si>
    <t>Prijs per deur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</si>
</sst>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%"/>
    <numFmt numFmtId="169" formatCode="_([$€]* #,##0.00_);_([$€]* \(#,##0.00\);_([$€]* &quot;-&quot;??_);_(@_)"/>
    <numFmt numFmtId="170" formatCode="_ [$€-413]\ * #,##0.00_ ;_ [$€-413]\ * \-#,##0.00_ ;_ [$€-413]\ * &quot;-&quot;??_ ;_ @_ "/>
    <numFmt numFmtId="171" formatCode="0\ &quot;m2&quot;"/>
    <numFmt numFmtId="172" formatCode="_-&quot;F&quot;\ * #,##0_-;_-&quot;F&quot;\ * #,##0\-;_-&quot;F&quot;\ * &quot;-&quot;_-;_-@_-"/>
    <numFmt numFmtId="173" formatCode="_-&quot;F&quot;\ * #,##0.00_-;_-&quot;F&quot;\ * #,##0.00\-;_-&quot;F&quot;\ * &quot;-&quot;??_-;_-@_-"/>
    <numFmt numFmtId="174" formatCode="#,##0_ ;\-#,##0\ "/>
    <numFmt numFmtId="175" formatCode="_ [$€-2]\ * #,##0.00_ ;_ [$€-2]\ * \-#,##0.00_ ;_ [$€-2]\ * &quot;-&quot;??_ ;_ @_ "/>
    <numFmt numFmtId="176" formatCode="dd/mm/yy;@"/>
    <numFmt numFmtId="177" formatCode="#.##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9"/>
      <color indexed="9"/>
      <name val="Aptos"/>
      <family val="2"/>
    </font>
    <font>
      <sz val="9"/>
      <color theme="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b/>
      <u/>
      <sz val="9"/>
      <name val="Aptos"/>
      <family val="2"/>
    </font>
    <font>
      <sz val="11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2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00FF00"/>
        <bgColor indexed="64"/>
      </patternFill>
    </fill>
    <fill>
      <patternFill patternType="solid">
        <fgColor rgb="FF2B4155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4155"/>
      </left>
      <right style="thin">
        <color rgb="FF2B4155"/>
      </right>
      <top style="thin">
        <color rgb="FF2B4155"/>
      </top>
      <bottom/>
      <diagonal/>
    </border>
  </borders>
  <cellStyleXfs count="45">
    <xf numFmtId="0" fontId="0" fillId="0" borderId="0"/>
    <xf numFmtId="0" fontId="7" fillId="0" borderId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5" fontId="3" fillId="0" borderId="0">
      <alignment horizontal="center" vertical="center" textRotation="90" wrapText="1"/>
    </xf>
    <xf numFmtId="0" fontId="9" fillId="2" borderId="1"/>
    <xf numFmtId="171" fontId="4" fillId="0" borderId="0"/>
    <xf numFmtId="0" fontId="10" fillId="0" borderId="0" applyNumberFormat="0" applyBorder="0">
      <protection locked="0"/>
    </xf>
    <xf numFmtId="0" fontId="11" fillId="0" borderId="0"/>
    <xf numFmtId="0" fontId="12" fillId="3" borderId="2" applyNumberFormat="0" applyFont="0" applyFill="0" applyBorder="0" applyAlignment="0">
      <alignment horizontal="right"/>
    </xf>
    <xf numFmtId="0" fontId="9" fillId="4" borderId="3" applyNumberFormat="0" applyFont="0" applyBorder="0">
      <alignment horizontal="center"/>
    </xf>
    <xf numFmtId="0" fontId="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19" fillId="0" borderId="0" xfId="29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7" fillId="0" borderId="0" xfId="28" applyFont="1" applyAlignment="1">
      <alignment horizontal="center"/>
    </xf>
    <xf numFmtId="0" fontId="27" fillId="0" borderId="0" xfId="28" applyFont="1"/>
    <xf numFmtId="0" fontId="27" fillId="6" borderId="0" xfId="28" applyFont="1" applyFill="1"/>
    <xf numFmtId="0" fontId="30" fillId="0" borderId="0" xfId="0" applyFont="1"/>
    <xf numFmtId="0" fontId="19" fillId="0" borderId="0" xfId="0" applyFont="1" applyAlignment="1">
      <alignment horizontal="left" vertical="center"/>
    </xf>
    <xf numFmtId="174" fontId="23" fillId="5" borderId="0" xfId="0" applyNumberFormat="1" applyFont="1" applyFill="1" applyAlignment="1" applyProtection="1">
      <alignment horizontal="center" vertical="center"/>
      <protection locked="0"/>
    </xf>
    <xf numFmtId="164" fontId="23" fillId="5" borderId="0" xfId="0" applyNumberFormat="1" applyFont="1" applyFill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vertical="center"/>
      <protection locked="0"/>
    </xf>
    <xf numFmtId="0" fontId="19" fillId="14" borderId="7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19" fillId="6" borderId="0" xfId="0" applyFont="1" applyFill="1"/>
    <xf numFmtId="2" fontId="19" fillId="6" borderId="0" xfId="0" applyNumberFormat="1" applyFont="1" applyFill="1"/>
    <xf numFmtId="2" fontId="20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2" fontId="24" fillId="0" borderId="10" xfId="0" applyNumberFormat="1" applyFont="1" applyBorder="1" applyAlignment="1">
      <alignment vertical="center" wrapText="1"/>
    </xf>
    <xf numFmtId="2" fontId="24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1" fontId="19" fillId="0" borderId="13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vertical="center"/>
    </xf>
    <xf numFmtId="0" fontId="19" fillId="0" borderId="12" xfId="29" applyFont="1" applyBorder="1" applyAlignment="1">
      <alignment vertical="center"/>
    </xf>
    <xf numFmtId="0" fontId="23" fillId="0" borderId="12" xfId="29" applyFont="1" applyBorder="1" applyAlignment="1">
      <alignment vertical="center"/>
    </xf>
    <xf numFmtId="0" fontId="19" fillId="0" borderId="0" xfId="0" applyFont="1"/>
    <xf numFmtId="2" fontId="19" fillId="0" borderId="0" xfId="0" applyNumberFormat="1" applyFont="1" applyAlignment="1">
      <alignment vertical="center"/>
    </xf>
    <xf numFmtId="44" fontId="23" fillId="0" borderId="8" xfId="43" applyFont="1" applyFill="1" applyBorder="1" applyAlignment="1" applyProtection="1">
      <alignment horizontal="left" vertical="center"/>
    </xf>
    <xf numFmtId="4" fontId="23" fillId="15" borderId="0" xfId="0" applyNumberFormat="1" applyFont="1" applyFill="1" applyAlignment="1" applyProtection="1">
      <alignment horizontal="center" vertical="center"/>
      <protection locked="0"/>
    </xf>
    <xf numFmtId="2" fontId="19" fillId="0" borderId="14" xfId="0" quotePrefix="1" applyNumberFormat="1" applyFont="1" applyBorder="1" applyAlignment="1">
      <alignment vertical="center"/>
    </xf>
    <xf numFmtId="0" fontId="31" fillId="0" borderId="9" xfId="29" applyFont="1" applyBorder="1" applyAlignment="1">
      <alignment horizontal="center" vertical="center"/>
    </xf>
    <xf numFmtId="49" fontId="19" fillId="14" borderId="4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horizontal="center" vertical="center"/>
      <protection locked="0"/>
    </xf>
    <xf numFmtId="176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3" borderId="4" xfId="0" applyNumberFormat="1" applyFont="1" applyFill="1" applyBorder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0" xfId="29" applyFont="1" applyAlignment="1" applyProtection="1">
      <alignment horizontal="center" vertical="center"/>
    </xf>
    <xf numFmtId="168" fontId="20" fillId="5" borderId="5" xfId="0" applyNumberFormat="1" applyFont="1" applyFill="1" applyBorder="1" applyAlignment="1" applyProtection="1">
      <alignment horizontal="center" vertical="center"/>
    </xf>
    <xf numFmtId="168" fontId="19" fillId="5" borderId="5" xfId="0" applyNumberFormat="1" applyFont="1" applyFill="1" applyBorder="1" applyAlignment="1" applyProtection="1">
      <alignment horizontal="center" vertical="center"/>
    </xf>
    <xf numFmtId="0" fontId="19" fillId="0" borderId="0" xfId="29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3" fontId="19" fillId="0" borderId="0" xfId="0" applyNumberFormat="1" applyFont="1" applyAlignment="1" applyProtection="1">
      <alignment horizontal="center" vertical="center"/>
    </xf>
    <xf numFmtId="4" fontId="19" fillId="0" borderId="0" xfId="0" applyNumberFormat="1" applyFont="1" applyAlignment="1" applyProtection="1">
      <alignment vertical="center"/>
    </xf>
    <xf numFmtId="2" fontId="21" fillId="0" borderId="0" xfId="0" applyNumberFormat="1" applyFont="1" applyAlignment="1" applyProtection="1">
      <alignment horizontal="left" vertical="center"/>
    </xf>
    <xf numFmtId="0" fontId="24" fillId="16" borderId="15" xfId="0" applyFont="1" applyFill="1" applyBorder="1" applyAlignment="1" applyProtection="1">
      <alignment horizontal="left" vertical="center" wrapText="1"/>
    </xf>
    <xf numFmtId="4" fontId="19" fillId="0" borderId="0" xfId="0" applyNumberFormat="1" applyFont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center" wrapText="1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164" fontId="19" fillId="6" borderId="0" xfId="0" applyNumberFormat="1" applyFont="1" applyFill="1" applyAlignment="1" applyProtection="1">
      <alignment horizontal="center" vertical="center"/>
    </xf>
    <xf numFmtId="4" fontId="19" fillId="0" borderId="0" xfId="0" applyNumberFormat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 wrapText="1"/>
    </xf>
    <xf numFmtId="4" fontId="23" fillId="0" borderId="0" xfId="0" applyNumberFormat="1" applyFont="1" applyAlignment="1" applyProtection="1">
      <alignment horizontal="center" vertical="center"/>
    </xf>
    <xf numFmtId="170" fontId="23" fillId="0" borderId="0" xfId="0" applyNumberFormat="1" applyFont="1" applyAlignment="1" applyProtection="1">
      <alignment horizontal="center" vertical="center"/>
    </xf>
    <xf numFmtId="3" fontId="23" fillId="0" borderId="0" xfId="0" applyNumberFormat="1" applyFont="1" applyAlignment="1" applyProtection="1">
      <alignment horizontal="center" vertical="center"/>
    </xf>
    <xf numFmtId="177" fontId="23" fillId="0" borderId="0" xfId="0" applyNumberFormat="1" applyFont="1" applyAlignment="1" applyProtection="1">
      <alignment horizontal="left" vertical="center"/>
    </xf>
    <xf numFmtId="0" fontId="23" fillId="11" borderId="0" xfId="0" applyFont="1" applyFill="1" applyAlignment="1" applyProtection="1">
      <alignment horizontal="center" vertical="center"/>
    </xf>
    <xf numFmtId="0" fontId="23" fillId="11" borderId="0" xfId="0" applyFont="1" applyFill="1" applyAlignment="1" applyProtection="1">
      <alignment horizontal="left" vertical="center"/>
    </xf>
    <xf numFmtId="0" fontId="23" fillId="11" borderId="0" xfId="0" applyFont="1" applyFill="1" applyAlignment="1" applyProtection="1">
      <alignment vertical="center"/>
    </xf>
    <xf numFmtId="170" fontId="23" fillId="11" borderId="0" xfId="0" applyNumberFormat="1" applyFont="1" applyFill="1" applyAlignment="1" applyProtection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168" fontId="20" fillId="5" borderId="5" xfId="0" applyNumberFormat="1" applyFont="1" applyFill="1" applyBorder="1" applyAlignment="1" applyProtection="1">
      <alignment horizontal="left" vertical="center" wrapText="1"/>
    </xf>
    <xf numFmtId="168" fontId="19" fillId="5" borderId="5" xfId="0" applyNumberFormat="1" applyFont="1" applyFill="1" applyBorder="1" applyAlignment="1" applyProtection="1">
      <alignment horizontal="left" vertical="center" wrapText="1"/>
    </xf>
    <xf numFmtId="0" fontId="27" fillId="0" borderId="0" xfId="28" applyFont="1" applyAlignment="1" applyProtection="1">
      <alignment horizontal="center"/>
    </xf>
    <xf numFmtId="0" fontId="27" fillId="0" borderId="0" xfId="28" applyFont="1" applyProtection="1"/>
    <xf numFmtId="2" fontId="20" fillId="6" borderId="0" xfId="0" applyNumberFormat="1" applyFont="1" applyFill="1" applyAlignment="1" applyProtection="1">
      <alignment vertical="center"/>
    </xf>
    <xf numFmtId="0" fontId="28" fillId="0" borderId="0" xfId="28" applyFont="1" applyProtection="1"/>
    <xf numFmtId="0" fontId="22" fillId="9" borderId="5" xfId="0" applyFont="1" applyFill="1" applyBorder="1" applyAlignment="1" applyProtection="1">
      <alignment horizontal="center"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170" fontId="22" fillId="9" borderId="6" xfId="0" applyNumberFormat="1" applyFont="1" applyFill="1" applyBorder="1" applyAlignment="1" applyProtection="1">
      <alignment horizontal="center" vertical="center" wrapText="1"/>
    </xf>
    <xf numFmtId="0" fontId="27" fillId="0" borderId="0" xfId="28" applyFont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vertical="center"/>
    </xf>
    <xf numFmtId="170" fontId="23" fillId="0" borderId="5" xfId="0" applyNumberFormat="1" applyFont="1" applyBorder="1" applyAlignment="1" applyProtection="1">
      <alignment horizontal="center" vertical="center"/>
    </xf>
    <xf numFmtId="0" fontId="29" fillId="12" borderId="5" xfId="0" applyFont="1" applyFill="1" applyBorder="1" applyAlignment="1" applyProtection="1">
      <alignment horizontal="center" vertical="center"/>
    </xf>
    <xf numFmtId="0" fontId="29" fillId="12" borderId="5" xfId="0" applyFont="1" applyFill="1" applyBorder="1" applyAlignment="1" applyProtection="1">
      <alignment vertical="center"/>
    </xf>
    <xf numFmtId="170" fontId="29" fillId="12" borderId="5" xfId="0" applyNumberFormat="1" applyFont="1" applyFill="1" applyBorder="1" applyAlignment="1" applyProtection="1">
      <alignment vertical="center"/>
    </xf>
    <xf numFmtId="0" fontId="27" fillId="6" borderId="0" xfId="28" applyFont="1" applyFill="1" applyProtection="1"/>
    <xf numFmtId="2" fontId="24" fillId="10" borderId="4" xfId="0" applyNumberFormat="1" applyFont="1" applyFill="1" applyBorder="1" applyAlignment="1" applyProtection="1">
      <alignment vertical="center"/>
    </xf>
    <xf numFmtId="0" fontId="23" fillId="7" borderId="5" xfId="0" applyFont="1" applyFill="1" applyBorder="1" applyAlignment="1" applyProtection="1">
      <alignment horizontal="left" vertical="center"/>
    </xf>
    <xf numFmtId="0" fontId="23" fillId="8" borderId="5" xfId="0" applyFont="1" applyFill="1" applyBorder="1" applyAlignment="1" applyProtection="1">
      <alignment horizontal="left" vertical="center"/>
    </xf>
    <xf numFmtId="0" fontId="19" fillId="7" borderId="5" xfId="0" applyFont="1" applyFill="1" applyBorder="1" applyAlignment="1" applyProtection="1">
      <alignment vertical="center"/>
    </xf>
    <xf numFmtId="175" fontId="19" fillId="7" borderId="5" xfId="0" applyNumberFormat="1" applyFont="1" applyFill="1" applyBorder="1" applyAlignment="1" applyProtection="1">
      <alignment horizontal="center" vertical="center"/>
    </xf>
    <xf numFmtId="0" fontId="19" fillId="7" borderId="4" xfId="0" applyFont="1" applyFill="1" applyBorder="1" applyAlignment="1" applyProtection="1">
      <alignment vertical="center"/>
    </xf>
    <xf numFmtId="0" fontId="19" fillId="7" borderId="7" xfId="0" applyFont="1" applyFill="1" applyBorder="1" applyAlignment="1" applyProtection="1">
      <alignment vertical="center"/>
    </xf>
  </cellXfs>
  <cellStyles count="45">
    <cellStyle name="%" xfId="1" xr:uid="{00000000-0005-0000-0000-000000000000}"/>
    <cellStyle name="% 2" xfId="37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8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3" xfId="36" xr:uid="{00000000-0005-0000-0000-000016000000}"/>
    <cellStyle name="Koppen_rekenblad" xfId="20" xr:uid="{00000000-0005-0000-0000-000017000000}"/>
    <cellStyle name="koppenrekenblad2" xfId="21" xr:uid="{00000000-0005-0000-0000-000018000000}"/>
    <cellStyle name="koppenrekenblad2 2" xfId="39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 2" xfId="34" xr:uid="{00000000-0005-0000-0000-00001F000000}"/>
    <cellStyle name="Procent 3" xfId="42" xr:uid="{00000000-0005-0000-0000-000020000000}"/>
    <cellStyle name="Ruimtestaat_Koppen" xfId="26" xr:uid="{00000000-0005-0000-0000-000021000000}"/>
    <cellStyle name="Standaard" xfId="0" builtinId="0"/>
    <cellStyle name="Standaard 2" xfId="27" xr:uid="{00000000-0005-0000-0000-000023000000}"/>
    <cellStyle name="Standaard 2 2" xfId="40" xr:uid="{00000000-0005-0000-0000-000024000000}"/>
    <cellStyle name="Standaard 3" xfId="28" xr:uid="{00000000-0005-0000-0000-000025000000}"/>
    <cellStyle name="Standaard 3 2" xfId="41" xr:uid="{00000000-0005-0000-0000-000026000000}"/>
    <cellStyle name="Standaard 4" xfId="29" xr:uid="{00000000-0005-0000-0000-000027000000}"/>
    <cellStyle name="Standaard 5" xfId="33" xr:uid="{00000000-0005-0000-0000-000028000000}"/>
    <cellStyle name="Valuta" xfId="43" builtinId="4"/>
    <cellStyle name="Valuta 2" xfId="30" xr:uid="{00000000-0005-0000-0000-000029000000}"/>
    <cellStyle name="Valuta 3" xfId="35" xr:uid="{00000000-0005-0000-0000-00002A000000}"/>
    <cellStyle name="Valuta 4" xfId="44" xr:uid="{13A88E85-8F1B-41C4-83F5-3B44CBF1DB9F}"/>
    <cellStyle name="Währung [0]_Aufmaß" xfId="31" xr:uid="{00000000-0005-0000-0000-00002B000000}"/>
    <cellStyle name="Währung_Aufmaß" xfId="32" xr:uid="{00000000-0005-0000-0000-00002C000000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0" tint="-0.249977111117893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indexed="64"/>
          <bgColor rgb="FF2B415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2B4155"/>
        </left>
        <right style="thin">
          <color rgb="FF2B415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1F588872-36F7-43F6-88F2-778B47D7573C}">
      <tableStyleElement type="headerRow" dxfId="44"/>
      <tableStyleElement type="firstRowStripe" dxfId="43"/>
      <tableStyleElement type="secondRowStripe" dxfId="42"/>
    </tableStyle>
  </tableStyles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1</xdr:row>
      <xdr:rowOff>95251</xdr:rowOff>
    </xdr:from>
    <xdr:to>
      <xdr:col>2</xdr:col>
      <xdr:colOff>1062990</xdr:colOff>
      <xdr:row>3</xdr:row>
      <xdr:rowOff>228147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C562A34C-9552-C083-A3F3-E1495A4FC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971675" y="295276"/>
          <a:ext cx="1520190" cy="7424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2F5FD-6B2F-4CA2-8D9D-DD5C6D693317}" name="Locaties" displayName="Locaties" ref="A5:D14" totalsRowShown="0" headerRowDxfId="41" dataDxfId="40">
  <autoFilter ref="A5:D14" xr:uid="{8742F5FD-6B2F-4CA2-8D9D-DD5C6D693317}"/>
  <tableColumns count="4">
    <tableColumn id="1" xr3:uid="{0B921C1A-B9A5-492B-8BB8-CD9C12866E17}" name="Nr." dataDxfId="39"/>
    <tableColumn id="2" xr3:uid="{0431596B-ACE7-4DB8-A600-8894F570C4B4}" name="Locatie" dataDxfId="38"/>
    <tableColumn id="3" xr3:uid="{D31D69E7-8128-436C-8E0A-394825DC0356}" name="Adres" dataDxfId="37" dataCellStyle="Standaard 4"/>
    <tableColumn id="5" xr3:uid="{A6C468DA-5866-4765-9747-FC7B0DB53705}" name="Plaats" dataDxfId="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D22" totalsRowShown="0" headerRowDxfId="30" dataDxfId="29">
  <autoFilter ref="A8:D22" xr:uid="{00000000-0009-0000-0100-000003000000}"/>
  <tableColumns count="4">
    <tableColumn id="1" xr3:uid="{00000000-0010-0000-0500-000001000000}" name="Code taak" dataDxfId="33"/>
    <tableColumn id="2" xr3:uid="{00000000-0010-0000-0500-000002000000}" name="Glassoort/voorziening" dataDxfId="32"/>
    <tableColumn id="3" xr3:uid="{00000000-0010-0000-0500-000003000000}" name="Prijs excl. BTW" dataDxfId="17"/>
    <tableColumn id="4" xr3:uid="{00000000-0010-0000-0500-000004000000}" name="Eenheid" dataDxfId="3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6:H75" totalsRowCount="1" headerRowDxfId="20" dataDxfId="18" totalsRowDxfId="19">
  <autoFilter ref="A26:H74" xr:uid="{00000000-0009-0000-0100-000004000000}"/>
  <tableColumns count="8">
    <tableColumn id="1" xr3:uid="{00000000-0010-0000-0600-000001000000}" name="Code Locatie" totalsRowLabel="Totaal" dataDxfId="28" totalsRowDxfId="7"/>
    <tableColumn id="2" xr3:uid="{00000000-0010-0000-0600-000002000000}" name="Locatie" dataDxfId="27" totalsRowDxfId="6">
      <calculatedColumnFormula>VLOOKUP(OverzichtGlas[[#This Row],[Code Locatie]],Locaties[#All],2,FALSE)</calculatedColumnFormula>
    </tableColumn>
    <tableColumn id="3" xr3:uid="{00000000-0010-0000-0600-000003000000}" name="Code taak" dataDxfId="26" totalsRowDxfId="5"/>
    <tableColumn id="4" xr3:uid="{00000000-0010-0000-0600-000004000000}" name="Glassoort/voorziening" dataDxfId="25" totalsRowDxfId="4">
      <calculatedColumnFormula>IF(Glasbewassing!$C27&gt;0,VLOOKUP(Glasbewassing!$C27,$A$8:$B$22,2,FALSE),"Hier vult u de inzet van eventuele hoogwerkers in")</calculatedColumnFormula>
    </tableColumn>
    <tableColumn id="5" xr3:uid="{00000000-0010-0000-0600-000005000000}" name="Oppervlakte, stuks  of dagen" dataDxfId="24" totalsRowDxfId="3"/>
    <tableColumn id="7" xr3:uid="{00000000-0010-0000-0600-000007000000}" name="Frequentie" dataDxfId="23" totalsRowDxfId="2"/>
    <tableColumn id="8" xr3:uid="{00000000-0010-0000-0600-000008000000}" name="Kosten/jaar excl. BTW" totalsRowFunction="sum" dataDxfId="22" totalsRowDxfId="1">
      <calculatedColumnFormula>IF(C27&gt;0,VLOOKUP(OverzichtGlas[[#This Row],[Code taak]],InvulGlas[],3,0)*E27*F27,0)</calculatedColumnFormula>
    </tableColumn>
    <tableColumn id="6" xr3:uid="{8E99475F-1E85-4FAD-96C9-9F5FC087148F}" name="Bijzonderheden" dataDxfId="21" totalsRow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otalisatie" displayName="Totalisatie" ref="A6:C16" totalsRowCount="1" headerRowDxfId="10" dataDxfId="8" totalsRowDxfId="9" headerRowBorderDxfId="35" tableBorderDxfId="34">
  <autoFilter ref="A6:C15" xr:uid="{00000000-0009-0000-0100-00000F000000}"/>
  <tableColumns count="3">
    <tableColumn id="8" xr3:uid="{00000000-0010-0000-0B00-000008000000}" name="Code Locatie" dataDxfId="16" totalsRowDxfId="15">
      <calculatedColumnFormula>ROW() - ROW(Totalisatie[[#Headers],[Code Locatie]])</calculatedColumnFormula>
    </tableColumn>
    <tableColumn id="1" xr3:uid="{00000000-0010-0000-0B00-000001000000}" name="Locaties" totalsRowLabel="Totaal" dataDxfId="14" totalsRowDxfId="13">
      <calculatedColumnFormula>VLOOKUP(Totalisatie[[#This Row],[Code Locatie]],Locaties[#All],2,FALSE)</calculatedColumnFormula>
    </tableColumn>
    <tableColumn id="4" xr3:uid="{00000000-0010-0000-0B00-000004000000}" name="Glasbewassing / Gevelreiniging_x000a_Kosten / jaar excl. BTW" totalsRowFunction="sum" dataDxfId="12" totalsRowDxfId="11">
      <calculatedColumnFormula>SUMIF(OverzichtGlas[Code Locatie] :OverzichtGlas[Kosten/jaar excl. BTW],Totalisatie[[#This Row],[Code Locatie]],OverzichtGlas[Kosten/jaar excl. BTW])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F4DD-A845-4BA7-9F76-273059FCB37F}">
  <dimension ref="A1:E22"/>
  <sheetViews>
    <sheetView view="pageBreakPreview" zoomScale="115" zoomScaleNormal="100" zoomScaleSheetLayoutView="115" workbookViewId="0">
      <selection activeCell="C6" sqref="C6"/>
    </sheetView>
  </sheetViews>
  <sheetFormatPr defaultColWidth="9.109375" defaultRowHeight="13.8"/>
  <cols>
    <col min="1" max="1" width="13.44140625" style="9" customWidth="1"/>
    <col min="2" max="4" width="22" style="9" customWidth="1"/>
    <col min="5" max="16384" width="9.109375" style="9"/>
  </cols>
  <sheetData>
    <row r="1" spans="1:5" ht="15.6">
      <c r="A1" s="34" t="s">
        <v>23</v>
      </c>
      <c r="B1" s="34"/>
      <c r="C1" s="34"/>
      <c r="D1" s="34"/>
      <c r="E1" s="8"/>
    </row>
    <row r="2" spans="1:5" ht="24" customHeight="1">
      <c r="A2" s="17"/>
      <c r="B2" s="18"/>
      <c r="C2" s="18"/>
      <c r="D2" s="19"/>
      <c r="E2" s="8"/>
    </row>
    <row r="3" spans="1:5" ht="24" customHeight="1">
      <c r="A3" s="17"/>
      <c r="B3" s="18"/>
      <c r="C3" s="18"/>
      <c r="D3" s="19"/>
      <c r="E3" s="8"/>
    </row>
    <row r="4" spans="1:5" ht="24" customHeight="1">
      <c r="A4" s="20"/>
      <c r="B4" s="20"/>
      <c r="C4" s="20"/>
      <c r="D4" s="21"/>
      <c r="E4" s="8"/>
    </row>
    <row r="5" spans="1:5" ht="14.4" thickBot="1">
      <c r="A5" s="22" t="s">
        <v>32</v>
      </c>
      <c r="B5" s="23" t="s">
        <v>4</v>
      </c>
      <c r="C5" s="24" t="s">
        <v>33</v>
      </c>
      <c r="D5" s="3" t="s">
        <v>34</v>
      </c>
      <c r="E5" s="8"/>
    </row>
    <row r="6" spans="1:5" ht="14.4" thickTop="1">
      <c r="A6" s="25">
        <v>1</v>
      </c>
      <c r="B6" s="33" t="s">
        <v>73</v>
      </c>
      <c r="C6" s="27" t="s">
        <v>45</v>
      </c>
      <c r="D6" s="28" t="s">
        <v>43</v>
      </c>
      <c r="E6" s="8"/>
    </row>
    <row r="7" spans="1:5">
      <c r="A7" s="25">
        <v>2</v>
      </c>
      <c r="B7" s="26" t="s">
        <v>44</v>
      </c>
      <c r="C7" s="27" t="s">
        <v>45</v>
      </c>
      <c r="D7" s="28" t="s">
        <v>43</v>
      </c>
      <c r="E7" s="8"/>
    </row>
    <row r="8" spans="1:5">
      <c r="A8" s="25">
        <v>3</v>
      </c>
      <c r="B8" s="26" t="s">
        <v>46</v>
      </c>
      <c r="C8" s="28" t="s">
        <v>42</v>
      </c>
      <c r="D8" s="28" t="s">
        <v>43</v>
      </c>
      <c r="E8" s="8"/>
    </row>
    <row r="9" spans="1:5">
      <c r="A9" s="25">
        <v>4</v>
      </c>
      <c r="B9" s="29" t="s">
        <v>48</v>
      </c>
      <c r="C9" s="29" t="s">
        <v>47</v>
      </c>
      <c r="D9" s="28" t="s">
        <v>43</v>
      </c>
      <c r="E9" s="8"/>
    </row>
    <row r="10" spans="1:5">
      <c r="A10" s="25">
        <v>5</v>
      </c>
      <c r="B10" s="26" t="s">
        <v>49</v>
      </c>
      <c r="C10" s="28" t="s">
        <v>53</v>
      </c>
      <c r="D10" s="28" t="s">
        <v>43</v>
      </c>
      <c r="E10" s="8"/>
    </row>
    <row r="11" spans="1:5">
      <c r="A11" s="25">
        <v>6</v>
      </c>
      <c r="B11" s="30" t="s">
        <v>65</v>
      </c>
      <c r="C11" s="28" t="s">
        <v>66</v>
      </c>
      <c r="D11" s="1" t="s">
        <v>67</v>
      </c>
      <c r="E11" s="8"/>
    </row>
    <row r="12" spans="1:5">
      <c r="A12" s="25">
        <v>7</v>
      </c>
      <c r="B12" s="29" t="s">
        <v>50</v>
      </c>
      <c r="C12" s="28" t="s">
        <v>54</v>
      </c>
      <c r="D12" s="1" t="s">
        <v>57</v>
      </c>
      <c r="E12" s="8"/>
    </row>
    <row r="13" spans="1:5">
      <c r="A13" s="25">
        <v>8</v>
      </c>
      <c r="B13" s="26" t="s">
        <v>51</v>
      </c>
      <c r="C13" s="28" t="s">
        <v>55</v>
      </c>
      <c r="D13" s="29" t="s">
        <v>58</v>
      </c>
      <c r="E13" s="8"/>
    </row>
    <row r="14" spans="1:5">
      <c r="A14" s="25">
        <v>9</v>
      </c>
      <c r="B14" s="26" t="s">
        <v>52</v>
      </c>
      <c r="C14" s="27" t="s">
        <v>56</v>
      </c>
      <c r="D14" s="29" t="s">
        <v>58</v>
      </c>
      <c r="E14" s="8"/>
    </row>
    <row r="15" spans="1:5">
      <c r="A15" s="8"/>
      <c r="B15" s="8"/>
      <c r="C15" s="8"/>
      <c r="D15" s="8"/>
      <c r="E15" s="8"/>
    </row>
    <row r="16" spans="1:5">
      <c r="A16" s="8"/>
      <c r="B16" s="8"/>
      <c r="C16" s="8"/>
      <c r="D16" s="8"/>
    </row>
    <row r="17" spans="1:5">
      <c r="A17" s="8"/>
      <c r="B17" s="8"/>
      <c r="C17" s="8"/>
      <c r="D17" s="8"/>
    </row>
    <row r="21" spans="1:5">
      <c r="D21" s="3"/>
      <c r="E21" s="3"/>
    </row>
    <row r="22" spans="1:5">
      <c r="D22" s="3"/>
      <c r="E22" s="3"/>
    </row>
  </sheetData>
  <sheetProtection algorithmName="SHA-512" hashValue="sTiYPcUNioAJTefdzChamfQPc67EZPp3zfGxb1MAmJK229jYCrdfBUlyxfIUdZm3Gt1JJASw+ZsiukspSLRITw==" saltValue="jxEvXVsMJkaRwRDWZVfJcA==" spinCount="100000" sheet="1" selectLockedCells="1"/>
  <mergeCells count="1">
    <mergeCell ref="A1:D1"/>
  </mergeCells>
  <pageMargins left="0.7" right="0.7" top="0.75" bottom="0.75" header="0.3" footer="0.3"/>
  <pageSetup paperSize="9" scale="99" fitToWidth="0" fitToHeight="0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theme="0" tint="-0.14999847407452621"/>
    <pageSetUpPr fitToPage="1"/>
  </sheetPr>
  <dimension ref="A1:K123"/>
  <sheetViews>
    <sheetView showGridLines="0" view="pageBreakPreview" topLeftCell="A28" zoomScaleNormal="100" zoomScaleSheetLayoutView="100" workbookViewId="0">
      <selection activeCell="E35" sqref="E35"/>
    </sheetView>
  </sheetViews>
  <sheetFormatPr defaultColWidth="9.109375" defaultRowHeight="15" customHeight="1"/>
  <cols>
    <col min="1" max="1" width="11.5546875" style="2" customWidth="1"/>
    <col min="2" max="2" width="53.88671875" style="3" customWidth="1"/>
    <col min="3" max="3" width="14.109375" style="3" customWidth="1"/>
    <col min="4" max="4" width="55.33203125" style="2" bestFit="1" customWidth="1"/>
    <col min="5" max="5" width="19" style="3" customWidth="1"/>
    <col min="6" max="6" width="14" style="3" bestFit="1" customWidth="1"/>
    <col min="7" max="7" width="19" style="3" customWidth="1"/>
    <col min="8" max="8" width="16.88671875" style="10" customWidth="1"/>
    <col min="9" max="9" width="16.88671875" style="3" customWidth="1"/>
    <col min="10" max="10" width="33.6640625" style="3" customWidth="1"/>
    <col min="11" max="11" width="21" style="3" bestFit="1" customWidth="1"/>
    <col min="12" max="16384" width="9.109375" style="3"/>
  </cols>
  <sheetData>
    <row r="1" spans="1:11" s="1" customFormat="1" ht="26.25" customHeight="1">
      <c r="A1" s="41" t="s">
        <v>1</v>
      </c>
      <c r="B1" s="41"/>
      <c r="C1" s="41"/>
      <c r="D1" s="41"/>
      <c r="E1" s="41"/>
      <c r="F1" s="41"/>
      <c r="G1" s="41"/>
      <c r="H1" s="41"/>
    </row>
    <row r="2" spans="1:11" s="1" customFormat="1" ht="15" customHeight="1">
      <c r="A2" s="42" t="s">
        <v>21</v>
      </c>
      <c r="B2" s="43"/>
      <c r="C2" s="43"/>
      <c r="D2" s="43"/>
      <c r="E2" s="43"/>
      <c r="F2" s="43"/>
      <c r="G2" s="43"/>
      <c r="H2" s="44"/>
    </row>
    <row r="3" spans="1:11" ht="15" customHeight="1">
      <c r="A3" s="45"/>
      <c r="B3" s="45"/>
      <c r="C3" s="46"/>
      <c r="D3" s="46"/>
      <c r="E3" s="46"/>
      <c r="F3" s="46"/>
      <c r="G3" s="46"/>
      <c r="H3" s="47"/>
    </row>
    <row r="4" spans="1:11" ht="15" customHeight="1">
      <c r="A4" s="46" t="s">
        <v>17</v>
      </c>
      <c r="B4" s="45"/>
      <c r="C4" s="46"/>
      <c r="D4" s="46"/>
      <c r="E4" s="46"/>
      <c r="F4" s="46"/>
      <c r="G4" s="46"/>
      <c r="H4" s="47"/>
    </row>
    <row r="5" spans="1:11" ht="15" customHeight="1">
      <c r="A5" s="46" t="s">
        <v>28</v>
      </c>
      <c r="B5" s="45"/>
      <c r="C5" s="46"/>
      <c r="D5" s="46"/>
      <c r="E5" s="46"/>
      <c r="F5" s="46"/>
      <c r="G5" s="46"/>
      <c r="H5" s="47"/>
    </row>
    <row r="6" spans="1:11" ht="15" customHeight="1">
      <c r="A6" s="46" t="s">
        <v>18</v>
      </c>
      <c r="B6" s="48"/>
      <c r="C6" s="48"/>
      <c r="D6" s="49"/>
      <c r="E6" s="49"/>
      <c r="F6" s="50"/>
      <c r="G6" s="50"/>
      <c r="H6" s="47"/>
    </row>
    <row r="7" spans="1:11" ht="15" customHeight="1">
      <c r="A7" s="46"/>
      <c r="B7" s="48"/>
      <c r="C7" s="48"/>
      <c r="D7" s="49"/>
      <c r="E7" s="49"/>
      <c r="F7" s="50"/>
      <c r="G7" s="50"/>
      <c r="H7" s="47"/>
    </row>
    <row r="8" spans="1:11" s="4" customFormat="1" ht="26.25" customHeight="1">
      <c r="A8" s="51" t="s">
        <v>20</v>
      </c>
      <c r="B8" s="51" t="s">
        <v>5</v>
      </c>
      <c r="C8" s="51" t="s">
        <v>16</v>
      </c>
      <c r="D8" s="51" t="s">
        <v>8</v>
      </c>
      <c r="E8" s="49"/>
      <c r="F8" s="49"/>
      <c r="G8" s="49"/>
      <c r="H8" s="52"/>
      <c r="I8" s="3"/>
      <c r="J8" s="3"/>
      <c r="K8" s="3"/>
    </row>
    <row r="9" spans="1:11" ht="15" customHeight="1">
      <c r="A9" s="53">
        <v>1</v>
      </c>
      <c r="B9" s="54" t="s">
        <v>35</v>
      </c>
      <c r="C9" s="12">
        <v>0</v>
      </c>
      <c r="D9" s="55" t="s">
        <v>7</v>
      </c>
      <c r="E9" s="31"/>
      <c r="F9" s="31"/>
      <c r="G9" s="31"/>
      <c r="H9" s="31"/>
    </row>
    <row r="10" spans="1:11" ht="15" customHeight="1">
      <c r="A10" s="53">
        <v>2</v>
      </c>
      <c r="B10" s="54" t="s">
        <v>36</v>
      </c>
      <c r="C10" s="12">
        <v>0</v>
      </c>
      <c r="D10" s="55" t="s">
        <v>7</v>
      </c>
      <c r="E10" s="31"/>
      <c r="F10" s="31"/>
      <c r="G10" s="31"/>
      <c r="H10" s="31"/>
    </row>
    <row r="11" spans="1:11" ht="15" customHeight="1">
      <c r="A11" s="53">
        <v>3</v>
      </c>
      <c r="B11" s="54" t="s">
        <v>37</v>
      </c>
      <c r="C11" s="12">
        <v>0</v>
      </c>
      <c r="D11" s="55" t="s">
        <v>7</v>
      </c>
      <c r="E11" s="31"/>
      <c r="F11" s="31"/>
      <c r="G11" s="31"/>
      <c r="H11" s="31"/>
    </row>
    <row r="12" spans="1:11" ht="15" customHeight="1">
      <c r="A12" s="53">
        <v>4</v>
      </c>
      <c r="B12" s="54" t="s">
        <v>39</v>
      </c>
      <c r="C12" s="12">
        <v>0</v>
      </c>
      <c r="D12" s="55" t="s">
        <v>7</v>
      </c>
      <c r="E12" s="46"/>
      <c r="F12" s="46"/>
      <c r="G12" s="46"/>
      <c r="H12" s="47"/>
    </row>
    <row r="13" spans="1:11" ht="15" customHeight="1">
      <c r="A13" s="53">
        <v>5</v>
      </c>
      <c r="B13" s="54" t="s">
        <v>63</v>
      </c>
      <c r="C13" s="12">
        <v>0</v>
      </c>
      <c r="D13" s="55" t="s">
        <v>7</v>
      </c>
      <c r="E13" s="46"/>
      <c r="F13" s="46"/>
      <c r="G13" s="46"/>
      <c r="H13" s="47"/>
    </row>
    <row r="14" spans="1:11" ht="15" customHeight="1">
      <c r="A14" s="53">
        <v>6</v>
      </c>
      <c r="B14" s="54" t="s">
        <v>68</v>
      </c>
      <c r="C14" s="12">
        <v>0</v>
      </c>
      <c r="D14" s="55" t="s">
        <v>7</v>
      </c>
      <c r="E14" s="46"/>
      <c r="F14" s="46"/>
      <c r="G14" s="46"/>
      <c r="H14" s="47"/>
    </row>
    <row r="15" spans="1:11" ht="15" customHeight="1">
      <c r="A15" s="53">
        <v>7</v>
      </c>
      <c r="B15" s="54" t="s">
        <v>69</v>
      </c>
      <c r="C15" s="12">
        <v>0</v>
      </c>
      <c r="D15" s="55" t="s">
        <v>7</v>
      </c>
      <c r="E15" s="46"/>
      <c r="F15" s="46"/>
      <c r="G15" s="46"/>
      <c r="H15" s="47"/>
    </row>
    <row r="16" spans="1:11" ht="15" customHeight="1">
      <c r="A16" s="53">
        <v>8</v>
      </c>
      <c r="B16" s="54" t="s">
        <v>71</v>
      </c>
      <c r="C16" s="12">
        <v>0</v>
      </c>
      <c r="D16" s="55" t="s">
        <v>7</v>
      </c>
      <c r="E16" s="46"/>
      <c r="F16" s="46"/>
      <c r="G16" s="46"/>
      <c r="H16" s="47"/>
    </row>
    <row r="17" spans="1:11" ht="15" customHeight="1">
      <c r="A17" s="53">
        <v>9</v>
      </c>
      <c r="B17" s="54" t="s">
        <v>72</v>
      </c>
      <c r="C17" s="12">
        <v>0</v>
      </c>
      <c r="D17" s="55" t="s">
        <v>74</v>
      </c>
      <c r="E17" s="46"/>
      <c r="F17" s="46"/>
      <c r="G17" s="46"/>
      <c r="H17" s="47"/>
    </row>
    <row r="18" spans="1:11" ht="15" customHeight="1">
      <c r="A18" s="53" t="s">
        <v>12</v>
      </c>
      <c r="B18" s="56" t="s">
        <v>9</v>
      </c>
      <c r="C18" s="12">
        <v>0</v>
      </c>
      <c r="D18" s="55" t="s">
        <v>29</v>
      </c>
      <c r="E18" s="46"/>
      <c r="F18" s="46"/>
      <c r="G18" s="46"/>
      <c r="H18" s="47"/>
    </row>
    <row r="19" spans="1:11" ht="15" customHeight="1">
      <c r="A19" s="53" t="s">
        <v>13</v>
      </c>
      <c r="B19" s="54" t="s">
        <v>10</v>
      </c>
      <c r="C19" s="12">
        <v>0</v>
      </c>
      <c r="D19" s="55" t="s">
        <v>29</v>
      </c>
      <c r="E19" s="46"/>
      <c r="F19" s="46"/>
      <c r="G19" s="46"/>
      <c r="H19" s="47"/>
    </row>
    <row r="20" spans="1:11" ht="15" customHeight="1">
      <c r="A20" s="53" t="s">
        <v>14</v>
      </c>
      <c r="B20" s="56" t="s">
        <v>11</v>
      </c>
      <c r="C20" s="12">
        <v>0</v>
      </c>
      <c r="D20" s="55" t="s">
        <v>29</v>
      </c>
      <c r="E20" s="52"/>
      <c r="F20" s="46"/>
      <c r="G20" s="57"/>
      <c r="H20" s="47"/>
    </row>
    <row r="21" spans="1:11" ht="15" customHeight="1">
      <c r="A21" s="53" t="s">
        <v>38</v>
      </c>
      <c r="B21" s="56" t="s">
        <v>60</v>
      </c>
      <c r="C21" s="12">
        <v>0</v>
      </c>
      <c r="D21" s="55" t="s">
        <v>29</v>
      </c>
      <c r="E21" s="57"/>
      <c r="F21" s="46"/>
      <c r="G21" s="57"/>
      <c r="H21" s="47"/>
    </row>
    <row r="22" spans="1:11" ht="15" customHeight="1">
      <c r="A22" s="53" t="s">
        <v>64</v>
      </c>
      <c r="B22" s="56" t="s">
        <v>70</v>
      </c>
      <c r="C22" s="12">
        <v>0</v>
      </c>
      <c r="D22" s="55" t="s">
        <v>29</v>
      </c>
      <c r="E22" s="57"/>
      <c r="F22" s="46"/>
      <c r="G22" s="57"/>
      <c r="H22" s="47"/>
    </row>
    <row r="23" spans="1:11" ht="15" customHeight="1">
      <c r="A23" s="45"/>
      <c r="B23" s="46"/>
      <c r="C23" s="58"/>
      <c r="D23" s="58"/>
      <c r="E23" s="46"/>
      <c r="F23" s="46"/>
      <c r="G23" s="46"/>
      <c r="H23" s="47"/>
    </row>
    <row r="24" spans="1:11" ht="15" customHeight="1">
      <c r="A24" s="59" t="s">
        <v>30</v>
      </c>
      <c r="B24" s="46" t="s">
        <v>40</v>
      </c>
      <c r="C24" s="45"/>
      <c r="D24" s="60"/>
      <c r="E24" s="46"/>
      <c r="F24" s="46"/>
      <c r="G24" s="46"/>
      <c r="H24" s="47"/>
    </row>
    <row r="25" spans="1:11" ht="15" customHeight="1">
      <c r="A25" s="45"/>
      <c r="B25" s="46"/>
      <c r="C25" s="58"/>
      <c r="D25" s="58"/>
      <c r="E25" s="46"/>
      <c r="F25" s="46"/>
      <c r="G25" s="46"/>
      <c r="H25" s="47"/>
    </row>
    <row r="26" spans="1:11" s="5" customFormat="1" ht="26.25" customHeight="1">
      <c r="A26" s="51" t="s">
        <v>19</v>
      </c>
      <c r="B26" s="51" t="s">
        <v>4</v>
      </c>
      <c r="C26" s="51" t="s">
        <v>20</v>
      </c>
      <c r="D26" s="51" t="s">
        <v>5</v>
      </c>
      <c r="E26" s="51" t="s">
        <v>41</v>
      </c>
      <c r="F26" s="51" t="s">
        <v>2</v>
      </c>
      <c r="G26" s="51" t="s">
        <v>6</v>
      </c>
      <c r="H26" s="51" t="s">
        <v>61</v>
      </c>
      <c r="I26" s="3"/>
      <c r="J26" s="3"/>
      <c r="K26" s="3"/>
    </row>
    <row r="27" spans="1:11" ht="15" customHeight="1">
      <c r="A27" s="53">
        <v>1</v>
      </c>
      <c r="B27" s="55" t="str">
        <f>VLOOKUP(OverzichtGlas[[#This Row],[Code Locatie]],Locaties[#All],2,FALSE)</f>
        <v>'t Bureau van Oranje</v>
      </c>
      <c r="C27" s="53">
        <v>1</v>
      </c>
      <c r="D27" s="61" t="str">
        <f>IF(Glasbewassing!$C27&gt;0,VLOOKUP(Glasbewassing!$C27,$A$8:$B$22,2,FALSE),"Hier vult u de inzet van eventuele hoogwerkers in")</f>
        <v>Gevelglas binnenzijde</v>
      </c>
      <c r="E27" s="62">
        <v>120</v>
      </c>
      <c r="F27" s="62">
        <v>2</v>
      </c>
      <c r="G27" s="63">
        <f>IF(C27&gt;0,VLOOKUP(OverzichtGlas[[#This Row],[Code taak]],InvulGlas[],3,0)*E27*F27,0)</f>
        <v>0</v>
      </c>
      <c r="H27" s="56"/>
    </row>
    <row r="28" spans="1:11" ht="15" customHeight="1">
      <c r="A28" s="53">
        <v>1</v>
      </c>
      <c r="B28" s="55" t="str">
        <f>VLOOKUP(OverzichtGlas[[#This Row],[Code Locatie]],Locaties[#All],2,FALSE)</f>
        <v>'t Bureau van Oranje</v>
      </c>
      <c r="C28" s="53">
        <v>3</v>
      </c>
      <c r="D28" s="61" t="str">
        <f>IF(Glasbewassing!$C28&gt;0,VLOOKUP(Glasbewassing!$C28,$A$8:$B$22,2,FALSE),"Hier vult u de inzet van eventuele hoogwerkers in")</f>
        <v>Separatieglas (enkel gemeten, dubbel te wassen)</v>
      </c>
      <c r="E28" s="62">
        <v>95</v>
      </c>
      <c r="F28" s="62">
        <v>2</v>
      </c>
      <c r="G28" s="63">
        <f>IF(C28&gt;0,VLOOKUP(OverzichtGlas[[#This Row],[Code taak]],InvulGlas[],3,0)*E28*F28,0)</f>
        <v>0</v>
      </c>
      <c r="H28" s="56"/>
    </row>
    <row r="29" spans="1:11" ht="15" customHeight="1">
      <c r="A29" s="53">
        <v>2</v>
      </c>
      <c r="B29" s="55" t="str">
        <f>VLOOKUP(OverzichtGlas[[#This Row],[Code Locatie]],Locaties[#All],2,FALSE)</f>
        <v>Gilde Vakcollege</v>
      </c>
      <c r="C29" s="53">
        <v>1</v>
      </c>
      <c r="D29" s="61" t="str">
        <f>IF(Glasbewassing!$C29&gt;0,VLOOKUP(Glasbewassing!$C29,$A$8:$B$22,2,FALSE),"Hier vult u de inzet van eventuele hoogwerkers in")</f>
        <v>Gevelglas binnenzijde</v>
      </c>
      <c r="E29" s="62">
        <f>1438-120</f>
        <v>1318</v>
      </c>
      <c r="F29" s="62">
        <v>2</v>
      </c>
      <c r="G29" s="63">
        <f>IF(C29&gt;0,VLOOKUP(OverzichtGlas[[#This Row],[Code taak]],InvulGlas[],3,0)*E29*F29,0)</f>
        <v>0</v>
      </c>
      <c r="H29" s="56"/>
    </row>
    <row r="30" spans="1:11" ht="15" customHeight="1">
      <c r="A30" s="53">
        <v>2</v>
      </c>
      <c r="B30" s="55" t="str">
        <f>VLOOKUP(OverzichtGlas[[#This Row],[Code Locatie]],Locaties[#All],2,FALSE)</f>
        <v>Gilde Vakcollege</v>
      </c>
      <c r="C30" s="53">
        <v>2</v>
      </c>
      <c r="D30" s="61" t="str">
        <f>IF(Glasbewassing!$C30&gt;0,VLOOKUP(Glasbewassing!$C30,$A$8:$B$22,2,FALSE),"Hier vult u de inzet van eventuele hoogwerkers in")</f>
        <v>Gevelglas buitenzijde</v>
      </c>
      <c r="E30" s="62">
        <v>1438</v>
      </c>
      <c r="F30" s="62">
        <v>2</v>
      </c>
      <c r="G30" s="63">
        <f>IF(C30&gt;0,VLOOKUP(OverzichtGlas[[#This Row],[Code taak]],InvulGlas[],3,0)*E30*F30,0)</f>
        <v>0</v>
      </c>
      <c r="H30" s="55"/>
    </row>
    <row r="31" spans="1:11" ht="15" customHeight="1">
      <c r="A31" s="53">
        <v>2</v>
      </c>
      <c r="B31" s="55" t="str">
        <f>VLOOKUP(OverzichtGlas[[#This Row],[Code Locatie]],Locaties[#All],2,FALSE)</f>
        <v>Gilde Vakcollege</v>
      </c>
      <c r="C31" s="53">
        <v>3</v>
      </c>
      <c r="D31" s="61" t="str">
        <f>IF(Glasbewassing!$C31&gt;0,VLOOKUP(Glasbewassing!$C31,$A$8:$B$22,2,FALSE),"Hier vult u de inzet van eventuele hoogwerkers in")</f>
        <v>Separatieglas (enkel gemeten, dubbel te wassen)</v>
      </c>
      <c r="E31" s="62">
        <v>696.75</v>
      </c>
      <c r="F31" s="62">
        <v>1</v>
      </c>
      <c r="G31" s="63">
        <f>IF(C31&gt;0,VLOOKUP(OverzichtGlas[[#This Row],[Code taak]],InvulGlas[],3,0)*E31*F31,0)</f>
        <v>0</v>
      </c>
      <c r="H31" s="55"/>
    </row>
    <row r="32" spans="1:11" ht="15" customHeight="1">
      <c r="A32" s="53">
        <v>2</v>
      </c>
      <c r="B32" s="55" t="str">
        <f>VLOOKUP(OverzichtGlas[[#This Row],[Code Locatie]],Locaties[#All],2,FALSE)</f>
        <v>Gilde Vakcollege</v>
      </c>
      <c r="C32" s="53">
        <v>6</v>
      </c>
      <c r="D32" s="61" t="str">
        <f>IF(Glasbewassing!$C32&gt;0,VLOOKUP(Glasbewassing!$C32,$A$8:$B$22,2,FALSE),"Hier vult u de inzet van eventuele hoogwerkers in")</f>
        <v>Dakkoepel (enkel gemeten, dubbel te wassen)</v>
      </c>
      <c r="E32" s="62">
        <v>179</v>
      </c>
      <c r="F32" s="62">
        <v>2</v>
      </c>
      <c r="G32" s="63">
        <f>IF(C32&gt;0,VLOOKUP(OverzichtGlas[[#This Row],[Code taak]],InvulGlas[],3,0)*E32*F32,0)</f>
        <v>0</v>
      </c>
      <c r="H32" s="55"/>
    </row>
    <row r="33" spans="1:8" ht="15" customHeight="1">
      <c r="A33" s="53">
        <v>2</v>
      </c>
      <c r="B33" s="55" t="str">
        <f>VLOOKUP(OverzichtGlas[[#This Row],[Code Locatie]],Locaties[#All],2,FALSE)</f>
        <v>Gilde Vakcollege</v>
      </c>
      <c r="C33" s="53">
        <v>9</v>
      </c>
      <c r="D33" s="61" t="str">
        <f>IF(Glasbewassing!$C33&gt;0,VLOOKUP(Glasbewassing!$C33,$A$8:$B$22,2,FALSE),"Hier vult u de inzet van eventuele hoogwerkers in")</f>
        <v>Garagedeuren</v>
      </c>
      <c r="E33" s="64">
        <v>11</v>
      </c>
      <c r="F33" s="62">
        <v>1</v>
      </c>
      <c r="G33" s="63">
        <f>IF(C33&gt;0,VLOOKUP(OverzichtGlas[[#This Row],[Code taak]],InvulGlas[],3,0)*E33*F33,0)</f>
        <v>0</v>
      </c>
      <c r="H33" s="55"/>
    </row>
    <row r="34" spans="1:8" ht="15" customHeight="1">
      <c r="A34" s="53">
        <v>2</v>
      </c>
      <c r="B34" s="55" t="str">
        <f>VLOOKUP(OverzichtGlas[[#This Row],[Code Locatie]],Locaties[#All],2,FALSE)</f>
        <v>Gilde Vakcollege</v>
      </c>
      <c r="C34" s="11"/>
      <c r="D34" s="61" t="str">
        <f>IF(Glasbewassing!$C34&gt;0,VLOOKUP(Glasbewassing!$C34,$A$8:$B$22,2,FALSE),"Hier vult u de inzet van eventuele hoogwerkers in")</f>
        <v>Hier vult u de inzet van eventuele hoogwerkers in</v>
      </c>
      <c r="E34" s="32"/>
      <c r="F34" s="32"/>
      <c r="G34" s="63">
        <f>IF(C34&gt;0,VLOOKUP(OverzichtGlas[[#This Row],[Code taak]],InvulGlas[],3,0)*E34*F34,0)</f>
        <v>0</v>
      </c>
      <c r="H34" s="55"/>
    </row>
    <row r="35" spans="1:8" ht="15" customHeight="1">
      <c r="A35" s="53">
        <v>2</v>
      </c>
      <c r="B35" s="55" t="str">
        <f>VLOOKUP(OverzichtGlas[[#This Row],[Code Locatie]],Locaties[#All],2,FALSE)</f>
        <v>Gilde Vakcollege</v>
      </c>
      <c r="C35" s="11"/>
      <c r="D35" s="61" t="str">
        <f>IF(Glasbewassing!$C35&gt;0,VLOOKUP(Glasbewassing!$C35,$A$8:$B$22,2,FALSE),"Hier vult u de inzet van eventuele hoogwerkers in")</f>
        <v>Hier vult u de inzet van eventuele hoogwerkers in</v>
      </c>
      <c r="E35" s="32"/>
      <c r="F35" s="32"/>
      <c r="G35" s="63">
        <f>IF(C35&gt;0,VLOOKUP(OverzichtGlas[[#This Row],[Code taak]],InvulGlas[],3,0)*E35*F35,0)</f>
        <v>0</v>
      </c>
      <c r="H35" s="55"/>
    </row>
    <row r="36" spans="1:8" ht="15" customHeight="1">
      <c r="A36" s="53">
        <v>3</v>
      </c>
      <c r="B36" s="55" t="str">
        <f>VLOOKUP(OverzichtGlas[[#This Row],[Code Locatie]],Locaties[#All],2,FALSE)</f>
        <v xml:space="preserve">Lyceum Oudehoven </v>
      </c>
      <c r="C36" s="53">
        <v>1</v>
      </c>
      <c r="D36" s="61" t="str">
        <f>IF(Glasbewassing!$C36&gt;0,VLOOKUP(Glasbewassing!$C36,$A$8:$B$22,2,FALSE),"Hier vult u de inzet van eventuele hoogwerkers in")</f>
        <v>Gevelglas binnenzijde</v>
      </c>
      <c r="E36" s="62">
        <v>908.35</v>
      </c>
      <c r="F36" s="62">
        <v>2</v>
      </c>
      <c r="G36" s="63">
        <f>IF(C36&gt;0,VLOOKUP(OverzichtGlas[[#This Row],[Code taak]],InvulGlas[],3,0)*E36*F36,0)</f>
        <v>0</v>
      </c>
      <c r="H36" s="55"/>
    </row>
    <row r="37" spans="1:8" ht="15" customHeight="1">
      <c r="A37" s="53">
        <v>3</v>
      </c>
      <c r="B37" s="55" t="str">
        <f>VLOOKUP(OverzichtGlas[[#This Row],[Code Locatie]],Locaties[#All],2,FALSE)</f>
        <v xml:space="preserve">Lyceum Oudehoven </v>
      </c>
      <c r="C37" s="53">
        <v>2</v>
      </c>
      <c r="D37" s="49" t="str">
        <f>IF(Glasbewassing!$C37&gt;0,VLOOKUP(Glasbewassing!$C37,$A$8:$B$22,2,FALSE),"Hier vult u de inzet van eventuele hoogwerkers in")</f>
        <v>Gevelglas buitenzijde</v>
      </c>
      <c r="E37" s="62">
        <v>908.35</v>
      </c>
      <c r="F37" s="62">
        <v>2</v>
      </c>
      <c r="G37" s="63">
        <f>IF(C37&gt;0,VLOOKUP(OverzichtGlas[[#This Row],[Code taak]],InvulGlas[],3,0)*E37*F37,0)</f>
        <v>0</v>
      </c>
      <c r="H37" s="55"/>
    </row>
    <row r="38" spans="1:8" ht="15" customHeight="1">
      <c r="A38" s="53">
        <v>3</v>
      </c>
      <c r="B38" s="55" t="str">
        <f>VLOOKUP(OverzichtGlas[[#This Row],[Code Locatie]],Locaties[#All],2,FALSE)</f>
        <v xml:space="preserve">Lyceum Oudehoven </v>
      </c>
      <c r="C38" s="53">
        <v>3</v>
      </c>
      <c r="D38" s="49" t="str">
        <f>IF(Glasbewassing!$C38&gt;0,VLOOKUP(Glasbewassing!$C38,$A$8:$B$22,2,FALSE),"Hier vult u de inzet van eventuele hoogwerkers in")</f>
        <v>Separatieglas (enkel gemeten, dubbel te wassen)</v>
      </c>
      <c r="E38" s="62">
        <v>392.8</v>
      </c>
      <c r="F38" s="62">
        <v>1</v>
      </c>
      <c r="G38" s="63">
        <f>IF(C38&gt;0,VLOOKUP(OverzichtGlas[[#This Row],[Code taak]],InvulGlas[],3,0)*E38*F38,0)</f>
        <v>0</v>
      </c>
      <c r="H38" s="55"/>
    </row>
    <row r="39" spans="1:8" ht="12">
      <c r="A39" s="53">
        <v>3</v>
      </c>
      <c r="B39" s="55" t="str">
        <f>VLOOKUP(OverzichtGlas[[#This Row],[Code Locatie]],Locaties[#All],2,FALSE)</f>
        <v xml:space="preserve">Lyceum Oudehoven </v>
      </c>
      <c r="C39" s="53">
        <v>6</v>
      </c>
      <c r="D39" s="49" t="str">
        <f>IF(Glasbewassing!$C39&gt;0,VLOOKUP(Glasbewassing!$C39,$A$8:$B$22,2,FALSE),"Hier vult u de inzet van eventuele hoogwerkers in")</f>
        <v>Dakkoepel (enkel gemeten, dubbel te wassen)</v>
      </c>
      <c r="E39" s="62">
        <v>3.8</v>
      </c>
      <c r="F39" s="62">
        <v>2</v>
      </c>
      <c r="G39" s="63">
        <f>IF(C39&gt;0,VLOOKUP(OverzichtGlas[[#This Row],[Code taak]],InvulGlas[],3,0)*E39*F39,0)</f>
        <v>0</v>
      </c>
      <c r="H39" s="55"/>
    </row>
    <row r="40" spans="1:8" ht="15" customHeight="1">
      <c r="A40" s="53">
        <v>3</v>
      </c>
      <c r="B40" s="55" t="str">
        <f>VLOOKUP(OverzichtGlas[[#This Row],[Code Locatie]],Locaties[#All],2,FALSE)</f>
        <v xml:space="preserve">Lyceum Oudehoven </v>
      </c>
      <c r="C40" s="53">
        <v>8</v>
      </c>
      <c r="D40" s="49" t="str">
        <f>IF(Glasbewassing!$C40&gt;0,VLOOKUP(Glasbewassing!$C40,$A$8:$B$22,2,FALSE),"Hier vult u de inzet van eventuele hoogwerkers in")</f>
        <v>Lichtstraat (enkel gemeten, dubbel te wassen</v>
      </c>
      <c r="E40" s="62">
        <v>62</v>
      </c>
      <c r="F40" s="62">
        <v>1</v>
      </c>
      <c r="G40" s="63">
        <f>IF(C40&gt;0,VLOOKUP(OverzichtGlas[[#This Row],[Code taak]],InvulGlas[],3,0)*E40*F40,0)</f>
        <v>0</v>
      </c>
      <c r="H40" s="55"/>
    </row>
    <row r="41" spans="1:8" ht="15" customHeight="1">
      <c r="A41" s="53">
        <v>3</v>
      </c>
      <c r="B41" s="55" t="str">
        <f>VLOOKUP(OverzichtGlas[[#This Row],[Code Locatie]],Locaties[#All],2,FALSE)</f>
        <v xml:space="preserve">Lyceum Oudehoven </v>
      </c>
      <c r="C41" s="11"/>
      <c r="D41" s="49" t="str">
        <f>IF(Glasbewassing!$C41&gt;0,VLOOKUP(Glasbewassing!$C41,$A$8:$B$22,2,FALSE),"Hier vult u de inzet van eventuele hoogwerkers in")</f>
        <v>Hier vult u de inzet van eventuele hoogwerkers in</v>
      </c>
      <c r="E41" s="32"/>
      <c r="F41" s="32"/>
      <c r="G41" s="63">
        <f>IF(C41&gt;0,VLOOKUP(OverzichtGlas[[#This Row],[Code taak]],InvulGlas[],3,0)*E41*F41,0)</f>
        <v>0</v>
      </c>
      <c r="H41" s="55"/>
    </row>
    <row r="42" spans="1:8" ht="15" customHeight="1">
      <c r="A42" s="53">
        <v>3</v>
      </c>
      <c r="B42" s="55" t="str">
        <f>VLOOKUP(OverzichtGlas[[#This Row],[Code Locatie]],Locaties[#All],2,FALSE)</f>
        <v xml:space="preserve">Lyceum Oudehoven </v>
      </c>
      <c r="C42" s="11"/>
      <c r="D42" s="49" t="str">
        <f>IF(Glasbewassing!$C42&gt;0,VLOOKUP(Glasbewassing!$C42,$A$8:$B$22,2,FALSE),"Hier vult u de inzet van eventuele hoogwerkers in")</f>
        <v>Hier vult u de inzet van eventuele hoogwerkers in</v>
      </c>
      <c r="E42" s="32"/>
      <c r="F42" s="32"/>
      <c r="G42" s="63">
        <f>IF(C42&gt;0,VLOOKUP(OverzichtGlas[[#This Row],[Code taak]],InvulGlas[],3,0)*E42*F42,0)</f>
        <v>0</v>
      </c>
      <c r="H42" s="55"/>
    </row>
    <row r="43" spans="1:8" ht="15" customHeight="1">
      <c r="A43" s="53">
        <v>4</v>
      </c>
      <c r="B43" s="55" t="str">
        <f>VLOOKUP(OverzichtGlas[[#This Row],[Code Locatie]],Locaties[#All],2,FALSE)</f>
        <v>Uilenhof</v>
      </c>
      <c r="C43" s="53">
        <v>1</v>
      </c>
      <c r="D43" s="49" t="str">
        <f>IF(Glasbewassing!$C43&gt;0,VLOOKUP(Glasbewassing!$C43,$A$8:$B$22,2,FALSE),"Hier vult u de inzet van eventuele hoogwerkers in")</f>
        <v>Gevelglas binnenzijde</v>
      </c>
      <c r="E43" s="62">
        <v>618.5</v>
      </c>
      <c r="F43" s="62">
        <v>2</v>
      </c>
      <c r="G43" s="63">
        <f>IF(C43&gt;0,VLOOKUP(OverzichtGlas[[#This Row],[Code taak]],InvulGlas[],3,0)*E43*F43,0)</f>
        <v>0</v>
      </c>
      <c r="H43" s="55"/>
    </row>
    <row r="44" spans="1:8" ht="15" customHeight="1">
      <c r="A44" s="53">
        <v>4</v>
      </c>
      <c r="B44" s="55" t="str">
        <f>VLOOKUP(OverzichtGlas[[#This Row],[Code Locatie]],Locaties[#All],2,FALSE)</f>
        <v>Uilenhof</v>
      </c>
      <c r="C44" s="53">
        <v>2</v>
      </c>
      <c r="D44" s="49" t="str">
        <f>IF(Glasbewassing!$C44&gt;0,VLOOKUP(Glasbewassing!$C44,$A$8:$B$22,2,FALSE),"Hier vult u de inzet van eventuele hoogwerkers in")</f>
        <v>Gevelglas buitenzijde</v>
      </c>
      <c r="E44" s="62">
        <v>618.5</v>
      </c>
      <c r="F44" s="62">
        <v>2</v>
      </c>
      <c r="G44" s="63">
        <f>IF(C44&gt;0,VLOOKUP(OverzichtGlas[[#This Row],[Code taak]],InvulGlas[],3,0)*E44*F44,0)</f>
        <v>0</v>
      </c>
      <c r="H44" s="55"/>
    </row>
    <row r="45" spans="1:8" ht="15" customHeight="1">
      <c r="A45" s="53">
        <v>4</v>
      </c>
      <c r="B45" s="55" t="str">
        <f>VLOOKUP(OverzichtGlas[[#This Row],[Code Locatie]],Locaties[#All],2,FALSE)</f>
        <v>Uilenhof</v>
      </c>
      <c r="C45" s="53">
        <v>3</v>
      </c>
      <c r="D45" s="49" t="str">
        <f>IF(Glasbewassing!$C45&gt;0,VLOOKUP(Glasbewassing!$C45,$A$8:$B$22,2,FALSE),"Hier vult u de inzet van eventuele hoogwerkers in")</f>
        <v>Separatieglas (enkel gemeten, dubbel te wassen)</v>
      </c>
      <c r="E45" s="62">
        <v>132.4</v>
      </c>
      <c r="F45" s="62">
        <v>1</v>
      </c>
      <c r="G45" s="63">
        <f>IF(C45&gt;0,VLOOKUP(OverzichtGlas[[#This Row],[Code taak]],InvulGlas[],3,0)*E45*F45,0)</f>
        <v>0</v>
      </c>
      <c r="H45" s="55"/>
    </row>
    <row r="46" spans="1:8" ht="15" customHeight="1">
      <c r="A46" s="53">
        <v>4</v>
      </c>
      <c r="B46" s="55" t="str">
        <f>VLOOKUP(OverzichtGlas[[#This Row],[Code Locatie]],Locaties[#All],2,FALSE)</f>
        <v>Uilenhof</v>
      </c>
      <c r="C46" s="53">
        <v>6</v>
      </c>
      <c r="D46" s="49" t="str">
        <f>IF(Glasbewassing!$C46&gt;0,VLOOKUP(Glasbewassing!$C46,$A$8:$B$22,2,FALSE),"Hier vult u de inzet van eventuele hoogwerkers in")</f>
        <v>Dakkoepel (enkel gemeten, dubbel te wassen)</v>
      </c>
      <c r="E46" s="62">
        <v>7.5</v>
      </c>
      <c r="F46" s="62">
        <v>2</v>
      </c>
      <c r="G46" s="63">
        <f>IF(C46&gt;0,VLOOKUP(OverzichtGlas[[#This Row],[Code taak]],InvulGlas[],3,0)*E46*F46,0)</f>
        <v>0</v>
      </c>
      <c r="H46" s="55"/>
    </row>
    <row r="47" spans="1:8" ht="15" customHeight="1">
      <c r="A47" s="53">
        <v>4</v>
      </c>
      <c r="B47" s="55" t="str">
        <f>VLOOKUP(OverzichtGlas[[#This Row],[Code Locatie]],Locaties[#All],2,FALSE)</f>
        <v>Uilenhof</v>
      </c>
      <c r="C47" s="53">
        <v>7</v>
      </c>
      <c r="D47" s="49" t="str">
        <f>IF(Glasbewassing!$C47&gt;0,VLOOKUP(Glasbewassing!$C47,$A$8:$B$22,2,FALSE),"Hier vult u de inzet van eventuele hoogwerkers in")</f>
        <v>Glas met reliëf</v>
      </c>
      <c r="E47" s="62">
        <v>7.8</v>
      </c>
      <c r="F47" s="62">
        <v>2</v>
      </c>
      <c r="G47" s="63">
        <f>IF(C47&gt;0,VLOOKUP(OverzichtGlas[[#This Row],[Code taak]],InvulGlas[],3,0)*E47*F47,0)</f>
        <v>0</v>
      </c>
      <c r="H47" s="55"/>
    </row>
    <row r="48" spans="1:8" ht="15" customHeight="1">
      <c r="A48" s="53">
        <v>4</v>
      </c>
      <c r="B48" s="55" t="str">
        <f>VLOOKUP(OverzichtGlas[[#This Row],[Code Locatie]],Locaties[#All],2,FALSE)</f>
        <v>Uilenhof</v>
      </c>
      <c r="C48" s="11"/>
      <c r="D48" s="49" t="str">
        <f>IF(Glasbewassing!$C48&gt;0,VLOOKUP(Glasbewassing!$C48,$A$8:$B$22,2,FALSE),"Hier vult u de inzet van eventuele hoogwerkers in")</f>
        <v>Hier vult u de inzet van eventuele hoogwerkers in</v>
      </c>
      <c r="E48" s="32"/>
      <c r="F48" s="32"/>
      <c r="G48" s="63">
        <f>IF(C48&gt;0,VLOOKUP(OverzichtGlas[[#This Row],[Code taak]],InvulGlas[],3,0)*E48*F48,0)</f>
        <v>0</v>
      </c>
      <c r="H48" s="55"/>
    </row>
    <row r="49" spans="1:8" ht="15" customHeight="1">
      <c r="A49" s="53">
        <v>4</v>
      </c>
      <c r="B49" s="55" t="str">
        <f>VLOOKUP(OverzichtGlas[[#This Row],[Code Locatie]],Locaties[#All],2,FALSE)</f>
        <v>Uilenhof</v>
      </c>
      <c r="C49" s="11"/>
      <c r="D49" s="49" t="str">
        <f>IF(Glasbewassing!$C49&gt;0,VLOOKUP(Glasbewassing!$C49,$A$8:$B$22,2,FALSE),"Hier vult u de inzet van eventuele hoogwerkers in")</f>
        <v>Hier vult u de inzet van eventuele hoogwerkers in</v>
      </c>
      <c r="E49" s="32"/>
      <c r="F49" s="32"/>
      <c r="G49" s="63">
        <f>IF(C49&gt;0,VLOOKUP(OverzichtGlas[[#This Row],[Code taak]],InvulGlas[],3,0)*E49*F49,0)</f>
        <v>0</v>
      </c>
      <c r="H49" s="55"/>
    </row>
    <row r="50" spans="1:8" ht="15" customHeight="1">
      <c r="A50" s="53">
        <v>5</v>
      </c>
      <c r="B50" s="55" t="str">
        <f>VLOOKUP(OverzichtGlas[[#This Row],[Code Locatie]],Locaties[#All],2,FALSE)</f>
        <v>De Windroos</v>
      </c>
      <c r="C50" s="53">
        <v>1</v>
      </c>
      <c r="D50" s="49" t="str">
        <f>IF(Glasbewassing!$C50&gt;0,VLOOKUP(Glasbewassing!$C50,$A$8:$B$22,2,FALSE),"Hier vult u de inzet van eventuele hoogwerkers in")</f>
        <v>Gevelglas binnenzijde</v>
      </c>
      <c r="E50" s="62">
        <v>922.7</v>
      </c>
      <c r="F50" s="62">
        <v>2</v>
      </c>
      <c r="G50" s="63">
        <f>IF(C50&gt;0,VLOOKUP(OverzichtGlas[[#This Row],[Code taak]],InvulGlas[],3,0)*E50*F50,0)</f>
        <v>0</v>
      </c>
      <c r="H50" s="55"/>
    </row>
    <row r="51" spans="1:8" ht="15" customHeight="1">
      <c r="A51" s="53">
        <v>5</v>
      </c>
      <c r="B51" s="55" t="str">
        <f>VLOOKUP(OverzichtGlas[[#This Row],[Code Locatie]],Locaties[#All],2,FALSE)</f>
        <v>De Windroos</v>
      </c>
      <c r="C51" s="53">
        <v>2</v>
      </c>
      <c r="D51" s="49" t="str">
        <f>IF(Glasbewassing!$C51&gt;0,VLOOKUP(Glasbewassing!$C51,$A$8:$B$22,2,FALSE),"Hier vult u de inzet van eventuele hoogwerkers in")</f>
        <v>Gevelglas buitenzijde</v>
      </c>
      <c r="E51" s="62">
        <v>922.7</v>
      </c>
      <c r="F51" s="62">
        <v>2</v>
      </c>
      <c r="G51" s="63">
        <f>IF(C51&gt;0,VLOOKUP(OverzichtGlas[[#This Row],[Code taak]],InvulGlas[],3,0)*E51*F51,0)</f>
        <v>0</v>
      </c>
      <c r="H51" s="65"/>
    </row>
    <row r="52" spans="1:8" ht="15" customHeight="1">
      <c r="A52" s="53">
        <v>5</v>
      </c>
      <c r="B52" s="55" t="str">
        <f>VLOOKUP(OverzichtGlas[[#This Row],[Code Locatie]],Locaties[#All],2,FALSE)</f>
        <v>De Windroos</v>
      </c>
      <c r="C52" s="53">
        <v>3</v>
      </c>
      <c r="D52" s="49" t="str">
        <f>IF(Glasbewassing!$C52&gt;0,VLOOKUP(Glasbewassing!$C52,$A$8:$B$22,2,FALSE),"Hier vult u de inzet van eventuele hoogwerkers in")</f>
        <v>Separatieglas (enkel gemeten, dubbel te wassen)</v>
      </c>
      <c r="E52" s="62">
        <v>93.2</v>
      </c>
      <c r="F52" s="62">
        <v>1</v>
      </c>
      <c r="G52" s="63">
        <f>IF(C52&gt;0,VLOOKUP(OverzichtGlas[[#This Row],[Code taak]],InvulGlas[],3,0)*E52*F52,0)</f>
        <v>0</v>
      </c>
      <c r="H52" s="65"/>
    </row>
    <row r="53" spans="1:8" ht="15" customHeight="1">
      <c r="A53" s="53">
        <v>5</v>
      </c>
      <c r="B53" s="55" t="str">
        <f>VLOOKUP(OverzichtGlas[[#This Row],[Code Locatie]],Locaties[#All],2,FALSE)</f>
        <v>De Windroos</v>
      </c>
      <c r="C53" s="11"/>
      <c r="D53" s="49" t="str">
        <f>IF(Glasbewassing!$C53&gt;0,VLOOKUP(Glasbewassing!$C53,$A$8:$B$22,2,FALSE),"Hier vult u de inzet van eventuele hoogwerkers in")</f>
        <v>Hier vult u de inzet van eventuele hoogwerkers in</v>
      </c>
      <c r="E53" s="32"/>
      <c r="F53" s="32"/>
      <c r="G53" s="63">
        <f>IF(C53&gt;0,VLOOKUP(OverzichtGlas[[#This Row],[Code taak]],InvulGlas[],3,0)*E53*F53,0)</f>
        <v>0</v>
      </c>
      <c r="H53" s="65"/>
    </row>
    <row r="54" spans="1:8" ht="15" customHeight="1">
      <c r="A54" s="53">
        <v>5</v>
      </c>
      <c r="B54" s="55" t="str">
        <f>VLOOKUP(OverzichtGlas[[#This Row],[Code Locatie]],Locaties[#All],2,FALSE)</f>
        <v>De Windroos</v>
      </c>
      <c r="C54" s="11"/>
      <c r="D54" s="49" t="str">
        <f>IF(Glasbewassing!$C54&gt;0,VLOOKUP(Glasbewassing!$C54,$A$8:$B$22,2,FALSE),"Hier vult u de inzet van eventuele hoogwerkers in")</f>
        <v>Hier vult u de inzet van eventuele hoogwerkers in</v>
      </c>
      <c r="E54" s="32"/>
      <c r="F54" s="32"/>
      <c r="G54" s="63">
        <f>IF(C54&gt;0,VLOOKUP(OverzichtGlas[[#This Row],[Code taak]],InvulGlas[],3,0)*E54*F54,0)</f>
        <v>0</v>
      </c>
      <c r="H54" s="65"/>
    </row>
    <row r="55" spans="1:8" ht="15" customHeight="1">
      <c r="A55" s="53">
        <v>6</v>
      </c>
      <c r="B55" s="55" t="str">
        <f>VLOOKUP(OverzichtGlas[[#This Row],[Code Locatie]],Locaties[#All],2,FALSE)</f>
        <v>Schans</v>
      </c>
      <c r="C55" s="53">
        <v>1</v>
      </c>
      <c r="D55" s="49" t="str">
        <f>IF(Glasbewassing!$C55&gt;0,VLOOKUP(Glasbewassing!$C55,$A$8:$B$22,2,FALSE),"Hier vult u de inzet van eventuele hoogwerkers in")</f>
        <v>Gevelglas binnenzijde</v>
      </c>
      <c r="E55" s="62">
        <v>354.1</v>
      </c>
      <c r="F55" s="62">
        <v>2</v>
      </c>
      <c r="G55" s="63">
        <f>IF(C55&gt;0,VLOOKUP(OverzichtGlas[[#This Row],[Code taak]],InvulGlas[],3,0)*E55*F55,0)</f>
        <v>0</v>
      </c>
      <c r="H55" s="65"/>
    </row>
    <row r="56" spans="1:8" ht="15" customHeight="1">
      <c r="A56" s="53">
        <v>6</v>
      </c>
      <c r="B56" s="46" t="str">
        <f>VLOOKUP(OverzichtGlas[[#This Row],[Code Locatie]],Locaties[#All],2,FALSE)</f>
        <v>Schans</v>
      </c>
      <c r="C56" s="53">
        <v>2</v>
      </c>
      <c r="D56" s="49" t="str">
        <f>IF(Glasbewassing!$C56&gt;0,VLOOKUP(Glasbewassing!$C56,$A$8:$B$22,2,FALSE),"Hier vult u de inzet van eventuele hoogwerkers in")</f>
        <v>Gevelglas buitenzijde</v>
      </c>
      <c r="E56" s="62">
        <v>354.1</v>
      </c>
      <c r="F56" s="62">
        <v>2</v>
      </c>
      <c r="G56" s="63">
        <f>IF(C56&gt;0,VLOOKUP(OverzichtGlas[[#This Row],[Code taak]],InvulGlas[],3,0)*E56*F56,0)</f>
        <v>0</v>
      </c>
      <c r="H56" s="65"/>
    </row>
    <row r="57" spans="1:8" ht="15" customHeight="1">
      <c r="A57" s="53">
        <v>6</v>
      </c>
      <c r="B57" s="46" t="str">
        <f>VLOOKUP(OverzichtGlas[[#This Row],[Code Locatie]],Locaties[#All],2,FALSE)</f>
        <v>Schans</v>
      </c>
      <c r="C57" s="53">
        <v>3</v>
      </c>
      <c r="D57" s="49" t="str">
        <f>IF(Glasbewassing!$C57&gt;0,VLOOKUP(Glasbewassing!$C57,$A$8:$B$22,2,FALSE),"Hier vult u de inzet van eventuele hoogwerkers in")</f>
        <v>Separatieglas (enkel gemeten, dubbel te wassen)</v>
      </c>
      <c r="E57" s="62">
        <v>129.80000000000001</v>
      </c>
      <c r="F57" s="62">
        <v>1</v>
      </c>
      <c r="G57" s="63">
        <f>IF(C57&gt;0,VLOOKUP(OverzichtGlas[[#This Row],[Code taak]],InvulGlas[],3,0)*E57*F57,0)</f>
        <v>0</v>
      </c>
      <c r="H57" s="65"/>
    </row>
    <row r="58" spans="1:8" ht="15" customHeight="1">
      <c r="A58" s="53">
        <v>6</v>
      </c>
      <c r="B58" s="46" t="str">
        <f>VLOOKUP(OverzichtGlas[[#This Row],[Code Locatie]],Locaties[#All],2,FALSE)</f>
        <v>Schans</v>
      </c>
      <c r="C58" s="11"/>
      <c r="D58" s="49" t="str">
        <f>IF(Glasbewassing!$C58&gt;0,VLOOKUP(Glasbewassing!$C58,$A$8:$B$22,2,FALSE),"Hier vult u de inzet van eventuele hoogwerkers in")</f>
        <v>Hier vult u de inzet van eventuele hoogwerkers in</v>
      </c>
      <c r="E58" s="32"/>
      <c r="F58" s="32"/>
      <c r="G58" s="63">
        <f>IF(C58&gt;0,VLOOKUP(OverzichtGlas[[#This Row],[Code taak]],InvulGlas[],3,0)*E58*F58,0)</f>
        <v>0</v>
      </c>
      <c r="H58" s="65"/>
    </row>
    <row r="59" spans="1:8" ht="15" customHeight="1">
      <c r="A59" s="53">
        <v>6</v>
      </c>
      <c r="B59" s="46" t="str">
        <f>VLOOKUP(OverzichtGlas[[#This Row],[Code Locatie]],Locaties[#All],2,FALSE)</f>
        <v>Schans</v>
      </c>
      <c r="C59" s="11"/>
      <c r="D59" s="49" t="str">
        <f>IF(Glasbewassing!$C59&gt;0,VLOOKUP(Glasbewassing!$C59,$A$8:$B$22,2,FALSE),"Hier vult u de inzet van eventuele hoogwerkers in")</f>
        <v>Hier vult u de inzet van eventuele hoogwerkers in</v>
      </c>
      <c r="E59" s="32"/>
      <c r="F59" s="32"/>
      <c r="G59" s="63">
        <f>IF(C59&gt;0,VLOOKUP(OverzichtGlas[[#This Row],[Code taak]],InvulGlas[],3,0)*E59*F59,0)</f>
        <v>0</v>
      </c>
      <c r="H59" s="65"/>
    </row>
    <row r="60" spans="1:8" ht="15" customHeight="1">
      <c r="A60" s="53">
        <v>7</v>
      </c>
      <c r="B60" s="46" t="str">
        <f>VLOOKUP(OverzichtGlas[[#This Row],[Code Locatie]],Locaties[#All],2,FALSE)</f>
        <v>Calvijn</v>
      </c>
      <c r="C60" s="53">
        <v>1</v>
      </c>
      <c r="D60" s="49" t="str">
        <f>IF(Glasbewassing!$C60&gt;0,VLOOKUP(Glasbewassing!$C60,$A$8:$B$22,2,FALSE),"Hier vult u de inzet van eventuele hoogwerkers in")</f>
        <v>Gevelglas binnenzijde</v>
      </c>
      <c r="E60" s="62">
        <v>542.29999999999995</v>
      </c>
      <c r="F60" s="62">
        <v>2</v>
      </c>
      <c r="G60" s="63">
        <f>IF(C60&gt;0,VLOOKUP(OverzichtGlas[[#This Row],[Code taak]],InvulGlas[],3,0)*E60*F60,0)</f>
        <v>0</v>
      </c>
      <c r="H60" s="65"/>
    </row>
    <row r="61" spans="1:8" ht="15" customHeight="1">
      <c r="A61" s="53">
        <v>7</v>
      </c>
      <c r="B61" s="46" t="str">
        <f>VLOOKUP(OverzichtGlas[[#This Row],[Code Locatie]],Locaties[#All],2,FALSE)</f>
        <v>Calvijn</v>
      </c>
      <c r="C61" s="53">
        <v>2</v>
      </c>
      <c r="D61" s="49" t="str">
        <f>IF(Glasbewassing!$C61&gt;0,VLOOKUP(Glasbewassing!$C61,$A$8:$B$22,2,FALSE),"Hier vult u de inzet van eventuele hoogwerkers in")</f>
        <v>Gevelglas buitenzijde</v>
      </c>
      <c r="E61" s="62">
        <v>542.29999999999995</v>
      </c>
      <c r="F61" s="62">
        <v>2</v>
      </c>
      <c r="G61" s="63">
        <f>IF(C61&gt;0,VLOOKUP(OverzichtGlas[[#This Row],[Code taak]],InvulGlas[],3,0)*E61*F61,0)</f>
        <v>0</v>
      </c>
      <c r="H61" s="65"/>
    </row>
    <row r="62" spans="1:8" ht="15" customHeight="1">
      <c r="A62" s="53">
        <v>7</v>
      </c>
      <c r="B62" s="46" t="str">
        <f>VLOOKUP(OverzichtGlas[[#This Row],[Code Locatie]],Locaties[#All],2,FALSE)</f>
        <v>Calvijn</v>
      </c>
      <c r="C62" s="53">
        <v>3</v>
      </c>
      <c r="D62" s="49" t="str">
        <f>IF(Glasbewassing!$C62&gt;0,VLOOKUP(Glasbewassing!$C62,$A$8:$B$22,2,FALSE),"Hier vult u de inzet van eventuele hoogwerkers in")</f>
        <v>Separatieglas (enkel gemeten, dubbel te wassen)</v>
      </c>
      <c r="E62" s="62">
        <v>223.5</v>
      </c>
      <c r="F62" s="62">
        <v>1</v>
      </c>
      <c r="G62" s="63">
        <f>IF(C62&gt;0,VLOOKUP(OverzichtGlas[[#This Row],[Code taak]],InvulGlas[],3,0)*E62*F62,0)</f>
        <v>0</v>
      </c>
      <c r="H62" s="65"/>
    </row>
    <row r="63" spans="1:8" ht="15" customHeight="1">
      <c r="A63" s="53">
        <v>7</v>
      </c>
      <c r="B63" s="46" t="str">
        <f>VLOOKUP(OverzichtGlas[[#This Row],[Code Locatie]],Locaties[#All],2,FALSE)</f>
        <v>Calvijn</v>
      </c>
      <c r="C63" s="11"/>
      <c r="D63" s="49" t="str">
        <f>IF(Glasbewassing!$C63&gt;0,VLOOKUP(Glasbewassing!$C63,$A$8:$B$22,2,FALSE),"Hier vult u de inzet van eventuele hoogwerkers in")</f>
        <v>Hier vult u de inzet van eventuele hoogwerkers in</v>
      </c>
      <c r="E63" s="32"/>
      <c r="F63" s="32"/>
      <c r="G63" s="63">
        <f>IF(C63&gt;0,VLOOKUP(OverzichtGlas[[#This Row],[Code taak]],InvulGlas[],3,0)*E63*F63,0)</f>
        <v>0</v>
      </c>
      <c r="H63" s="65"/>
    </row>
    <row r="64" spans="1:8" ht="15" customHeight="1">
      <c r="A64" s="53">
        <v>7</v>
      </c>
      <c r="B64" s="46" t="str">
        <f>VLOOKUP(OverzichtGlas[[#This Row],[Code Locatie]],Locaties[#All],2,FALSE)</f>
        <v>Calvijn</v>
      </c>
      <c r="C64" s="11"/>
      <c r="D64" s="49" t="str">
        <f>IF(Glasbewassing!$C64&gt;0,VLOOKUP(Glasbewassing!$C64,$A$8:$B$22,2,FALSE),"Hier vult u de inzet van eventuele hoogwerkers in")</f>
        <v>Hier vult u de inzet van eventuele hoogwerkers in</v>
      </c>
      <c r="E64" s="32"/>
      <c r="F64" s="32"/>
      <c r="G64" s="63">
        <f>IF(C64&gt;0,VLOOKUP(OverzichtGlas[[#This Row],[Code taak]],InvulGlas[],3,0)*E64*F64,0)</f>
        <v>0</v>
      </c>
      <c r="H64" s="65"/>
    </row>
    <row r="65" spans="1:8" ht="15" customHeight="1">
      <c r="A65" s="53">
        <v>8</v>
      </c>
      <c r="B65" s="46" t="str">
        <f>VLOOKUP(OverzichtGlas[[#This Row],[Code Locatie]],Locaties[#All],2,FALSE)</f>
        <v>Het Heerenlanden</v>
      </c>
      <c r="C65" s="53">
        <v>1</v>
      </c>
      <c r="D65" s="49" t="str">
        <f>IF(Glasbewassing!$C65&gt;0,VLOOKUP(Glasbewassing!$C65,$A$8:$B$22,2,FALSE),"Hier vult u de inzet van eventuele hoogwerkers in")</f>
        <v>Gevelglas binnenzijde</v>
      </c>
      <c r="E65" s="62">
        <v>1140.9000000000001</v>
      </c>
      <c r="F65" s="62">
        <v>2</v>
      </c>
      <c r="G65" s="63">
        <f>IF(C65&gt;0,VLOOKUP(OverzichtGlas[[#This Row],[Code taak]],InvulGlas[],3,0)*E65*F65,0)</f>
        <v>0</v>
      </c>
      <c r="H65" s="65"/>
    </row>
    <row r="66" spans="1:8" ht="15" customHeight="1">
      <c r="A66" s="53">
        <v>8</v>
      </c>
      <c r="B66" s="46" t="str">
        <f>VLOOKUP(OverzichtGlas[[#This Row],[Code Locatie]],Locaties[#All],2,FALSE)</f>
        <v>Het Heerenlanden</v>
      </c>
      <c r="C66" s="53">
        <v>2</v>
      </c>
      <c r="D66" s="49" t="str">
        <f>IF(Glasbewassing!$C66&gt;0,VLOOKUP(Glasbewassing!$C66,$A$8:$B$22,2,FALSE),"Hier vult u de inzet van eventuele hoogwerkers in")</f>
        <v>Gevelglas buitenzijde</v>
      </c>
      <c r="E66" s="62">
        <v>1140.9000000000001</v>
      </c>
      <c r="F66" s="62">
        <v>2</v>
      </c>
      <c r="G66" s="63">
        <f>IF(C66&gt;0,VLOOKUP(OverzichtGlas[[#This Row],[Code taak]],InvulGlas[],3,0)*E66*F66,0)</f>
        <v>0</v>
      </c>
      <c r="H66" s="65"/>
    </row>
    <row r="67" spans="1:8" ht="15" customHeight="1">
      <c r="A67" s="53">
        <v>8</v>
      </c>
      <c r="B67" s="46" t="str">
        <f>VLOOKUP(OverzichtGlas[[#This Row],[Code Locatie]],Locaties[#All],2,FALSE)</f>
        <v>Het Heerenlanden</v>
      </c>
      <c r="C67" s="53">
        <v>3</v>
      </c>
      <c r="D67" s="49" t="str">
        <f>IF(Glasbewassing!$C67&gt;0,VLOOKUP(Glasbewassing!$C67,$A$8:$B$22,2,FALSE),"Hier vult u de inzet van eventuele hoogwerkers in")</f>
        <v>Separatieglas (enkel gemeten, dubbel te wassen)</v>
      </c>
      <c r="E67" s="62">
        <v>265.60000000000002</v>
      </c>
      <c r="F67" s="62">
        <v>1</v>
      </c>
      <c r="G67" s="63">
        <f>IF(C67&gt;0,VLOOKUP(OverzichtGlas[[#This Row],[Code taak]],InvulGlas[],3,0)*E67*F67,0)</f>
        <v>0</v>
      </c>
      <c r="H67" s="65"/>
    </row>
    <row r="68" spans="1:8" ht="15" customHeight="1">
      <c r="A68" s="53">
        <v>8</v>
      </c>
      <c r="B68" s="46" t="str">
        <f>VLOOKUP(OverzichtGlas[[#This Row],[Code Locatie]],Locaties[#All],2,FALSE)</f>
        <v>Het Heerenlanden</v>
      </c>
      <c r="C68" s="11"/>
      <c r="D68" s="49" t="str">
        <f>IF(Glasbewassing!$C68&gt;0,VLOOKUP(Glasbewassing!$C68,$A$8:$B$22,2,FALSE),"Hier vult u de inzet van eventuele hoogwerkers in")</f>
        <v>Hier vult u de inzet van eventuele hoogwerkers in</v>
      </c>
      <c r="E68" s="32"/>
      <c r="F68" s="32"/>
      <c r="G68" s="63">
        <f>IF(C68&gt;0,VLOOKUP(OverzichtGlas[[#This Row],[Code taak]],InvulGlas[],3,0)*E68*F68,0)</f>
        <v>0</v>
      </c>
      <c r="H68" s="65"/>
    </row>
    <row r="69" spans="1:8" ht="15" customHeight="1">
      <c r="A69" s="53">
        <v>8</v>
      </c>
      <c r="B69" s="46" t="str">
        <f>VLOOKUP(OverzichtGlas[[#This Row],[Code Locatie]],Locaties[#All],2,FALSE)</f>
        <v>Het Heerenlanden</v>
      </c>
      <c r="C69" s="11"/>
      <c r="D69" s="49" t="str">
        <f>IF(Glasbewassing!$C69&gt;0,VLOOKUP(Glasbewassing!$C69,$A$8:$B$22,2,FALSE),"Hier vult u de inzet van eventuele hoogwerkers in")</f>
        <v>Hier vult u de inzet van eventuele hoogwerkers in</v>
      </c>
      <c r="E69" s="32"/>
      <c r="F69" s="32"/>
      <c r="G69" s="63">
        <f>IF(C69&gt;0,VLOOKUP(OverzichtGlas[[#This Row],[Code taak]],InvulGlas[],3,0)*E69*F69,0)</f>
        <v>0</v>
      </c>
      <c r="H69" s="65"/>
    </row>
    <row r="70" spans="1:8" ht="15" customHeight="1">
      <c r="A70" s="53">
        <v>9</v>
      </c>
      <c r="B70" s="46" t="str">
        <f>VLOOKUP(OverzichtGlas[[#This Row],[Code Locatie]],Locaties[#All],2,FALSE)</f>
        <v>De Joost</v>
      </c>
      <c r="C70" s="53">
        <v>1</v>
      </c>
      <c r="D70" s="49" t="str">
        <f>IF(Glasbewassing!$C70&gt;0,VLOOKUP(Glasbewassing!$C70,$A$8:$B$22,2,FALSE),"Hier vult u de inzet van eventuele hoogwerkers in")</f>
        <v>Gevelglas binnenzijde</v>
      </c>
      <c r="E70" s="62">
        <v>479.86</v>
      </c>
      <c r="F70" s="62">
        <v>2</v>
      </c>
      <c r="G70" s="63">
        <f>IF(C70&gt;0,VLOOKUP(OverzichtGlas[[#This Row],[Code taak]],InvulGlas[],3,0)*E70*F70,0)</f>
        <v>0</v>
      </c>
      <c r="H70" s="65"/>
    </row>
    <row r="71" spans="1:8" ht="15" customHeight="1">
      <c r="A71" s="53">
        <v>9</v>
      </c>
      <c r="B71" s="46" t="str">
        <f>VLOOKUP(OverzichtGlas[[#This Row],[Code Locatie]],Locaties[#All],2,FALSE)</f>
        <v>De Joost</v>
      </c>
      <c r="C71" s="53">
        <v>2</v>
      </c>
      <c r="D71" s="49" t="str">
        <f>IF(Glasbewassing!$C71&gt;0,VLOOKUP(Glasbewassing!$C71,$A$8:$B$22,2,FALSE),"Hier vult u de inzet van eventuele hoogwerkers in")</f>
        <v>Gevelglas buitenzijde</v>
      </c>
      <c r="E71" s="62">
        <v>479.86</v>
      </c>
      <c r="F71" s="62">
        <v>2</v>
      </c>
      <c r="G71" s="63">
        <f>IF(C71&gt;0,VLOOKUP(OverzichtGlas[[#This Row],[Code taak]],InvulGlas[],3,0)*E71*F71,0)</f>
        <v>0</v>
      </c>
      <c r="H71" s="65"/>
    </row>
    <row r="72" spans="1:8" ht="15" customHeight="1">
      <c r="A72" s="53">
        <v>9</v>
      </c>
      <c r="B72" s="46" t="str">
        <f>VLOOKUP(OverzichtGlas[[#This Row],[Code Locatie]],Locaties[#All],2,FALSE)</f>
        <v>De Joost</v>
      </c>
      <c r="C72" s="53">
        <v>3</v>
      </c>
      <c r="D72" s="49" t="str">
        <f>IF(Glasbewassing!$C72&gt;0,VLOOKUP(Glasbewassing!$C72,$A$8:$B$22,2,FALSE),"Hier vult u de inzet van eventuele hoogwerkers in")</f>
        <v>Separatieglas (enkel gemeten, dubbel te wassen)</v>
      </c>
      <c r="E72" s="62">
        <v>93.3</v>
      </c>
      <c r="F72" s="62">
        <v>1</v>
      </c>
      <c r="G72" s="63">
        <f>IF(C72&gt;0,VLOOKUP(OverzichtGlas[[#This Row],[Code taak]],InvulGlas[],3,0)*E72*F72,0)</f>
        <v>0</v>
      </c>
      <c r="H72" s="65"/>
    </row>
    <row r="73" spans="1:8" ht="15" customHeight="1">
      <c r="A73" s="53">
        <v>9</v>
      </c>
      <c r="B73" s="46" t="str">
        <f>VLOOKUP(OverzichtGlas[[#This Row],[Code Locatie]],Locaties[#All],2,FALSE)</f>
        <v>De Joost</v>
      </c>
      <c r="C73" s="11"/>
      <c r="D73" s="49" t="str">
        <f>IF(Glasbewassing!$C73&gt;0,VLOOKUP(Glasbewassing!$C73,$A$8:$B$22,2,FALSE),"Hier vult u de inzet van eventuele hoogwerkers in")</f>
        <v>Hier vult u de inzet van eventuele hoogwerkers in</v>
      </c>
      <c r="E73" s="32"/>
      <c r="F73" s="32"/>
      <c r="G73" s="63">
        <f>IF(C73&gt;0,VLOOKUP(OverzichtGlas[[#This Row],[Code taak]],InvulGlas[],3,0)*E73*F73,0)</f>
        <v>0</v>
      </c>
      <c r="H73" s="65"/>
    </row>
    <row r="74" spans="1:8" ht="15" customHeight="1">
      <c r="A74" s="53">
        <v>9</v>
      </c>
      <c r="B74" s="46" t="str">
        <f>VLOOKUP(OverzichtGlas[[#This Row],[Code Locatie]],Locaties[#All],2,FALSE)</f>
        <v>De Joost</v>
      </c>
      <c r="C74" s="11"/>
      <c r="D74" s="49" t="str">
        <f>IF(Glasbewassing!$C74&gt;0,VLOOKUP(Glasbewassing!$C74,$A$8:$B$22,2,FALSE),"Hier vult u de inzet van eventuele hoogwerkers in")</f>
        <v>Hier vult u de inzet van eventuele hoogwerkers in</v>
      </c>
      <c r="E74" s="32"/>
      <c r="F74" s="32"/>
      <c r="G74" s="63">
        <f>IF(C74&gt;0,VLOOKUP(OverzichtGlas[[#This Row],[Code taak]],InvulGlas[],3,0)*E74*F74,0)</f>
        <v>0</v>
      </c>
      <c r="H74" s="65"/>
    </row>
    <row r="75" spans="1:8" ht="15" customHeight="1">
      <c r="A75" s="66" t="s">
        <v>0</v>
      </c>
      <c r="B75" s="67"/>
      <c r="C75" s="66"/>
      <c r="D75" s="68"/>
      <c r="E75" s="66"/>
      <c r="F75" s="66"/>
      <c r="G75" s="69">
        <f>SUBTOTAL(109,OverzichtGlas[Kosten/jaar excl. BTW])</f>
        <v>0</v>
      </c>
      <c r="H75" s="67"/>
    </row>
    <row r="76" spans="1:8" ht="15" customHeight="1">
      <c r="C76" s="2"/>
      <c r="D76" s="70"/>
    </row>
    <row r="77" spans="1:8" ht="15" customHeight="1">
      <c r="C77" s="2"/>
      <c r="D77" s="3"/>
    </row>
    <row r="78" spans="1:8" ht="15" customHeight="1">
      <c r="C78" s="2"/>
      <c r="D78" s="3"/>
    </row>
    <row r="79" spans="1:8" ht="15" customHeight="1">
      <c r="C79" s="2"/>
      <c r="D79" s="3"/>
    </row>
    <row r="80" spans="1:8" ht="15" customHeight="1">
      <c r="C80" s="2"/>
      <c r="D80" s="3"/>
    </row>
    <row r="81" spans="3:4" ht="15" customHeight="1">
      <c r="C81" s="2"/>
      <c r="D81" s="3"/>
    </row>
    <row r="82" spans="3:4" ht="15" customHeight="1">
      <c r="C82" s="2"/>
      <c r="D82" s="3"/>
    </row>
    <row r="83" spans="3:4" ht="15" customHeight="1">
      <c r="C83" s="2"/>
      <c r="D83" s="3"/>
    </row>
    <row r="84" spans="3:4" ht="15" customHeight="1">
      <c r="C84" s="2"/>
      <c r="D84" s="3"/>
    </row>
    <row r="85" spans="3:4" ht="15" customHeight="1">
      <c r="C85" s="2"/>
      <c r="D85" s="3"/>
    </row>
    <row r="86" spans="3:4" ht="15" customHeight="1">
      <c r="C86" s="2"/>
      <c r="D86" s="3"/>
    </row>
    <row r="87" spans="3:4" ht="15" customHeight="1">
      <c r="C87" s="2"/>
      <c r="D87" s="3"/>
    </row>
    <row r="88" spans="3:4" ht="15" customHeight="1">
      <c r="C88" s="2"/>
      <c r="D88" s="3"/>
    </row>
    <row r="89" spans="3:4" ht="15" customHeight="1">
      <c r="C89" s="2"/>
      <c r="D89" s="3"/>
    </row>
    <row r="90" spans="3:4" ht="15" customHeight="1">
      <c r="C90" s="2"/>
      <c r="D90" s="3"/>
    </row>
    <row r="91" spans="3:4" ht="15" customHeight="1">
      <c r="C91" s="2"/>
      <c r="D91" s="3"/>
    </row>
    <row r="92" spans="3:4" ht="15" customHeight="1">
      <c r="C92" s="2"/>
      <c r="D92" s="3"/>
    </row>
    <row r="93" spans="3:4" ht="15" customHeight="1">
      <c r="C93" s="2"/>
      <c r="D93" s="3"/>
    </row>
    <row r="94" spans="3:4" ht="15" customHeight="1">
      <c r="C94" s="2"/>
      <c r="D94" s="3"/>
    </row>
    <row r="95" spans="3:4" ht="15" customHeight="1">
      <c r="C95" s="2"/>
      <c r="D95" s="3"/>
    </row>
    <row r="96" spans="3:4" ht="15" customHeight="1">
      <c r="C96" s="2"/>
      <c r="D96" s="3"/>
    </row>
    <row r="97" spans="3:4" ht="15" customHeight="1">
      <c r="C97" s="2"/>
      <c r="D97" s="3"/>
    </row>
    <row r="98" spans="3:4" ht="15" customHeight="1">
      <c r="C98" s="2"/>
      <c r="D98" s="3"/>
    </row>
    <row r="99" spans="3:4" ht="15" customHeight="1">
      <c r="C99" s="2"/>
      <c r="D99" s="3"/>
    </row>
    <row r="100" spans="3:4" ht="15" customHeight="1">
      <c r="C100" s="2"/>
      <c r="D100" s="3"/>
    </row>
    <row r="101" spans="3:4" ht="15" customHeight="1">
      <c r="C101" s="2"/>
      <c r="D101" s="3"/>
    </row>
    <row r="102" spans="3:4" ht="15" customHeight="1">
      <c r="C102" s="2"/>
      <c r="D102" s="3"/>
    </row>
    <row r="103" spans="3:4" ht="15" customHeight="1">
      <c r="C103" s="2"/>
      <c r="D103" s="3"/>
    </row>
    <row r="104" spans="3:4" ht="15" customHeight="1">
      <c r="C104" s="2"/>
      <c r="D104" s="3"/>
    </row>
    <row r="105" spans="3:4" ht="15" customHeight="1">
      <c r="C105" s="2"/>
      <c r="D105" s="3"/>
    </row>
    <row r="106" spans="3:4" ht="15" customHeight="1">
      <c r="C106" s="2"/>
      <c r="D106" s="3"/>
    </row>
    <row r="107" spans="3:4" ht="15" customHeight="1">
      <c r="C107" s="2"/>
      <c r="D107" s="3"/>
    </row>
    <row r="108" spans="3:4" ht="15" customHeight="1">
      <c r="C108" s="2"/>
      <c r="D108" s="3"/>
    </row>
    <row r="109" spans="3:4" ht="15" customHeight="1">
      <c r="C109" s="2"/>
      <c r="D109" s="3"/>
    </row>
    <row r="110" spans="3:4" ht="15" customHeight="1">
      <c r="C110" s="2"/>
      <c r="D110" s="3"/>
    </row>
    <row r="111" spans="3:4" ht="15" customHeight="1">
      <c r="C111" s="2"/>
      <c r="D111" s="3"/>
    </row>
    <row r="112" spans="3:4" ht="15" customHeight="1">
      <c r="C112" s="2"/>
      <c r="D112" s="3"/>
    </row>
    <row r="113" spans="3:4" ht="15" customHeight="1">
      <c r="C113" s="2"/>
      <c r="D113" s="3"/>
    </row>
    <row r="114" spans="3:4" ht="15" customHeight="1">
      <c r="C114" s="2"/>
      <c r="D114" s="3"/>
    </row>
    <row r="115" spans="3:4" ht="15" customHeight="1">
      <c r="C115" s="2"/>
      <c r="D115" s="3"/>
    </row>
    <row r="116" spans="3:4" ht="15" customHeight="1">
      <c r="C116" s="2"/>
      <c r="D116" s="3"/>
    </row>
    <row r="117" spans="3:4" ht="15" customHeight="1">
      <c r="C117" s="2"/>
      <c r="D117" s="3"/>
    </row>
    <row r="118" spans="3:4" ht="15" customHeight="1">
      <c r="C118" s="2"/>
      <c r="D118" s="3"/>
    </row>
    <row r="119" spans="3:4" ht="15" customHeight="1">
      <c r="C119" s="2"/>
      <c r="D119" s="3"/>
    </row>
    <row r="120" spans="3:4" ht="15" customHeight="1">
      <c r="C120" s="2"/>
      <c r="D120" s="3"/>
    </row>
    <row r="121" spans="3:4" ht="15" customHeight="1">
      <c r="C121" s="2"/>
      <c r="D121" s="3"/>
    </row>
    <row r="122" spans="3:4" ht="15" customHeight="1">
      <c r="C122" s="2"/>
      <c r="D122" s="3"/>
    </row>
    <row r="123" spans="3:4" ht="15" customHeight="1">
      <c r="C123" s="2"/>
      <c r="D123" s="3"/>
    </row>
  </sheetData>
  <sheetProtection algorithmName="SHA-512" hashValue="nmKVmoH2h2HpKN44BESihsc1H7KfFxiDT7i6fVUqpIHUHTnMAowzNiQ7/uQ6CjpDipN0WH+j/vJ3ySPRpYhH5w==" saltValue="dS91uDl+K3gV9UKfI046Ew==" spinCount="100000" sheet="1" selectLockedCells="1" autoFilter="0"/>
  <mergeCells count="2">
    <mergeCell ref="A2:G2"/>
    <mergeCell ref="A1:H1"/>
  </mergeCells>
  <phoneticPr fontId="14" type="noConversion"/>
  <pageMargins left="0.70866141732283472" right="0.70866141732283472" top="0.35433070866141736" bottom="0.47244094488188981" header="0.31496062992125984" footer="0.31496062992125984"/>
  <pageSetup paperSize="9" scale="48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1">
    <tabColor theme="0" tint="-0.14999847407452621"/>
    <pageSetUpPr fitToPage="1"/>
  </sheetPr>
  <dimension ref="A1:E26"/>
  <sheetViews>
    <sheetView showGridLines="0" tabSelected="1" view="pageBreakPreview" zoomScaleNormal="100" zoomScaleSheetLayoutView="100" workbookViewId="0">
      <selection activeCell="B21" sqref="B21:C21"/>
    </sheetView>
  </sheetViews>
  <sheetFormatPr defaultColWidth="9.109375" defaultRowHeight="18.75" customHeight="1"/>
  <cols>
    <col min="1" max="1" width="21.88671875" style="7" customWidth="1"/>
    <col min="2" max="2" width="34.44140625" style="6" customWidth="1"/>
    <col min="3" max="3" width="25.88671875" style="7" customWidth="1"/>
    <col min="4" max="4" width="24.33203125" style="7" customWidth="1"/>
    <col min="5" max="5" width="36.44140625" style="7" customWidth="1"/>
    <col min="6" max="8" width="15.88671875" style="7" customWidth="1"/>
    <col min="9" max="16384" width="9.109375" style="7"/>
  </cols>
  <sheetData>
    <row r="1" spans="1:5" s="1" customFormat="1" ht="25.5" customHeight="1">
      <c r="A1" s="41" t="s">
        <v>22</v>
      </c>
      <c r="B1" s="41"/>
      <c r="C1" s="41"/>
      <c r="D1" s="41"/>
      <c r="E1" s="41"/>
    </row>
    <row r="2" spans="1:5" s="1" customFormat="1" ht="16.5" customHeight="1">
      <c r="A2" s="71" t="s">
        <v>21</v>
      </c>
      <c r="B2" s="72"/>
      <c r="C2" s="72"/>
      <c r="D2" s="72"/>
      <c r="E2" s="72"/>
    </row>
    <row r="3" spans="1:5" s="3" customFormat="1" ht="15" customHeight="1">
      <c r="A3" s="46"/>
      <c r="B3" s="45"/>
      <c r="C3" s="46"/>
      <c r="D3" s="46"/>
      <c r="E3" s="46"/>
    </row>
    <row r="4" spans="1:5" ht="18.75" customHeight="1">
      <c r="A4" s="73"/>
      <c r="B4" s="74"/>
      <c r="C4" s="74"/>
      <c r="D4" s="74"/>
      <c r="E4" s="74"/>
    </row>
    <row r="5" spans="1:5" ht="18.75" customHeight="1">
      <c r="A5" s="75" t="s">
        <v>15</v>
      </c>
      <c r="B5" s="76"/>
      <c r="C5" s="76"/>
      <c r="D5" s="76"/>
      <c r="E5" s="76"/>
    </row>
    <row r="6" spans="1:5" ht="43.5" customHeight="1">
      <c r="A6" s="77" t="s">
        <v>19</v>
      </c>
      <c r="B6" s="78" t="s">
        <v>23</v>
      </c>
      <c r="C6" s="79" t="s">
        <v>62</v>
      </c>
      <c r="D6" s="80"/>
      <c r="E6" s="74"/>
    </row>
    <row r="7" spans="1:5" ht="18.75" customHeight="1">
      <c r="A7" s="81">
        <f>ROW() - ROW(Totalisatie[[#Headers],[Code Locatie]])</f>
        <v>1</v>
      </c>
      <c r="B7" s="82" t="str">
        <f>VLOOKUP(Totalisatie[[#This Row],[Code Locatie]],Locaties[#All],2,FALSE)</f>
        <v>'t Bureau van Oranje</v>
      </c>
      <c r="C7" s="83">
        <f ca="1">SUMIF(OverzichtGlas[Code Locatie] :OverzichtGlas[Kosten/jaar excl. BTW],Totalisatie[[#This Row],[Code Locatie]],OverzichtGlas[Kosten/jaar excl. BTW])</f>
        <v>0</v>
      </c>
      <c r="D7" s="74"/>
      <c r="E7" s="74"/>
    </row>
    <row r="8" spans="1:5" ht="18.75" customHeight="1">
      <c r="A8" s="81">
        <f>ROW() - ROW(Totalisatie[[#Headers],[Code Locatie]])</f>
        <v>2</v>
      </c>
      <c r="B8" s="82" t="str">
        <f>VLOOKUP(Totalisatie[[#This Row],[Code Locatie]],Locaties[#All],2,FALSE)</f>
        <v>Gilde Vakcollege</v>
      </c>
      <c r="C8" s="83">
        <f ca="1">SUMIF(OverzichtGlas[Code Locatie] :OverzichtGlas[Kosten/jaar excl. BTW],Totalisatie[[#This Row],[Code Locatie]],OverzichtGlas[Kosten/jaar excl. BTW])</f>
        <v>0</v>
      </c>
      <c r="D8" s="74"/>
      <c r="E8" s="74"/>
    </row>
    <row r="9" spans="1:5" ht="18.75" customHeight="1">
      <c r="A9" s="81">
        <f>ROW() - ROW(Totalisatie[[#Headers],[Code Locatie]])</f>
        <v>3</v>
      </c>
      <c r="B9" s="82" t="str">
        <f>VLOOKUP(Totalisatie[[#This Row],[Code Locatie]],Locaties[#All],2,FALSE)</f>
        <v xml:space="preserve">Lyceum Oudehoven </v>
      </c>
      <c r="C9" s="83">
        <f ca="1">SUMIF(OverzichtGlas[Code Locatie] :OverzichtGlas[Kosten/jaar excl. BTW],Totalisatie[[#This Row],[Code Locatie]],OverzichtGlas[Kosten/jaar excl. BTW])</f>
        <v>0</v>
      </c>
      <c r="D9" s="74"/>
      <c r="E9" s="74"/>
    </row>
    <row r="10" spans="1:5" ht="18.75" customHeight="1">
      <c r="A10" s="81">
        <f>ROW() - ROW(Totalisatie[[#Headers],[Code Locatie]])</f>
        <v>4</v>
      </c>
      <c r="B10" s="82" t="str">
        <f>VLOOKUP(Totalisatie[[#This Row],[Code Locatie]],Locaties[#All],2,FALSE)</f>
        <v>Uilenhof</v>
      </c>
      <c r="C10" s="83">
        <f ca="1">SUMIF(OverzichtGlas[Code Locatie] :OverzichtGlas[Kosten/jaar excl. BTW],Totalisatie[[#This Row],[Code Locatie]],OverzichtGlas[Kosten/jaar excl. BTW])</f>
        <v>0</v>
      </c>
      <c r="D10" s="74"/>
      <c r="E10" s="74"/>
    </row>
    <row r="11" spans="1:5" ht="18.75" customHeight="1">
      <c r="A11" s="81">
        <f>ROW() - ROW(Totalisatie[[#Headers],[Code Locatie]])</f>
        <v>5</v>
      </c>
      <c r="B11" s="82" t="str">
        <f>VLOOKUP(Totalisatie[[#This Row],[Code Locatie]],Locaties[#All],2,FALSE)</f>
        <v>De Windroos</v>
      </c>
      <c r="C11" s="83">
        <f ca="1">SUMIF(OverzichtGlas[Code Locatie] :OverzichtGlas[Kosten/jaar excl. BTW],Totalisatie[[#This Row],[Code Locatie]],OverzichtGlas[Kosten/jaar excl. BTW])</f>
        <v>0</v>
      </c>
      <c r="D11" s="74"/>
      <c r="E11" s="74"/>
    </row>
    <row r="12" spans="1:5" ht="18.75" customHeight="1">
      <c r="A12" s="81">
        <f>ROW() - ROW(Totalisatie[[#Headers],[Code Locatie]])</f>
        <v>6</v>
      </c>
      <c r="B12" s="82" t="str">
        <f>VLOOKUP(Totalisatie[[#This Row],[Code Locatie]],Locaties[#All],2,FALSE)</f>
        <v>Schans</v>
      </c>
      <c r="C12" s="83">
        <f ca="1">SUMIF(OverzichtGlas[Code Locatie] :OverzichtGlas[Kosten/jaar excl. BTW],Totalisatie[[#This Row],[Code Locatie]],OverzichtGlas[Kosten/jaar excl. BTW])</f>
        <v>0</v>
      </c>
      <c r="D12" s="74"/>
      <c r="E12" s="74"/>
    </row>
    <row r="13" spans="1:5" ht="18.75" customHeight="1">
      <c r="A13" s="81">
        <f>ROW() - ROW(Totalisatie[[#Headers],[Code Locatie]])</f>
        <v>7</v>
      </c>
      <c r="B13" s="82" t="str">
        <f>VLOOKUP(Totalisatie[[#This Row],[Code Locatie]],Locaties[#All],2,FALSE)</f>
        <v>Calvijn</v>
      </c>
      <c r="C13" s="83">
        <f ca="1">SUMIF(OverzichtGlas[Code Locatie] :OverzichtGlas[Kosten/jaar excl. BTW],Totalisatie[[#This Row],[Code Locatie]],OverzichtGlas[Kosten/jaar excl. BTW])</f>
        <v>0</v>
      </c>
      <c r="D13" s="74"/>
      <c r="E13" s="74"/>
    </row>
    <row r="14" spans="1:5" ht="18.75" customHeight="1">
      <c r="A14" s="81">
        <f>ROW() - ROW(Totalisatie[[#Headers],[Code Locatie]])</f>
        <v>8</v>
      </c>
      <c r="B14" s="82" t="str">
        <f>VLOOKUP(Totalisatie[[#This Row],[Code Locatie]],Locaties[#All],2,FALSE)</f>
        <v>Het Heerenlanden</v>
      </c>
      <c r="C14" s="83">
        <f ca="1">SUMIF(OverzichtGlas[Code Locatie] :OverzichtGlas[Kosten/jaar excl. BTW],Totalisatie[[#This Row],[Code Locatie]],OverzichtGlas[Kosten/jaar excl. BTW])</f>
        <v>0</v>
      </c>
      <c r="D14" s="74"/>
      <c r="E14" s="74"/>
    </row>
    <row r="15" spans="1:5" ht="18.75" customHeight="1">
      <c r="A15" s="81">
        <f>ROW() - ROW(Totalisatie[[#Headers],[Code Locatie]])</f>
        <v>9</v>
      </c>
      <c r="B15" s="82" t="str">
        <f>VLOOKUP(Totalisatie[[#This Row],[Code Locatie]],Locaties[#All],2,FALSE)</f>
        <v>De Joost</v>
      </c>
      <c r="C15" s="83">
        <f ca="1">SUMIF(OverzichtGlas[Code Locatie] :OverzichtGlas[Kosten/jaar excl. BTW],Totalisatie[[#This Row],[Code Locatie]],OverzichtGlas[Kosten/jaar excl. BTW])</f>
        <v>0</v>
      </c>
      <c r="D15" s="74"/>
      <c r="E15" s="74"/>
    </row>
    <row r="16" spans="1:5" ht="18.75" customHeight="1">
      <c r="A16" s="84"/>
      <c r="B16" s="85" t="s">
        <v>0</v>
      </c>
      <c r="C16" s="86">
        <f ca="1">SUBTOTAL(109,Totalisatie[Glasbewassing / Gevelreiniging
Kosten / jaar excl. BTW])</f>
        <v>0</v>
      </c>
      <c r="D16" s="74"/>
      <c r="E16" s="74"/>
    </row>
    <row r="17" spans="1:5" ht="18.75" customHeight="1">
      <c r="A17" s="73"/>
      <c r="B17" s="74"/>
      <c r="C17" s="74"/>
      <c r="D17" s="87"/>
      <c r="E17" s="74"/>
    </row>
    <row r="18" spans="1:5" ht="37.5" customHeight="1">
      <c r="A18" s="75" t="s">
        <v>24</v>
      </c>
      <c r="B18" s="74"/>
      <c r="C18" s="74"/>
      <c r="D18" s="74"/>
      <c r="E18" s="74"/>
    </row>
    <row r="19" spans="1:5" ht="18.75" customHeight="1">
      <c r="A19" s="88" t="s">
        <v>31</v>
      </c>
      <c r="B19" s="39"/>
      <c r="C19" s="40"/>
      <c r="D19" s="74"/>
      <c r="E19" s="74"/>
    </row>
    <row r="20" spans="1:5" ht="18.75" customHeight="1">
      <c r="A20" s="74"/>
      <c r="B20" s="73"/>
      <c r="C20" s="74"/>
      <c r="D20" s="74"/>
      <c r="E20" s="74"/>
    </row>
    <row r="21" spans="1:5" ht="18.75" customHeight="1">
      <c r="A21" s="89" t="s">
        <v>3</v>
      </c>
      <c r="B21" s="39"/>
      <c r="C21" s="40"/>
      <c r="D21" s="89" t="s">
        <v>3</v>
      </c>
      <c r="E21" s="13"/>
    </row>
    <row r="22" spans="1:5" ht="18.75" customHeight="1">
      <c r="A22" s="90" t="s">
        <v>25</v>
      </c>
      <c r="B22" s="35"/>
      <c r="C22" s="36"/>
      <c r="D22" s="90" t="s">
        <v>25</v>
      </c>
      <c r="E22" s="14"/>
    </row>
    <row r="23" spans="1:5" ht="18.75" customHeight="1">
      <c r="A23" s="89" t="s">
        <v>26</v>
      </c>
      <c r="B23" s="37"/>
      <c r="C23" s="38"/>
      <c r="D23" s="89" t="s">
        <v>26</v>
      </c>
      <c r="E23" s="15"/>
    </row>
    <row r="24" spans="1:5" ht="37.5" customHeight="1">
      <c r="A24" s="90" t="s">
        <v>27</v>
      </c>
      <c r="B24" s="35"/>
      <c r="C24" s="36"/>
      <c r="D24" s="90" t="s">
        <v>27</v>
      </c>
      <c r="E24" s="16"/>
    </row>
    <row r="25" spans="1:5" ht="18.75" customHeight="1">
      <c r="A25" s="89" t="s">
        <v>59</v>
      </c>
      <c r="B25" s="91"/>
      <c r="C25" s="92"/>
      <c r="D25" s="93"/>
      <c r="E25" s="94"/>
    </row>
    <row r="26" spans="1:5" ht="18.75" customHeight="1">
      <c r="A26" s="74"/>
      <c r="B26" s="73"/>
      <c r="C26" s="74"/>
      <c r="D26" s="74"/>
      <c r="E26" s="74"/>
    </row>
  </sheetData>
  <sheetProtection algorithmName="SHA-512" hashValue="8whZBhS40vOGkOlrM+zQ7A6ZsKMvV7eOxom4lTvk8Q3XjjtjTIpvAIiPk+bigqqEkPlKi7sUlqtvyIYgLm3vYA==" saltValue="4hVkgE/qllqN0/qRlQIN0w==" spinCount="100000" sheet="1" selectLockedCells="1" autoFilter="0"/>
  <mergeCells count="7">
    <mergeCell ref="B22:C22"/>
    <mergeCell ref="B23:C23"/>
    <mergeCell ref="B24:C24"/>
    <mergeCell ref="A1:E1"/>
    <mergeCell ref="A2:E2"/>
    <mergeCell ref="B21:C21"/>
    <mergeCell ref="B19:C19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&amp;L&amp;F&amp;C&amp;D&amp;R&amp;A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348bf984-8952-4686-a8f9-a3cb49f83d15</MigrationWiz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D6F77-A51D-4428-84C9-A93D5C7B4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E5B30-3BB2-453F-9984-013EB23C9183}">
  <ds:schemaRefs>
    <ds:schemaRef ds:uri="http://schemas.microsoft.com/office/2006/metadata/properties"/>
    <ds:schemaRef ds:uri="http://purl.org/dc/elements/1.1/"/>
    <ds:schemaRef ds:uri="e7fee12f-7364-4350-a58e-b9a3dabb10bc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7a1ba3-2415-40f8-897f-cbc9e8918319"/>
  </ds:schemaRefs>
</ds:datastoreItem>
</file>

<file path=customXml/itemProps3.xml><?xml version="1.0" encoding="utf-8"?>
<ds:datastoreItem xmlns:ds="http://schemas.openxmlformats.org/officeDocument/2006/customXml" ds:itemID="{73E13282-1E2D-4104-9115-B8ED34FE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Locaties</vt:lpstr>
      <vt:lpstr>Glasbewassing</vt:lpstr>
      <vt:lpstr>Totalisatie</vt:lpstr>
      <vt:lpstr>Glasbewassing!Afdrukbereik</vt:lpstr>
      <vt:lpstr>Locaties!Afdrukbereik</vt:lpstr>
      <vt:lpstr>Totalisatie!Afdrukbereik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Gemeente Raalte.xlsx</dc:title>
  <dc:creator>Mark Reichenfeld</dc:creator>
  <cp:lastModifiedBy>Nikki Wonnink | Inkada</cp:lastModifiedBy>
  <cp:lastPrinted>2020-05-04T12:06:29Z</cp:lastPrinted>
  <dcterms:created xsi:type="dcterms:W3CDTF">1999-03-23T11:24:21Z</dcterms:created>
  <dcterms:modified xsi:type="dcterms:W3CDTF">2026-03-30T14:50:15Z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22300</vt:r8>
  </property>
  <property fmtid="{D5CDD505-2E9C-101B-9397-08002B2CF9AE}" pid="4" name="MediaServiceImageTags">
    <vt:lpwstr/>
  </property>
</Properties>
</file>