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ustomProperty1.bin" ContentType="application/vnd.openxmlformats-officedocument.spreadsheetml.customProperty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Willem van Oranje Onderwijsgroep/Vloeronderhoud 2026/5. NvI/NvI 2/"/>
    </mc:Choice>
  </mc:AlternateContent>
  <xr:revisionPtr revIDLastSave="5537" documentId="8_{B720F3D8-E847-4F94-83F0-3CED317F4D25}" xr6:coauthVersionLast="47" xr6:coauthVersionMax="47" xr10:uidLastSave="{34B27B4A-CD5E-49AC-8097-9B1E469AA6DC}"/>
  <bookViews>
    <workbookView xWindow="-120" yWindow="-120" windowWidth="29040" windowHeight="15720" tabRatio="848" activeTab="2" xr2:uid="{00000000-000D-0000-FFFF-FFFF00000000}"/>
  </bookViews>
  <sheets>
    <sheet name="Locaties" sheetId="39" r:id="rId1"/>
    <sheet name="Prestatiefactoren" sheetId="11" r:id="rId2"/>
    <sheet name="Ruimtestaat" sheetId="13" r:id="rId3"/>
    <sheet name="Vloeronderhoud" sheetId="38" r:id="rId4"/>
    <sheet name="Totalisatie" sheetId="19" r:id="rId5"/>
  </sheets>
  <externalReferences>
    <externalReference r:id="rId6"/>
    <externalReference r:id="rId7"/>
  </externalReferences>
  <definedNames>
    <definedName name="_1F" localSheetId="3" hidden="1">[1]Psychiatrie!#REF!</definedName>
    <definedName name="_1F" hidden="1">[1]Psychiatrie!#REF!</definedName>
    <definedName name="_2_0_F" localSheetId="3" hidden="1">[1]Psychiatrie!#REF!</definedName>
    <definedName name="_2_0_F" hidden="1">[1]Psychiatrie!#REF!</definedName>
    <definedName name="_Dist_Bin" localSheetId="3" hidden="1">#REF!</definedName>
    <definedName name="_Dist_Bin" hidden="1">#REF!</definedName>
    <definedName name="_Dist_Values" localSheetId="3" hidden="1">#REF!</definedName>
    <definedName name="_Dist_Values" hidden="1">#REF!</definedName>
    <definedName name="_Fill" localSheetId="3" hidden="1">'[2]#REF'!#REF!</definedName>
    <definedName name="_Fill" hidden="1">'[2]#REF'!#REF!</definedName>
    <definedName name="_xlnm._FilterDatabase" localSheetId="4" hidden="1">Totalisatie!#REF!</definedName>
    <definedName name="_Key1" localSheetId="3" hidden="1">'[2]#REF'!#REF!</definedName>
    <definedName name="_Key1" hidden="1">'[2]#REF'!#REF!</definedName>
    <definedName name="_Order1" hidden="1">255</definedName>
    <definedName name="_Sort" localSheetId="3" hidden="1">#REF!</definedName>
    <definedName name="_Sort" hidden="1">#REF!</definedName>
    <definedName name="_Table1_In1" localSheetId="3" hidden="1">#REF!</definedName>
    <definedName name="_Table1_In1" hidden="1">#REF!</definedName>
    <definedName name="_Table1_Out" localSheetId="3" hidden="1">#REF!</definedName>
    <definedName name="_Table1_Out" hidden="1">#REF!</definedName>
    <definedName name="AccessDatabase" hidden="1">"C:\data\excel\BASISWP.mdb"</definedName>
    <definedName name="_xlnm.Print_Area" localSheetId="1">Prestatiefactoren!$A$1:$E$44</definedName>
    <definedName name="_xlnm.Print_Area" localSheetId="2">'Ruimtestaat'!$A$1:$N$848</definedName>
    <definedName name="_xlnm.Print_Area" localSheetId="4">Totalisatie!$A$1:$I$39</definedName>
    <definedName name="_xlnm.Print_Area" localSheetId="3">Vloeronderhoud!$A$1:$J$69</definedName>
    <definedName name="_xlnm.Print_Titles" localSheetId="2">'Ruimtestaat'!$2:$4</definedName>
    <definedName name="Glas" hidden="1">[1]Psychiatrie!#REF!</definedName>
    <definedName name="Invulglas1">#REF!</definedName>
    <definedName name="Invulvloer1" localSheetId="3">Vloeronderhoud!$A$9:$D$18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6" i="13" l="1"/>
  <c r="C276" i="13"/>
  <c r="D276" i="13"/>
  <c r="B277" i="13"/>
  <c r="C277" i="13"/>
  <c r="D277" i="13"/>
  <c r="B278" i="13"/>
  <c r="C278" i="13"/>
  <c r="D278" i="13"/>
  <c r="B279" i="13"/>
  <c r="C279" i="13"/>
  <c r="D279" i="13"/>
  <c r="B280" i="13"/>
  <c r="C280" i="13"/>
  <c r="D280" i="13"/>
  <c r="B281" i="13"/>
  <c r="C281" i="13"/>
  <c r="D281" i="13"/>
  <c r="B282" i="13"/>
  <c r="C282" i="13"/>
  <c r="D282" i="13"/>
  <c r="B283" i="13"/>
  <c r="C283" i="13"/>
  <c r="D283" i="13"/>
  <c r="B222" i="13"/>
  <c r="C222" i="13"/>
  <c r="B223" i="13"/>
  <c r="C223" i="13"/>
  <c r="B224" i="13"/>
  <c r="C224" i="13"/>
  <c r="B225" i="13"/>
  <c r="C225" i="13"/>
  <c r="B226" i="13"/>
  <c r="C226" i="13"/>
  <c r="B227" i="13"/>
  <c r="C227" i="13"/>
  <c r="B228" i="13"/>
  <c r="C228" i="13"/>
  <c r="B229" i="13"/>
  <c r="C229" i="13"/>
  <c r="B230" i="13"/>
  <c r="C230" i="13"/>
  <c r="B231" i="13"/>
  <c r="C231" i="13"/>
  <c r="B232" i="13"/>
  <c r="C232" i="13"/>
  <c r="B233" i="13"/>
  <c r="C233" i="13"/>
  <c r="B234" i="13"/>
  <c r="C234" i="13"/>
  <c r="B235" i="13"/>
  <c r="C235" i="13"/>
  <c r="B236" i="13"/>
  <c r="C236" i="13"/>
  <c r="B237" i="13"/>
  <c r="C237" i="13"/>
  <c r="B238" i="13"/>
  <c r="C238" i="13"/>
  <c r="B239" i="13"/>
  <c r="C239" i="13"/>
  <c r="B240" i="13"/>
  <c r="C240" i="13"/>
  <c r="B241" i="13"/>
  <c r="C241" i="13"/>
  <c r="B242" i="13"/>
  <c r="C242" i="13"/>
  <c r="B243" i="13"/>
  <c r="C243" i="13"/>
  <c r="B244" i="13"/>
  <c r="C244" i="13"/>
  <c r="B245" i="13"/>
  <c r="C245" i="13"/>
  <c r="B246" i="13"/>
  <c r="C246" i="13"/>
  <c r="B247" i="13"/>
  <c r="C247" i="13"/>
  <c r="B248" i="13"/>
  <c r="C248" i="13"/>
  <c r="B249" i="13"/>
  <c r="C249" i="13"/>
  <c r="B250" i="13"/>
  <c r="C250" i="13"/>
  <c r="B251" i="13"/>
  <c r="C251" i="13"/>
  <c r="B252" i="13"/>
  <c r="C252" i="13"/>
  <c r="B253" i="13"/>
  <c r="C253" i="13"/>
  <c r="B254" i="13"/>
  <c r="C254" i="13"/>
  <c r="B255" i="13"/>
  <c r="C255" i="13"/>
  <c r="B256" i="13"/>
  <c r="C256" i="13"/>
  <c r="B257" i="13"/>
  <c r="C257" i="13"/>
  <c r="B258" i="13"/>
  <c r="C258" i="13"/>
  <c r="B259" i="13"/>
  <c r="C259" i="13"/>
  <c r="B260" i="13"/>
  <c r="C260" i="13"/>
  <c r="B261" i="13"/>
  <c r="C261" i="13"/>
  <c r="B262" i="13"/>
  <c r="C262" i="13"/>
  <c r="B263" i="13"/>
  <c r="C263" i="13"/>
  <c r="B264" i="13"/>
  <c r="C264" i="13"/>
  <c r="B265" i="13"/>
  <c r="C265" i="13"/>
  <c r="B266" i="13"/>
  <c r="C266" i="13"/>
  <c r="B267" i="13"/>
  <c r="C267" i="13"/>
  <c r="B268" i="13"/>
  <c r="C268" i="13"/>
  <c r="B269" i="13"/>
  <c r="C269" i="13"/>
  <c r="B270" i="13"/>
  <c r="C270" i="13"/>
  <c r="B271" i="13"/>
  <c r="C271" i="13"/>
  <c r="B272" i="13"/>
  <c r="C272" i="13"/>
  <c r="B273" i="13"/>
  <c r="C273" i="13"/>
  <c r="B274" i="13"/>
  <c r="C274" i="13"/>
  <c r="B275" i="13"/>
  <c r="C275" i="13"/>
  <c r="J264" i="13"/>
  <c r="J265" i="13"/>
  <c r="J266" i="13"/>
  <c r="J267" i="13"/>
  <c r="J268" i="13"/>
  <c r="J269" i="13"/>
  <c r="J270" i="13"/>
  <c r="J271" i="13"/>
  <c r="J272" i="13"/>
  <c r="J273" i="13"/>
  <c r="J274" i="13"/>
  <c r="J275" i="13"/>
  <c r="J276" i="13"/>
  <c r="J277" i="13"/>
  <c r="J278" i="13"/>
  <c r="J279" i="13"/>
  <c r="J280" i="13"/>
  <c r="J281" i="13"/>
  <c r="J282" i="13"/>
  <c r="J28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J255" i="13"/>
  <c r="J256" i="13"/>
  <c r="J257" i="13"/>
  <c r="J258" i="13"/>
  <c r="J259" i="13"/>
  <c r="J260" i="13"/>
  <c r="J261" i="13"/>
  <c r="J262" i="13"/>
  <c r="J263" i="13"/>
  <c r="D255" i="13" l="1"/>
  <c r="D256" i="13"/>
  <c r="D257" i="13"/>
  <c r="D258" i="13"/>
  <c r="D259" i="13"/>
  <c r="D260" i="13"/>
  <c r="D261" i="13"/>
  <c r="D262" i="13"/>
  <c r="D263" i="13"/>
  <c r="J224" i="13" l="1"/>
  <c r="J225" i="13"/>
  <c r="J226" i="13"/>
  <c r="J227" i="13"/>
  <c r="J228" i="13"/>
  <c r="J229" i="13"/>
  <c r="J230" i="13"/>
  <c r="J231" i="13"/>
  <c r="J232" i="13"/>
  <c r="J233" i="13"/>
  <c r="J234" i="13"/>
  <c r="J235" i="13"/>
  <c r="J236" i="13"/>
  <c r="J237" i="13"/>
  <c r="J238" i="13"/>
  <c r="J239" i="13"/>
  <c r="J240" i="13"/>
  <c r="J241" i="13"/>
  <c r="J242" i="13"/>
  <c r="J243" i="13"/>
  <c r="J244" i="13"/>
  <c r="J245" i="13"/>
  <c r="J246" i="13"/>
  <c r="J247" i="13"/>
  <c r="J248" i="13"/>
  <c r="J249" i="13"/>
  <c r="J250" i="13"/>
  <c r="J251" i="13"/>
  <c r="J252" i="13"/>
  <c r="J253" i="13"/>
  <c r="J254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C292" i="13"/>
  <c r="C293" i="13"/>
  <c r="C294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406" i="13"/>
  <c r="C407" i="13"/>
  <c r="C408" i="13"/>
  <c r="C409" i="13"/>
  <c r="C410" i="13"/>
  <c r="C411" i="13"/>
  <c r="C412" i="13"/>
  <c r="C413" i="13"/>
  <c r="C414" i="13"/>
  <c r="C415" i="13"/>
  <c r="C416" i="13"/>
  <c r="C417" i="13"/>
  <c r="C418" i="13"/>
  <c r="C419" i="13"/>
  <c r="C420" i="13"/>
  <c r="C421" i="13"/>
  <c r="C422" i="13"/>
  <c r="C423" i="13"/>
  <c r="C424" i="13"/>
  <c r="C425" i="13"/>
  <c r="C426" i="13"/>
  <c r="C427" i="13"/>
  <c r="C428" i="13"/>
  <c r="C429" i="13"/>
  <c r="C430" i="13"/>
  <c r="C431" i="13"/>
  <c r="C432" i="13"/>
  <c r="C433" i="13"/>
  <c r="C434" i="13"/>
  <c r="C435" i="13"/>
  <c r="C436" i="13"/>
  <c r="C437" i="13"/>
  <c r="C438" i="13"/>
  <c r="C439" i="13"/>
  <c r="C440" i="13"/>
  <c r="C441" i="13"/>
  <c r="C442" i="13"/>
  <c r="C443" i="13"/>
  <c r="C444" i="13"/>
  <c r="C445" i="13"/>
  <c r="C446" i="13"/>
  <c r="C447" i="13"/>
  <c r="C448" i="13"/>
  <c r="C449" i="13"/>
  <c r="C450" i="13"/>
  <c r="C451" i="13"/>
  <c r="C452" i="13"/>
  <c r="C453" i="13"/>
  <c r="C454" i="13"/>
  <c r="C455" i="13"/>
  <c r="C456" i="13"/>
  <c r="C457" i="13"/>
  <c r="C458" i="13"/>
  <c r="C459" i="13"/>
  <c r="C460" i="13"/>
  <c r="C461" i="13"/>
  <c r="C462" i="13"/>
  <c r="C463" i="13"/>
  <c r="C464" i="13"/>
  <c r="C465" i="13"/>
  <c r="C466" i="13"/>
  <c r="C467" i="13"/>
  <c r="C221" i="13"/>
  <c r="C284" i="13"/>
  <c r="C285" i="13"/>
  <c r="C286" i="13"/>
  <c r="C287" i="13"/>
  <c r="C288" i="13"/>
  <c r="C289" i="13"/>
  <c r="C290" i="13"/>
  <c r="C291" i="13"/>
  <c r="B294" i="13"/>
  <c r="B295" i="13"/>
  <c r="B296" i="13"/>
  <c r="B297" i="13"/>
  <c r="B298" i="13"/>
  <c r="B299" i="13"/>
  <c r="B300" i="13"/>
  <c r="B301" i="13"/>
  <c r="B302" i="13"/>
  <c r="B303" i="13"/>
  <c r="B304" i="13"/>
  <c r="B305" i="13"/>
  <c r="B306" i="13"/>
  <c r="B307" i="13"/>
  <c r="B308" i="13"/>
  <c r="B309" i="13"/>
  <c r="B310" i="13"/>
  <c r="B311" i="13"/>
  <c r="B312" i="13"/>
  <c r="B313" i="13"/>
  <c r="B314" i="13"/>
  <c r="B315" i="13"/>
  <c r="B316" i="13"/>
  <c r="B317" i="13"/>
  <c r="B318" i="13"/>
  <c r="B319" i="13"/>
  <c r="B320" i="13"/>
  <c r="B321" i="13"/>
  <c r="B322" i="13"/>
  <c r="B323" i="13"/>
  <c r="B324" i="13"/>
  <c r="B325" i="13"/>
  <c r="B326" i="13"/>
  <c r="B327" i="13"/>
  <c r="B328" i="13"/>
  <c r="B329" i="13"/>
  <c r="B330" i="13"/>
  <c r="B331" i="13"/>
  <c r="B332" i="13"/>
  <c r="B333" i="13"/>
  <c r="B334" i="13"/>
  <c r="B335" i="13"/>
  <c r="B336" i="13"/>
  <c r="B337" i="13"/>
  <c r="B338" i="13"/>
  <c r="B339" i="13"/>
  <c r="B340" i="13"/>
  <c r="B341" i="13"/>
  <c r="B342" i="13"/>
  <c r="B343" i="13"/>
  <c r="B344" i="13"/>
  <c r="B345" i="13"/>
  <c r="B346" i="13"/>
  <c r="B347" i="13"/>
  <c r="B348" i="13"/>
  <c r="B349" i="13"/>
  <c r="B350" i="13"/>
  <c r="B351" i="13"/>
  <c r="B352" i="13"/>
  <c r="B353" i="13"/>
  <c r="B354" i="13"/>
  <c r="B355" i="13"/>
  <c r="B356" i="13"/>
  <c r="B357" i="13"/>
  <c r="B358" i="13"/>
  <c r="B359" i="13"/>
  <c r="B360" i="13"/>
  <c r="B361" i="13"/>
  <c r="B362" i="13"/>
  <c r="B363" i="13"/>
  <c r="B364" i="13"/>
  <c r="B365" i="13"/>
  <c r="B366" i="13"/>
  <c r="B367" i="13"/>
  <c r="B368" i="13"/>
  <c r="B369" i="13"/>
  <c r="B370" i="13"/>
  <c r="B371" i="13"/>
  <c r="B372" i="13"/>
  <c r="B373" i="13"/>
  <c r="B374" i="13"/>
  <c r="B375" i="13"/>
  <c r="B376" i="13"/>
  <c r="B377" i="13"/>
  <c r="B378" i="13"/>
  <c r="B379" i="13"/>
  <c r="B380" i="13"/>
  <c r="B381" i="13"/>
  <c r="B382" i="13"/>
  <c r="B383" i="13"/>
  <c r="B384" i="13"/>
  <c r="B385" i="13"/>
  <c r="B386" i="13"/>
  <c r="B387" i="13"/>
  <c r="B388" i="13"/>
  <c r="B389" i="13"/>
  <c r="B390" i="13"/>
  <c r="B391" i="13"/>
  <c r="B392" i="13"/>
  <c r="B393" i="13"/>
  <c r="B394" i="13"/>
  <c r="B395" i="13"/>
  <c r="B396" i="13"/>
  <c r="B397" i="13"/>
  <c r="B398" i="13"/>
  <c r="B399" i="13"/>
  <c r="J341" i="13"/>
  <c r="J342" i="13"/>
  <c r="J343" i="13"/>
  <c r="J344" i="13"/>
  <c r="J345" i="13"/>
  <c r="J346" i="13"/>
  <c r="J347" i="13"/>
  <c r="J348" i="13"/>
  <c r="J349" i="13"/>
  <c r="J350" i="13"/>
  <c r="J351" i="13"/>
  <c r="J352" i="13"/>
  <c r="J353" i="13"/>
  <c r="J354" i="13"/>
  <c r="J355" i="13"/>
  <c r="J356" i="13"/>
  <c r="J357" i="13"/>
  <c r="J358" i="13"/>
  <c r="J359" i="13"/>
  <c r="J360" i="13"/>
  <c r="J361" i="13"/>
  <c r="J362" i="13"/>
  <c r="J363" i="13"/>
  <c r="J364" i="13"/>
  <c r="J365" i="13"/>
  <c r="J366" i="13"/>
  <c r="J367" i="13"/>
  <c r="J368" i="13"/>
  <c r="J369" i="13"/>
  <c r="J370" i="13"/>
  <c r="J371" i="13"/>
  <c r="J372" i="13"/>
  <c r="J373" i="13"/>
  <c r="J374" i="13"/>
  <c r="J375" i="13"/>
  <c r="J376" i="13"/>
  <c r="J377" i="13"/>
  <c r="J378" i="13"/>
  <c r="J379" i="13"/>
  <c r="J380" i="13"/>
  <c r="J381" i="13"/>
  <c r="J382" i="13"/>
  <c r="J297" i="13"/>
  <c r="J298" i="13"/>
  <c r="J299" i="13"/>
  <c r="J300" i="13"/>
  <c r="J301" i="13"/>
  <c r="J302" i="13"/>
  <c r="J303" i="13"/>
  <c r="J304" i="13"/>
  <c r="J305" i="13"/>
  <c r="J306" i="13"/>
  <c r="J307" i="13"/>
  <c r="J308" i="13"/>
  <c r="J309" i="13"/>
  <c r="J310" i="13"/>
  <c r="J311" i="13"/>
  <c r="J312" i="13"/>
  <c r="J313" i="13"/>
  <c r="J314" i="13"/>
  <c r="J315" i="13"/>
  <c r="J316" i="13"/>
  <c r="J317" i="13"/>
  <c r="J318" i="13"/>
  <c r="J319" i="13"/>
  <c r="J320" i="13"/>
  <c r="J321" i="13"/>
  <c r="J322" i="13"/>
  <c r="J323" i="13"/>
  <c r="J324" i="13"/>
  <c r="J325" i="13"/>
  <c r="J326" i="13"/>
  <c r="J327" i="13"/>
  <c r="J328" i="13"/>
  <c r="J329" i="13"/>
  <c r="J330" i="13"/>
  <c r="J331" i="13"/>
  <c r="J332" i="13"/>
  <c r="J333" i="13"/>
  <c r="J334" i="13"/>
  <c r="J335" i="13"/>
  <c r="J336" i="13"/>
  <c r="J337" i="13"/>
  <c r="J338" i="13"/>
  <c r="J339" i="13"/>
  <c r="J340" i="13"/>
  <c r="J284" i="13"/>
  <c r="J285" i="13"/>
  <c r="J286" i="13"/>
  <c r="J287" i="13"/>
  <c r="J288" i="13"/>
  <c r="J289" i="13"/>
  <c r="J290" i="13"/>
  <c r="J291" i="13"/>
  <c r="J292" i="13"/>
  <c r="J293" i="13"/>
  <c r="J294" i="13"/>
  <c r="J295" i="13"/>
  <c r="J296" i="13"/>
  <c r="B293" i="13"/>
  <c r="B292" i="13"/>
  <c r="B291" i="13"/>
  <c r="B290" i="13"/>
  <c r="B289" i="13"/>
  <c r="B288" i="13"/>
  <c r="B287" i="13"/>
  <c r="B286" i="13"/>
  <c r="B285" i="13"/>
  <c r="B284" i="13"/>
  <c r="J383" i="13"/>
  <c r="J384" i="13"/>
  <c r="J385" i="13"/>
  <c r="J386" i="13"/>
  <c r="J387" i="13"/>
  <c r="B644" i="13"/>
  <c r="C644" i="13"/>
  <c r="B645" i="13"/>
  <c r="C645" i="13"/>
  <c r="B646" i="13"/>
  <c r="C646" i="13"/>
  <c r="B647" i="13"/>
  <c r="C647" i="13"/>
  <c r="B648" i="13"/>
  <c r="C648" i="13"/>
  <c r="B649" i="13"/>
  <c r="C649" i="13"/>
  <c r="B650" i="13"/>
  <c r="C650" i="13"/>
  <c r="B651" i="13"/>
  <c r="C651" i="13"/>
  <c r="B652" i="13"/>
  <c r="C652" i="13"/>
  <c r="B653" i="13"/>
  <c r="C653" i="13"/>
  <c r="B654" i="13"/>
  <c r="C654" i="13"/>
  <c r="B655" i="13"/>
  <c r="C655" i="13"/>
  <c r="B656" i="13"/>
  <c r="C656" i="13"/>
  <c r="B657" i="13"/>
  <c r="C657" i="13"/>
  <c r="B658" i="13"/>
  <c r="C658" i="13"/>
  <c r="B659" i="13"/>
  <c r="C659" i="13"/>
  <c r="B660" i="13"/>
  <c r="C660" i="13"/>
  <c r="B661" i="13"/>
  <c r="C661" i="13"/>
  <c r="B662" i="13"/>
  <c r="C662" i="13"/>
  <c r="B663" i="13"/>
  <c r="C663" i="13"/>
  <c r="B664" i="13"/>
  <c r="C664" i="13"/>
  <c r="B665" i="13"/>
  <c r="C665" i="13"/>
  <c r="B666" i="13"/>
  <c r="C666" i="13"/>
  <c r="B667" i="13"/>
  <c r="C667" i="13"/>
  <c r="B668" i="13"/>
  <c r="C668" i="13"/>
  <c r="B669" i="13"/>
  <c r="C669" i="13"/>
  <c r="B670" i="13"/>
  <c r="C670" i="13"/>
  <c r="B671" i="13"/>
  <c r="C671" i="13"/>
  <c r="B672" i="13"/>
  <c r="C672" i="13"/>
  <c r="B673" i="13"/>
  <c r="C673" i="13"/>
  <c r="B674" i="13"/>
  <c r="C674" i="13"/>
  <c r="B675" i="13"/>
  <c r="C675" i="13"/>
  <c r="B676" i="13"/>
  <c r="C676" i="13"/>
  <c r="B677" i="13"/>
  <c r="C677" i="13"/>
  <c r="B678" i="13"/>
  <c r="C678" i="13"/>
  <c r="B679" i="13"/>
  <c r="C679" i="13"/>
  <c r="B680" i="13"/>
  <c r="C680" i="13"/>
  <c r="B681" i="13"/>
  <c r="C681" i="13"/>
  <c r="B682" i="13"/>
  <c r="C682" i="13"/>
  <c r="B683" i="13"/>
  <c r="C683" i="13"/>
  <c r="B684" i="13"/>
  <c r="C684" i="13"/>
  <c r="B685" i="13"/>
  <c r="C685" i="13"/>
  <c r="B686" i="13"/>
  <c r="C686" i="13"/>
  <c r="B687" i="13"/>
  <c r="C687" i="13"/>
  <c r="B688" i="13"/>
  <c r="C688" i="13"/>
  <c r="B689" i="13"/>
  <c r="C689" i="13"/>
  <c r="B690" i="13"/>
  <c r="C690" i="13"/>
  <c r="B691" i="13"/>
  <c r="C691" i="13"/>
  <c r="B692" i="13"/>
  <c r="C692" i="13"/>
  <c r="B693" i="13"/>
  <c r="C693" i="13"/>
  <c r="B694" i="13"/>
  <c r="C694" i="13"/>
  <c r="B695" i="13"/>
  <c r="C695" i="13"/>
  <c r="B696" i="13"/>
  <c r="C696" i="13"/>
  <c r="B697" i="13"/>
  <c r="C697" i="13"/>
  <c r="B698" i="13"/>
  <c r="C698" i="13"/>
  <c r="B699" i="13"/>
  <c r="C699" i="13"/>
  <c r="B700" i="13"/>
  <c r="C700" i="13"/>
  <c r="B701" i="13"/>
  <c r="C701" i="13"/>
  <c r="B702" i="13"/>
  <c r="C702" i="13"/>
  <c r="B703" i="13"/>
  <c r="C703" i="13"/>
  <c r="B704" i="13"/>
  <c r="C704" i="13"/>
  <c r="B705" i="13"/>
  <c r="C705" i="13"/>
  <c r="B706" i="13"/>
  <c r="C706" i="13"/>
  <c r="B707" i="13"/>
  <c r="C707" i="13"/>
  <c r="B708" i="13"/>
  <c r="C708" i="13"/>
  <c r="B709" i="13"/>
  <c r="C709" i="13"/>
  <c r="B710" i="13"/>
  <c r="C710" i="13"/>
  <c r="B711" i="13"/>
  <c r="C711" i="13"/>
  <c r="B712" i="13"/>
  <c r="C712" i="13"/>
  <c r="B713" i="13"/>
  <c r="C713" i="13"/>
  <c r="B714" i="13"/>
  <c r="C714" i="13"/>
  <c r="B715" i="13"/>
  <c r="C715" i="13"/>
  <c r="B716" i="13"/>
  <c r="C716" i="13"/>
  <c r="B717" i="13"/>
  <c r="C717" i="13"/>
  <c r="B718" i="13"/>
  <c r="C718" i="13"/>
  <c r="B719" i="13"/>
  <c r="C719" i="13"/>
  <c r="B720" i="13"/>
  <c r="C720" i="13"/>
  <c r="B721" i="13"/>
  <c r="C721" i="13"/>
  <c r="B722" i="13"/>
  <c r="C722" i="13"/>
  <c r="B723" i="13"/>
  <c r="C723" i="13"/>
  <c r="B724" i="13"/>
  <c r="C724" i="13"/>
  <c r="B725" i="13"/>
  <c r="C725" i="13"/>
  <c r="B726" i="13"/>
  <c r="C726" i="13"/>
  <c r="B727" i="13"/>
  <c r="C727" i="13"/>
  <c r="B728" i="13"/>
  <c r="C728" i="13"/>
  <c r="B729" i="13"/>
  <c r="C729" i="13"/>
  <c r="B730" i="13"/>
  <c r="C730" i="13"/>
  <c r="B731" i="13"/>
  <c r="C731" i="13"/>
  <c r="B732" i="13"/>
  <c r="C732" i="13"/>
  <c r="B733" i="13"/>
  <c r="C733" i="13"/>
  <c r="B734" i="13"/>
  <c r="C734" i="13"/>
  <c r="B735" i="13"/>
  <c r="C735" i="13"/>
  <c r="B736" i="13"/>
  <c r="C736" i="13"/>
  <c r="B737" i="13"/>
  <c r="C737" i="13"/>
  <c r="B738" i="13"/>
  <c r="C738" i="13"/>
  <c r="B739" i="13"/>
  <c r="C739" i="13"/>
  <c r="B740" i="13"/>
  <c r="C740" i="13"/>
  <c r="B741" i="13"/>
  <c r="C741" i="13"/>
  <c r="B742" i="13"/>
  <c r="C742" i="13"/>
  <c r="B743" i="13"/>
  <c r="C743" i="13"/>
  <c r="B744" i="13"/>
  <c r="C744" i="13"/>
  <c r="B745" i="13"/>
  <c r="C745" i="13"/>
  <c r="B746" i="13"/>
  <c r="C746" i="13"/>
  <c r="B747" i="13"/>
  <c r="C747" i="13"/>
  <c r="B748" i="13"/>
  <c r="C748" i="13"/>
  <c r="B749" i="13"/>
  <c r="C749" i="13"/>
  <c r="B750" i="13"/>
  <c r="C750" i="13"/>
  <c r="B751" i="13"/>
  <c r="C751" i="13"/>
  <c r="B752" i="13"/>
  <c r="C752" i="13"/>
  <c r="B753" i="13"/>
  <c r="C753" i="13"/>
  <c r="B754" i="13"/>
  <c r="C754" i="13"/>
  <c r="B755" i="13"/>
  <c r="C755" i="13"/>
  <c r="B756" i="13"/>
  <c r="C756" i="13"/>
  <c r="B757" i="13"/>
  <c r="C757" i="13"/>
  <c r="B758" i="13"/>
  <c r="C758" i="13"/>
  <c r="B759" i="13"/>
  <c r="C759" i="13"/>
  <c r="B760" i="13"/>
  <c r="C760" i="13"/>
  <c r="B761" i="13"/>
  <c r="C761" i="13"/>
  <c r="B762" i="13"/>
  <c r="C762" i="13"/>
  <c r="B763" i="13"/>
  <c r="C763" i="13"/>
  <c r="B764" i="13"/>
  <c r="C764" i="13"/>
  <c r="B765" i="13"/>
  <c r="C765" i="13"/>
  <c r="B766" i="13"/>
  <c r="C766" i="13"/>
  <c r="B767" i="13"/>
  <c r="C767" i="13"/>
  <c r="B768" i="13"/>
  <c r="C768" i="13"/>
  <c r="B769" i="13"/>
  <c r="C769" i="13"/>
  <c r="B770" i="13"/>
  <c r="C770" i="13"/>
  <c r="B771" i="13"/>
  <c r="C771" i="13"/>
  <c r="B772" i="13"/>
  <c r="C772" i="13"/>
  <c r="B773" i="13"/>
  <c r="C773" i="13"/>
  <c r="B774" i="13"/>
  <c r="C774" i="13"/>
  <c r="B775" i="13"/>
  <c r="C775" i="13"/>
  <c r="B776" i="13"/>
  <c r="C776" i="13"/>
  <c r="B777" i="13"/>
  <c r="C777" i="13"/>
  <c r="B778" i="13"/>
  <c r="C778" i="13"/>
  <c r="B779" i="13"/>
  <c r="C779" i="13"/>
  <c r="B780" i="13"/>
  <c r="C780" i="13"/>
  <c r="B781" i="13"/>
  <c r="C781" i="13"/>
  <c r="B782" i="13"/>
  <c r="C782" i="13"/>
  <c r="B783" i="13"/>
  <c r="C783" i="13"/>
  <c r="B784" i="13"/>
  <c r="C784" i="13"/>
  <c r="B785" i="13"/>
  <c r="C785" i="13"/>
  <c r="B786" i="13"/>
  <c r="C786" i="13"/>
  <c r="B787" i="13"/>
  <c r="C787" i="13"/>
  <c r="B788" i="13"/>
  <c r="C788" i="13"/>
  <c r="B789" i="13"/>
  <c r="C789" i="13"/>
  <c r="B790" i="13"/>
  <c r="C790" i="13"/>
  <c r="B791" i="13"/>
  <c r="C791" i="13"/>
  <c r="B792" i="13"/>
  <c r="C792" i="13"/>
  <c r="B793" i="13"/>
  <c r="C793" i="13"/>
  <c r="B794" i="13"/>
  <c r="C794" i="13"/>
  <c r="B795" i="13"/>
  <c r="C795" i="13"/>
  <c r="B796" i="13"/>
  <c r="C796" i="13"/>
  <c r="B797" i="13"/>
  <c r="C797" i="13"/>
  <c r="B798" i="13"/>
  <c r="C798" i="13"/>
  <c r="B799" i="13"/>
  <c r="C799" i="13"/>
  <c r="B800" i="13"/>
  <c r="C800" i="13"/>
  <c r="B801" i="13"/>
  <c r="C801" i="13"/>
  <c r="B802" i="13"/>
  <c r="C802" i="13"/>
  <c r="B630" i="13"/>
  <c r="C630" i="13"/>
  <c r="B631" i="13"/>
  <c r="C631" i="13"/>
  <c r="B632" i="13"/>
  <c r="C632" i="13"/>
  <c r="B633" i="13"/>
  <c r="C633" i="13"/>
  <c r="B634" i="13"/>
  <c r="C634" i="13"/>
  <c r="B635" i="13"/>
  <c r="C635" i="13"/>
  <c r="B636" i="13"/>
  <c r="C636" i="13"/>
  <c r="B637" i="13"/>
  <c r="C637" i="13"/>
  <c r="B638" i="13"/>
  <c r="C638" i="13"/>
  <c r="B639" i="13"/>
  <c r="C639" i="13"/>
  <c r="B640" i="13"/>
  <c r="C640" i="13"/>
  <c r="B641" i="13"/>
  <c r="C641" i="13"/>
  <c r="B642" i="13"/>
  <c r="C642" i="13"/>
  <c r="B643" i="13"/>
  <c r="C643" i="13"/>
  <c r="B7" i="13"/>
  <c r="C7" i="13"/>
  <c r="B8" i="13"/>
  <c r="C8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20" i="13"/>
  <c r="C20" i="13"/>
  <c r="B21" i="13"/>
  <c r="C21" i="13"/>
  <c r="B22" i="13"/>
  <c r="C22" i="13"/>
  <c r="B23" i="13"/>
  <c r="C23" i="13"/>
  <c r="B24" i="13"/>
  <c r="C24" i="13"/>
  <c r="B25" i="13"/>
  <c r="C25" i="13"/>
  <c r="B26" i="13"/>
  <c r="C26" i="13"/>
  <c r="B27" i="13"/>
  <c r="C27" i="13"/>
  <c r="B28" i="13"/>
  <c r="C28" i="13"/>
  <c r="B29" i="13"/>
  <c r="C29" i="13"/>
  <c r="B30" i="13"/>
  <c r="C30" i="13"/>
  <c r="B31" i="13"/>
  <c r="C31" i="13"/>
  <c r="B32" i="13"/>
  <c r="C32" i="13"/>
  <c r="B33" i="13"/>
  <c r="C33" i="13"/>
  <c r="B34" i="13"/>
  <c r="C34" i="13"/>
  <c r="B35" i="13"/>
  <c r="C35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B42" i="13"/>
  <c r="C42" i="13"/>
  <c r="B43" i="13"/>
  <c r="C43" i="13"/>
  <c r="B44" i="13"/>
  <c r="C44" i="13"/>
  <c r="B45" i="13"/>
  <c r="C45" i="13"/>
  <c r="B46" i="13"/>
  <c r="C46" i="13"/>
  <c r="B47" i="13"/>
  <c r="C47" i="13"/>
  <c r="B48" i="13"/>
  <c r="C48" i="13"/>
  <c r="B49" i="13"/>
  <c r="C49" i="13"/>
  <c r="B50" i="13"/>
  <c r="C50" i="13"/>
  <c r="B51" i="13"/>
  <c r="C51" i="13"/>
  <c r="B52" i="13"/>
  <c r="C52" i="13"/>
  <c r="B53" i="13"/>
  <c r="C53" i="13"/>
  <c r="B54" i="13"/>
  <c r="C54" i="13"/>
  <c r="B55" i="13"/>
  <c r="C55" i="13"/>
  <c r="B56" i="13"/>
  <c r="C56" i="13"/>
  <c r="B57" i="13"/>
  <c r="C57" i="13"/>
  <c r="B58" i="13"/>
  <c r="C58" i="13"/>
  <c r="B59" i="13"/>
  <c r="C59" i="13"/>
  <c r="B60" i="13"/>
  <c r="C60" i="13"/>
  <c r="B61" i="13"/>
  <c r="C61" i="13"/>
  <c r="B62" i="13"/>
  <c r="C62" i="13"/>
  <c r="B63" i="13"/>
  <c r="C63" i="13"/>
  <c r="B64" i="13"/>
  <c r="C64" i="13"/>
  <c r="B65" i="13"/>
  <c r="C65" i="13"/>
  <c r="B66" i="13"/>
  <c r="C66" i="13"/>
  <c r="B67" i="13"/>
  <c r="C67" i="13"/>
  <c r="B68" i="13"/>
  <c r="C68" i="13"/>
  <c r="B69" i="13"/>
  <c r="C69" i="13"/>
  <c r="B70" i="13"/>
  <c r="C70" i="13"/>
  <c r="B71" i="13"/>
  <c r="C71" i="13"/>
  <c r="B72" i="13"/>
  <c r="C72" i="13"/>
  <c r="B73" i="13"/>
  <c r="C73" i="13"/>
  <c r="B74" i="13"/>
  <c r="C74" i="13"/>
  <c r="B75" i="13"/>
  <c r="C75" i="13"/>
  <c r="B76" i="13"/>
  <c r="C76" i="13"/>
  <c r="B77" i="13"/>
  <c r="C77" i="13"/>
  <c r="B78" i="13"/>
  <c r="C78" i="13"/>
  <c r="B79" i="13"/>
  <c r="C79" i="13"/>
  <c r="B80" i="13"/>
  <c r="C80" i="13"/>
  <c r="B81" i="13"/>
  <c r="C81" i="13"/>
  <c r="B82" i="13"/>
  <c r="C82" i="13"/>
  <c r="B83" i="13"/>
  <c r="C83" i="13"/>
  <c r="B84" i="13"/>
  <c r="C84" i="13"/>
  <c r="B85" i="13"/>
  <c r="C85" i="13"/>
  <c r="B86" i="13"/>
  <c r="C86" i="13"/>
  <c r="B87" i="13"/>
  <c r="C87" i="13"/>
  <c r="B88" i="13"/>
  <c r="C88" i="13"/>
  <c r="B89" i="13"/>
  <c r="C89" i="13"/>
  <c r="B90" i="13"/>
  <c r="C90" i="13"/>
  <c r="B91" i="13"/>
  <c r="C91" i="13"/>
  <c r="B92" i="13"/>
  <c r="C92" i="13"/>
  <c r="B93" i="13"/>
  <c r="C93" i="13"/>
  <c r="B94" i="13"/>
  <c r="C94" i="13"/>
  <c r="B95" i="13"/>
  <c r="C95" i="13"/>
  <c r="B96" i="13"/>
  <c r="C96" i="13"/>
  <c r="B97" i="13"/>
  <c r="C97" i="13"/>
  <c r="B98" i="13"/>
  <c r="C98" i="13"/>
  <c r="B99" i="13"/>
  <c r="C99" i="13"/>
  <c r="B100" i="13"/>
  <c r="C100" i="13"/>
  <c r="B101" i="13"/>
  <c r="C101" i="13"/>
  <c r="B102" i="13"/>
  <c r="C102" i="13"/>
  <c r="B103" i="13"/>
  <c r="C103" i="13"/>
  <c r="B104" i="13"/>
  <c r="C104" i="13"/>
  <c r="B105" i="13"/>
  <c r="C105" i="13"/>
  <c r="B106" i="13"/>
  <c r="C106" i="13"/>
  <c r="B107" i="13"/>
  <c r="C107" i="13"/>
  <c r="B108" i="13"/>
  <c r="C108" i="13"/>
  <c r="B109" i="13"/>
  <c r="C109" i="13"/>
  <c r="B110" i="13"/>
  <c r="C110" i="13"/>
  <c r="B111" i="13"/>
  <c r="C111" i="13"/>
  <c r="B112" i="13"/>
  <c r="C112" i="13"/>
  <c r="B113" i="13"/>
  <c r="C113" i="13"/>
  <c r="B114" i="13"/>
  <c r="C114" i="13"/>
  <c r="B115" i="13"/>
  <c r="C115" i="13"/>
  <c r="B116" i="13"/>
  <c r="C116" i="13"/>
  <c r="B117" i="13"/>
  <c r="C117" i="13"/>
  <c r="B118" i="13"/>
  <c r="C118" i="13"/>
  <c r="B119" i="13"/>
  <c r="C119" i="13"/>
  <c r="B120" i="13"/>
  <c r="C120" i="13"/>
  <c r="B121" i="13"/>
  <c r="C121" i="13"/>
  <c r="B122" i="13"/>
  <c r="C122" i="13"/>
  <c r="B123" i="13"/>
  <c r="C123" i="13"/>
  <c r="B124" i="13"/>
  <c r="C124" i="13"/>
  <c r="B125" i="13"/>
  <c r="C125" i="13"/>
  <c r="B126" i="13"/>
  <c r="C126" i="13"/>
  <c r="B127" i="13"/>
  <c r="C127" i="13"/>
  <c r="B128" i="13"/>
  <c r="C128" i="13"/>
  <c r="B129" i="13"/>
  <c r="C129" i="13"/>
  <c r="B130" i="13"/>
  <c r="C130" i="13"/>
  <c r="B131" i="13"/>
  <c r="C131" i="13"/>
  <c r="B132" i="13"/>
  <c r="C132" i="13"/>
  <c r="B133" i="13"/>
  <c r="C133" i="13"/>
  <c r="B134" i="13"/>
  <c r="C134" i="13"/>
  <c r="B135" i="13"/>
  <c r="C135" i="13"/>
  <c r="B136" i="13"/>
  <c r="C136" i="13"/>
  <c r="B137" i="13"/>
  <c r="C137" i="13"/>
  <c r="B138" i="13"/>
  <c r="C138" i="13"/>
  <c r="B139" i="13"/>
  <c r="C139" i="13"/>
  <c r="B140" i="13"/>
  <c r="C140" i="13"/>
  <c r="B141" i="13"/>
  <c r="C141" i="13"/>
  <c r="B142" i="13"/>
  <c r="C142" i="13"/>
  <c r="B143" i="13"/>
  <c r="C143" i="13"/>
  <c r="B144" i="13"/>
  <c r="C144" i="13"/>
  <c r="B145" i="13"/>
  <c r="C145" i="13"/>
  <c r="B146" i="13"/>
  <c r="C146" i="13"/>
  <c r="B147" i="13"/>
  <c r="C147" i="13"/>
  <c r="B148" i="13"/>
  <c r="C148" i="13"/>
  <c r="B149" i="13"/>
  <c r="C149" i="13"/>
  <c r="B150" i="13"/>
  <c r="C150" i="13"/>
  <c r="B151" i="13"/>
  <c r="C151" i="13"/>
  <c r="B152" i="13"/>
  <c r="C152" i="13"/>
  <c r="B153" i="13"/>
  <c r="C153" i="13"/>
  <c r="B154" i="13"/>
  <c r="C154" i="13"/>
  <c r="B155" i="13"/>
  <c r="C155" i="13"/>
  <c r="B156" i="13"/>
  <c r="C156" i="13"/>
  <c r="B157" i="13"/>
  <c r="C157" i="13"/>
  <c r="B158" i="13"/>
  <c r="C158" i="13"/>
  <c r="B159" i="13"/>
  <c r="C159" i="13"/>
  <c r="B160" i="13"/>
  <c r="C160" i="13"/>
  <c r="B161" i="13"/>
  <c r="C161" i="13"/>
  <c r="B162" i="13"/>
  <c r="C162" i="13"/>
  <c r="B163" i="13"/>
  <c r="C163" i="13"/>
  <c r="B164" i="13"/>
  <c r="C164" i="13"/>
  <c r="B165" i="13"/>
  <c r="C165" i="13"/>
  <c r="B166" i="13"/>
  <c r="C166" i="13"/>
  <c r="B167" i="13"/>
  <c r="C167" i="13"/>
  <c r="B168" i="13"/>
  <c r="C168" i="13"/>
  <c r="B169" i="13"/>
  <c r="C169" i="13"/>
  <c r="B170" i="13"/>
  <c r="C170" i="13"/>
  <c r="B171" i="13"/>
  <c r="C171" i="13"/>
  <c r="B172" i="13"/>
  <c r="C172" i="13"/>
  <c r="B173" i="13"/>
  <c r="C173" i="13"/>
  <c r="B174" i="13"/>
  <c r="C174" i="13"/>
  <c r="B175" i="13"/>
  <c r="C175" i="13"/>
  <c r="B176" i="13"/>
  <c r="C176" i="13"/>
  <c r="B177" i="13"/>
  <c r="C177" i="13"/>
  <c r="B178" i="13"/>
  <c r="C178" i="13"/>
  <c r="B179" i="13"/>
  <c r="C179" i="13"/>
  <c r="B180" i="13"/>
  <c r="C180" i="13"/>
  <c r="B181" i="13"/>
  <c r="C181" i="13"/>
  <c r="B182" i="13"/>
  <c r="C182" i="13"/>
  <c r="B183" i="13"/>
  <c r="C183" i="13"/>
  <c r="B184" i="13"/>
  <c r="C184" i="13"/>
  <c r="B185" i="13"/>
  <c r="C185" i="13"/>
  <c r="B186" i="13"/>
  <c r="C186" i="13"/>
  <c r="B187" i="13"/>
  <c r="C187" i="13"/>
  <c r="B188" i="13"/>
  <c r="C188" i="13"/>
  <c r="B189" i="13"/>
  <c r="C189" i="13"/>
  <c r="B190" i="13"/>
  <c r="C190" i="13"/>
  <c r="B191" i="13"/>
  <c r="C191" i="13"/>
  <c r="B192" i="13"/>
  <c r="C192" i="13"/>
  <c r="B193" i="13"/>
  <c r="C193" i="13"/>
  <c r="B194" i="13"/>
  <c r="C194" i="13"/>
  <c r="B195" i="13"/>
  <c r="C195" i="13"/>
  <c r="B196" i="13"/>
  <c r="C196" i="13"/>
  <c r="B197" i="13"/>
  <c r="C197" i="13"/>
  <c r="B198" i="13"/>
  <c r="C198" i="13"/>
  <c r="B199" i="13"/>
  <c r="C199" i="13"/>
  <c r="B200" i="13"/>
  <c r="C200" i="13"/>
  <c r="B201" i="13"/>
  <c r="C201" i="13"/>
  <c r="B202" i="13"/>
  <c r="C202" i="13"/>
  <c r="B203" i="13"/>
  <c r="C203" i="13"/>
  <c r="B204" i="13"/>
  <c r="C204" i="13"/>
  <c r="B205" i="13"/>
  <c r="C205" i="13"/>
  <c r="B206" i="13"/>
  <c r="C206" i="13"/>
  <c r="B207" i="13"/>
  <c r="C207" i="13"/>
  <c r="B208" i="13"/>
  <c r="C208" i="13"/>
  <c r="B209" i="13"/>
  <c r="C209" i="13"/>
  <c r="B210" i="13"/>
  <c r="C210" i="13"/>
  <c r="B211" i="13"/>
  <c r="C211" i="13"/>
  <c r="B212" i="13"/>
  <c r="C212" i="13"/>
  <c r="B213" i="13"/>
  <c r="C213" i="13"/>
  <c r="B214" i="13"/>
  <c r="C214" i="13"/>
  <c r="B215" i="13"/>
  <c r="C215" i="13"/>
  <c r="B216" i="13"/>
  <c r="C216" i="13"/>
  <c r="B217" i="13"/>
  <c r="C217" i="13"/>
  <c r="B218" i="13"/>
  <c r="C218" i="13"/>
  <c r="B219" i="13"/>
  <c r="C219" i="13"/>
  <c r="B220" i="13"/>
  <c r="C220" i="13"/>
  <c r="B221" i="13"/>
  <c r="B400" i="13"/>
  <c r="B401" i="13"/>
  <c r="B402" i="13"/>
  <c r="B403" i="13"/>
  <c r="B404" i="13"/>
  <c r="B405" i="13"/>
  <c r="B406" i="13"/>
  <c r="B407" i="13"/>
  <c r="B408" i="13"/>
  <c r="B409" i="13"/>
  <c r="B410" i="13"/>
  <c r="B411" i="13"/>
  <c r="B412" i="13"/>
  <c r="B413" i="13"/>
  <c r="B414" i="13"/>
  <c r="B415" i="13"/>
  <c r="B416" i="13"/>
  <c r="B417" i="13"/>
  <c r="B418" i="13"/>
  <c r="B419" i="13"/>
  <c r="B420" i="13"/>
  <c r="B421" i="13"/>
  <c r="B422" i="13"/>
  <c r="B423" i="13"/>
  <c r="B424" i="13"/>
  <c r="B425" i="13"/>
  <c r="B426" i="13"/>
  <c r="B427" i="13"/>
  <c r="B428" i="13"/>
  <c r="B429" i="13"/>
  <c r="B430" i="13"/>
  <c r="B431" i="13"/>
  <c r="B432" i="13"/>
  <c r="B433" i="13"/>
  <c r="B434" i="13"/>
  <c r="B435" i="13"/>
  <c r="B436" i="13"/>
  <c r="B437" i="13"/>
  <c r="B438" i="13"/>
  <c r="B439" i="13"/>
  <c r="B440" i="13"/>
  <c r="B441" i="13"/>
  <c r="B442" i="13"/>
  <c r="B443" i="13"/>
  <c r="B444" i="13"/>
  <c r="B445" i="13"/>
  <c r="B446" i="13"/>
  <c r="B447" i="13"/>
  <c r="B448" i="13"/>
  <c r="B449" i="13"/>
  <c r="B450" i="13"/>
  <c r="B451" i="13"/>
  <c r="B452" i="13"/>
  <c r="B453" i="13"/>
  <c r="B454" i="13"/>
  <c r="B455" i="13"/>
  <c r="B456" i="13"/>
  <c r="B457" i="13"/>
  <c r="B458" i="13"/>
  <c r="B459" i="13"/>
  <c r="B460" i="13"/>
  <c r="B461" i="13"/>
  <c r="B462" i="13"/>
  <c r="B463" i="13"/>
  <c r="B464" i="13"/>
  <c r="B465" i="13"/>
  <c r="B466" i="13"/>
  <c r="B467" i="13"/>
  <c r="B468" i="13"/>
  <c r="C468" i="13"/>
  <c r="B469" i="13"/>
  <c r="C469" i="13"/>
  <c r="B470" i="13"/>
  <c r="C470" i="13"/>
  <c r="B471" i="13"/>
  <c r="C471" i="13"/>
  <c r="B472" i="13"/>
  <c r="C472" i="13"/>
  <c r="B473" i="13"/>
  <c r="C473" i="13"/>
  <c r="B474" i="13"/>
  <c r="C474" i="13"/>
  <c r="B475" i="13"/>
  <c r="C475" i="13"/>
  <c r="B476" i="13"/>
  <c r="C476" i="13"/>
  <c r="B477" i="13"/>
  <c r="C477" i="13"/>
  <c r="B478" i="13"/>
  <c r="C478" i="13"/>
  <c r="B479" i="13"/>
  <c r="C479" i="13"/>
  <c r="B480" i="13"/>
  <c r="C480" i="13"/>
  <c r="B481" i="13"/>
  <c r="C481" i="13"/>
  <c r="B482" i="13"/>
  <c r="C482" i="13"/>
  <c r="B483" i="13"/>
  <c r="C483" i="13"/>
  <c r="B484" i="13"/>
  <c r="C484" i="13"/>
  <c r="B485" i="13"/>
  <c r="C485" i="13"/>
  <c r="B486" i="13"/>
  <c r="C486" i="13"/>
  <c r="B487" i="13"/>
  <c r="C487" i="13"/>
  <c r="B488" i="13"/>
  <c r="C488" i="13"/>
  <c r="B489" i="13"/>
  <c r="C489" i="13"/>
  <c r="B490" i="13"/>
  <c r="C490" i="13"/>
  <c r="B491" i="13"/>
  <c r="C491" i="13"/>
  <c r="B492" i="13"/>
  <c r="C492" i="13"/>
  <c r="B493" i="13"/>
  <c r="C493" i="13"/>
  <c r="B494" i="13"/>
  <c r="C494" i="13"/>
  <c r="B495" i="13"/>
  <c r="C495" i="13"/>
  <c r="B496" i="13"/>
  <c r="C496" i="13"/>
  <c r="B497" i="13"/>
  <c r="C497" i="13"/>
  <c r="B498" i="13"/>
  <c r="C498" i="13"/>
  <c r="B499" i="13"/>
  <c r="C499" i="13"/>
  <c r="B500" i="13"/>
  <c r="C500" i="13"/>
  <c r="B501" i="13"/>
  <c r="C501" i="13"/>
  <c r="B502" i="13"/>
  <c r="C502" i="13"/>
  <c r="B503" i="13"/>
  <c r="C503" i="13"/>
  <c r="B504" i="13"/>
  <c r="C504" i="13"/>
  <c r="B505" i="13"/>
  <c r="C505" i="13"/>
  <c r="B506" i="13"/>
  <c r="C506" i="13"/>
  <c r="B507" i="13"/>
  <c r="C507" i="13"/>
  <c r="B508" i="13"/>
  <c r="C508" i="13"/>
  <c r="B509" i="13"/>
  <c r="C509" i="13"/>
  <c r="B510" i="13"/>
  <c r="C510" i="13"/>
  <c r="B511" i="13"/>
  <c r="C511" i="13"/>
  <c r="B512" i="13"/>
  <c r="C512" i="13"/>
  <c r="B513" i="13"/>
  <c r="C513" i="13"/>
  <c r="B514" i="13"/>
  <c r="C514" i="13"/>
  <c r="B515" i="13"/>
  <c r="C515" i="13"/>
  <c r="B516" i="13"/>
  <c r="C516" i="13"/>
  <c r="B517" i="13"/>
  <c r="C517" i="13"/>
  <c r="B518" i="13"/>
  <c r="C518" i="13"/>
  <c r="B519" i="13"/>
  <c r="C519" i="13"/>
  <c r="B520" i="13"/>
  <c r="C520" i="13"/>
  <c r="B521" i="13"/>
  <c r="C521" i="13"/>
  <c r="B522" i="13"/>
  <c r="C522" i="13"/>
  <c r="B523" i="13"/>
  <c r="C523" i="13"/>
  <c r="B524" i="13"/>
  <c r="C524" i="13"/>
  <c r="B525" i="13"/>
  <c r="C525" i="13"/>
  <c r="B526" i="13"/>
  <c r="C526" i="13"/>
  <c r="B527" i="13"/>
  <c r="C527" i="13"/>
  <c r="B528" i="13"/>
  <c r="C528" i="13"/>
  <c r="B529" i="13"/>
  <c r="C529" i="13"/>
  <c r="B530" i="13"/>
  <c r="C530" i="13"/>
  <c r="B531" i="13"/>
  <c r="C531" i="13"/>
  <c r="B532" i="13"/>
  <c r="C532" i="13"/>
  <c r="B533" i="13"/>
  <c r="C533" i="13"/>
  <c r="B534" i="13"/>
  <c r="C534" i="13"/>
  <c r="B535" i="13"/>
  <c r="C535" i="13"/>
  <c r="B536" i="13"/>
  <c r="C536" i="13"/>
  <c r="B537" i="13"/>
  <c r="C537" i="13"/>
  <c r="B538" i="13"/>
  <c r="C538" i="13"/>
  <c r="B539" i="13"/>
  <c r="C539" i="13"/>
  <c r="B540" i="13"/>
  <c r="C540" i="13"/>
  <c r="B541" i="13"/>
  <c r="C541" i="13"/>
  <c r="B542" i="13"/>
  <c r="C542" i="13"/>
  <c r="B543" i="13"/>
  <c r="C543" i="13"/>
  <c r="B544" i="13"/>
  <c r="C544" i="13"/>
  <c r="B545" i="13"/>
  <c r="C545" i="13"/>
  <c r="B546" i="13"/>
  <c r="C546" i="13"/>
  <c r="B547" i="13"/>
  <c r="C547" i="13"/>
  <c r="B548" i="13"/>
  <c r="C548" i="13"/>
  <c r="B549" i="13"/>
  <c r="C549" i="13"/>
  <c r="B550" i="13"/>
  <c r="C550" i="13"/>
  <c r="B551" i="13"/>
  <c r="C551" i="13"/>
  <c r="B552" i="13"/>
  <c r="C552" i="13"/>
  <c r="B553" i="13"/>
  <c r="C553" i="13"/>
  <c r="B554" i="13"/>
  <c r="C554" i="13"/>
  <c r="B555" i="13"/>
  <c r="C555" i="13"/>
  <c r="B556" i="13"/>
  <c r="C556" i="13"/>
  <c r="B557" i="13"/>
  <c r="C557" i="13"/>
  <c r="B558" i="13"/>
  <c r="C558" i="13"/>
  <c r="B559" i="13"/>
  <c r="C559" i="13"/>
  <c r="B560" i="13"/>
  <c r="C560" i="13"/>
  <c r="B561" i="13"/>
  <c r="C561" i="13"/>
  <c r="B562" i="13"/>
  <c r="C562" i="13"/>
  <c r="B563" i="13"/>
  <c r="C563" i="13"/>
  <c r="B564" i="13"/>
  <c r="C564" i="13"/>
  <c r="B565" i="13"/>
  <c r="C565" i="13"/>
  <c r="B566" i="13"/>
  <c r="C566" i="13"/>
  <c r="B567" i="13"/>
  <c r="C567" i="13"/>
  <c r="B568" i="13"/>
  <c r="C568" i="13"/>
  <c r="B569" i="13"/>
  <c r="C569" i="13"/>
  <c r="B570" i="13"/>
  <c r="C570" i="13"/>
  <c r="B571" i="13"/>
  <c r="C571" i="13"/>
  <c r="B572" i="13"/>
  <c r="C572" i="13"/>
  <c r="B573" i="13"/>
  <c r="C573" i="13"/>
  <c r="B574" i="13"/>
  <c r="C574" i="13"/>
  <c r="B575" i="13"/>
  <c r="C575" i="13"/>
  <c r="B576" i="13"/>
  <c r="C576" i="13"/>
  <c r="B577" i="13"/>
  <c r="C577" i="13"/>
  <c r="B578" i="13"/>
  <c r="C578" i="13"/>
  <c r="B579" i="13"/>
  <c r="C579" i="13"/>
  <c r="B580" i="13"/>
  <c r="C580" i="13"/>
  <c r="B581" i="13"/>
  <c r="C581" i="13"/>
  <c r="B582" i="13"/>
  <c r="C582" i="13"/>
  <c r="B583" i="13"/>
  <c r="C583" i="13"/>
  <c r="B584" i="13"/>
  <c r="C584" i="13"/>
  <c r="B585" i="13"/>
  <c r="C585" i="13"/>
  <c r="B586" i="13"/>
  <c r="C586" i="13"/>
  <c r="B587" i="13"/>
  <c r="C587" i="13"/>
  <c r="B588" i="13"/>
  <c r="C588" i="13"/>
  <c r="B589" i="13"/>
  <c r="C589" i="13"/>
  <c r="B590" i="13"/>
  <c r="C590" i="13"/>
  <c r="B591" i="13"/>
  <c r="C591" i="13"/>
  <c r="B592" i="13"/>
  <c r="C592" i="13"/>
  <c r="B593" i="13"/>
  <c r="C593" i="13"/>
  <c r="B594" i="13"/>
  <c r="C594" i="13"/>
  <c r="B595" i="13"/>
  <c r="C595" i="13"/>
  <c r="B596" i="13"/>
  <c r="C596" i="13"/>
  <c r="B597" i="13"/>
  <c r="C597" i="13"/>
  <c r="B598" i="13"/>
  <c r="C598" i="13"/>
  <c r="B599" i="13"/>
  <c r="C599" i="13"/>
  <c r="B600" i="13"/>
  <c r="C600" i="13"/>
  <c r="B601" i="13"/>
  <c r="C601" i="13"/>
  <c r="B602" i="13"/>
  <c r="C602" i="13"/>
  <c r="B603" i="13"/>
  <c r="C603" i="13"/>
  <c r="B604" i="13"/>
  <c r="C604" i="13"/>
  <c r="B605" i="13"/>
  <c r="C605" i="13"/>
  <c r="B606" i="13"/>
  <c r="C606" i="13"/>
  <c r="B607" i="13"/>
  <c r="C607" i="13"/>
  <c r="B608" i="13"/>
  <c r="C608" i="13"/>
  <c r="B609" i="13"/>
  <c r="C609" i="13"/>
  <c r="B610" i="13"/>
  <c r="C610" i="13"/>
  <c r="B611" i="13"/>
  <c r="C611" i="13"/>
  <c r="B612" i="13"/>
  <c r="C612" i="13"/>
  <c r="B613" i="13"/>
  <c r="C613" i="13"/>
  <c r="B614" i="13"/>
  <c r="C614" i="13"/>
  <c r="B615" i="13"/>
  <c r="C615" i="13"/>
  <c r="B616" i="13"/>
  <c r="C616" i="13"/>
  <c r="B617" i="13"/>
  <c r="C617" i="13"/>
  <c r="B618" i="13"/>
  <c r="C618" i="13"/>
  <c r="B619" i="13"/>
  <c r="C619" i="13"/>
  <c r="B620" i="13"/>
  <c r="C620" i="13"/>
  <c r="B621" i="13"/>
  <c r="C621" i="13"/>
  <c r="B622" i="13"/>
  <c r="C622" i="13"/>
  <c r="B623" i="13"/>
  <c r="C623" i="13"/>
  <c r="B624" i="13"/>
  <c r="C624" i="13"/>
  <c r="B625" i="13"/>
  <c r="C625" i="13"/>
  <c r="B626" i="13"/>
  <c r="C626" i="13"/>
  <c r="B627" i="13"/>
  <c r="C627" i="13"/>
  <c r="B628" i="13"/>
  <c r="C628" i="13"/>
  <c r="B629" i="13"/>
  <c r="C629" i="13"/>
  <c r="B803" i="13"/>
  <c r="C803" i="13"/>
  <c r="B804" i="13"/>
  <c r="C804" i="13"/>
  <c r="B805" i="13"/>
  <c r="C805" i="13"/>
  <c r="B806" i="13"/>
  <c r="C806" i="13"/>
  <c r="B807" i="13"/>
  <c r="C807" i="13"/>
  <c r="B808" i="13"/>
  <c r="C808" i="13"/>
  <c r="B809" i="13"/>
  <c r="C809" i="13"/>
  <c r="B810" i="13"/>
  <c r="C810" i="13"/>
  <c r="B811" i="13"/>
  <c r="C811" i="13"/>
  <c r="B812" i="13"/>
  <c r="C812" i="13"/>
  <c r="B813" i="13"/>
  <c r="C813" i="13"/>
  <c r="B814" i="13"/>
  <c r="C814" i="13"/>
  <c r="B815" i="13"/>
  <c r="C815" i="13"/>
  <c r="B816" i="13"/>
  <c r="C816" i="13"/>
  <c r="B817" i="13"/>
  <c r="C817" i="13"/>
  <c r="B818" i="13"/>
  <c r="C818" i="13"/>
  <c r="B819" i="13"/>
  <c r="C819" i="13"/>
  <c r="B820" i="13"/>
  <c r="C820" i="13"/>
  <c r="B821" i="13"/>
  <c r="C821" i="13"/>
  <c r="B822" i="13"/>
  <c r="C822" i="13"/>
  <c r="B823" i="13"/>
  <c r="C823" i="13"/>
  <c r="B824" i="13"/>
  <c r="C824" i="13"/>
  <c r="B825" i="13"/>
  <c r="C825" i="13"/>
  <c r="B826" i="13"/>
  <c r="C826" i="13"/>
  <c r="B827" i="13"/>
  <c r="C827" i="13"/>
  <c r="B828" i="13"/>
  <c r="C828" i="13"/>
  <c r="B829" i="13"/>
  <c r="C829" i="13"/>
  <c r="B830" i="13"/>
  <c r="C830" i="13"/>
  <c r="B831" i="13"/>
  <c r="C831" i="13"/>
  <c r="B832" i="13"/>
  <c r="C832" i="13"/>
  <c r="B833" i="13"/>
  <c r="C833" i="13"/>
  <c r="B834" i="13"/>
  <c r="C834" i="13"/>
  <c r="B835" i="13"/>
  <c r="C835" i="13"/>
  <c r="B836" i="13"/>
  <c r="C836" i="13"/>
  <c r="B837" i="13"/>
  <c r="C837" i="13"/>
  <c r="B838" i="13"/>
  <c r="C838" i="13"/>
  <c r="B839" i="13"/>
  <c r="C839" i="13"/>
  <c r="B840" i="13"/>
  <c r="C840" i="13"/>
  <c r="B841" i="13"/>
  <c r="C841" i="13"/>
  <c r="B842" i="13"/>
  <c r="C842" i="13"/>
  <c r="B843" i="13"/>
  <c r="C843" i="13"/>
  <c r="B844" i="13"/>
  <c r="C844" i="13"/>
  <c r="B845" i="13"/>
  <c r="C845" i="13"/>
  <c r="B846" i="13"/>
  <c r="C846" i="13"/>
  <c r="B847" i="13"/>
  <c r="C847" i="13"/>
  <c r="B848" i="13"/>
  <c r="C848" i="13"/>
  <c r="J750" i="13"/>
  <c r="J751" i="13"/>
  <c r="J752" i="13"/>
  <c r="J753" i="13"/>
  <c r="J754" i="13"/>
  <c r="J755" i="13"/>
  <c r="J756" i="13"/>
  <c r="J757" i="13"/>
  <c r="J758" i="13"/>
  <c r="J759" i="13"/>
  <c r="J760" i="13"/>
  <c r="J761" i="13"/>
  <c r="J762" i="13"/>
  <c r="J763" i="13"/>
  <c r="J764" i="13"/>
  <c r="J765" i="13"/>
  <c r="J766" i="13"/>
  <c r="J767" i="13"/>
  <c r="J768" i="13"/>
  <c r="J769" i="13"/>
  <c r="J770" i="13"/>
  <c r="J771" i="13"/>
  <c r="J772" i="13"/>
  <c r="J773" i="13"/>
  <c r="J774" i="13"/>
  <c r="J775" i="13"/>
  <c r="J739" i="13"/>
  <c r="J740" i="13"/>
  <c r="J741" i="13"/>
  <c r="J742" i="13"/>
  <c r="J743" i="13"/>
  <c r="J744" i="13"/>
  <c r="J745" i="13"/>
  <c r="J746" i="13"/>
  <c r="J747" i="13"/>
  <c r="J748" i="13"/>
  <c r="J749" i="13"/>
  <c r="J735" i="13"/>
  <c r="J736" i="13"/>
  <c r="J737" i="13"/>
  <c r="J738" i="13"/>
  <c r="J776" i="13"/>
  <c r="J777" i="13"/>
  <c r="J778" i="13"/>
  <c r="J779" i="13"/>
  <c r="J714" i="13"/>
  <c r="J715" i="13"/>
  <c r="J716" i="13"/>
  <c r="J717" i="13"/>
  <c r="J718" i="13"/>
  <c r="J719" i="13"/>
  <c r="J720" i="13"/>
  <c r="J721" i="13"/>
  <c r="J722" i="13"/>
  <c r="J723" i="13"/>
  <c r="J724" i="13"/>
  <c r="J725" i="13"/>
  <c r="J726" i="13"/>
  <c r="J727" i="13"/>
  <c r="J728" i="13"/>
  <c r="J729" i="13"/>
  <c r="J730" i="13"/>
  <c r="J731" i="13"/>
  <c r="J732" i="13"/>
  <c r="J733" i="13"/>
  <c r="J734" i="13"/>
  <c r="J700" i="13"/>
  <c r="J701" i="13"/>
  <c r="J702" i="13"/>
  <c r="J703" i="13"/>
  <c r="J704" i="13"/>
  <c r="J705" i="13"/>
  <c r="J706" i="13"/>
  <c r="J707" i="13"/>
  <c r="J708" i="13"/>
  <c r="J709" i="13"/>
  <c r="J710" i="13"/>
  <c r="J711" i="13"/>
  <c r="J712" i="13"/>
  <c r="J713" i="13"/>
  <c r="J682" i="13"/>
  <c r="J683" i="13"/>
  <c r="J684" i="13"/>
  <c r="J685" i="13"/>
  <c r="J686" i="13"/>
  <c r="J687" i="13"/>
  <c r="J688" i="13"/>
  <c r="J689" i="13"/>
  <c r="J690" i="13"/>
  <c r="J691" i="13"/>
  <c r="J692" i="13"/>
  <c r="J693" i="13"/>
  <c r="J694" i="13"/>
  <c r="J695" i="13"/>
  <c r="J696" i="13"/>
  <c r="J671" i="13" l="1"/>
  <c r="J672" i="13"/>
  <c r="J673" i="13"/>
  <c r="J674" i="13"/>
  <c r="J675" i="13"/>
  <c r="J676" i="13"/>
  <c r="J677" i="13"/>
  <c r="J678" i="13"/>
  <c r="J679" i="13"/>
  <c r="J680" i="13"/>
  <c r="J681" i="13"/>
  <c r="J637" i="13"/>
  <c r="J638" i="13"/>
  <c r="J639" i="13"/>
  <c r="J640" i="13"/>
  <c r="J641" i="13"/>
  <c r="J642" i="13"/>
  <c r="J643" i="13"/>
  <c r="J644" i="13"/>
  <c r="J645" i="13"/>
  <c r="J646" i="13"/>
  <c r="J647" i="13"/>
  <c r="J648" i="13"/>
  <c r="J649" i="13"/>
  <c r="J650" i="13"/>
  <c r="J651" i="13"/>
  <c r="J652" i="13"/>
  <c r="J653" i="13"/>
  <c r="J654" i="13"/>
  <c r="J655" i="13"/>
  <c r="J656" i="13"/>
  <c r="J657" i="13"/>
  <c r="J658" i="13"/>
  <c r="J659" i="13"/>
  <c r="J660" i="13"/>
  <c r="J661" i="13"/>
  <c r="J662" i="13"/>
  <c r="J663" i="13"/>
  <c r="J664" i="13"/>
  <c r="J665" i="13"/>
  <c r="J666" i="13"/>
  <c r="J667" i="13"/>
  <c r="J668" i="13"/>
  <c r="J669" i="13"/>
  <c r="J670" i="13"/>
  <c r="J697" i="13"/>
  <c r="J698" i="13"/>
  <c r="J699" i="13"/>
  <c r="J184" i="13"/>
  <c r="C5" i="13"/>
  <c r="C6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140" i="13"/>
  <c r="J141" i="13"/>
  <c r="J142" i="13"/>
  <c r="J143" i="13"/>
  <c r="J144" i="13"/>
  <c r="J145" i="13"/>
  <c r="J146" i="13"/>
  <c r="J147" i="13"/>
  <c r="J148" i="13"/>
  <c r="J149" i="13"/>
  <c r="J150" i="13"/>
  <c r="J151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74" i="13"/>
  <c r="J75" i="13"/>
  <c r="J76" i="13"/>
  <c r="J77" i="13"/>
  <c r="J78" i="13"/>
  <c r="J79" i="13"/>
  <c r="J80" i="13"/>
  <c r="J81" i="13"/>
  <c r="J82" i="13"/>
  <c r="J83" i="13"/>
  <c r="B5" i="13"/>
  <c r="B6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437" i="13"/>
  <c r="J438" i="13"/>
  <c r="J439" i="13"/>
  <c r="J440" i="13"/>
  <c r="J441" i="13"/>
  <c r="J442" i="13"/>
  <c r="J443" i="13"/>
  <c r="J444" i="13"/>
  <c r="J445" i="13"/>
  <c r="J446" i="13"/>
  <c r="J447" i="13"/>
  <c r="J448" i="13"/>
  <c r="J449" i="13"/>
  <c r="J450" i="13"/>
  <c r="J451" i="13"/>
  <c r="J452" i="13"/>
  <c r="J453" i="13"/>
  <c r="J454" i="13"/>
  <c r="J455" i="13"/>
  <c r="J456" i="13"/>
  <c r="J457" i="13"/>
  <c r="J436" i="13"/>
  <c r="J388" i="13"/>
  <c r="J389" i="13"/>
  <c r="J390" i="13"/>
  <c r="J391" i="13"/>
  <c r="J392" i="13"/>
  <c r="J393" i="13"/>
  <c r="J394" i="13"/>
  <c r="J395" i="13"/>
  <c r="J396" i="13"/>
  <c r="J397" i="13"/>
  <c r="J398" i="13"/>
  <c r="J399" i="13"/>
  <c r="J400" i="13"/>
  <c r="J401" i="13"/>
  <c r="J402" i="13"/>
  <c r="J403" i="13"/>
  <c r="J404" i="13"/>
  <c r="J405" i="13"/>
  <c r="J406" i="13"/>
  <c r="J407" i="13"/>
  <c r="J408" i="13"/>
  <c r="J409" i="13"/>
  <c r="J410" i="13"/>
  <c r="J411" i="13"/>
  <c r="J412" i="13"/>
  <c r="J413" i="13"/>
  <c r="J414" i="13"/>
  <c r="J415" i="13"/>
  <c r="J416" i="13"/>
  <c r="J417" i="13"/>
  <c r="J418" i="13"/>
  <c r="J419" i="13"/>
  <c r="J420" i="13"/>
  <c r="J421" i="13"/>
  <c r="J422" i="13"/>
  <c r="J423" i="13"/>
  <c r="J424" i="13"/>
  <c r="J425" i="13"/>
  <c r="J426" i="13"/>
  <c r="J427" i="13"/>
  <c r="J428" i="13"/>
  <c r="J429" i="13"/>
  <c r="J430" i="13"/>
  <c r="J431" i="13"/>
  <c r="J432" i="13"/>
  <c r="J433" i="13"/>
  <c r="J434" i="13"/>
  <c r="J435" i="13"/>
  <c r="J458" i="13"/>
  <c r="J459" i="13"/>
  <c r="J460" i="13"/>
  <c r="J461" i="13"/>
  <c r="J462" i="13"/>
  <c r="J463" i="13"/>
  <c r="F68" i="38" l="1"/>
  <c r="H68" i="38" s="1"/>
  <c r="I68" i="38" s="1"/>
  <c r="D68" i="38"/>
  <c r="F67" i="38"/>
  <c r="H67" i="38" s="1"/>
  <c r="I67" i="38" s="1"/>
  <c r="D67" i="38"/>
  <c r="F66" i="38"/>
  <c r="H66" i="38" s="1"/>
  <c r="I66" i="38" s="1"/>
  <c r="D66" i="38"/>
  <c r="F65" i="38"/>
  <c r="H65" i="38" s="1"/>
  <c r="I65" i="38" s="1"/>
  <c r="D65" i="38"/>
  <c r="F64" i="38"/>
  <c r="H64" i="38" s="1"/>
  <c r="I64" i="38" s="1"/>
  <c r="D64" i="38"/>
  <c r="F63" i="38"/>
  <c r="H63" i="38" s="1"/>
  <c r="I63" i="38" s="1"/>
  <c r="D63" i="38"/>
  <c r="F62" i="38"/>
  <c r="H62" i="38" s="1"/>
  <c r="I62" i="38" s="1"/>
  <c r="D62" i="38"/>
  <c r="F61" i="38"/>
  <c r="H61" i="38" s="1"/>
  <c r="I61" i="38" s="1"/>
  <c r="D61" i="38"/>
  <c r="F60" i="38"/>
  <c r="H60" i="38" s="1"/>
  <c r="I60" i="38" s="1"/>
  <c r="D60" i="38"/>
  <c r="F59" i="38"/>
  <c r="H59" i="38" s="1"/>
  <c r="I59" i="38" s="1"/>
  <c r="D59" i="38"/>
  <c r="F58" i="38"/>
  <c r="H58" i="38" s="1"/>
  <c r="I58" i="38" s="1"/>
  <c r="D58" i="38"/>
  <c r="F57" i="38"/>
  <c r="H57" i="38" s="1"/>
  <c r="I57" i="38" s="1"/>
  <c r="D57" i="38"/>
  <c r="F56" i="38"/>
  <c r="H56" i="38" s="1"/>
  <c r="I56" i="38" s="1"/>
  <c r="D56" i="38"/>
  <c r="F55" i="38"/>
  <c r="H55" i="38" s="1"/>
  <c r="I55" i="38" s="1"/>
  <c r="D55" i="38"/>
  <c r="F54" i="38"/>
  <c r="H54" i="38" s="1"/>
  <c r="I54" i="38" s="1"/>
  <c r="D54" i="38"/>
  <c r="F53" i="38"/>
  <c r="H53" i="38" s="1"/>
  <c r="I53" i="38" s="1"/>
  <c r="D53" i="38"/>
  <c r="F52" i="38"/>
  <c r="H52" i="38" s="1"/>
  <c r="I52" i="38" s="1"/>
  <c r="D52" i="38"/>
  <c r="F51" i="38"/>
  <c r="H51" i="38" s="1"/>
  <c r="I51" i="38" s="1"/>
  <c r="D51" i="38"/>
  <c r="F50" i="38"/>
  <c r="H50" i="38" s="1"/>
  <c r="I50" i="38" s="1"/>
  <c r="D50" i="38"/>
  <c r="F49" i="38"/>
  <c r="H49" i="38" s="1"/>
  <c r="I49" i="38" s="1"/>
  <c r="D49" i="38"/>
  <c r="F48" i="38"/>
  <c r="H48" i="38" s="1"/>
  <c r="I48" i="38" s="1"/>
  <c r="D48" i="38"/>
  <c r="F47" i="38"/>
  <c r="H47" i="38" s="1"/>
  <c r="I47" i="38" s="1"/>
  <c r="D47" i="38"/>
  <c r="F46" i="38"/>
  <c r="H46" i="38" s="1"/>
  <c r="I46" i="38" s="1"/>
  <c r="D46" i="38"/>
  <c r="F45" i="38"/>
  <c r="H45" i="38" s="1"/>
  <c r="I45" i="38" s="1"/>
  <c r="D45" i="38"/>
  <c r="F44" i="38"/>
  <c r="H44" i="38" s="1"/>
  <c r="I44" i="38" s="1"/>
  <c r="D44" i="38"/>
  <c r="F43" i="38"/>
  <c r="H43" i="38" s="1"/>
  <c r="I43" i="38" s="1"/>
  <c r="D43" i="38"/>
  <c r="B62" i="38"/>
  <c r="B63" i="38"/>
  <c r="B64" i="38"/>
  <c r="B65" i="38"/>
  <c r="B66" i="38"/>
  <c r="B67" i="38"/>
  <c r="B68" i="38"/>
  <c r="B54" i="38"/>
  <c r="B55" i="38"/>
  <c r="B56" i="38"/>
  <c r="B57" i="38"/>
  <c r="B59" i="38"/>
  <c r="B53" i="38"/>
  <c r="B58" i="38"/>
  <c r="B60" i="38"/>
  <c r="B61" i="38"/>
  <c r="B49" i="38"/>
  <c r="B51" i="38"/>
  <c r="B43" i="38"/>
  <c r="B44" i="38"/>
  <c r="B45" i="38"/>
  <c r="B46" i="38"/>
  <c r="B47" i="38"/>
  <c r="B48" i="38"/>
  <c r="B50" i="38"/>
  <c r="B52" i="38"/>
  <c r="A28" i="19"/>
  <c r="B28" i="19" s="1"/>
  <c r="A20" i="19"/>
  <c r="A21" i="19"/>
  <c r="A22" i="19"/>
  <c r="A23" i="19"/>
  <c r="A24" i="19"/>
  <c r="A25" i="19"/>
  <c r="A26" i="19"/>
  <c r="A27" i="19"/>
  <c r="A7" i="19"/>
  <c r="A8" i="19"/>
  <c r="A9" i="19"/>
  <c r="A10" i="19"/>
  <c r="A11" i="19"/>
  <c r="A12" i="19"/>
  <c r="A13" i="19"/>
  <c r="A14" i="19"/>
  <c r="A15" i="19"/>
  <c r="B15" i="19"/>
  <c r="B25" i="19" l="1"/>
  <c r="B26" i="19"/>
  <c r="B27" i="19"/>
  <c r="D42" i="38"/>
  <c r="D41" i="38"/>
  <c r="D36" i="38"/>
  <c r="D35" i="38"/>
  <c r="D30" i="38"/>
  <c r="D29" i="38"/>
  <c r="D23" i="38"/>
  <c r="D21" i="38"/>
  <c r="D37" i="38"/>
  <c r="D38" i="38"/>
  <c r="D39" i="38"/>
  <c r="D40" i="38"/>
  <c r="D22" i="38"/>
  <c r="D24" i="38"/>
  <c r="D25" i="38"/>
  <c r="D26" i="38"/>
  <c r="D27" i="38"/>
  <c r="D28" i="38"/>
  <c r="D31" i="38"/>
  <c r="D32" i="38"/>
  <c r="D33" i="38"/>
  <c r="D34" i="38"/>
  <c r="B12" i="19" l="1"/>
  <c r="B13" i="19"/>
  <c r="B14" i="19"/>
  <c r="F42" i="38" l="1"/>
  <c r="H42" i="38" s="1"/>
  <c r="I42" i="38" s="1"/>
  <c r="B42" i="38"/>
  <c r="F41" i="38"/>
  <c r="H41" i="38" s="1"/>
  <c r="I41" i="38" s="1"/>
  <c r="B41" i="38"/>
  <c r="F36" i="38"/>
  <c r="H36" i="38" s="1"/>
  <c r="I36" i="38" s="1"/>
  <c r="B36" i="38"/>
  <c r="F35" i="38"/>
  <c r="H35" i="38" s="1"/>
  <c r="I35" i="38" s="1"/>
  <c r="B35" i="38"/>
  <c r="F30" i="38"/>
  <c r="H30" i="38" s="1"/>
  <c r="I30" i="38" s="1"/>
  <c r="B30" i="38"/>
  <c r="F29" i="38"/>
  <c r="H29" i="38" s="1"/>
  <c r="I29" i="38" s="1"/>
  <c r="B29" i="38"/>
  <c r="F23" i="38"/>
  <c r="H23" i="38" s="1"/>
  <c r="I23" i="38" s="1"/>
  <c r="B23" i="38"/>
  <c r="F21" i="38"/>
  <c r="H21" i="38" s="1"/>
  <c r="I21" i="38" s="1"/>
  <c r="B21" i="38"/>
  <c r="B37" i="38"/>
  <c r="F37" i="38"/>
  <c r="H37" i="38" s="1"/>
  <c r="I37" i="38" s="1"/>
  <c r="B38" i="38"/>
  <c r="B39" i="38"/>
  <c r="F38" i="38"/>
  <c r="H38" i="38" s="1"/>
  <c r="I38" i="38" s="1"/>
  <c r="F39" i="38"/>
  <c r="H39" i="38" s="1"/>
  <c r="I39" i="38" s="1"/>
  <c r="B40" i="38"/>
  <c r="F40" i="38"/>
  <c r="H40" i="38" s="1"/>
  <c r="I40" i="38" s="1"/>
  <c r="B22" i="38"/>
  <c r="B24" i="38"/>
  <c r="B25" i="38"/>
  <c r="F22" i="38"/>
  <c r="H22" i="38" s="1"/>
  <c r="I22" i="38" s="1"/>
  <c r="F24" i="38"/>
  <c r="H24" i="38" s="1"/>
  <c r="I24" i="38" s="1"/>
  <c r="F25" i="38"/>
  <c r="H25" i="38" s="1"/>
  <c r="I25" i="38" s="1"/>
  <c r="B26" i="38"/>
  <c r="B27" i="38"/>
  <c r="B28" i="38"/>
  <c r="B31" i="38"/>
  <c r="F26" i="38"/>
  <c r="H26" i="38" s="1"/>
  <c r="I26" i="38" s="1"/>
  <c r="F27" i="38"/>
  <c r="H27" i="38" s="1"/>
  <c r="I27" i="38" s="1"/>
  <c r="F28" i="38"/>
  <c r="H28" i="38" s="1"/>
  <c r="I28" i="38" s="1"/>
  <c r="F31" i="38"/>
  <c r="H31" i="38" s="1"/>
  <c r="I31" i="38" s="1"/>
  <c r="B32" i="38"/>
  <c r="B33" i="38"/>
  <c r="F32" i="38"/>
  <c r="H32" i="38" s="1"/>
  <c r="I32" i="38" s="1"/>
  <c r="F33" i="38"/>
  <c r="H33" i="38" s="1"/>
  <c r="I33" i="38" s="1"/>
  <c r="B34" i="38"/>
  <c r="F34" i="38"/>
  <c r="H34" i="38" s="1"/>
  <c r="I34" i="38" s="1"/>
  <c r="B24" i="19"/>
  <c r="B23" i="19"/>
  <c r="B22" i="19"/>
  <c r="B21" i="19"/>
  <c r="B10" i="19"/>
  <c r="B9" i="19"/>
  <c r="B8" i="19"/>
  <c r="B7" i="19"/>
  <c r="J794" i="13"/>
  <c r="J795" i="13"/>
  <c r="J796" i="13"/>
  <c r="J797" i="13"/>
  <c r="J798" i="13"/>
  <c r="J799" i="13"/>
  <c r="J800" i="13"/>
  <c r="J801" i="13"/>
  <c r="J802" i="13"/>
  <c r="J803" i="13"/>
  <c r="J804" i="13"/>
  <c r="J805" i="13"/>
  <c r="J806" i="13"/>
  <c r="J807" i="13"/>
  <c r="J808" i="13"/>
  <c r="J809" i="13"/>
  <c r="J810" i="13"/>
  <c r="J811" i="13"/>
  <c r="J812" i="13"/>
  <c r="J813" i="13"/>
  <c r="J814" i="13"/>
  <c r="J815" i="13"/>
  <c r="J816" i="13"/>
  <c r="J817" i="13"/>
  <c r="J818" i="13"/>
  <c r="J819" i="13"/>
  <c r="J820" i="13"/>
  <c r="J821" i="13"/>
  <c r="J822" i="13"/>
  <c r="J823" i="13"/>
  <c r="J824" i="13"/>
  <c r="J825" i="13"/>
  <c r="J826" i="13"/>
  <c r="J827" i="13"/>
  <c r="J828" i="13"/>
  <c r="J829" i="13"/>
  <c r="J830" i="13"/>
  <c r="J831" i="13"/>
  <c r="J832" i="13"/>
  <c r="J833" i="13"/>
  <c r="J834" i="13"/>
  <c r="J835" i="13"/>
  <c r="J836" i="13"/>
  <c r="J837" i="13"/>
  <c r="J838" i="13"/>
  <c r="J839" i="13"/>
  <c r="J840" i="13"/>
  <c r="J841" i="13"/>
  <c r="J842" i="13"/>
  <c r="J843" i="13"/>
  <c r="J844" i="13"/>
  <c r="J845" i="13"/>
  <c r="J846" i="13"/>
  <c r="J847" i="13"/>
  <c r="J848" i="13"/>
  <c r="J608" i="13"/>
  <c r="J609" i="13"/>
  <c r="J610" i="13"/>
  <c r="J611" i="13"/>
  <c r="J612" i="13"/>
  <c r="J613" i="13"/>
  <c r="J614" i="13"/>
  <c r="J615" i="13"/>
  <c r="J616" i="13"/>
  <c r="J617" i="13"/>
  <c r="J618" i="13"/>
  <c r="J619" i="13"/>
  <c r="J620" i="13"/>
  <c r="J621" i="13"/>
  <c r="J622" i="13"/>
  <c r="J623" i="13"/>
  <c r="J624" i="13"/>
  <c r="J625" i="13"/>
  <c r="J626" i="13"/>
  <c r="J627" i="13"/>
  <c r="J628" i="13"/>
  <c r="J629" i="13"/>
  <c r="J630" i="13"/>
  <c r="J631" i="13"/>
  <c r="J632" i="13"/>
  <c r="J633" i="13"/>
  <c r="J634" i="13"/>
  <c r="J635" i="13"/>
  <c r="J636" i="13"/>
  <c r="J780" i="13"/>
  <c r="J781" i="13"/>
  <c r="J782" i="13"/>
  <c r="J783" i="13"/>
  <c r="J784" i="13"/>
  <c r="J785" i="13"/>
  <c r="J786" i="13"/>
  <c r="J787" i="13"/>
  <c r="J788" i="13"/>
  <c r="J789" i="13"/>
  <c r="J790" i="13"/>
  <c r="J791" i="13"/>
  <c r="J792" i="13"/>
  <c r="J793" i="13"/>
  <c r="J536" i="13"/>
  <c r="J541" i="13"/>
  <c r="J542" i="13"/>
  <c r="J543" i="13"/>
  <c r="J544" i="13"/>
  <c r="J545" i="13"/>
  <c r="J546" i="13"/>
  <c r="J547" i="13"/>
  <c r="J533" i="13"/>
  <c r="J534" i="13"/>
  <c r="J535" i="13"/>
  <c r="J537" i="13"/>
  <c r="J538" i="13"/>
  <c r="J539" i="13"/>
  <c r="J540" i="13"/>
  <c r="J504" i="13"/>
  <c r="J505" i="13"/>
  <c r="J506" i="13"/>
  <c r="J507" i="13"/>
  <c r="J508" i="13"/>
  <c r="J509" i="13"/>
  <c r="J510" i="13"/>
  <c r="J511" i="13"/>
  <c r="J512" i="13"/>
  <c r="J513" i="13"/>
  <c r="J514" i="13"/>
  <c r="J515" i="13"/>
  <c r="J516" i="13"/>
  <c r="J517" i="13"/>
  <c r="J518" i="13"/>
  <c r="J481" i="13"/>
  <c r="J480" i="13"/>
  <c r="J482" i="13"/>
  <c r="J493" i="13"/>
  <c r="J485" i="13"/>
  <c r="J486" i="13"/>
  <c r="J487" i="13"/>
  <c r="J488" i="13"/>
  <c r="J489" i="13"/>
  <c r="J484" i="13"/>
  <c r="J490" i="13"/>
  <c r="J491" i="13"/>
  <c r="J468" i="13"/>
  <c r="J469" i="13"/>
  <c r="J470" i="13"/>
  <c r="J471" i="13"/>
  <c r="J472" i="13"/>
  <c r="J473" i="13"/>
  <c r="J474" i="13"/>
  <c r="J475" i="13"/>
  <c r="J476" i="13"/>
  <c r="J477" i="13"/>
  <c r="J478" i="13"/>
  <c r="J479" i="13"/>
  <c r="J483" i="13"/>
  <c r="J492" i="13"/>
  <c r="J222" i="13"/>
  <c r="J223" i="13"/>
  <c r="J221" i="13"/>
  <c r="J217" i="13"/>
  <c r="J218" i="13"/>
  <c r="J219" i="13"/>
  <c r="J220" i="13"/>
  <c r="J555" i="13"/>
  <c r="J556" i="13"/>
  <c r="J557" i="13"/>
  <c r="J558" i="13"/>
  <c r="J559" i="13"/>
  <c r="J560" i="13"/>
  <c r="J561" i="13"/>
  <c r="J562" i="13"/>
  <c r="J563" i="13"/>
  <c r="J564" i="13"/>
  <c r="J565" i="13"/>
  <c r="J566" i="13"/>
  <c r="J567" i="13"/>
  <c r="J568" i="13"/>
  <c r="J569" i="13"/>
  <c r="J570" i="13"/>
  <c r="J571" i="13"/>
  <c r="J572" i="13"/>
  <c r="J573" i="13"/>
  <c r="J574" i="13"/>
  <c r="J575" i="13"/>
  <c r="J576" i="13"/>
  <c r="J577" i="13"/>
  <c r="J578" i="13"/>
  <c r="J579" i="13"/>
  <c r="J580" i="13"/>
  <c r="J581" i="13"/>
  <c r="J582" i="13"/>
  <c r="J583" i="13"/>
  <c r="J584" i="13"/>
  <c r="J585" i="13"/>
  <c r="J586" i="13"/>
  <c r="J587" i="13"/>
  <c r="J588" i="13"/>
  <c r="J589" i="13"/>
  <c r="J590" i="13"/>
  <c r="J591" i="13"/>
  <c r="J592" i="13"/>
  <c r="J593" i="13"/>
  <c r="J594" i="13"/>
  <c r="J595" i="13"/>
  <c r="J596" i="13"/>
  <c r="J597" i="13"/>
  <c r="J598" i="13"/>
  <c r="J599" i="13"/>
  <c r="J600" i="13"/>
  <c r="J601" i="13"/>
  <c r="J602" i="13"/>
  <c r="J603" i="13"/>
  <c r="J604" i="13"/>
  <c r="J605" i="13"/>
  <c r="J606" i="13"/>
  <c r="J607" i="13"/>
  <c r="B11" i="19" l="1"/>
  <c r="C15" i="19" l="1"/>
  <c r="C12" i="19"/>
  <c r="C13" i="19"/>
  <c r="C14" i="19"/>
  <c r="C7" i="19"/>
  <c r="C10" i="19"/>
  <c r="C9" i="19"/>
  <c r="C8" i="19"/>
  <c r="C28" i="19" l="1"/>
  <c r="D28" i="19" s="1"/>
  <c r="C25" i="19"/>
  <c r="D25" i="19" s="1"/>
  <c r="C26" i="19"/>
  <c r="D26" i="19" s="1"/>
  <c r="C27" i="19"/>
  <c r="D27" i="19" s="1"/>
  <c r="C22" i="19"/>
  <c r="D22" i="19" s="1"/>
  <c r="C21" i="19"/>
  <c r="D21" i="19" s="1"/>
  <c r="C24" i="19"/>
  <c r="D24" i="19" s="1"/>
  <c r="C23" i="19"/>
  <c r="D23" i="19" s="1"/>
  <c r="I69" i="38" l="1"/>
  <c r="C20" i="19"/>
  <c r="H69" i="38"/>
  <c r="C29" i="19" l="1"/>
  <c r="D20" i="19"/>
  <c r="B20" i="19"/>
  <c r="J216" i="13" l="1"/>
  <c r="C11" i="19" l="1"/>
  <c r="J152" i="13"/>
  <c r="J153" i="13"/>
  <c r="J154" i="13"/>
  <c r="J155" i="13"/>
  <c r="J156" i="13"/>
  <c r="J157" i="13"/>
  <c r="J158" i="13"/>
  <c r="J159" i="13"/>
  <c r="J160" i="13"/>
  <c r="J161" i="13"/>
  <c r="J162" i="13"/>
  <c r="J163" i="13"/>
  <c r="J164" i="13"/>
  <c r="J165" i="13"/>
  <c r="J166" i="13"/>
  <c r="J167" i="13"/>
  <c r="J168" i="13"/>
  <c r="J169" i="13"/>
  <c r="J170" i="13"/>
  <c r="J171" i="13"/>
  <c r="J172" i="13"/>
  <c r="J173" i="13"/>
  <c r="J174" i="13"/>
  <c r="J175" i="13"/>
  <c r="J176" i="13"/>
  <c r="J177" i="13"/>
  <c r="J178" i="13"/>
  <c r="J179" i="13"/>
  <c r="J180" i="13"/>
  <c r="J181" i="13"/>
  <c r="J182" i="13"/>
  <c r="J183" i="13"/>
  <c r="J185" i="13"/>
  <c r="J186" i="13"/>
  <c r="J187" i="13"/>
  <c r="J188" i="13"/>
  <c r="J189" i="13"/>
  <c r="J190" i="13"/>
  <c r="J191" i="13"/>
  <c r="J192" i="13"/>
  <c r="J193" i="13"/>
  <c r="J194" i="13"/>
  <c r="J195" i="13"/>
  <c r="J196" i="13"/>
  <c r="J197" i="13"/>
  <c r="J198" i="13"/>
  <c r="J199" i="13"/>
  <c r="J200" i="13"/>
  <c r="J201" i="13"/>
  <c r="J202" i="13"/>
  <c r="J203" i="13"/>
  <c r="J204" i="13"/>
  <c r="J205" i="13"/>
  <c r="J206" i="13"/>
  <c r="J207" i="13"/>
  <c r="J208" i="13"/>
  <c r="J209" i="13"/>
  <c r="J210" i="13"/>
  <c r="J211" i="13"/>
  <c r="J212" i="13"/>
  <c r="J213" i="13"/>
  <c r="J214" i="13"/>
  <c r="J215" i="13"/>
  <c r="J464" i="13"/>
  <c r="J465" i="13"/>
  <c r="J466" i="13"/>
  <c r="J467" i="13"/>
  <c r="J494" i="13"/>
  <c r="J495" i="13"/>
  <c r="J496" i="13"/>
  <c r="J497" i="13"/>
  <c r="J498" i="13"/>
  <c r="J499" i="13"/>
  <c r="J500" i="13"/>
  <c r="J501" i="13"/>
  <c r="J502" i="13"/>
  <c r="J503" i="13"/>
  <c r="J519" i="13"/>
  <c r="J520" i="13"/>
  <c r="J521" i="13"/>
  <c r="J522" i="13"/>
  <c r="J523" i="13"/>
  <c r="J524" i="13"/>
  <c r="J525" i="13"/>
  <c r="J526" i="13"/>
  <c r="J527" i="13"/>
  <c r="J528" i="13"/>
  <c r="J529" i="13"/>
  <c r="J530" i="13"/>
  <c r="J531" i="13"/>
  <c r="J532" i="13"/>
  <c r="J548" i="13"/>
  <c r="J549" i="13"/>
  <c r="J550" i="13"/>
  <c r="J551" i="13"/>
  <c r="J552" i="13"/>
  <c r="J553" i="13"/>
  <c r="J554" i="13"/>
  <c r="C16" i="19" l="1"/>
  <c r="D29" i="19" l="1"/>
</calcChain>
</file>

<file path=xl/sharedStrings.xml><?xml version="1.0" encoding="utf-8"?>
<sst xmlns="http://schemas.openxmlformats.org/spreadsheetml/2006/main" count="4244" uniqueCount="831">
  <si>
    <t>Sanitair</t>
  </si>
  <si>
    <t>Ruimte code</t>
  </si>
  <si>
    <t>Gebouw gedeelte</t>
  </si>
  <si>
    <t>Oppervlak (netto)</t>
  </si>
  <si>
    <t>Totaal</t>
  </si>
  <si>
    <t>Code</t>
  </si>
  <si>
    <t>Tapijt</t>
  </si>
  <si>
    <t>Vloer afwerking</t>
  </si>
  <si>
    <t>Entree</t>
  </si>
  <si>
    <t>Magazijnen/bergingen</t>
  </si>
  <si>
    <t>Kantoren</t>
  </si>
  <si>
    <t>Reproruimte</t>
  </si>
  <si>
    <t>Gangen/hallen</t>
  </si>
  <si>
    <t>Trappenhuizen/lift</t>
  </si>
  <si>
    <t>Keuken/pantry</t>
  </si>
  <si>
    <t>Ruimte omschrijving</t>
  </si>
  <si>
    <t>Vloersoort omschrijving</t>
  </si>
  <si>
    <t>T</t>
  </si>
  <si>
    <t>L</t>
  </si>
  <si>
    <t>S</t>
  </si>
  <si>
    <t>P</t>
  </si>
  <si>
    <t>Vloerafwerkingen met beschermlaag, zoals linoleum, marmoleum e.d.</t>
  </si>
  <si>
    <t>Textiele vloerafwerking, zoals tapijt, schoonloopmat, flotex e.d.</t>
  </si>
  <si>
    <t>Vloeren zonder beschermlaag, die wel behandeling nodig hebben, zoals pvc e.d.</t>
  </si>
  <si>
    <t>Prestatie</t>
  </si>
  <si>
    <t>Etage</t>
  </si>
  <si>
    <t>Ruimtesoort</t>
  </si>
  <si>
    <t>Vloer code</t>
  </si>
  <si>
    <t>Steen</t>
  </si>
  <si>
    <t>PVC</t>
  </si>
  <si>
    <t>Naam</t>
  </si>
  <si>
    <t>Lino</t>
  </si>
  <si>
    <t>Oppervlakte n.i.o.</t>
  </si>
  <si>
    <t>Locatie</t>
  </si>
  <si>
    <t>Kosten/jaar excl. BTW</t>
  </si>
  <si>
    <t>Prijs</t>
  </si>
  <si>
    <t>Werkzaamheden</t>
  </si>
  <si>
    <t>Prijs per m2 per beurt, incl. in- en uitruimen</t>
  </si>
  <si>
    <t>Prijs per m2 per beurt, incl. in- en uitruimen, minimaal 2 lagen, kruislings</t>
  </si>
  <si>
    <t>Vloersoort</t>
  </si>
  <si>
    <t>Oppervlakte</t>
  </si>
  <si>
    <t>Sprayen/opblokken</t>
  </si>
  <si>
    <t>Diepstrippen, sealen en conserveren</t>
  </si>
  <si>
    <t>Schuren en lakken houten vloer</t>
  </si>
  <si>
    <t>Frequentie (uitv./jaar)</t>
  </si>
  <si>
    <t>Handmatig schrobben en droogzuigen</t>
  </si>
  <si>
    <t>Vloeronderhoud</t>
  </si>
  <si>
    <t>Ruimtestaat</t>
  </si>
  <si>
    <t>Oppervlakte i/o</t>
  </si>
  <si>
    <t>Totalisatie (excl. BTW)</t>
  </si>
  <si>
    <t xml:space="preserve">Aan genoemde aantallen kunnen geen rechten worden ontleend. </t>
  </si>
  <si>
    <t>Machinaal schrobben en droogzuigen</t>
  </si>
  <si>
    <t>Code Locatie</t>
  </si>
  <si>
    <t>Code Taak</t>
  </si>
  <si>
    <t>Totalisatie</t>
  </si>
  <si>
    <t>Locaties</t>
  </si>
  <si>
    <t>Rechtsgeldig ondertekening</t>
  </si>
  <si>
    <t>Functie</t>
  </si>
  <si>
    <t>Plaats, datum</t>
  </si>
  <si>
    <t>Handtekening</t>
  </si>
  <si>
    <t>Naam Inschrijver:</t>
  </si>
  <si>
    <t>Samenvatting schoonmaakonderhoud</t>
  </si>
  <si>
    <t>……………</t>
  </si>
  <si>
    <t>De opgegeven prijzen zijn tijdens de gehele contractduur van toepassing als all-in afroepprijs.</t>
  </si>
  <si>
    <t>Aanpassing standaardnorm schoonmaakonderhoud o.b.v. locatie</t>
  </si>
  <si>
    <t>Standaardnorm schoonmaakonderhoud per ruimtegroep / werkprogramma</t>
  </si>
  <si>
    <t>Aanpassing standaardnorm schoonmaakonderhoud o.b.v. vloersoort</t>
  </si>
  <si>
    <t xml:space="preserve">Opdrachtgever heeft tijdens de gehele contractduur het recht frequenties en uitvoermomenten aan te passen of werkzaamheden aan derden uit te besteden. </t>
  </si>
  <si>
    <t>Vloersoort / toelichting</t>
  </si>
  <si>
    <t>Harde vloeren zonder extra behandeling, zoals steen, beton e.d.</t>
  </si>
  <si>
    <t>Vergader/spreekkamers</t>
  </si>
  <si>
    <t>Topstrippen en conserveren</t>
  </si>
  <si>
    <t>Tapijtreinigen, sproei-extractiemethode</t>
  </si>
  <si>
    <t>Tapijtreinigen, poedermethode</t>
  </si>
  <si>
    <t>Hout</t>
  </si>
  <si>
    <t>Kosten/jaar incl BTW</t>
  </si>
  <si>
    <t>Bibliotheek/OLC</t>
  </si>
  <si>
    <t>Garderobes</t>
  </si>
  <si>
    <t>Kantine/Aula</t>
  </si>
  <si>
    <t>Praktijklokalen</t>
  </si>
  <si>
    <t>Leslokalen</t>
  </si>
  <si>
    <t>Toestelberging</t>
  </si>
  <si>
    <t>Gymzaal</t>
  </si>
  <si>
    <t>Niet in Onderhoud</t>
  </si>
  <si>
    <t>kleedruimten</t>
  </si>
  <si>
    <t>Kinderopvang</t>
  </si>
  <si>
    <t>Adres</t>
  </si>
  <si>
    <t>Plaatsnaam</t>
  </si>
  <si>
    <t>Plaats</t>
  </si>
  <si>
    <t>Vloeronderhoud
Kosten / jaar excl btw</t>
  </si>
  <si>
    <t>Totaalprijs
Kosten / jaar excl. btw</t>
  </si>
  <si>
    <t>Omschrijving</t>
  </si>
  <si>
    <t>H</t>
  </si>
  <si>
    <t>Houten vloeren</t>
  </si>
  <si>
    <t>Olieen houten vloeren</t>
  </si>
  <si>
    <t>Personeelskamer</t>
  </si>
  <si>
    <r>
      <t xml:space="preserve">Alle </t>
    </r>
    <r>
      <rPr>
        <sz val="9"/>
        <rFont val="Aptos"/>
        <family val="2"/>
      </rPr>
      <t>groen gearceerde velden dienen ingevuld te worden, overige cellen mogen niet gewijzigd worden</t>
    </r>
  </si>
  <si>
    <r>
      <t xml:space="preserve">Alle groen gearceerde velden dienen ingevuld te worden, overige cellen mogen niet gewijzigd worden    </t>
    </r>
    <r>
      <rPr>
        <b/>
        <sz val="9"/>
        <color rgb="FFFF0000"/>
        <rFont val="Aptos"/>
        <family val="2"/>
      </rPr>
      <t xml:space="preserve"> </t>
    </r>
  </si>
  <si>
    <t>Bijlage 4 dient in Excel format te worden toegevoegd, deze pagina dient daarnaast rechtsgeldig ondertekend als PDF te worden toegevoegd.</t>
  </si>
  <si>
    <t>Gilde Vakcollege</t>
  </si>
  <si>
    <t xml:space="preserve">Lyceum Oudehoven </t>
  </si>
  <si>
    <t>Uilenhof</t>
  </si>
  <si>
    <t>De Windroos</t>
  </si>
  <si>
    <t>Calvijn</t>
  </si>
  <si>
    <t>Het Heerenlanden</t>
  </si>
  <si>
    <t>De Joost</t>
  </si>
  <si>
    <t>Hoefslag 4</t>
  </si>
  <si>
    <t>Grote Haarsekade 123</t>
  </si>
  <si>
    <t>Oude Hoven 8</t>
  </si>
  <si>
    <t>Koningin Wilhelminalaan 2</t>
  </si>
  <si>
    <t>Bellefleur 2</t>
  </si>
  <si>
    <t>Eksterlaan 48</t>
  </si>
  <si>
    <t>Joost de Jongestraat 45</t>
  </si>
  <si>
    <t>Gorinchem</t>
  </si>
  <si>
    <t>Hardinxveld-Giessendam</t>
  </si>
  <si>
    <t>Leerdam</t>
  </si>
  <si>
    <t>PU-coating</t>
  </si>
  <si>
    <t>Nr.</t>
  </si>
  <si>
    <t>Schans</t>
  </si>
  <si>
    <t>Munnikenland 27</t>
  </si>
  <si>
    <t>Sleeuwijk</t>
  </si>
  <si>
    <t>Begane grond</t>
  </si>
  <si>
    <t>0.101</t>
  </si>
  <si>
    <t>Linoleum</t>
  </si>
  <si>
    <t>Aula/ entreegebied</t>
  </si>
  <si>
    <t>0.102</t>
  </si>
  <si>
    <t>0.48</t>
  </si>
  <si>
    <t>Gang</t>
  </si>
  <si>
    <t>Lift</t>
  </si>
  <si>
    <t>0.67</t>
  </si>
  <si>
    <t>Spreekkamer</t>
  </si>
  <si>
    <t>Garderobe leerkrachten</t>
  </si>
  <si>
    <t>0.66</t>
  </si>
  <si>
    <t>0.65</t>
  </si>
  <si>
    <t>0.64</t>
  </si>
  <si>
    <t>Kantoor</t>
  </si>
  <si>
    <t>0.63</t>
  </si>
  <si>
    <t>0.61</t>
  </si>
  <si>
    <t>0.60</t>
  </si>
  <si>
    <t>Trappenhuis</t>
  </si>
  <si>
    <t>0.59</t>
  </si>
  <si>
    <t>0.58</t>
  </si>
  <si>
    <t>0.57</t>
  </si>
  <si>
    <t>0.56</t>
  </si>
  <si>
    <t>0.55</t>
  </si>
  <si>
    <t>Personeelsruimte</t>
  </si>
  <si>
    <t>0.53</t>
  </si>
  <si>
    <t>Toilet heren</t>
  </si>
  <si>
    <t>Toilet dames</t>
  </si>
  <si>
    <t>0.52</t>
  </si>
  <si>
    <t>0.51</t>
  </si>
  <si>
    <t>0.50a</t>
  </si>
  <si>
    <t>0.50</t>
  </si>
  <si>
    <t>0.49</t>
  </si>
  <si>
    <t>Entree personeel</t>
  </si>
  <si>
    <t>0.105</t>
  </si>
  <si>
    <t>Repro</t>
  </si>
  <si>
    <t>0.103</t>
  </si>
  <si>
    <t>Receptie</t>
  </si>
  <si>
    <t>0.104</t>
  </si>
  <si>
    <t>EHBO</t>
  </si>
  <si>
    <t>0.121</t>
  </si>
  <si>
    <t>Auditorium</t>
  </si>
  <si>
    <t>Kleedkamer docent</t>
  </si>
  <si>
    <t>0.44</t>
  </si>
  <si>
    <t>0.43</t>
  </si>
  <si>
    <t>Kleedkamer dames</t>
  </si>
  <si>
    <t>0.42</t>
  </si>
  <si>
    <t>Douches dames</t>
  </si>
  <si>
    <t>Kleedkamer jongens</t>
  </si>
  <si>
    <t>0.41</t>
  </si>
  <si>
    <t>0.40</t>
  </si>
  <si>
    <t>Douches jongens</t>
  </si>
  <si>
    <t>0.45</t>
  </si>
  <si>
    <t>0.39a</t>
  </si>
  <si>
    <t>Sportvloer</t>
  </si>
  <si>
    <t>0.109</t>
  </si>
  <si>
    <t>Stiltewerkruimte</t>
  </si>
  <si>
    <t>Keuken</t>
  </si>
  <si>
    <t>0.106</t>
  </si>
  <si>
    <t>0.107</t>
  </si>
  <si>
    <t>Opslag keuken</t>
  </si>
  <si>
    <t>0.108</t>
  </si>
  <si>
    <t>0.35</t>
  </si>
  <si>
    <t>Werkplaats concierge</t>
  </si>
  <si>
    <t>0.15</t>
  </si>
  <si>
    <t>0.120</t>
  </si>
  <si>
    <t>0.119</t>
  </si>
  <si>
    <t>0.118</t>
  </si>
  <si>
    <t>0.117</t>
  </si>
  <si>
    <t>0.114</t>
  </si>
  <si>
    <t>Gamma lokaal</t>
  </si>
  <si>
    <t>0.113</t>
  </si>
  <si>
    <t>0.112</t>
  </si>
  <si>
    <t>0.102b</t>
  </si>
  <si>
    <t>0.102a</t>
  </si>
  <si>
    <t>Lockerruimte</t>
  </si>
  <si>
    <t>0.102d</t>
  </si>
  <si>
    <t>Garderobe</t>
  </si>
  <si>
    <t>0.111</t>
  </si>
  <si>
    <t>0.110</t>
  </si>
  <si>
    <t>0.14</t>
  </si>
  <si>
    <t>0.16</t>
  </si>
  <si>
    <t>Toilet meisjes</t>
  </si>
  <si>
    <t>Toilet jongens</t>
  </si>
  <si>
    <t>Miva toilet</t>
  </si>
  <si>
    <t>0.33</t>
  </si>
  <si>
    <t>0.32</t>
  </si>
  <si>
    <t>0.31</t>
  </si>
  <si>
    <t>0.30</t>
  </si>
  <si>
    <t>Lokaal CKV</t>
  </si>
  <si>
    <t>CKV Studio</t>
  </si>
  <si>
    <t>0.29</t>
  </si>
  <si>
    <t>Muzieklokaal</t>
  </si>
  <si>
    <t>0.24b</t>
  </si>
  <si>
    <t>0.24</t>
  </si>
  <si>
    <t>Technieklokaal</t>
  </si>
  <si>
    <t>0.27</t>
  </si>
  <si>
    <t>Danslokaal</t>
  </si>
  <si>
    <t>0.26</t>
  </si>
  <si>
    <t>0.25</t>
  </si>
  <si>
    <t>0.24a</t>
  </si>
  <si>
    <t>Gietvloer</t>
  </si>
  <si>
    <t>0.24c</t>
  </si>
  <si>
    <t>Wasplaats</t>
  </si>
  <si>
    <t>0.20</t>
  </si>
  <si>
    <t>Lokaal handvaardigheid</t>
  </si>
  <si>
    <t>0.23</t>
  </si>
  <si>
    <t>0.22</t>
  </si>
  <si>
    <t>0.17</t>
  </si>
  <si>
    <t>Gangzone</t>
  </si>
  <si>
    <t>0.19</t>
  </si>
  <si>
    <t>Berging CKV</t>
  </si>
  <si>
    <t>0.18</t>
  </si>
  <si>
    <t>Tegels</t>
  </si>
  <si>
    <t>nvt</t>
  </si>
  <si>
    <t>Stafruimte</t>
  </si>
  <si>
    <t>Slaapkamer</t>
  </si>
  <si>
    <t>Verzorging 2</t>
  </si>
  <si>
    <t>Sanitair D</t>
  </si>
  <si>
    <t>Sanitair H</t>
  </si>
  <si>
    <t>Trap</t>
  </si>
  <si>
    <t>Electra</t>
  </si>
  <si>
    <t>Handvaardigheid</t>
  </si>
  <si>
    <t>gang HV</t>
  </si>
  <si>
    <t>Miva</t>
  </si>
  <si>
    <t>Theorielokaal</t>
  </si>
  <si>
    <t>Grote Keuken</t>
  </si>
  <si>
    <t>Spoelkeuken</t>
  </si>
  <si>
    <t>Opslag/koelingen</t>
  </si>
  <si>
    <t>Restaurant</t>
  </si>
  <si>
    <t>Lockers</t>
  </si>
  <si>
    <t>Aula</t>
  </si>
  <si>
    <t>Administratie</t>
  </si>
  <si>
    <t>Hal</t>
  </si>
  <si>
    <t>0.21</t>
  </si>
  <si>
    <t>12.   A</t>
  </si>
  <si>
    <t>13.  a</t>
  </si>
  <si>
    <t>14.  a</t>
  </si>
  <si>
    <t>18. a</t>
  </si>
  <si>
    <t>19. a</t>
  </si>
  <si>
    <t>19   b</t>
  </si>
  <si>
    <t>19   c</t>
  </si>
  <si>
    <t>21    a</t>
  </si>
  <si>
    <t>22   c</t>
  </si>
  <si>
    <t>22  d</t>
  </si>
  <si>
    <t>26   a</t>
  </si>
  <si>
    <t>28   a</t>
  </si>
  <si>
    <t>Mode/Kledingverkoop</t>
  </si>
  <si>
    <t>berging</t>
  </si>
  <si>
    <t>Winkel</t>
  </si>
  <si>
    <t>Handel en verkoop</t>
  </si>
  <si>
    <t>Docenten ruimte</t>
  </si>
  <si>
    <t>Lokaal</t>
  </si>
  <si>
    <t>gang</t>
  </si>
  <si>
    <t>111. a</t>
  </si>
  <si>
    <t>Eerste etage</t>
  </si>
  <si>
    <t>Leslokaal</t>
  </si>
  <si>
    <t>Bijgebouw</t>
  </si>
  <si>
    <t>B1</t>
  </si>
  <si>
    <t>B2</t>
  </si>
  <si>
    <t>B3</t>
  </si>
  <si>
    <t>B4</t>
  </si>
  <si>
    <t>B5</t>
  </si>
  <si>
    <t>B6</t>
  </si>
  <si>
    <t>0.9</t>
  </si>
  <si>
    <t>0.5</t>
  </si>
  <si>
    <t>0.6</t>
  </si>
  <si>
    <t>0.1</t>
  </si>
  <si>
    <t>Berging muziek</t>
  </si>
  <si>
    <t>MIVA</t>
  </si>
  <si>
    <t>Toilet</t>
  </si>
  <si>
    <t>A4</t>
  </si>
  <si>
    <t>Conciërge</t>
  </si>
  <si>
    <t>A5</t>
  </si>
  <si>
    <t>Berging toneel</t>
  </si>
  <si>
    <t>Centraal trappenhuis</t>
  </si>
  <si>
    <t>Mediatheek</t>
  </si>
  <si>
    <t>OLC</t>
  </si>
  <si>
    <t>Berging</t>
  </si>
  <si>
    <t>Studio</t>
  </si>
  <si>
    <t>Kooklokaal</t>
  </si>
  <si>
    <t>1.6</t>
  </si>
  <si>
    <t>1.5</t>
  </si>
  <si>
    <t>1.4</t>
  </si>
  <si>
    <t>1.3</t>
  </si>
  <si>
    <t>Werkkast</t>
  </si>
  <si>
    <t>1.2</t>
  </si>
  <si>
    <t>1.1</t>
  </si>
  <si>
    <t>B14</t>
  </si>
  <si>
    <t>Werkplek</t>
  </si>
  <si>
    <t>B10</t>
  </si>
  <si>
    <t>1.11</t>
  </si>
  <si>
    <t>1.10</t>
  </si>
  <si>
    <t>B7</t>
  </si>
  <si>
    <t>1.9</t>
  </si>
  <si>
    <t>1.8</t>
  </si>
  <si>
    <t>1.7</t>
  </si>
  <si>
    <t>Directiekantoor</t>
  </si>
  <si>
    <t>Tweede etage</t>
  </si>
  <si>
    <t>Praktijklokaal</t>
  </si>
  <si>
    <t>Kabinet</t>
  </si>
  <si>
    <t>2.6</t>
  </si>
  <si>
    <t>2.1</t>
  </si>
  <si>
    <t>C11</t>
  </si>
  <si>
    <t>2.5</t>
  </si>
  <si>
    <t>C8</t>
  </si>
  <si>
    <t>2.4</t>
  </si>
  <si>
    <t>C9</t>
  </si>
  <si>
    <t>Decanen</t>
  </si>
  <si>
    <t>2.2</t>
  </si>
  <si>
    <t>2.3</t>
  </si>
  <si>
    <t>12a</t>
  </si>
  <si>
    <t>14a</t>
  </si>
  <si>
    <t>19a</t>
  </si>
  <si>
    <t>20a</t>
  </si>
  <si>
    <t>41b</t>
  </si>
  <si>
    <t>Portaal</t>
  </si>
  <si>
    <t>Schoolwinkel</t>
  </si>
  <si>
    <t>Concierge</t>
  </si>
  <si>
    <t>Centrale hal</t>
  </si>
  <si>
    <t>Sani</t>
  </si>
  <si>
    <t>Kleedkamer</t>
  </si>
  <si>
    <t>Wasruimte</t>
  </si>
  <si>
    <t>Entree Gym</t>
  </si>
  <si>
    <t>Directie</t>
  </si>
  <si>
    <t>Docenten kamer</t>
  </si>
  <si>
    <t>Admin</t>
  </si>
  <si>
    <t>Traphuis</t>
  </si>
  <si>
    <t>Vaatwas</t>
  </si>
  <si>
    <t>Werkkeuken</t>
  </si>
  <si>
    <t>6.9</t>
  </si>
  <si>
    <t>Vide / Hal</t>
  </si>
  <si>
    <t>RT Ruimte</t>
  </si>
  <si>
    <t>Sani Personeel</t>
  </si>
  <si>
    <t>105a</t>
  </si>
  <si>
    <t>106a</t>
  </si>
  <si>
    <t>114a</t>
  </si>
  <si>
    <t>7a</t>
  </si>
  <si>
    <t>7b</t>
  </si>
  <si>
    <t>25 a</t>
  </si>
  <si>
    <t>28a</t>
  </si>
  <si>
    <t>Entree Sport</t>
  </si>
  <si>
    <t>Tolruimte</t>
  </si>
  <si>
    <t>Archief</t>
  </si>
  <si>
    <t>Leshoek</t>
  </si>
  <si>
    <t>Natuurwetenchappen</t>
  </si>
  <si>
    <t>Handel</t>
  </si>
  <si>
    <t>Heftruck Lokaal</t>
  </si>
  <si>
    <t>Nat/Bio/Zorg</t>
  </si>
  <si>
    <t>101a</t>
  </si>
  <si>
    <t>101b</t>
  </si>
  <si>
    <t>110a</t>
  </si>
  <si>
    <t>128a</t>
  </si>
  <si>
    <t xml:space="preserve"> Aula </t>
  </si>
  <si>
    <t>Gang / Aula</t>
  </si>
  <si>
    <t>Tribune/trap</t>
  </si>
  <si>
    <t>Docenten Kleedkamer</t>
  </si>
  <si>
    <t>Gang Sport</t>
  </si>
  <si>
    <t>Spoel Keuken</t>
  </si>
  <si>
    <t>Zorg/Welzijn</t>
  </si>
  <si>
    <t>Kapper</t>
  </si>
  <si>
    <t>Pers. Ruimte</t>
  </si>
  <si>
    <t>Hopit</t>
  </si>
  <si>
    <t>Toilet/douche</t>
  </si>
  <si>
    <t>SDV</t>
  </si>
  <si>
    <t>Bijscholing</t>
  </si>
  <si>
    <t>Loopbrug</t>
  </si>
  <si>
    <t>13a</t>
  </si>
  <si>
    <t>B01</t>
  </si>
  <si>
    <t>B02</t>
  </si>
  <si>
    <t>B04</t>
  </si>
  <si>
    <t>B12</t>
  </si>
  <si>
    <t>B09</t>
  </si>
  <si>
    <t>B05</t>
  </si>
  <si>
    <t>B07</t>
  </si>
  <si>
    <t>B06</t>
  </si>
  <si>
    <t>B23</t>
  </si>
  <si>
    <t>B18</t>
  </si>
  <si>
    <t>B24</t>
  </si>
  <si>
    <t>B25</t>
  </si>
  <si>
    <t>B20</t>
  </si>
  <si>
    <t>B21</t>
  </si>
  <si>
    <t>B22</t>
  </si>
  <si>
    <t>B19</t>
  </si>
  <si>
    <t>B27</t>
  </si>
  <si>
    <t>B28</t>
  </si>
  <si>
    <t>B31</t>
  </si>
  <si>
    <t>B30</t>
  </si>
  <si>
    <t>B32</t>
  </si>
  <si>
    <t>B29</t>
  </si>
  <si>
    <t>B35</t>
  </si>
  <si>
    <t>B26</t>
  </si>
  <si>
    <t>B15</t>
  </si>
  <si>
    <t>B03</t>
  </si>
  <si>
    <t>MIVA/douche</t>
  </si>
  <si>
    <t>LJC</t>
  </si>
  <si>
    <t>Werkplaats conciërge</t>
  </si>
  <si>
    <t>Time-out</t>
  </si>
  <si>
    <t>Flexplek</t>
  </si>
  <si>
    <t>Keuken &amp; opslag</t>
  </si>
  <si>
    <t>Achteruitgang</t>
  </si>
  <si>
    <t>Meidenruimte</t>
  </si>
  <si>
    <t>Achterkamer</t>
  </si>
  <si>
    <t>Middenkamer</t>
  </si>
  <si>
    <t>Voorkamer</t>
  </si>
  <si>
    <t>001</t>
  </si>
  <si>
    <t>002</t>
  </si>
  <si>
    <t>003</t>
  </si>
  <si>
    <t>004</t>
  </si>
  <si>
    <t>005</t>
  </si>
  <si>
    <t>B11</t>
  </si>
  <si>
    <t>B13</t>
  </si>
  <si>
    <t>B08</t>
  </si>
  <si>
    <t>006</t>
  </si>
  <si>
    <t>Beton</t>
  </si>
  <si>
    <t>Parket</t>
  </si>
  <si>
    <t>B16</t>
  </si>
  <si>
    <t>007</t>
  </si>
  <si>
    <t>008</t>
  </si>
  <si>
    <t>B17</t>
  </si>
  <si>
    <t>009</t>
  </si>
  <si>
    <t>010</t>
  </si>
  <si>
    <t>013</t>
  </si>
  <si>
    <t>011</t>
  </si>
  <si>
    <t>012</t>
  </si>
  <si>
    <t>014</t>
  </si>
  <si>
    <t>015</t>
  </si>
  <si>
    <t>016</t>
  </si>
  <si>
    <t>017</t>
  </si>
  <si>
    <t>018</t>
  </si>
  <si>
    <t>019</t>
  </si>
  <si>
    <t>020</t>
  </si>
  <si>
    <t>B33</t>
  </si>
  <si>
    <t>021</t>
  </si>
  <si>
    <t>022</t>
  </si>
  <si>
    <t>024</t>
  </si>
  <si>
    <t>023</t>
  </si>
  <si>
    <t>025</t>
  </si>
  <si>
    <t>B34</t>
  </si>
  <si>
    <t>V03</t>
  </si>
  <si>
    <t>V02</t>
  </si>
  <si>
    <t>V06</t>
  </si>
  <si>
    <t>V05</t>
  </si>
  <si>
    <t>V04</t>
  </si>
  <si>
    <t>V08</t>
  </si>
  <si>
    <t>V15</t>
  </si>
  <si>
    <t>V14</t>
  </si>
  <si>
    <t>V13</t>
  </si>
  <si>
    <t>V11</t>
  </si>
  <si>
    <t>V16</t>
  </si>
  <si>
    <t>V18</t>
  </si>
  <si>
    <t>V20</t>
  </si>
  <si>
    <t>V21</t>
  </si>
  <si>
    <t>V22</t>
  </si>
  <si>
    <t>V12</t>
  </si>
  <si>
    <t>V07</t>
  </si>
  <si>
    <t>V01</t>
  </si>
  <si>
    <t>KT01</t>
  </si>
  <si>
    <t>KT03</t>
  </si>
  <si>
    <t>KT04</t>
  </si>
  <si>
    <t>KT05</t>
  </si>
  <si>
    <t>KT06</t>
  </si>
  <si>
    <t>KT07</t>
  </si>
  <si>
    <t>KT08</t>
  </si>
  <si>
    <t>KT09</t>
  </si>
  <si>
    <t>V19</t>
  </si>
  <si>
    <t>KT10</t>
  </si>
  <si>
    <t>KT11</t>
  </si>
  <si>
    <t>KT12</t>
  </si>
  <si>
    <t>KT13</t>
  </si>
  <si>
    <t>KT02</t>
  </si>
  <si>
    <t>KT14</t>
  </si>
  <si>
    <t>KAB</t>
  </si>
  <si>
    <t>MED</t>
  </si>
  <si>
    <t>V09</t>
  </si>
  <si>
    <t>V10</t>
  </si>
  <si>
    <t>TVT thavo/klas 1+ 2</t>
  </si>
  <si>
    <t>TVT klas 1</t>
  </si>
  <si>
    <t>TVT klas 2</t>
  </si>
  <si>
    <t>TVB</t>
  </si>
  <si>
    <t>Theorielokaal/tek PIE</t>
  </si>
  <si>
    <t>Praktijklokaal keuzevakken</t>
  </si>
  <si>
    <t>Sign</t>
  </si>
  <si>
    <t>Schilderen</t>
  </si>
  <si>
    <t>Metsellokaal</t>
  </si>
  <si>
    <t>Machinale</t>
  </si>
  <si>
    <t>Opslag/brikettenpers</t>
  </si>
  <si>
    <t>Opslag</t>
  </si>
  <si>
    <t>EHBO-kamer</t>
  </si>
  <si>
    <t>Magazijn</t>
  </si>
  <si>
    <t>Praktijklokaal transport</t>
  </si>
  <si>
    <t>Docentenruimte</t>
  </si>
  <si>
    <t>Praktijklokaal lassen</t>
  </si>
  <si>
    <t>Praktijklokaal metaal</t>
  </si>
  <si>
    <t>Praktijklokaal maritiem</t>
  </si>
  <si>
    <t>Opslag metaal &amp; maritiem</t>
  </si>
  <si>
    <t>Werkplekken MBO metaal</t>
  </si>
  <si>
    <t>Theorielokaal metaal &amp; maritiem</t>
  </si>
  <si>
    <t>Werkplekken MBO</t>
  </si>
  <si>
    <t>Praktijklokaal elektro 3e klas</t>
  </si>
  <si>
    <t>Praktijklokaal elektro 4e klas</t>
  </si>
  <si>
    <t>Magazijn techniek HAVO</t>
  </si>
  <si>
    <t>Praktijklokaal slimme techniek</t>
  </si>
  <si>
    <t>Praktijklokaal installaties</t>
  </si>
  <si>
    <t>Machineruimte</t>
  </si>
  <si>
    <t>Docentenwerkplek</t>
  </si>
  <si>
    <t>Boardroom</t>
  </si>
  <si>
    <t>Vergaderruimte</t>
  </si>
  <si>
    <t>Werkplekken AOD</t>
  </si>
  <si>
    <t>Archief/opslag</t>
  </si>
  <si>
    <t>Directiekamer</t>
  </si>
  <si>
    <t>Leerplein</t>
  </si>
  <si>
    <t>Toilet personeel heren</t>
  </si>
  <si>
    <t>Toilet personeel dames</t>
  </si>
  <si>
    <t>Kolfkamer</t>
  </si>
  <si>
    <t>Overloop</t>
  </si>
  <si>
    <t>Zorgcoördinator</t>
  </si>
  <si>
    <t>Teamleider</t>
  </si>
  <si>
    <t>Examenbureau</t>
  </si>
  <si>
    <t>Roosterkamer</t>
  </si>
  <si>
    <t>Decanaat</t>
  </si>
  <si>
    <t>Stille werkruimte</t>
  </si>
  <si>
    <t>Instructielokaal</t>
  </si>
  <si>
    <t>Praktijklokaal biologie</t>
  </si>
  <si>
    <t>Praktijklokaal natuurkunde/scheikunde</t>
  </si>
  <si>
    <t>Instructielokaal maatschappij</t>
  </si>
  <si>
    <t>Instructielokaal talen</t>
  </si>
  <si>
    <t>Machinerie</t>
  </si>
  <si>
    <t>Opslag/kleioven</t>
  </si>
  <si>
    <t>Instructielokaal CKV</t>
  </si>
  <si>
    <t>Computer-en handtekenen</t>
  </si>
  <si>
    <t>Verdeelkast</t>
  </si>
  <si>
    <t>Schoonmaak</t>
  </si>
  <si>
    <t>Teamkamer</t>
  </si>
  <si>
    <t>Bouwdeel A</t>
  </si>
  <si>
    <t>A1</t>
  </si>
  <si>
    <t>A2</t>
  </si>
  <si>
    <t>A3</t>
  </si>
  <si>
    <t>A6</t>
  </si>
  <si>
    <t>A7</t>
  </si>
  <si>
    <t>Bouwdeel B</t>
  </si>
  <si>
    <t>03a</t>
  </si>
  <si>
    <t>03b</t>
  </si>
  <si>
    <t>04a</t>
  </si>
  <si>
    <t>Bouwdeel C</t>
  </si>
  <si>
    <t>Kelder</t>
  </si>
  <si>
    <t>Etsoven</t>
  </si>
  <si>
    <t>C01</t>
  </si>
  <si>
    <t>C02</t>
  </si>
  <si>
    <t>C03</t>
  </si>
  <si>
    <t>Bouwdeel D</t>
  </si>
  <si>
    <t>Tochtsluis</t>
  </si>
  <si>
    <t>Overblijfruimte</t>
  </si>
  <si>
    <t>Stoelenkast</t>
  </si>
  <si>
    <t>Serverruimte</t>
  </si>
  <si>
    <t>06a</t>
  </si>
  <si>
    <t>Bouwdeel E</t>
  </si>
  <si>
    <t>01a</t>
  </si>
  <si>
    <t>G01</t>
  </si>
  <si>
    <t>Kleedruimte</t>
  </si>
  <si>
    <t>Douche</t>
  </si>
  <si>
    <t>Kast</t>
  </si>
  <si>
    <t>Bouwdeel F</t>
  </si>
  <si>
    <t>G02</t>
  </si>
  <si>
    <t>Docentruimte</t>
  </si>
  <si>
    <t>Bouwdeel G</t>
  </si>
  <si>
    <t>G03</t>
  </si>
  <si>
    <t>Doucheruimte</t>
  </si>
  <si>
    <t>Sport</t>
  </si>
  <si>
    <t>A11</t>
  </si>
  <si>
    <t>A12</t>
  </si>
  <si>
    <t>A13</t>
  </si>
  <si>
    <t>A14</t>
  </si>
  <si>
    <t>A15</t>
  </si>
  <si>
    <t>A16</t>
  </si>
  <si>
    <t>A17</t>
  </si>
  <si>
    <t>Meterkast</t>
  </si>
  <si>
    <t>Technische ruimte</t>
  </si>
  <si>
    <t>Patchkast</t>
  </si>
  <si>
    <t>C12</t>
  </si>
  <si>
    <t>C13</t>
  </si>
  <si>
    <t>C14</t>
  </si>
  <si>
    <t>ICT</t>
  </si>
  <si>
    <t>Werkruimte</t>
  </si>
  <si>
    <t>Liftkamer</t>
  </si>
  <si>
    <t>21a</t>
  </si>
  <si>
    <t>A21</t>
  </si>
  <si>
    <t>A22</t>
  </si>
  <si>
    <t>A23</t>
  </si>
  <si>
    <t>A24</t>
  </si>
  <si>
    <t>A25</t>
  </si>
  <si>
    <t>A26</t>
  </si>
  <si>
    <t>TOA</t>
  </si>
  <si>
    <t>A27</t>
  </si>
  <si>
    <t>A28</t>
  </si>
  <si>
    <t>C22</t>
  </si>
  <si>
    <t>C23</t>
  </si>
  <si>
    <t>C25</t>
  </si>
  <si>
    <t>C26</t>
  </si>
  <si>
    <t>C27</t>
  </si>
  <si>
    <t>CV-ruimte</t>
  </si>
  <si>
    <t>Ruimte-
nummer</t>
  </si>
  <si>
    <t>Berging Gymzaal</t>
  </si>
  <si>
    <t>3</t>
  </si>
  <si>
    <t>4</t>
  </si>
  <si>
    <t>2</t>
  </si>
  <si>
    <t>2a</t>
  </si>
  <si>
    <t xml:space="preserve"> 5</t>
  </si>
  <si>
    <t xml:space="preserve"> 6</t>
  </si>
  <si>
    <t>8</t>
  </si>
  <si>
    <t xml:space="preserve"> 9</t>
  </si>
  <si>
    <t>30</t>
  </si>
  <si>
    <t>32</t>
  </si>
  <si>
    <t>33a</t>
  </si>
  <si>
    <t xml:space="preserve"> G1</t>
  </si>
  <si>
    <t>61</t>
  </si>
  <si>
    <t>62</t>
  </si>
  <si>
    <t>63</t>
  </si>
  <si>
    <t>64</t>
  </si>
  <si>
    <t>65</t>
  </si>
  <si>
    <t>70</t>
  </si>
  <si>
    <t>71</t>
  </si>
  <si>
    <t>72</t>
  </si>
  <si>
    <t>73</t>
  </si>
  <si>
    <t>74</t>
  </si>
  <si>
    <t>77</t>
  </si>
  <si>
    <t xml:space="preserve"> 42</t>
  </si>
  <si>
    <t xml:space="preserve"> 57+a+b</t>
  </si>
  <si>
    <t>58</t>
  </si>
  <si>
    <t>59</t>
  </si>
  <si>
    <t>60</t>
  </si>
  <si>
    <t>76</t>
  </si>
  <si>
    <t>78</t>
  </si>
  <si>
    <t xml:space="preserve"> G2</t>
  </si>
  <si>
    <t>34</t>
  </si>
  <si>
    <t>56</t>
  </si>
  <si>
    <t>54</t>
  </si>
  <si>
    <t>75</t>
  </si>
  <si>
    <t>55</t>
  </si>
  <si>
    <t xml:space="preserve"> 48</t>
  </si>
  <si>
    <t xml:space="preserve"> 50</t>
  </si>
  <si>
    <t>D&amp;P1</t>
  </si>
  <si>
    <t xml:space="preserve">keuken </t>
  </si>
  <si>
    <t>receptie/conciërge</t>
  </si>
  <si>
    <t>kantoor</t>
  </si>
  <si>
    <t>D&amp;P2</t>
  </si>
  <si>
    <t>aardrijkskunde lokaal</t>
  </si>
  <si>
    <t>muziek</t>
  </si>
  <si>
    <t>handv</t>
  </si>
  <si>
    <t>trappenhuis</t>
  </si>
  <si>
    <t xml:space="preserve">berging </t>
  </si>
  <si>
    <t>berging werkkast</t>
  </si>
  <si>
    <t>boekenberging</t>
  </si>
  <si>
    <t>gymnastieklokaal 1</t>
  </si>
  <si>
    <t>kleedruimte bij G1</t>
  </si>
  <si>
    <t>kleedruimte  bij G2</t>
  </si>
  <si>
    <t>gymzaal G1</t>
  </si>
  <si>
    <t>stafcoordinator/vergaderruimte</t>
  </si>
  <si>
    <t>garderobe met kluisjes</t>
  </si>
  <si>
    <t>sanitair</t>
  </si>
  <si>
    <t>aula+podium</t>
  </si>
  <si>
    <t>entree</t>
  </si>
  <si>
    <t>gymzaal G2</t>
  </si>
  <si>
    <t>gymnastieklokaal 2</t>
  </si>
  <si>
    <t xml:space="preserve">werkplaats </t>
  </si>
  <si>
    <t>hal met trappenhuis</t>
  </si>
  <si>
    <t xml:space="preserve">Docentenkamer </t>
  </si>
  <si>
    <t>roostermaken</t>
  </si>
  <si>
    <t>entrée</t>
  </si>
  <si>
    <t>gesprekskamer</t>
  </si>
  <si>
    <t>Garage</t>
  </si>
  <si>
    <t>tegels</t>
  </si>
  <si>
    <t>linoleum</t>
  </si>
  <si>
    <t>83</t>
  </si>
  <si>
    <t>84</t>
  </si>
  <si>
    <t xml:space="preserve"> 87</t>
  </si>
  <si>
    <t xml:space="preserve"> 13</t>
  </si>
  <si>
    <t>14</t>
  </si>
  <si>
    <t>15</t>
  </si>
  <si>
    <t>16</t>
  </si>
  <si>
    <t>17</t>
  </si>
  <si>
    <t>18</t>
  </si>
  <si>
    <t>19</t>
  </si>
  <si>
    <t>79</t>
  </si>
  <si>
    <t>80</t>
  </si>
  <si>
    <t>80a</t>
  </si>
  <si>
    <t xml:space="preserve"> 81</t>
  </si>
  <si>
    <t>82</t>
  </si>
  <si>
    <t>82a</t>
  </si>
  <si>
    <t xml:space="preserve"> 92</t>
  </si>
  <si>
    <t>104</t>
  </si>
  <si>
    <t>105</t>
  </si>
  <si>
    <t>106</t>
  </si>
  <si>
    <t>110</t>
  </si>
  <si>
    <t>directeurskamer</t>
  </si>
  <si>
    <t>werkkast</t>
  </si>
  <si>
    <t>stafruimte</t>
  </si>
  <si>
    <t>Science 3</t>
  </si>
  <si>
    <t>Algemeen</t>
  </si>
  <si>
    <t xml:space="preserve">leslokaal </t>
  </si>
  <si>
    <t>M&amp;M1</t>
  </si>
  <si>
    <t>M&amp;M2</t>
  </si>
  <si>
    <t>M&amp;M3</t>
  </si>
  <si>
    <t>M&amp;M4</t>
  </si>
  <si>
    <t>vergaderruimte</t>
  </si>
  <si>
    <t>herentoilet</t>
  </si>
  <si>
    <t>damestoilet</t>
  </si>
  <si>
    <t>toilet meisjes</t>
  </si>
  <si>
    <t>leslokaal techniek</t>
  </si>
  <si>
    <t>toilet personeel</t>
  </si>
  <si>
    <t>toilet jongens</t>
  </si>
  <si>
    <t xml:space="preserve">mediatheek </t>
  </si>
  <si>
    <t>hal</t>
  </si>
  <si>
    <t xml:space="preserve">staf </t>
  </si>
  <si>
    <t>kabinet natuurkunde</t>
  </si>
  <si>
    <t>Science 1 + 2</t>
  </si>
  <si>
    <t>tapijt</t>
  </si>
  <si>
    <t>tegel</t>
  </si>
  <si>
    <t>l</t>
  </si>
  <si>
    <t>Taal 1</t>
  </si>
  <si>
    <t>Taal 4</t>
  </si>
  <si>
    <t>toiletten</t>
  </si>
  <si>
    <t>Taal 3</t>
  </si>
  <si>
    <t>Berging / werkkast</t>
  </si>
  <si>
    <t>Taal 2</t>
  </si>
  <si>
    <t>26</t>
  </si>
  <si>
    <t>26a</t>
  </si>
  <si>
    <t>27</t>
  </si>
  <si>
    <t>28</t>
  </si>
  <si>
    <t>29</t>
  </si>
  <si>
    <t>Antislip</t>
  </si>
  <si>
    <t>'t Bureau van Oranje</t>
  </si>
  <si>
    <t>C</t>
  </si>
  <si>
    <t>A</t>
  </si>
  <si>
    <t>B</t>
  </si>
  <si>
    <t>1.101</t>
  </si>
  <si>
    <t>1.59</t>
  </si>
  <si>
    <t>Gang talen</t>
  </si>
  <si>
    <t>1.43</t>
  </si>
  <si>
    <t>1.44</t>
  </si>
  <si>
    <t>Kantoor teamleider</t>
  </si>
  <si>
    <t>1.45</t>
  </si>
  <si>
    <t>Kantoor decaan</t>
  </si>
  <si>
    <t>1.46</t>
  </si>
  <si>
    <t>1.47</t>
  </si>
  <si>
    <t>1.48</t>
  </si>
  <si>
    <t>1.49</t>
  </si>
  <si>
    <t>1.50</t>
  </si>
  <si>
    <t>1.51</t>
  </si>
  <si>
    <t>1.60</t>
  </si>
  <si>
    <t>1.52</t>
  </si>
  <si>
    <t>1.57</t>
  </si>
  <si>
    <t>1.56</t>
  </si>
  <si>
    <t>1.55</t>
  </si>
  <si>
    <t>1.54</t>
  </si>
  <si>
    <t>Lokaal talen</t>
  </si>
  <si>
    <t>1.53</t>
  </si>
  <si>
    <t>1.58</t>
  </si>
  <si>
    <t>1.01</t>
  </si>
  <si>
    <t>1.102</t>
  </si>
  <si>
    <t>1.03</t>
  </si>
  <si>
    <t>1.39</t>
  </si>
  <si>
    <t>1.104</t>
  </si>
  <si>
    <t>Computerlokaal</t>
  </si>
  <si>
    <t>1.108</t>
  </si>
  <si>
    <t>1.113</t>
  </si>
  <si>
    <t>1.112</t>
  </si>
  <si>
    <t>1.111</t>
  </si>
  <si>
    <t>1.109</t>
  </si>
  <si>
    <t>1.15</t>
  </si>
  <si>
    <t>1.35</t>
  </si>
  <si>
    <t>Lokaal beta</t>
  </si>
  <si>
    <t>1.28</t>
  </si>
  <si>
    <t>1.31</t>
  </si>
  <si>
    <t>Pantry</t>
  </si>
  <si>
    <t>1.30</t>
  </si>
  <si>
    <t>1.29</t>
  </si>
  <si>
    <t>Toilet OLC</t>
  </si>
  <si>
    <t>1.33</t>
  </si>
  <si>
    <t>1.32</t>
  </si>
  <si>
    <t>1.34</t>
  </si>
  <si>
    <t>Toilet MIVA</t>
  </si>
  <si>
    <t>1.105/1.106</t>
  </si>
  <si>
    <t>Beta laboratorium</t>
  </si>
  <si>
    <t>Antislipvloer</t>
  </si>
  <si>
    <t>1.107</t>
  </si>
  <si>
    <t>Techniek/lablokaal</t>
  </si>
  <si>
    <t>1.18</t>
  </si>
  <si>
    <t>1.07</t>
  </si>
  <si>
    <t>1.27</t>
  </si>
  <si>
    <t>Techniek</t>
  </si>
  <si>
    <t>1.26</t>
  </si>
  <si>
    <t>1.24</t>
  </si>
  <si>
    <t>Lokaal biologie</t>
  </si>
  <si>
    <t>1.23</t>
  </si>
  <si>
    <t>Opslag biologie</t>
  </si>
  <si>
    <t>1.22</t>
  </si>
  <si>
    <t>Lokaal scheikunde</t>
  </si>
  <si>
    <t>1.21</t>
  </si>
  <si>
    <t>Beta science</t>
  </si>
  <si>
    <t>1.20</t>
  </si>
  <si>
    <t>Lokaal wiskunde</t>
  </si>
  <si>
    <t>1.19</t>
  </si>
  <si>
    <t>1.17</t>
  </si>
  <si>
    <t>1.16</t>
  </si>
  <si>
    <t>1.14</t>
  </si>
  <si>
    <t>Lokaal natuurkunde</t>
  </si>
  <si>
    <t>1.13</t>
  </si>
  <si>
    <t>1.06</t>
  </si>
  <si>
    <t>1.09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</si>
</sst>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00"/>
    <numFmt numFmtId="169" formatCode="0.000%"/>
    <numFmt numFmtId="170" formatCode="_([$€]* #,##0.00_);_([$€]* \(#,##0.00\);_([$€]* &quot;-&quot;??_);_(@_)"/>
    <numFmt numFmtId="171" formatCode="_ [$€-413]\ * #,##0.00_ ;_ [$€-413]\ * \-#,##0.00_ ;_ [$€-413]\ * &quot;-&quot;??_ ;_ @_ "/>
    <numFmt numFmtId="172" formatCode="0\ &quot;m2&quot;"/>
    <numFmt numFmtId="173" formatCode="_-&quot;F&quot;\ * #,##0_-;_-&quot;F&quot;\ * #,##0\-;_-&quot;F&quot;\ * &quot;-&quot;_-;_-@_-"/>
    <numFmt numFmtId="174" formatCode="_-&quot;F&quot;\ * #,##0.00_-;_-&quot;F&quot;\ * #,##0.00\-;_-&quot;F&quot;\ * &quot;-&quot;??_-;_-@_-"/>
    <numFmt numFmtId="175" formatCode="General\ &quot;m²&quot;"/>
    <numFmt numFmtId="176" formatCode="0.00\ &quot;m²&quot;"/>
    <numFmt numFmtId="177" formatCode="#,##0_ ;\-#,##0\ "/>
    <numFmt numFmtId="178" formatCode="_ [$€-2]\ * #,##0.00_ ;_ [$€-2]\ * \-#,##0.00_ ;_ [$€-2]\ * &quot;-&quot;??_ ;_ @_ "/>
    <numFmt numFmtId="179" formatCode="#,##0.00_ ;\-#,##0.00\ "/>
  </numFmts>
  <fonts count="40">
    <font>
      <sz val="10"/>
      <name val="Arial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Geneva"/>
    </font>
    <font>
      <sz val="9"/>
      <color theme="1"/>
      <name val="Aptos"/>
      <family val="2"/>
    </font>
    <font>
      <sz val="10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sz val="10"/>
      <color theme="1"/>
      <name val="Aptos"/>
      <family val="2"/>
    </font>
    <font>
      <b/>
      <u/>
      <sz val="12"/>
      <name val="Aptos"/>
      <family val="2"/>
    </font>
    <font>
      <sz val="9"/>
      <color theme="0"/>
      <name val="Aptos"/>
      <family val="2"/>
    </font>
    <font>
      <b/>
      <u/>
      <sz val="9"/>
      <name val="Aptos"/>
      <family val="2"/>
    </font>
    <font>
      <b/>
      <sz val="9"/>
      <color rgb="FFFF0000"/>
      <name val="Aptos"/>
      <family val="2"/>
    </font>
    <font>
      <sz val="9"/>
      <color rgb="FFFF0000"/>
      <name val="Aptos"/>
      <family val="2"/>
    </font>
    <font>
      <sz val="9"/>
      <color indexed="9"/>
      <name val="Aptos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  <font>
      <b/>
      <sz val="9"/>
      <color theme="0"/>
      <name val="Aptos"/>
      <family val="2"/>
    </font>
    <font>
      <b/>
      <sz val="12"/>
      <name val="Aptos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0.249977111117893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00"/>
        <bgColor theme="4" tint="0.79998168889431442"/>
      </patternFill>
    </fill>
    <fill>
      <patternFill patternType="solid">
        <fgColor rgb="FF00FF00"/>
        <bgColor theme="4" tint="0.59999389629810485"/>
      </patternFill>
    </fill>
    <fill>
      <patternFill patternType="solid">
        <fgColor rgb="FF2B4155"/>
        <bgColor indexed="64"/>
      </patternFill>
    </fill>
    <fill>
      <patternFill patternType="solid">
        <fgColor rgb="FF2B4155"/>
        <bgColor theme="4"/>
      </patternFill>
    </fill>
    <fill>
      <patternFill patternType="solid">
        <fgColor rgb="FF00FF00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76">
    <xf numFmtId="0" fontId="0" fillId="0" borderId="0"/>
    <xf numFmtId="0" fontId="13" fillId="0" borderId="0"/>
    <xf numFmtId="17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7" fontId="6" fillId="0" borderId="0" applyFont="0" applyFill="0" applyBorder="0" applyAlignment="0" applyProtection="0"/>
    <xf numFmtId="165" fontId="8" fillId="0" borderId="0">
      <alignment horizontal="center" vertical="center" textRotation="90" wrapText="1"/>
    </xf>
    <xf numFmtId="0" fontId="15" fillId="2" borderId="1"/>
    <xf numFmtId="172" fontId="9" fillId="0" borderId="0"/>
    <xf numFmtId="0" fontId="16" fillId="0" borderId="0" applyNumberFormat="0" applyBorder="0">
      <protection locked="0"/>
    </xf>
    <xf numFmtId="0" fontId="17" fillId="0" borderId="0"/>
    <xf numFmtId="0" fontId="18" fillId="3" borderId="2" applyNumberFormat="0" applyFont="0" applyFill="0" applyBorder="0" applyAlignment="0">
      <alignment horizontal="right"/>
    </xf>
    <xf numFmtId="0" fontId="15" fillId="4" borderId="3" applyNumberFormat="0" applyFont="0" applyBorder="0">
      <alignment horizontal="center"/>
    </xf>
    <xf numFmtId="0" fontId="11" fillId="0" borderId="0"/>
    <xf numFmtId="0" fontId="20" fillId="0" borderId="0"/>
    <xf numFmtId="0" fontId="6" fillId="0" borderId="0"/>
    <xf numFmtId="166" fontId="6" fillId="0" borderId="0" applyFont="0" applyFill="0" applyBorder="0" applyAlignment="0" applyProtection="0"/>
    <xf numFmtId="17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9" fillId="2" borderId="1"/>
    <xf numFmtId="0" fontId="6" fillId="0" borderId="0"/>
    <xf numFmtId="0" fontId="5" fillId="0" borderId="0"/>
    <xf numFmtId="9" fontId="6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44" fontId="23" fillId="0" borderId="0" applyFont="0" applyFill="0" applyBorder="0" applyAlignment="0" applyProtection="0"/>
    <xf numFmtId="0" fontId="2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44" fontId="6" fillId="0" borderId="0" applyFont="0" applyFill="0" applyBorder="0" applyAlignment="0" applyProtection="0"/>
    <xf numFmtId="0" fontId="2" fillId="0" borderId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</cellStyleXfs>
  <cellXfs count="180">
    <xf numFmtId="0" fontId="0" fillId="0" borderId="0" xfId="0"/>
    <xf numFmtId="0" fontId="25" fillId="0" borderId="7" xfId="0" applyFont="1" applyBorder="1" applyAlignment="1">
      <alignment vertical="center"/>
    </xf>
    <xf numFmtId="0" fontId="25" fillId="0" borderId="7" xfId="0" applyFont="1" applyBorder="1" applyAlignment="1">
      <alignment horizontal="center" vertical="center"/>
    </xf>
    <xf numFmtId="0" fontId="28" fillId="0" borderId="0" xfId="29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30" fillId="0" borderId="0" xfId="29" applyFont="1" applyAlignment="1">
      <alignment vertical="center"/>
    </xf>
    <xf numFmtId="169" fontId="28" fillId="5" borderId="0" xfId="0" applyNumberFormat="1" applyFont="1" applyFill="1" applyAlignment="1">
      <alignment vertical="center"/>
    </xf>
    <xf numFmtId="2" fontId="27" fillId="6" borderId="0" xfId="0" applyNumberFormat="1" applyFont="1" applyFill="1" applyAlignment="1">
      <alignment vertical="center"/>
    </xf>
    <xf numFmtId="0" fontId="28" fillId="6" borderId="0" xfId="0" applyFont="1" applyFill="1" applyAlignment="1">
      <alignment vertical="center"/>
    </xf>
    <xf numFmtId="0" fontId="28" fillId="6" borderId="0" xfId="0" applyFont="1" applyFill="1"/>
    <xf numFmtId="168" fontId="28" fillId="6" borderId="0" xfId="0" applyNumberFormat="1" applyFont="1" applyFill="1"/>
    <xf numFmtId="17" fontId="28" fillId="6" borderId="0" xfId="0" applyNumberFormat="1" applyFont="1" applyFill="1" applyAlignment="1">
      <alignment horizontal="center"/>
    </xf>
    <xf numFmtId="0" fontId="28" fillId="6" borderId="0" xfId="0" applyFont="1" applyFill="1" applyAlignment="1">
      <alignment horizontal="center"/>
    </xf>
    <xf numFmtId="44" fontId="28" fillId="6" borderId="0" xfId="0" applyNumberFormat="1" applyFont="1" applyFill="1"/>
    <xf numFmtId="44" fontId="28" fillId="6" borderId="0" xfId="0" applyNumberFormat="1" applyFont="1" applyFill="1" applyAlignment="1">
      <alignment horizontal="center"/>
    </xf>
    <xf numFmtId="44" fontId="28" fillId="6" borderId="0" xfId="53" applyFont="1" applyFill="1"/>
    <xf numFmtId="168" fontId="28" fillId="6" borderId="0" xfId="0" applyNumberFormat="1" applyFont="1" applyFill="1" applyAlignment="1">
      <alignment vertical="center"/>
    </xf>
    <xf numFmtId="0" fontId="28" fillId="6" borderId="0" xfId="0" applyFont="1" applyFill="1" applyAlignment="1">
      <alignment horizontal="center" vertical="center"/>
    </xf>
    <xf numFmtId="44" fontId="28" fillId="6" borderId="0" xfId="53" applyFont="1" applyFill="1" applyAlignment="1">
      <alignment horizontal="center" vertical="center"/>
    </xf>
    <xf numFmtId="44" fontId="28" fillId="6" borderId="0" xfId="53" applyFont="1" applyFill="1" applyAlignment="1">
      <alignment vertical="center"/>
    </xf>
    <xf numFmtId="0" fontId="28" fillId="6" borderId="0" xfId="0" applyFont="1" applyFill="1" applyAlignment="1">
      <alignment wrapText="1"/>
    </xf>
    <xf numFmtId="168" fontId="28" fillId="6" borderId="0" xfId="0" applyNumberFormat="1" applyFont="1" applyFill="1" applyAlignment="1">
      <alignment wrapText="1"/>
    </xf>
    <xf numFmtId="0" fontId="28" fillId="6" borderId="0" xfId="0" applyFont="1" applyFill="1" applyAlignment="1">
      <alignment horizontal="center" wrapText="1"/>
    </xf>
    <xf numFmtId="44" fontId="28" fillId="6" borderId="0" xfId="53" applyFont="1" applyFill="1" applyAlignment="1">
      <alignment horizontal="center" wrapText="1"/>
    </xf>
    <xf numFmtId="44" fontId="28" fillId="0" borderId="0" xfId="53" applyFont="1" applyAlignment="1">
      <alignment wrapText="1"/>
    </xf>
    <xf numFmtId="0" fontId="28" fillId="0" borderId="0" xfId="0" applyFont="1" applyAlignment="1">
      <alignment wrapText="1"/>
    </xf>
    <xf numFmtId="44" fontId="28" fillId="6" borderId="0" xfId="0" applyNumberFormat="1" applyFont="1" applyFill="1" applyAlignment="1">
      <alignment wrapText="1"/>
    </xf>
    <xf numFmtId="44" fontId="28" fillId="6" borderId="0" xfId="53" applyFont="1" applyFill="1" applyAlignment="1">
      <alignment wrapText="1"/>
    </xf>
    <xf numFmtId="44" fontId="28" fillId="6" borderId="0" xfId="0" applyNumberFormat="1" applyFont="1" applyFill="1" applyAlignment="1">
      <alignment vertical="center"/>
    </xf>
    <xf numFmtId="2" fontId="28" fillId="6" borderId="0" xfId="0" applyNumberFormat="1" applyFont="1" applyFill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7" fillId="6" borderId="0" xfId="0" applyFont="1" applyFill="1" applyAlignment="1">
      <alignment horizontal="center"/>
    </xf>
    <xf numFmtId="0" fontId="28" fillId="0" borderId="0" xfId="0" applyFont="1"/>
    <xf numFmtId="17" fontId="28" fillId="6" borderId="0" xfId="0" applyNumberFormat="1" applyFont="1" applyFill="1" applyAlignment="1">
      <alignment horizontal="center" vertical="center"/>
    </xf>
    <xf numFmtId="10" fontId="28" fillId="6" borderId="0" xfId="0" applyNumberFormat="1" applyFont="1" applyFill="1"/>
    <xf numFmtId="0" fontId="27" fillId="0" borderId="0" xfId="0" applyFont="1" applyAlignment="1">
      <alignment horizontal="center"/>
    </xf>
    <xf numFmtId="168" fontId="28" fillId="0" borderId="0" xfId="0" applyNumberFormat="1" applyFont="1"/>
    <xf numFmtId="0" fontId="28" fillId="0" borderId="0" xfId="0" applyFont="1" applyAlignment="1">
      <alignment horizontal="center"/>
    </xf>
    <xf numFmtId="0" fontId="28" fillId="6" borderId="0" xfId="0" applyFont="1" applyFill="1" applyAlignment="1">
      <alignment vertical="center" wrapText="1"/>
    </xf>
    <xf numFmtId="0" fontId="28" fillId="0" borderId="0" xfId="0" applyFont="1" applyAlignment="1">
      <alignment horizontal="left" vertical="top"/>
    </xf>
    <xf numFmtId="0" fontId="28" fillId="0" borderId="0" xfId="0" applyFont="1" applyAlignment="1">
      <alignment horizontal="left" vertical="center"/>
    </xf>
    <xf numFmtId="175" fontId="28" fillId="0" borderId="0" xfId="0" applyNumberFormat="1" applyFont="1" applyAlignment="1">
      <alignment vertical="center"/>
    </xf>
    <xf numFmtId="175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4" fontId="28" fillId="0" borderId="0" xfId="0" applyNumberFormat="1" applyFont="1" applyAlignment="1">
      <alignment horizontal="center" vertical="center"/>
    </xf>
    <xf numFmtId="164" fontId="28" fillId="0" borderId="0" xfId="8" applyFont="1" applyAlignment="1">
      <alignment vertical="center"/>
    </xf>
    <xf numFmtId="44" fontId="28" fillId="0" borderId="0" xfId="0" applyNumberFormat="1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3" fontId="28" fillId="0" borderId="0" xfId="8" applyNumberFormat="1" applyFont="1" applyAlignment="1">
      <alignment vertical="center"/>
    </xf>
    <xf numFmtId="9" fontId="28" fillId="0" borderId="0" xfId="37" applyFont="1" applyAlignment="1">
      <alignment vertical="center"/>
    </xf>
    <xf numFmtId="0" fontId="36" fillId="0" borderId="0" xfId="28" applyFont="1" applyAlignment="1">
      <alignment horizontal="center"/>
    </xf>
    <xf numFmtId="0" fontId="36" fillId="0" borderId="0" xfId="28" applyFont="1"/>
    <xf numFmtId="9" fontId="36" fillId="0" borderId="0" xfId="37" applyFont="1"/>
    <xf numFmtId="0" fontId="36" fillId="0" borderId="0" xfId="28" applyFont="1" applyAlignment="1">
      <alignment horizontal="center" vertical="center"/>
    </xf>
    <xf numFmtId="3" fontId="25" fillId="0" borderId="7" xfId="0" applyNumberFormat="1" applyFont="1" applyBorder="1" applyAlignment="1">
      <alignment vertical="center"/>
    </xf>
    <xf numFmtId="0" fontId="29" fillId="10" borderId="7" xfId="0" applyFont="1" applyFill="1" applyBorder="1" applyAlignment="1">
      <alignment horizontal="center" vertical="center"/>
    </xf>
    <xf numFmtId="0" fontId="29" fillId="10" borderId="7" xfId="0" applyFont="1" applyFill="1" applyBorder="1" applyAlignment="1">
      <alignment vertical="center"/>
    </xf>
    <xf numFmtId="177" fontId="29" fillId="10" borderId="7" xfId="0" applyNumberFormat="1" applyFont="1" applyFill="1" applyBorder="1" applyAlignment="1">
      <alignment vertical="center"/>
    </xf>
    <xf numFmtId="171" fontId="29" fillId="10" borderId="7" xfId="0" applyNumberFormat="1" applyFont="1" applyFill="1" applyBorder="1" applyAlignment="1">
      <alignment vertical="center"/>
    </xf>
    <xf numFmtId="0" fontId="37" fillId="0" borderId="0" xfId="28" applyFont="1"/>
    <xf numFmtId="179" fontId="36" fillId="0" borderId="0" xfId="28" applyNumberFormat="1" applyFont="1"/>
    <xf numFmtId="171" fontId="36" fillId="0" borderId="0" xfId="28" applyNumberFormat="1" applyFont="1"/>
    <xf numFmtId="0" fontId="25" fillId="7" borderId="7" xfId="0" applyFont="1" applyFill="1" applyBorder="1" applyAlignment="1">
      <alignment horizontal="left" vertical="center"/>
    </xf>
    <xf numFmtId="0" fontId="25" fillId="8" borderId="7" xfId="0" applyFont="1" applyFill="1" applyBorder="1" applyAlignment="1">
      <alignment horizontal="left" vertical="center"/>
    </xf>
    <xf numFmtId="0" fontId="28" fillId="7" borderId="7" xfId="0" applyFont="1" applyFill="1" applyBorder="1" applyAlignment="1">
      <alignment vertical="center"/>
    </xf>
    <xf numFmtId="178" fontId="28" fillId="7" borderId="7" xfId="0" applyNumberFormat="1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vertical="center"/>
    </xf>
    <xf numFmtId="0" fontId="28" fillId="7" borderId="4" xfId="0" applyFont="1" applyFill="1" applyBorder="1" applyAlignment="1">
      <alignment vertical="center"/>
    </xf>
    <xf numFmtId="0" fontId="28" fillId="7" borderId="9" xfId="0" applyFont="1" applyFill="1" applyBorder="1" applyAlignment="1">
      <alignment vertical="center"/>
    </xf>
    <xf numFmtId="44" fontId="36" fillId="0" borderId="0" xfId="53" applyFont="1"/>
    <xf numFmtId="0" fontId="31" fillId="15" borderId="7" xfId="0" applyFont="1" applyFill="1" applyBorder="1" applyAlignment="1">
      <alignment horizontal="center" vertical="center" wrapText="1"/>
    </xf>
    <xf numFmtId="0" fontId="31" fillId="15" borderId="7" xfId="0" applyFont="1" applyFill="1" applyBorder="1" applyAlignment="1">
      <alignment horizontal="left" vertical="center" wrapText="1"/>
    </xf>
    <xf numFmtId="167" fontId="31" fillId="15" borderId="7" xfId="19" applyFont="1" applyFill="1" applyBorder="1" applyAlignment="1">
      <alignment horizontal="center" vertical="center" wrapText="1"/>
    </xf>
    <xf numFmtId="171" fontId="31" fillId="15" borderId="8" xfId="0" applyNumberFormat="1" applyFont="1" applyFill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/>
    </xf>
    <xf numFmtId="2" fontId="28" fillId="0" borderId="14" xfId="0" applyNumberFormat="1" applyFont="1" applyBorder="1" applyAlignment="1">
      <alignment vertical="center"/>
    </xf>
    <xf numFmtId="0" fontId="28" fillId="0" borderId="13" xfId="29" applyFont="1" applyBorder="1" applyAlignment="1">
      <alignment vertical="center"/>
    </xf>
    <xf numFmtId="0" fontId="25" fillId="8" borderId="7" xfId="0" applyFont="1" applyFill="1" applyBorder="1" applyAlignment="1">
      <alignment horizontal="center" vertical="center"/>
    </xf>
    <xf numFmtId="3" fontId="25" fillId="8" borderId="7" xfId="0" applyNumberFormat="1" applyFont="1" applyFill="1" applyBorder="1" applyAlignment="1">
      <alignment vertical="center"/>
    </xf>
    <xf numFmtId="2" fontId="28" fillId="6" borderId="0" xfId="0" applyNumberFormat="1" applyFont="1" applyFill="1"/>
    <xf numFmtId="2" fontId="38" fillId="0" borderId="10" xfId="0" applyNumberFormat="1" applyFont="1" applyBorder="1" applyAlignment="1">
      <alignment vertical="center" wrapText="1"/>
    </xf>
    <xf numFmtId="2" fontId="38" fillId="0" borderId="11" xfId="0" applyNumberFormat="1" applyFont="1" applyBorder="1" applyAlignment="1">
      <alignment vertical="center" wrapText="1"/>
    </xf>
    <xf numFmtId="0" fontId="38" fillId="0" borderId="11" xfId="0" applyFont="1" applyBorder="1" applyAlignment="1">
      <alignment vertical="center" wrapText="1"/>
    </xf>
    <xf numFmtId="0" fontId="25" fillId="0" borderId="13" xfId="29" applyFont="1" applyBorder="1" applyAlignment="1">
      <alignment vertical="center"/>
    </xf>
    <xf numFmtId="2" fontId="28" fillId="0" borderId="0" xfId="0" applyNumberFormat="1" applyFont="1" applyAlignment="1">
      <alignment vertical="center"/>
    </xf>
    <xf numFmtId="2" fontId="38" fillId="14" borderId="10" xfId="0" applyNumberFormat="1" applyFont="1" applyFill="1" applyBorder="1" applyAlignment="1">
      <alignment vertical="center" wrapText="1"/>
    </xf>
    <xf numFmtId="2" fontId="38" fillId="14" borderId="11" xfId="0" applyNumberFormat="1" applyFont="1" applyFill="1" applyBorder="1" applyAlignment="1">
      <alignment vertical="center" wrapText="1"/>
    </xf>
    <xf numFmtId="0" fontId="38" fillId="14" borderId="11" xfId="0" applyFont="1" applyFill="1" applyBorder="1" applyAlignment="1">
      <alignment vertical="center" wrapText="1"/>
    </xf>
    <xf numFmtId="0" fontId="28" fillId="14" borderId="0" xfId="0" applyFont="1" applyFill="1" applyAlignment="1">
      <alignment vertical="center"/>
    </xf>
    <xf numFmtId="0" fontId="28" fillId="0" borderId="12" xfId="29" applyFont="1" applyBorder="1" applyAlignment="1">
      <alignment horizontal="center" vertical="center"/>
    </xf>
    <xf numFmtId="0" fontId="28" fillId="0" borderId="12" xfId="29" applyFont="1" applyBorder="1" applyAlignment="1">
      <alignment horizontal="left" vertical="center"/>
    </xf>
    <xf numFmtId="0" fontId="28" fillId="0" borderId="13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28" fillId="0" borderId="0" xfId="29" applyFont="1" applyAlignment="1">
      <alignment horizontal="center" vertical="center"/>
    </xf>
    <xf numFmtId="0" fontId="28" fillId="0" borderId="16" xfId="0" applyFont="1" applyBorder="1" applyAlignment="1">
      <alignment vertical="center"/>
    </xf>
    <xf numFmtId="0" fontId="28" fillId="0" borderId="15" xfId="29" applyFont="1" applyBorder="1" applyAlignment="1">
      <alignment horizontal="left" vertical="center"/>
    </xf>
    <xf numFmtId="0" fontId="27" fillId="6" borderId="0" xfId="0" applyFont="1" applyFill="1" applyAlignment="1">
      <alignment horizontal="left" vertical="center"/>
    </xf>
    <xf numFmtId="0" fontId="28" fillId="14" borderId="0" xfId="29" applyFont="1" applyFill="1" applyAlignment="1">
      <alignment horizontal="center" vertical="center" wrapText="1"/>
    </xf>
    <xf numFmtId="0" fontId="28" fillId="14" borderId="0" xfId="29" applyFont="1" applyFill="1" applyAlignment="1">
      <alignment vertical="center" wrapText="1"/>
    </xf>
    <xf numFmtId="1" fontId="28" fillId="6" borderId="0" xfId="0" applyNumberFormat="1" applyFont="1" applyFill="1"/>
    <xf numFmtId="1" fontId="28" fillId="6" borderId="0" xfId="0" applyNumberFormat="1" applyFont="1" applyFill="1" applyAlignment="1">
      <alignment vertical="center"/>
    </xf>
    <xf numFmtId="1" fontId="28" fillId="6" borderId="0" xfId="0" applyNumberFormat="1" applyFont="1" applyFill="1" applyAlignment="1">
      <alignment wrapText="1"/>
    </xf>
    <xf numFmtId="2" fontId="28" fillId="14" borderId="0" xfId="0" applyNumberFormat="1" applyFont="1" applyFill="1" applyAlignment="1">
      <alignment vertical="center" wrapText="1"/>
    </xf>
    <xf numFmtId="2" fontId="28" fillId="14" borderId="0" xfId="0" applyNumberFormat="1" applyFont="1" applyFill="1" applyAlignment="1">
      <alignment horizontal="center" vertical="center" wrapText="1"/>
    </xf>
    <xf numFmtId="0" fontId="28" fillId="14" borderId="0" xfId="0" applyFont="1" applyFill="1" applyAlignment="1">
      <alignment vertical="center" wrapText="1"/>
    </xf>
    <xf numFmtId="0" fontId="32" fillId="0" borderId="0" xfId="29" applyFont="1" applyAlignment="1">
      <alignment horizontal="center" vertical="center"/>
    </xf>
    <xf numFmtId="0" fontId="28" fillId="6" borderId="0" xfId="0" applyFont="1" applyFill="1" applyAlignment="1">
      <alignment horizontal="left" vertical="top"/>
    </xf>
    <xf numFmtId="0" fontId="33" fillId="0" borderId="0" xfId="0" applyFont="1" applyAlignment="1">
      <alignment horizontal="left" vertical="center"/>
    </xf>
    <xf numFmtId="0" fontId="34" fillId="11" borderId="0" xfId="0" applyFont="1" applyFill="1" applyAlignment="1">
      <alignment horizontal="center" vertical="center"/>
    </xf>
    <xf numFmtId="0" fontId="34" fillId="11" borderId="0" xfId="0" applyFont="1" applyFill="1" applyAlignment="1">
      <alignment horizontal="left" vertical="center"/>
    </xf>
    <xf numFmtId="175" fontId="28" fillId="6" borderId="0" xfId="0" applyNumberFormat="1" applyFont="1" applyFill="1" applyAlignment="1">
      <alignment vertical="center"/>
    </xf>
    <xf numFmtId="175" fontId="28" fillId="6" borderId="0" xfId="0" applyNumberFormat="1" applyFont="1" applyFill="1" applyAlignment="1">
      <alignment horizontal="center" vertical="center"/>
    </xf>
    <xf numFmtId="0" fontId="28" fillId="6" borderId="0" xfId="0" applyFont="1" applyFill="1" applyAlignment="1">
      <alignment horizontal="left" vertical="center"/>
    </xf>
    <xf numFmtId="0" fontId="28" fillId="14" borderId="0" xfId="0" applyFont="1" applyFill="1" applyAlignment="1">
      <alignment horizontal="center" vertical="center" wrapText="1"/>
    </xf>
    <xf numFmtId="1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vertical="center"/>
    </xf>
    <xf numFmtId="176" fontId="25" fillId="0" borderId="0" xfId="0" applyNumberFormat="1" applyFont="1" applyAlignment="1">
      <alignment vertical="center"/>
    </xf>
    <xf numFmtId="1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164" fontId="28" fillId="0" borderId="0" xfId="8" applyFont="1" applyAlignment="1" applyProtection="1">
      <alignment horizontal="right" vertical="center"/>
    </xf>
    <xf numFmtId="164" fontId="28" fillId="0" borderId="0" xfId="8" applyFont="1" applyAlignment="1" applyProtection="1">
      <alignment vertical="center"/>
    </xf>
    <xf numFmtId="3" fontId="28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left" vertical="center"/>
    </xf>
    <xf numFmtId="2" fontId="35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31" fillId="15" borderId="0" xfId="0" applyFont="1" applyFill="1" applyAlignment="1">
      <alignment horizontal="center" vertical="center" wrapText="1"/>
    </xf>
    <xf numFmtId="0" fontId="31" fillId="15" borderId="0" xfId="0" applyFont="1" applyFill="1" applyAlignment="1">
      <alignment vertical="center" wrapText="1"/>
    </xf>
    <xf numFmtId="164" fontId="31" fillId="15" borderId="0" xfId="0" applyNumberFormat="1" applyFont="1" applyFill="1" applyAlignment="1">
      <alignment horizontal="center" vertical="center" wrapText="1"/>
    </xf>
    <xf numFmtId="44" fontId="28" fillId="0" borderId="0" xfId="0" applyNumberFormat="1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179" fontId="28" fillId="0" borderId="0" xfId="0" applyNumberFormat="1" applyFont="1" applyAlignment="1">
      <alignment vertical="center"/>
    </xf>
    <xf numFmtId="1" fontId="28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left" vertical="center"/>
    </xf>
    <xf numFmtId="164" fontId="28" fillId="6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horizontal="right" vertical="center"/>
    </xf>
    <xf numFmtId="171" fontId="25" fillId="0" borderId="0" xfId="0" applyNumberFormat="1" applyFont="1" applyAlignment="1">
      <alignment horizontal="center" vertical="center"/>
    </xf>
    <xf numFmtId="44" fontId="25" fillId="0" borderId="0" xfId="53" applyFont="1" applyFill="1" applyAlignment="1" applyProtection="1">
      <alignment horizontal="center" vertical="center"/>
    </xf>
    <xf numFmtId="0" fontId="25" fillId="9" borderId="0" xfId="0" applyFont="1" applyFill="1" applyAlignment="1">
      <alignment horizontal="center" vertical="center"/>
    </xf>
    <xf numFmtId="0" fontId="25" fillId="9" borderId="0" xfId="0" applyFont="1" applyFill="1" applyAlignment="1">
      <alignment horizontal="left" vertical="center"/>
    </xf>
    <xf numFmtId="0" fontId="25" fillId="9" borderId="0" xfId="0" applyFont="1" applyFill="1" applyAlignment="1">
      <alignment vertical="center"/>
    </xf>
    <xf numFmtId="0" fontId="25" fillId="9" borderId="0" xfId="0" applyFont="1" applyFill="1" applyAlignment="1">
      <alignment horizontal="right" vertical="center"/>
    </xf>
    <xf numFmtId="171" fontId="25" fillId="9" borderId="0" xfId="0" applyNumberFormat="1" applyFont="1" applyFill="1" applyAlignment="1">
      <alignment horizontal="center" vertical="center"/>
    </xf>
    <xf numFmtId="164" fontId="25" fillId="5" borderId="0" xfId="0" applyNumberFormat="1" applyFont="1" applyFill="1" applyAlignment="1" applyProtection="1">
      <alignment horizontal="center" vertical="center"/>
      <protection locked="0"/>
    </xf>
    <xf numFmtId="2" fontId="28" fillId="0" borderId="14" xfId="0" quotePrefix="1" applyNumberFormat="1" applyFont="1" applyBorder="1" applyAlignment="1">
      <alignment vertical="center"/>
    </xf>
    <xf numFmtId="0" fontId="25" fillId="0" borderId="13" xfId="0" quotePrefix="1" applyFont="1" applyBorder="1" applyAlignment="1">
      <alignment horizontal="left" vertical="top"/>
    </xf>
    <xf numFmtId="1" fontId="28" fillId="0" borderId="0" xfId="0" quotePrefix="1" applyNumberFormat="1" applyFont="1" applyAlignment="1">
      <alignment horizontal="center" vertical="center"/>
    </xf>
    <xf numFmtId="171" fontId="26" fillId="0" borderId="7" xfId="0" applyNumberFormat="1" applyFont="1" applyBorder="1" applyAlignment="1">
      <alignment vertical="center"/>
    </xf>
    <xf numFmtId="171" fontId="25" fillId="0" borderId="7" xfId="0" applyNumberFormat="1" applyFont="1" applyBorder="1" applyAlignment="1">
      <alignment vertical="center"/>
    </xf>
    <xf numFmtId="0" fontId="30" fillId="0" borderId="0" xfId="29" applyFont="1" applyAlignment="1">
      <alignment horizontal="left" vertical="center"/>
    </xf>
    <xf numFmtId="0" fontId="39" fillId="0" borderId="5" xfId="29" applyFont="1" applyBorder="1" applyAlignment="1">
      <alignment horizontal="center" vertical="center"/>
    </xf>
    <xf numFmtId="169" fontId="27" fillId="5" borderId="6" xfId="0" applyNumberFormat="1" applyFont="1" applyFill="1" applyBorder="1" applyAlignment="1">
      <alignment horizontal="center" vertical="center"/>
    </xf>
    <xf numFmtId="169" fontId="28" fillId="5" borderId="4" xfId="0" applyNumberFormat="1" applyFont="1" applyFill="1" applyBorder="1" applyAlignment="1">
      <alignment horizontal="center" vertical="center"/>
    </xf>
    <xf numFmtId="0" fontId="30" fillId="0" borderId="5" xfId="29" applyFont="1" applyBorder="1" applyAlignment="1">
      <alignment horizontal="center" vertical="center"/>
    </xf>
    <xf numFmtId="0" fontId="30" fillId="0" borderId="0" xfId="29" applyFont="1" applyAlignment="1">
      <alignment horizontal="center" vertical="center"/>
    </xf>
    <xf numFmtId="169" fontId="27" fillId="5" borderId="7" xfId="0" applyNumberFormat="1" applyFont="1" applyFill="1" applyBorder="1" applyAlignment="1">
      <alignment horizontal="center" vertical="center"/>
    </xf>
    <xf numFmtId="169" fontId="28" fillId="5" borderId="7" xfId="0" applyNumberFormat="1" applyFont="1" applyFill="1" applyBorder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0" fontId="28" fillId="13" borderId="6" xfId="0" applyFont="1" applyFill="1" applyBorder="1" applyAlignment="1" applyProtection="1">
      <alignment horizontal="center" vertical="center"/>
      <protection locked="0"/>
    </xf>
    <xf numFmtId="0" fontId="28" fillId="13" borderId="4" xfId="0" applyFont="1" applyFill="1" applyBorder="1" applyAlignment="1" applyProtection="1">
      <alignment horizontal="center" vertical="center"/>
      <protection locked="0"/>
    </xf>
    <xf numFmtId="0" fontId="28" fillId="13" borderId="9" xfId="0" applyFont="1" applyFill="1" applyBorder="1" applyAlignment="1" applyProtection="1">
      <alignment horizontal="center" vertical="center"/>
      <protection locked="0"/>
    </xf>
    <xf numFmtId="2" fontId="38" fillId="14" borderId="6" xfId="0" applyNumberFormat="1" applyFont="1" applyFill="1" applyBorder="1" applyAlignment="1">
      <alignment horizontal="left" vertical="center"/>
    </xf>
    <xf numFmtId="2" fontId="38" fillId="14" borderId="4" xfId="0" applyNumberFormat="1" applyFont="1" applyFill="1" applyBorder="1" applyAlignment="1">
      <alignment horizontal="left" vertical="center"/>
    </xf>
    <xf numFmtId="49" fontId="38" fillId="16" borderId="4" xfId="28" applyNumberFormat="1" applyFont="1" applyFill="1" applyBorder="1" applyAlignment="1" applyProtection="1">
      <alignment horizontal="left" vertical="center"/>
      <protection locked="0"/>
    </xf>
    <xf numFmtId="49" fontId="38" fillId="16" borderId="9" xfId="28" applyNumberFormat="1" applyFont="1" applyFill="1" applyBorder="1" applyAlignment="1" applyProtection="1">
      <alignment horizontal="left" vertical="center"/>
      <protection locked="0"/>
    </xf>
    <xf numFmtId="49" fontId="28" fillId="12" borderId="6" xfId="0" applyNumberFormat="1" applyFont="1" applyFill="1" applyBorder="1" applyAlignment="1" applyProtection="1">
      <alignment horizontal="center" vertical="center"/>
      <protection locked="0"/>
    </xf>
    <xf numFmtId="49" fontId="28" fillId="12" borderId="9" xfId="0" applyNumberFormat="1" applyFont="1" applyFill="1" applyBorder="1" applyAlignment="1" applyProtection="1">
      <alignment horizontal="center" vertical="center"/>
      <protection locked="0"/>
    </xf>
    <xf numFmtId="49" fontId="28" fillId="13" borderId="6" xfId="0" applyNumberFormat="1" applyFont="1" applyFill="1" applyBorder="1" applyAlignment="1" applyProtection="1">
      <alignment horizontal="center" vertical="center"/>
      <protection locked="0"/>
    </xf>
    <xf numFmtId="49" fontId="28" fillId="13" borderId="9" xfId="0" applyNumberFormat="1" applyFont="1" applyFill="1" applyBorder="1" applyAlignment="1" applyProtection="1">
      <alignment horizontal="center" vertical="center"/>
      <protection locked="0"/>
    </xf>
    <xf numFmtId="49" fontId="28" fillId="12" borderId="4" xfId="0" applyNumberFormat="1" applyFont="1" applyFill="1" applyBorder="1" applyAlignment="1" applyProtection="1">
      <alignment horizontal="center" vertical="center"/>
      <protection locked="0"/>
    </xf>
    <xf numFmtId="49" fontId="28" fillId="13" borderId="4" xfId="0" applyNumberFormat="1" applyFont="1" applyFill="1" applyBorder="1" applyAlignment="1" applyProtection="1">
      <alignment horizontal="center" vertical="center"/>
      <protection locked="0"/>
    </xf>
  </cellXfs>
  <cellStyles count="76">
    <cellStyle name="%" xfId="1" xr:uid="{00000000-0005-0000-0000-000000000000}"/>
    <cellStyle name="% 2" xfId="38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39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 2" xfId="19" xr:uid="{00000000-0005-0000-0000-000015000000}"/>
    <cellStyle name="Komma 2 2" xfId="58" xr:uid="{2A492E22-8071-495F-B395-533F59284596}"/>
    <cellStyle name="Komma 3" xfId="36" xr:uid="{00000000-0005-0000-0000-000016000000}"/>
    <cellStyle name="Komma 3 2" xfId="61" xr:uid="{6186048D-7B8C-4745-99A0-D638432F2B56}"/>
    <cellStyle name="Komma 4" xfId="55" xr:uid="{919DEB51-BFC8-47F3-8C42-1E0AE3D3F518}"/>
    <cellStyle name="Komma 4 2" xfId="73" xr:uid="{51C89407-043E-4BC6-98A8-049224F0D4C8}"/>
    <cellStyle name="Koppen_rekenblad" xfId="20" xr:uid="{00000000-0005-0000-0000-000017000000}"/>
    <cellStyle name="koppenrekenblad2" xfId="21" xr:uid="{00000000-0005-0000-0000-000018000000}"/>
    <cellStyle name="koppenrekenblad2 2" xfId="40" xr:uid="{00000000-0005-0000-0000-000019000000}"/>
    <cellStyle name="m2" xfId="22" xr:uid="{00000000-0005-0000-0000-00001A000000}"/>
    <cellStyle name="NIBa standaard" xfId="23" xr:uid="{00000000-0005-0000-0000-00001B000000}"/>
    <cellStyle name="Ongedefinieerd" xfId="24" xr:uid="{00000000-0005-0000-0000-00001C000000}"/>
    <cellStyle name="prijslijst" xfId="25" xr:uid="{00000000-0005-0000-0000-00001D000000}"/>
    <cellStyle name="Procent" xfId="37" builtinId="5"/>
    <cellStyle name="Procent 2" xfId="34" xr:uid="{00000000-0005-0000-0000-00001F000000}"/>
    <cellStyle name="Procent 3" xfId="43" xr:uid="{00000000-0005-0000-0000-000020000000}"/>
    <cellStyle name="Ruimtestaat_Koppen" xfId="26" xr:uid="{00000000-0005-0000-0000-000021000000}"/>
    <cellStyle name="Standaard" xfId="0" builtinId="0"/>
    <cellStyle name="Standaard 10 2" xfId="57" xr:uid="{C61B1C61-3F3F-4272-B325-767678D74ECF}"/>
    <cellStyle name="Standaard 2" xfId="27" xr:uid="{00000000-0005-0000-0000-000023000000}"/>
    <cellStyle name="Standaard 2 2" xfId="41" xr:uid="{00000000-0005-0000-0000-000024000000}"/>
    <cellStyle name="Standaard 3" xfId="28" xr:uid="{00000000-0005-0000-0000-000025000000}"/>
    <cellStyle name="Standaard 3 2" xfId="42" xr:uid="{00000000-0005-0000-0000-000026000000}"/>
    <cellStyle name="Standaard 3 2 2" xfId="50" xr:uid="{00000000-0005-0000-0000-000027000000}"/>
    <cellStyle name="Standaard 3 2 2 2" xfId="69" xr:uid="{DAEC5A13-F869-40DC-B6E1-FAB72A17125F}"/>
    <cellStyle name="Standaard 3 2 3" xfId="46" xr:uid="{00000000-0005-0000-0000-000028000000}"/>
    <cellStyle name="Standaard 3 2 3 2" xfId="65" xr:uid="{EBF4262D-2F5C-46E3-BCA0-ED97D4279F9E}"/>
    <cellStyle name="Standaard 3 2 4" xfId="62" xr:uid="{EBD8D7AB-0B76-4121-B932-1425AC32EE1E}"/>
    <cellStyle name="Standaard 3 3" xfId="48" xr:uid="{00000000-0005-0000-0000-000029000000}"/>
    <cellStyle name="Standaard 3 3 2" xfId="51" xr:uid="{00000000-0005-0000-0000-00002A000000}"/>
    <cellStyle name="Standaard 3 3 2 2" xfId="70" xr:uid="{DAFF012D-75FE-4D49-BF40-9130E5535FC2}"/>
    <cellStyle name="Standaard 3 3 3" xfId="67" xr:uid="{36341F05-AA12-40AB-A236-CFA73F1D3A81}"/>
    <cellStyle name="Standaard 3 4" xfId="49" xr:uid="{00000000-0005-0000-0000-00002B000000}"/>
    <cellStyle name="Standaard 3 4 2" xfId="68" xr:uid="{E244E67B-732F-46AB-A864-45354C95C755}"/>
    <cellStyle name="Standaard 3 5" xfId="44" xr:uid="{00000000-0005-0000-0000-00002C000000}"/>
    <cellStyle name="Standaard 3 5 2" xfId="63" xr:uid="{0BD0EC5F-FFA4-4B91-A810-A2B9111254A6}"/>
    <cellStyle name="Standaard 3 6" xfId="52" xr:uid="{00000000-0005-0000-0000-00002D000000}"/>
    <cellStyle name="Standaard 3 6 2" xfId="71" xr:uid="{2DB36948-0132-48B5-AFB3-362E777C809A}"/>
    <cellStyle name="Standaard 3 7" xfId="59" xr:uid="{BBB55D53-91A6-4BEB-B165-115B801D778F}"/>
    <cellStyle name="Standaard 4" xfId="29" xr:uid="{00000000-0005-0000-0000-00002E000000}"/>
    <cellStyle name="Standaard 5" xfId="33" xr:uid="{00000000-0005-0000-0000-00002F000000}"/>
    <cellStyle name="Standaard 6" xfId="54" xr:uid="{E455430A-9DF4-46E1-A18E-520926441726}"/>
    <cellStyle name="Standaard 7" xfId="75" xr:uid="{95832036-9989-4404-93AA-9F417CCA343C}"/>
    <cellStyle name="Valuta" xfId="53" builtinId="4"/>
    <cellStyle name="Valuta 2" xfId="30" xr:uid="{00000000-0005-0000-0000-000031000000}"/>
    <cellStyle name="Valuta 3" xfId="35" xr:uid="{00000000-0005-0000-0000-000032000000}"/>
    <cellStyle name="Valuta 3 2" xfId="60" xr:uid="{942E41F7-F4A6-42CE-B1C1-B8BBB35F9936}"/>
    <cellStyle name="Valuta 4" xfId="47" xr:uid="{00000000-0005-0000-0000-000033000000}"/>
    <cellStyle name="Valuta 4 2" xfId="66" xr:uid="{5EB5C5AA-7C57-4218-8E63-056C1A13E0E4}"/>
    <cellStyle name="Valuta 5" xfId="45" xr:uid="{00000000-0005-0000-0000-000034000000}"/>
    <cellStyle name="Valuta 5 2" xfId="64" xr:uid="{BC1E8891-794D-45E4-A37D-E3DE3AC06586}"/>
    <cellStyle name="Valuta 6" xfId="56" xr:uid="{2F6036FC-E1D4-4DD3-A240-4ECECFEECB7D}"/>
    <cellStyle name="Valuta 6 2" xfId="74" xr:uid="{E3A8307F-1F63-4DEC-BC68-95A22994F8A7}"/>
    <cellStyle name="Valuta 7" xfId="72" xr:uid="{8FEF3307-EEDB-4E6D-B28C-182D190EE40B}"/>
    <cellStyle name="Währung [0]_Aufmaß" xfId="31" xr:uid="{00000000-0005-0000-0000-000035000000}"/>
    <cellStyle name="Währung_Aufmaß" xfId="32" xr:uid="{00000000-0005-0000-0000-000036000000}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none">
          <fgColor theme="4" tint="0.59999389629810485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none">
          <fgColor theme="4" tint="0.79998168889431442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Aptos"/>
        <family val="2"/>
        <scheme val="none"/>
      </font>
      <numFmt numFmtId="0" formatCode="General"/>
      <fill>
        <patternFill patternType="none">
          <fgColor theme="4" tint="0.59999389629810485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none">
          <fgColor theme="4" tint="0.59999389629810485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Aptos"/>
        <family val="2"/>
        <scheme val="none"/>
      </font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fill>
        <patternFill patternType="solid">
          <fgColor theme="4"/>
          <bgColor rgb="FF2B415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77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Aptos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Aptos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fill>
        <patternFill patternType="solid">
          <fgColor theme="4"/>
          <bgColor rgb="FF2B415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>
        <right style="thin">
          <color theme="0"/>
        </righ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fill>
        <patternFill patternType="solid">
          <fgColor theme="4"/>
          <bgColor rgb="FF2B415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180" formatCode="#,##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numFmt numFmtId="181" formatCode="#.##000"/>
      <fill>
        <patternFill patternType="solid">
          <fgColor rgb="FFB8CCE4"/>
          <bgColor rgb="FFBFBFBF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"/>
        <family val="2"/>
        <scheme val="none"/>
      </font>
      <numFmt numFmtId="181" formatCode="#.##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fill>
        <patternFill patternType="solid">
          <fgColor theme="4"/>
          <bgColor rgb="FF2B415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color auto="1"/>
        <name val="Aptos"/>
        <family val="2"/>
        <scheme val="none"/>
      </font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9"/>
        <color auto="1"/>
        <name val="Aptos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color auto="1"/>
        <name val="Aptos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color auto="1"/>
        <name val="Aptos"/>
        <family val="2"/>
        <scheme val="none"/>
      </font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>
        <left style="thin">
          <color theme="0"/>
        </left>
        <right style="thin">
          <color theme="0"/>
        </righ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>
        <left style="thin">
          <color theme="0"/>
        </lef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6" formatCode="0.00\ &quot;m²&quot;"/>
      <fill>
        <patternFill patternType="none">
          <fgColor indexed="64"/>
          <bgColor auto="1"/>
        </patternFill>
      </fill>
      <alignment vertical="center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76" formatCode="0.00\ &quot;m²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176" formatCode="0.00\ &quot;m²&quot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75" formatCode="General\ &quot;m²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vertical="center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9" defaultPivotStyle="PivotStyleLight16">
    <tableStyle name="Blad1-style" pivot="0" count="3" xr9:uid="{6D06307F-1EAD-42EC-AFFE-F26A567ED02F}">
      <tableStyleElement type="headerRow" dxfId="103"/>
      <tableStyleElement type="firstRowStripe" dxfId="102"/>
      <tableStyleElement type="secondRowStripe" dxfId="101"/>
    </tableStyle>
  </tableStyles>
  <colors>
    <mruColors>
      <color rgb="FF00FF00"/>
      <color rgb="FF0E096B"/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1021080</xdr:colOff>
      <xdr:row>1</xdr:row>
      <xdr:rowOff>68581</xdr:rowOff>
    </xdr:from>
    <xdr:to>
      <xdr:col>2</xdr:col>
      <xdr:colOff>1127760</xdr:colOff>
      <xdr:row>3</xdr:row>
      <xdr:rowOff>450139</xdr:rowOff>
    </xdr:to>
    <xdr:pic>
      <xdr:nvPicPr>
        <xdr:cNvPr id="2" name="Afbeelding 1" descr="Willem van Oranje Onderwijsgroep">
          <a:extLst>
            <a:ext uri="{FF2B5EF4-FFF2-40B4-BE49-F238E27FC236}">
              <a16:creationId xmlns:a16="http://schemas.microsoft.com/office/drawing/2014/main" id="{6E434DE0-F51D-4E47-80BF-9F0F6BEB83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25" b="34556"/>
        <a:stretch>
          <a:fillRect/>
        </a:stretch>
      </xdr:blipFill>
      <xdr:spPr bwMode="auto">
        <a:xfrm>
          <a:off x="1402080" y="268606"/>
          <a:ext cx="1438275" cy="6996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Voor..van\meten%20glas\meten%20glas\meten%20glas\meten%20glas\meten%20glas\meten%20glas\meten%20glas\meten%20glas\at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Nummers"/>
      <sheetName val="Menu"/>
      <sheetName val="Tijdnormen"/>
      <sheetName val="Frekwenties"/>
      <sheetName val="Vloeren"/>
      <sheetName val="Uitgangspunten"/>
      <sheetName val="hiddenSheet"/>
      <sheetName val="Blad3_(3)"/>
      <sheetName val="Blad3_(2)"/>
      <sheetName val="dv_info"/>
      <sheetName val="Kalender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  <sheetName val="Normen"/>
      <sheetName val="Kalender (2)"/>
      <sheetName val="Opzoeklijst"/>
      <sheetName val="01.255"/>
      <sheetName val="02.255"/>
      <sheetName val="04.255"/>
      <sheetName val="AZR psychiatrie"/>
      <sheetName val="Blad3_(3)1"/>
      <sheetName val="Blad3_(2)1"/>
      <sheetName val="Kalender_(2)"/>
      <sheetName val="01_255"/>
      <sheetName val="02_255"/>
      <sheetName val="04_255"/>
      <sheetName val=""/>
      <sheetName val="Blad3_(3)2"/>
      <sheetName val="Blad3_(2)2"/>
      <sheetName val="Kalender_(2)1"/>
      <sheetName val="01_2551"/>
      <sheetName val="02_2551"/>
      <sheetName val="04_2551"/>
      <sheetName val="1_0a-Contractblad_Prodruimten"/>
      <sheetName val="1_0d-Contractblad_Algemeen"/>
      <sheetName val="1_1-Jaarprijzen"/>
      <sheetName val="1_5_Opbouw_uurtarieven"/>
      <sheetName val="1_1a-Inzet_uren_per_lijn"/>
      <sheetName val="1_1a-Overzicht_uren-prijzen"/>
      <sheetName val="1_2-Tijdseenheid_Productie"/>
      <sheetName val="MAXIMO_VERSU_CONTRACT"/>
      <sheetName val="1_3a-Low_Care"/>
      <sheetName val="1_3f-Mutaties"/>
      <sheetName val="13g-Mutaties_oud"/>
      <sheetName val="1_3c-Plafond_en_wanden"/>
      <sheetName val="1_3d_Vloeronderhoud_door_ED"/>
      <sheetName val="1_6-Machine-investeringskosten"/>
      <sheetName val="AZR_psychiatrie"/>
      <sheetName val="Blad3_(3)3"/>
      <sheetName val="Blad3_(2)3"/>
      <sheetName val="Kalender_(2)2"/>
      <sheetName val="01_2552"/>
      <sheetName val="02_2552"/>
      <sheetName val="04_2552"/>
      <sheetName val="1_0a-Contractblad_Prodruimten1"/>
      <sheetName val="1_0d-Contractblad_Algemeen1"/>
      <sheetName val="1_1-Jaarprijzen1"/>
      <sheetName val="1_5_Opbouw_uurtarieven1"/>
      <sheetName val="1_1a-Inzet_uren_per_lijn1"/>
      <sheetName val="1_1a-Overzicht_uren-prijzen1"/>
      <sheetName val="1_2-Tijdseenheid_Productie1"/>
      <sheetName val="MAXIMO_VERSU_CONTRACT1"/>
      <sheetName val="1_3a-Low_Care1"/>
      <sheetName val="1_3f-Mutaties1"/>
      <sheetName val="13g-Mutaties_oud1"/>
      <sheetName val="1_3c-Plafond_en_wanden1"/>
      <sheetName val="1_3d_Vloeronderhoud_door_ED1"/>
      <sheetName val="1_6-Machine-investeringskosten1"/>
      <sheetName val="AZR_psychiatrie1"/>
      <sheetName val="Stamtabellen"/>
      <sheetName val="Tabell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r.xls"/>
      <sheetName val="#REF"/>
      <sheetName val="atir_xls"/>
      <sheetName val="3-Basis_ruimtestaat"/>
      <sheetName val="Omreken"/>
      <sheetName val="atir_xls1"/>
      <sheetName val="atir_xl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99138C3-6440-49A7-87A8-0EE99383F2DA}" name="Locaties5" displayName="Locaties5" ref="A5:D14" totalsRowShown="0" headerRowDxfId="71" dataDxfId="70">
  <autoFilter ref="A5:D14" xr:uid="{199138C3-6440-49A7-87A8-0EE99383F2DA}"/>
  <tableColumns count="4">
    <tableColumn id="1" xr3:uid="{6D84FB55-B0B5-4F63-8FAE-8397A959E8E6}" name="Nr." dataDxfId="69"/>
    <tableColumn id="2" xr3:uid="{E6E9F88E-E3ED-48D4-A4FC-2AD08218E3EE}" name="Locatie" dataDxfId="68"/>
    <tableColumn id="3" xr3:uid="{11E35947-3CF3-401E-A132-A3AD2EDEA196}" name="Adres" dataDxfId="67" dataCellStyle="Standaard 4"/>
    <tableColumn id="5" xr3:uid="{FA7CF9FB-0B5F-4A3D-B19E-F2A4B02FD5C5}" name="Plaats" dataDxfId="6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Locaties" displayName="Locaties" ref="A4:D13" totalsRowShown="0" headerRowDxfId="65" dataDxfId="64">
  <autoFilter ref="A4:D13" xr:uid="{00000000-0009-0000-0100-00000D000000}"/>
  <tableColumns count="4">
    <tableColumn id="1" xr3:uid="{00000000-0010-0000-0300-000001000000}" name="Code" dataDxfId="63"/>
    <tableColumn id="2" xr3:uid="{00000000-0010-0000-0300-000002000000}" name="Locatie" dataDxfId="62"/>
    <tableColumn id="3" xr3:uid="{00000000-0010-0000-0300-000003000000}" name="Adres" dataDxfId="61" dataCellStyle="Standaard 4"/>
    <tableColumn id="4" xr3:uid="{00000000-0010-0000-0300-000004000000}" name="Plaats" dataDxfId="6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Vloersoorten" displayName="Vloersoorten" ref="A39:C44" totalsRowShown="0" headerRowDxfId="59" dataDxfId="58">
  <autoFilter ref="A39:C44" xr:uid="{00000000-0009-0000-0100-000007000000}"/>
  <tableColumns count="3">
    <tableColumn id="1" xr3:uid="{00000000-0010-0000-0100-000001000000}" name="Code" dataDxfId="57"/>
    <tableColumn id="4" xr3:uid="{00000000-0010-0000-0100-000004000000}" name="Naam" dataDxfId="56"/>
    <tableColumn id="2" xr3:uid="{00000000-0010-0000-0100-000002000000}" name="Vloersoort omschrijving" dataDxfId="55" dataCellStyle="Standaard 4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Ruimtegroepen" displayName="Ruimtegroepen" ref="A16:B36" totalsRowShown="0" headerRowDxfId="54" dataDxfId="53">
  <autoFilter ref="A16:B36" xr:uid="{00000000-0009-0000-0100-000006000000}"/>
  <tableColumns count="2">
    <tableColumn id="1" xr3:uid="{00000000-0010-0000-0000-000001000000}" name="Code" dataDxfId="52" dataCellStyle="Standaard 4"/>
    <tableColumn id="2" xr3:uid="{00000000-0010-0000-0000-000002000000}" name="Ruimte omschrijving" dataDxfId="51" dataCellStyle="Standaard 4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Ruimtestaat" displayName="Ruimtestaat" ref="A4:N848" totalsRowShown="0" headerRowDxfId="100" dataDxfId="99">
  <autoFilter ref="A4:N848" xr:uid="{396E59E9-BF0A-4D12-8DDE-B051B0F3D5F7}">
    <filterColumn colId="0">
      <filters>
        <filter val="9"/>
      </filters>
    </filterColumn>
  </autoFilter>
  <tableColumns count="14">
    <tableColumn id="32" xr3:uid="{00000000-0010-0000-0400-000020000000}" name="Code" dataDxfId="98" totalsRowDxfId="97"/>
    <tableColumn id="3" xr3:uid="{00000000-0010-0000-0400-000003000000}" name="Naam" dataDxfId="96" totalsRowDxfId="95"/>
    <tableColumn id="4" xr3:uid="{70782354-32A9-4BC9-88AC-C4AB6869B8E9}" name="Adres" dataDxfId="94" totalsRowDxfId="93">
      <calculatedColumnFormula>VLOOKUP(Ruimtestaat[[#This Row],[Code]],#REF!,4,FALSE)</calculatedColumnFormula>
    </tableColumn>
    <tableColumn id="80" xr3:uid="{476650B5-E93B-45F9-BED3-2256EBFA7240}" name="Plaatsnaam" dataDxfId="92" totalsRowDxfId="91">
      <calculatedColumnFormula>VLOOKUP(Ruimtestaat[[#This Row],[Code]],Locaties[#All],4,FALSE)</calculatedColumnFormula>
    </tableColumn>
    <tableColumn id="2" xr3:uid="{00000000-0010-0000-0400-000002000000}" name="Gebouw gedeelte" dataDxfId="90" totalsRowDxfId="89"/>
    <tableColumn id="6" xr3:uid="{00000000-0010-0000-0400-000006000000}" name="Etage" dataDxfId="88" totalsRowDxfId="87"/>
    <tableColumn id="7" xr3:uid="{00000000-0010-0000-0400-000007000000}" name="Ruimte-_x000a_nummer" dataDxfId="86" totalsRowDxfId="85"/>
    <tableColumn id="8" xr3:uid="{00000000-0010-0000-0400-000008000000}" name="Ruimte omschrijving" dataDxfId="84" totalsRowDxfId="83"/>
    <tableColumn id="9" xr3:uid="{00000000-0010-0000-0400-000009000000}" name="Ruimte code" dataDxfId="82" totalsRowDxfId="81"/>
    <tableColumn id="10" xr3:uid="{00000000-0010-0000-0400-00000A000000}" name="Ruimtesoort" dataDxfId="80" totalsRowDxfId="79">
      <calculatedColumnFormula>VLOOKUP(Ruimtestaat[[#This Row],[Ruimte code]],#REF!,2,FALSE)</calculatedColumnFormula>
    </tableColumn>
    <tableColumn id="11" xr3:uid="{00000000-0010-0000-0400-00000B000000}" name="Vloer code" dataDxfId="78" totalsRowDxfId="77"/>
    <tableColumn id="12" xr3:uid="{00000000-0010-0000-0400-00000C000000}" name="Vloer afwerking" dataDxfId="76" totalsRowDxfId="75"/>
    <tableColumn id="13" xr3:uid="{00000000-0010-0000-0400-00000D000000}" name="Oppervlak (netto)" dataDxfId="74" totalsRowDxfId="73"/>
    <tableColumn id="14" xr3:uid="{00000000-0010-0000-0400-00000E000000}" name="Oppervlakte n.i.o." dataDxfId="72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8E5AD75-4207-402C-A20C-56042472E510}" name="OverzichtVloer20" displayName="OverzichtVloer20" ref="A20:I69" totalsRowCount="1" headerRowDxfId="50" dataDxfId="49" totalsRowDxfId="48">
  <autoFilter ref="A20:I68" xr:uid="{00000000-0009-0000-0100-000002000000}"/>
  <tableColumns count="9">
    <tableColumn id="11" xr3:uid="{9970215E-3F06-4AEF-A1F5-0009C03D624E}" name="Code Locatie" dataDxfId="47" totalsRowDxfId="46"/>
    <tableColumn id="1" xr3:uid="{113C96F6-1924-406B-B23A-994513941647}" name="Locatie" totalsRowLabel="Totaal" dataDxfId="45" totalsRowDxfId="44">
      <calculatedColumnFormula>VLOOKUP(OverzichtVloer20[[#This Row],[Code Locatie]],Locaties[],2,0)</calculatedColumnFormula>
    </tableColumn>
    <tableColumn id="3" xr3:uid="{B3D3B5E7-D3C4-461C-9CA1-DBFD10306269}" name="Code Taak" dataDxfId="43" totalsRowDxfId="42"/>
    <tableColumn id="4" xr3:uid="{EBF3EF80-AF01-4C87-A6CF-BF63D79AF323}" name="Vloersoort / toelichting" dataDxfId="41" totalsRowDxfId="40">
      <calculatedColumnFormula>IF(Vloeronderhoud!$C21&gt;0,VLOOKUP(Vloeronderhoud!$C21,$A$8:$B$18,2,FALSE),"")</calculatedColumnFormula>
    </tableColumn>
    <tableColumn id="5" xr3:uid="{309F41B6-3D0E-446B-8EDD-5EB98BD855C7}" name="Vloersoort" dataDxfId="39" totalsRowDxfId="38"/>
    <tableColumn id="6" xr3:uid="{B97F1EF9-BC44-4F7E-8997-83E439999C81}" name="Oppervlakte" dataDxfId="37" totalsRowDxfId="36">
      <calculatedColumnFormula>SUMIFS('Ruimtestaat'!$M:$M,'Ruimtestaat'!K:K,Vloeronderhoud!E21,'Ruimtestaat'!A:A,Vloeronderhoud!A21)</calculatedColumnFormula>
    </tableColumn>
    <tableColumn id="8" xr3:uid="{A5FF7A00-BD80-4497-8A9A-905C07BFA557}" name="Frequentie (uitv./jaar)" dataDxfId="35" totalsRowDxfId="34"/>
    <tableColumn id="9" xr3:uid="{13C992BE-16CA-4305-AC75-C46233681A13}" name="Kosten/jaar excl. BTW" totalsRowFunction="sum" dataDxfId="33" totalsRowDxfId="32">
      <calculatedColumnFormula>VLOOKUP(OverzichtVloer20[[#This Row],[Code Taak]],#REF!,3,3)*F21*G21</calculatedColumnFormula>
    </tableColumn>
    <tableColumn id="2" xr3:uid="{BBD43C19-81F6-4223-A10B-97F2D79A548F}" name="Kosten/jaar incl BTW" totalsRowFunction="sum" dataDxfId="31" totalsRowDxfId="30" dataCellStyle="Valuta">
      <calculatedColumnFormula>OverzichtVloer20[[#This Row],[Kosten/jaar excl. BTW]]*1.21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7314165-68FD-4D3E-B0D9-9038EBEAD743}" name="InvulVloer19" displayName="InvulVloer19" ref="A8:D18" totalsRowShown="0" headerRowDxfId="29" dataDxfId="28">
  <autoFilter ref="A8:D18" xr:uid="{00000000-0009-0000-0100-000001000000}"/>
  <tableColumns count="4">
    <tableColumn id="1" xr3:uid="{634B9515-CED4-4B9C-AC41-91D68E2A6390}" name="Code Taak" dataDxfId="27"/>
    <tableColumn id="2" xr3:uid="{B45DE533-5F07-4399-BBF5-C49AD01DD88F}" name="Werkzaamheden" dataDxfId="26"/>
    <tableColumn id="3" xr3:uid="{569B4254-85AB-4A9D-9738-20A72FAFD71D}" name="Prijs" dataDxfId="25"/>
    <tableColumn id="4" xr3:uid="{3FCFDB06-433D-4D90-AC83-D401C0BB9D5F}" name="Omschrijving" dataDxfId="24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amenvattingschoonmaak" displayName="Samenvattingschoonmaak" ref="A6:C16" totalsRowCount="1" headerRowDxfId="23" dataDxfId="21" totalsRowDxfId="19" headerRowBorderDxfId="22" tableBorderDxfId="20" headerRowCellStyle="Komma 2">
  <autoFilter ref="A6:C15" xr:uid="{00000000-0009-0000-0100-00000E000000}"/>
  <tableColumns count="3">
    <tableColumn id="8" xr3:uid="{00000000-0010-0000-0C00-000008000000}" name="Code Locatie" dataDxfId="18" totalsRowDxfId="17">
      <calculatedColumnFormula>ROW() - ROW(Samenvattingschoonmaak[[#Headers],[Code Locatie]])</calculatedColumnFormula>
    </tableColumn>
    <tableColumn id="1" xr3:uid="{00000000-0010-0000-0C00-000001000000}" name="Locatie" totalsRowLabel="Totaal" dataDxfId="16" totalsRowDxfId="15">
      <calculatedColumnFormula>VLOOKUP(Samenvattingschoonmaak[[#This Row],[Code Locatie]],Locaties[],2,0)</calculatedColumnFormula>
    </tableColumn>
    <tableColumn id="2" xr3:uid="{00000000-0010-0000-0C00-000002000000}" name="Oppervlakte i/o" totalsRowFunction="sum" dataDxfId="14" totalsRowDxfId="13">
      <calculatedColumnFormula>SUMIF('Ruimtestaat'!$A:$A,Totalisatie!$A7,'Ruimtestaat'!$M:$M)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otalisatie" displayName="Totalisatie" ref="A19:D29" totalsRowCount="1" headerRowDxfId="12" dataDxfId="10" totalsRowDxfId="8" headerRowBorderDxfId="11" tableBorderDxfId="9">
  <autoFilter ref="A19:D28" xr:uid="{00000000-0009-0000-0100-00000F000000}"/>
  <tableColumns count="4">
    <tableColumn id="8" xr3:uid="{00000000-0010-0000-0D00-000008000000}" name="Code Locatie" dataDxfId="7" totalsRowDxfId="6">
      <calculatedColumnFormula>ROW() - ROW(Totalisatie[[#Headers],[Code Locatie]])</calculatedColumnFormula>
    </tableColumn>
    <tableColumn id="1" xr3:uid="{00000000-0010-0000-0D00-000001000000}" name="Locaties" totalsRowLabel="Totaal" dataDxfId="5" totalsRowDxfId="4">
      <calculatedColumnFormula>VLOOKUP(Totalisatie[[#This Row],[Code Locatie]],Locaties[],2,0)</calculatedColumnFormula>
    </tableColumn>
    <tableColumn id="2" xr3:uid="{00000000-0010-0000-0D00-000002000000}" name="Vloeronderhoud_x000a_Kosten / jaar excl btw" totalsRowFunction="sum" dataDxfId="3" totalsRowDxfId="2">
      <calculatedColumnFormula>SUMIF(OverzichtVloer20[[#All],[Code Locatie]:[Kosten/jaar excl. BTW]],Totalisatie[[#This Row],[Code Locatie]],OverzichtVloer20[[#Headers],[#Data],[Kosten/jaar excl. BTW]])</calculatedColumnFormula>
    </tableColumn>
    <tableColumn id="5" xr3:uid="{2A8C3CF1-513F-4CAD-A439-3F5FCA3E0363}" name="Totaalprijs_x000a_Kosten / jaar excl. btw" totalsRowFunction="sum" dataDxfId="1" totalsRowDxfId="0">
      <calculatedColumnFormula>SUM(Totalisatie[[#This Row],[Vloeronderhoud
Kosten / jaar excl btw]])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F3696-70AF-4F67-96DF-BFEB733E5DCC}">
  <sheetPr>
    <tabColor theme="0" tint="-0.14999847407452621"/>
  </sheetPr>
  <dimension ref="A1:D14"/>
  <sheetViews>
    <sheetView view="pageBreakPreview" zoomScaleNormal="100" zoomScaleSheetLayoutView="100" workbookViewId="0">
      <selection activeCell="B8" sqref="B8"/>
    </sheetView>
  </sheetViews>
  <sheetFormatPr defaultRowHeight="12.75"/>
  <cols>
    <col min="1" max="1" width="5.5703125" bestFit="1" customWidth="1"/>
    <col min="2" max="2" width="19.7109375" bestFit="1" customWidth="1"/>
    <col min="3" max="3" width="20.42578125" bestFit="1" customWidth="1"/>
    <col min="4" max="4" width="19.42578125" bestFit="1" customWidth="1"/>
  </cols>
  <sheetData>
    <row r="1" spans="1:4" ht="15.75">
      <c r="A1" s="159" t="s">
        <v>55</v>
      </c>
      <c r="B1" s="159"/>
      <c r="C1" s="159"/>
      <c r="D1" s="159"/>
    </row>
    <row r="2" spans="1:4">
      <c r="A2" s="14"/>
      <c r="B2" s="11"/>
      <c r="C2" s="11"/>
      <c r="D2" s="82"/>
    </row>
    <row r="3" spans="1:4">
      <c r="A3" s="14"/>
      <c r="B3" s="11"/>
      <c r="C3" s="11"/>
      <c r="D3" s="82"/>
    </row>
    <row r="4" spans="1:4" ht="37.9" customHeight="1">
      <c r="A4" s="9"/>
      <c r="B4" s="9"/>
      <c r="C4" s="9"/>
      <c r="D4" s="10"/>
    </row>
    <row r="5" spans="1:4" ht="13.5" thickBot="1">
      <c r="A5" s="83" t="s">
        <v>117</v>
      </c>
      <c r="B5" s="84" t="s">
        <v>33</v>
      </c>
      <c r="C5" s="85" t="s">
        <v>86</v>
      </c>
      <c r="D5" s="4" t="s">
        <v>88</v>
      </c>
    </row>
    <row r="6" spans="1:4" ht="13.5" thickTop="1">
      <c r="A6" s="77">
        <v>1</v>
      </c>
      <c r="B6" s="153" t="s">
        <v>752</v>
      </c>
      <c r="C6" s="79" t="s">
        <v>107</v>
      </c>
      <c r="D6" s="86" t="s">
        <v>113</v>
      </c>
    </row>
    <row r="7" spans="1:4">
      <c r="A7" s="77">
        <v>2</v>
      </c>
      <c r="B7" s="78" t="s">
        <v>99</v>
      </c>
      <c r="C7" s="79" t="s">
        <v>107</v>
      </c>
      <c r="D7" s="86" t="s">
        <v>113</v>
      </c>
    </row>
    <row r="8" spans="1:4">
      <c r="A8" s="77">
        <v>3</v>
      </c>
      <c r="B8" s="78" t="s">
        <v>100</v>
      </c>
      <c r="C8" s="86" t="s">
        <v>106</v>
      </c>
      <c r="D8" s="86" t="s">
        <v>113</v>
      </c>
    </row>
    <row r="9" spans="1:4">
      <c r="A9" s="77">
        <v>4</v>
      </c>
      <c r="B9" s="34" t="s">
        <v>101</v>
      </c>
      <c r="C9" s="34" t="s">
        <v>108</v>
      </c>
      <c r="D9" s="86" t="s">
        <v>113</v>
      </c>
    </row>
    <row r="10" spans="1:4">
      <c r="A10" s="77">
        <v>5</v>
      </c>
      <c r="B10" s="78" t="s">
        <v>102</v>
      </c>
      <c r="C10" s="86" t="s">
        <v>109</v>
      </c>
      <c r="D10" s="86" t="s">
        <v>113</v>
      </c>
    </row>
    <row r="11" spans="1:4">
      <c r="A11" s="77">
        <v>6</v>
      </c>
      <c r="B11" s="87" t="s">
        <v>118</v>
      </c>
      <c r="C11" s="86" t="s">
        <v>119</v>
      </c>
      <c r="D11" s="3" t="s">
        <v>120</v>
      </c>
    </row>
    <row r="12" spans="1:4">
      <c r="A12" s="77">
        <v>7</v>
      </c>
      <c r="B12" s="34" t="s">
        <v>103</v>
      </c>
      <c r="C12" s="86" t="s">
        <v>110</v>
      </c>
      <c r="D12" s="3" t="s">
        <v>114</v>
      </c>
    </row>
    <row r="13" spans="1:4">
      <c r="A13" s="77">
        <v>8</v>
      </c>
      <c r="B13" s="78" t="s">
        <v>104</v>
      </c>
      <c r="C13" s="86" t="s">
        <v>111</v>
      </c>
      <c r="D13" s="34" t="s">
        <v>115</v>
      </c>
    </row>
    <row r="14" spans="1:4">
      <c r="A14" s="77">
        <v>9</v>
      </c>
      <c r="B14" s="78" t="s">
        <v>105</v>
      </c>
      <c r="C14" s="79" t="s">
        <v>112</v>
      </c>
      <c r="D14" s="34" t="s">
        <v>115</v>
      </c>
    </row>
  </sheetData>
  <sheetProtection algorithmName="SHA-512" hashValue="QhzO24cIgaTwBbiuJjn57W16w+60bZMxv6tOtvx/QemUcMu1qQQAunU+OKjmi9bcrcO5y1Qa7pWGh5aAeT3zRw==" saltValue="UiOd+nvIF3s8YVsMtItMng==" spinCount="100000" sheet="1" objects="1" scenarios="1"/>
  <mergeCells count="1">
    <mergeCell ref="A1:D1"/>
  </mergeCells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1">
    <tabColor theme="0" tint="-0.14999847407452621"/>
    <pageSetUpPr fitToPage="1"/>
  </sheetPr>
  <dimension ref="A1:S151"/>
  <sheetViews>
    <sheetView view="pageBreakPreview" zoomScaleNormal="100" zoomScaleSheetLayoutView="100" workbookViewId="0">
      <selection activeCell="B8" sqref="B8"/>
    </sheetView>
  </sheetViews>
  <sheetFormatPr defaultColWidth="14.140625" defaultRowHeight="15" customHeight="1"/>
  <cols>
    <col min="1" max="1" width="14.140625" style="37"/>
    <col min="2" max="2" width="44.85546875" style="34" customWidth="1"/>
    <col min="3" max="3" width="58.7109375" style="34" bestFit="1" customWidth="1"/>
    <col min="4" max="4" width="20" style="34" bestFit="1" customWidth="1"/>
    <col min="5" max="5" width="17.85546875" style="34" customWidth="1"/>
    <col min="6" max="6" width="16" style="38" bestFit="1" customWidth="1"/>
    <col min="7" max="7" width="16" style="34" bestFit="1" customWidth="1"/>
    <col min="8" max="8" width="14.140625" style="34"/>
    <col min="9" max="9" width="16" style="37" bestFit="1" customWidth="1"/>
    <col min="10" max="14" width="14.140625" style="39"/>
    <col min="15" max="16384" width="14.140625" style="34"/>
  </cols>
  <sheetData>
    <row r="1" spans="1:15" s="3" customFormat="1" ht="26.25" customHeight="1">
      <c r="A1" s="162" t="s">
        <v>24</v>
      </c>
      <c r="B1" s="162"/>
      <c r="C1" s="162"/>
      <c r="D1" s="162"/>
      <c r="E1" s="162"/>
      <c r="F1" s="7"/>
      <c r="G1" s="7"/>
      <c r="H1" s="7"/>
      <c r="I1" s="7"/>
      <c r="J1" s="7"/>
      <c r="K1" s="7"/>
      <c r="L1" s="7"/>
    </row>
    <row r="2" spans="1:15" s="3" customFormat="1" ht="15" customHeight="1">
      <c r="A2" s="160" t="s">
        <v>96</v>
      </c>
      <c r="B2" s="161"/>
      <c r="C2" s="161"/>
      <c r="D2" s="161"/>
      <c r="E2" s="161"/>
      <c r="F2" s="8"/>
      <c r="G2" s="8"/>
      <c r="H2" s="8"/>
      <c r="I2" s="8"/>
      <c r="J2" s="8"/>
      <c r="K2" s="8"/>
      <c r="L2" s="8"/>
      <c r="M2" s="8"/>
    </row>
    <row r="3" spans="1:15" s="11" customFormat="1" ht="26.25" customHeight="1">
      <c r="A3" s="9" t="s">
        <v>64</v>
      </c>
      <c r="B3" s="9"/>
      <c r="C3" s="9"/>
      <c r="D3" s="10"/>
      <c r="E3" s="10"/>
      <c r="G3" s="12"/>
      <c r="H3" s="12"/>
      <c r="J3" s="13"/>
      <c r="K3" s="14"/>
      <c r="L3" s="14"/>
      <c r="M3" s="14"/>
      <c r="N3" s="14"/>
      <c r="O3" s="14"/>
    </row>
    <row r="4" spans="1:15" s="11" customFormat="1" ht="26.25" customHeight="1" thickBot="1">
      <c r="A4" s="88" t="s">
        <v>5</v>
      </c>
      <c r="B4" s="89" t="s">
        <v>33</v>
      </c>
      <c r="C4" s="90" t="s">
        <v>86</v>
      </c>
      <c r="D4" s="91" t="s">
        <v>88</v>
      </c>
      <c r="E4" s="12"/>
      <c r="F4" s="12"/>
      <c r="H4" s="13"/>
      <c r="I4" s="14"/>
      <c r="J4" s="14"/>
      <c r="K4" s="14"/>
      <c r="L4" s="14"/>
      <c r="M4" s="14"/>
    </row>
    <row r="5" spans="1:15" s="11" customFormat="1" ht="15" customHeight="1" thickTop="1">
      <c r="A5" s="92">
        <v>1</v>
      </c>
      <c r="B5" s="154" t="s">
        <v>752</v>
      </c>
      <c r="C5" s="93" t="s">
        <v>107</v>
      </c>
      <c r="D5" s="4" t="s">
        <v>113</v>
      </c>
      <c r="E5" s="12"/>
      <c r="F5" s="12"/>
      <c r="H5" s="13"/>
      <c r="I5" s="14"/>
      <c r="J5" s="14"/>
      <c r="K5" s="14"/>
      <c r="L5" s="14"/>
      <c r="M5" s="14"/>
    </row>
    <row r="6" spans="1:15" s="11" customFormat="1" ht="15" customHeight="1">
      <c r="A6" s="92">
        <v>2</v>
      </c>
      <c r="B6" s="94" t="s">
        <v>99</v>
      </c>
      <c r="C6" s="93" t="s">
        <v>107</v>
      </c>
      <c r="D6" s="95" t="s">
        <v>113</v>
      </c>
      <c r="E6" s="12"/>
      <c r="F6" s="12"/>
      <c r="H6" s="13"/>
      <c r="I6" s="14"/>
      <c r="J6" s="14"/>
      <c r="K6" s="14"/>
      <c r="L6" s="14"/>
      <c r="M6" s="14"/>
    </row>
    <row r="7" spans="1:15" s="11" customFormat="1" ht="15" customHeight="1">
      <c r="A7" s="92">
        <v>3</v>
      </c>
      <c r="B7" s="94" t="s">
        <v>100</v>
      </c>
      <c r="C7" s="93" t="s">
        <v>106</v>
      </c>
      <c r="D7" s="95" t="s">
        <v>113</v>
      </c>
      <c r="E7" s="12"/>
      <c r="F7" s="12"/>
      <c r="H7" s="13"/>
      <c r="I7" s="14"/>
      <c r="J7" s="14"/>
      <c r="K7" s="14"/>
      <c r="L7" s="14"/>
      <c r="M7" s="14"/>
    </row>
    <row r="8" spans="1:15" s="11" customFormat="1" ht="15" customHeight="1">
      <c r="A8" s="92">
        <v>4</v>
      </c>
      <c r="B8" s="94" t="s">
        <v>101</v>
      </c>
      <c r="C8" s="93" t="s">
        <v>108</v>
      </c>
      <c r="D8" s="95" t="s">
        <v>113</v>
      </c>
      <c r="E8" s="12"/>
      <c r="F8" s="12"/>
      <c r="H8" s="13"/>
      <c r="I8" s="14"/>
      <c r="J8" s="14"/>
      <c r="K8" s="14"/>
      <c r="L8" s="14"/>
      <c r="M8" s="14"/>
    </row>
    <row r="9" spans="1:15" s="11" customFormat="1" ht="15" customHeight="1">
      <c r="A9" s="92">
        <v>5</v>
      </c>
      <c r="B9" s="94" t="s">
        <v>102</v>
      </c>
      <c r="C9" s="93" t="s">
        <v>109</v>
      </c>
      <c r="D9" s="95" t="s">
        <v>113</v>
      </c>
      <c r="E9" s="12"/>
      <c r="F9" s="12"/>
      <c r="H9" s="13"/>
      <c r="I9" s="14"/>
      <c r="J9" s="14"/>
      <c r="K9" s="14"/>
      <c r="L9" s="14"/>
      <c r="M9" s="14"/>
    </row>
    <row r="10" spans="1:15" s="11" customFormat="1" ht="15" customHeight="1">
      <c r="A10" s="96">
        <v>6</v>
      </c>
      <c r="B10" s="97" t="s">
        <v>118</v>
      </c>
      <c r="C10" s="98" t="s">
        <v>119</v>
      </c>
      <c r="D10" s="95" t="s">
        <v>120</v>
      </c>
      <c r="E10" s="12"/>
      <c r="F10" s="12"/>
      <c r="H10" s="13"/>
      <c r="I10" s="14"/>
      <c r="J10" s="14"/>
      <c r="K10" s="14"/>
      <c r="L10" s="14"/>
      <c r="M10" s="14"/>
    </row>
    <row r="11" spans="1:15" s="11" customFormat="1" ht="15" customHeight="1">
      <c r="A11" s="96">
        <v>7</v>
      </c>
      <c r="B11" s="97" t="s">
        <v>103</v>
      </c>
      <c r="C11" s="98" t="s">
        <v>110</v>
      </c>
      <c r="D11" s="95" t="s">
        <v>114</v>
      </c>
      <c r="E11" s="12"/>
      <c r="F11" s="12"/>
      <c r="H11" s="13"/>
      <c r="I11" s="14"/>
      <c r="J11" s="14"/>
      <c r="K11" s="14"/>
      <c r="L11" s="14"/>
      <c r="M11" s="14"/>
    </row>
    <row r="12" spans="1:15" s="11" customFormat="1" ht="15" customHeight="1">
      <c r="A12" s="96">
        <v>8</v>
      </c>
      <c r="B12" s="78" t="s">
        <v>104</v>
      </c>
      <c r="C12" s="86" t="s">
        <v>111</v>
      </c>
      <c r="D12" s="95" t="s">
        <v>115</v>
      </c>
      <c r="E12" s="12"/>
      <c r="F12" s="12"/>
      <c r="H12" s="13"/>
      <c r="I12" s="14"/>
      <c r="J12" s="14"/>
      <c r="K12" s="14"/>
      <c r="L12" s="14"/>
      <c r="M12" s="14"/>
    </row>
    <row r="13" spans="1:15" s="11" customFormat="1" ht="15" customHeight="1">
      <c r="A13" s="96">
        <v>9</v>
      </c>
      <c r="B13" s="97" t="s">
        <v>105</v>
      </c>
      <c r="C13" s="98" t="s">
        <v>112</v>
      </c>
      <c r="D13" s="95" t="s">
        <v>115</v>
      </c>
      <c r="E13" s="12"/>
      <c r="F13" s="12"/>
      <c r="H13" s="13"/>
      <c r="I13" s="14"/>
      <c r="J13" s="14"/>
      <c r="K13" s="14"/>
      <c r="L13" s="14"/>
      <c r="M13" s="14"/>
    </row>
    <row r="14" spans="1:15" s="11" customFormat="1" ht="15" customHeight="1">
      <c r="A14" s="6"/>
      <c r="B14" s="4"/>
      <c r="C14" s="4"/>
      <c r="D14" s="4"/>
      <c r="E14" s="4"/>
      <c r="G14" s="12"/>
      <c r="H14" s="12"/>
      <c r="J14" s="13"/>
      <c r="K14" s="14"/>
      <c r="L14" s="14"/>
      <c r="M14" s="14"/>
      <c r="N14" s="14"/>
      <c r="O14" s="14"/>
    </row>
    <row r="15" spans="1:15" s="11" customFormat="1" ht="15" customHeight="1">
      <c r="A15" s="99" t="s">
        <v>65</v>
      </c>
      <c r="B15" s="10"/>
      <c r="C15" s="10"/>
      <c r="D15" s="82"/>
      <c r="E15" s="82"/>
      <c r="G15" s="12"/>
      <c r="H15" s="12"/>
      <c r="J15" s="13"/>
      <c r="K15" s="14"/>
      <c r="L15" s="14"/>
      <c r="M15" s="14"/>
      <c r="N15" s="14"/>
      <c r="O15" s="14"/>
    </row>
    <row r="16" spans="1:15" s="11" customFormat="1" ht="15" customHeight="1">
      <c r="A16" s="100" t="s">
        <v>5</v>
      </c>
      <c r="B16" s="101" t="s">
        <v>15</v>
      </c>
      <c r="C16" s="82"/>
      <c r="E16" s="12"/>
      <c r="G16" s="13"/>
      <c r="H16" s="14"/>
      <c r="I16" s="14"/>
      <c r="J16" s="14"/>
      <c r="K16" s="14"/>
      <c r="L16" s="14"/>
    </row>
    <row r="17" spans="1:15" s="11" customFormat="1" ht="15" customHeight="1">
      <c r="A17" s="96">
        <v>1</v>
      </c>
      <c r="B17" s="3" t="s">
        <v>9</v>
      </c>
      <c r="C17" s="102"/>
      <c r="D17" s="15"/>
      <c r="E17" s="12"/>
      <c r="F17" s="15"/>
      <c r="G17" s="13"/>
      <c r="H17" s="14"/>
      <c r="I17" s="14"/>
      <c r="J17" s="14"/>
      <c r="K17" s="14"/>
      <c r="L17" s="14"/>
    </row>
    <row r="18" spans="1:15" s="11" customFormat="1" ht="15" customHeight="1">
      <c r="A18" s="96">
        <v>2</v>
      </c>
      <c r="B18" s="3" t="s">
        <v>10</v>
      </c>
      <c r="C18" s="103"/>
      <c r="D18" s="15"/>
      <c r="E18" s="12"/>
      <c r="G18" s="13"/>
      <c r="H18" s="14"/>
      <c r="I18" s="14"/>
      <c r="J18" s="14"/>
      <c r="K18" s="14"/>
      <c r="L18" s="14"/>
    </row>
    <row r="19" spans="1:15" s="11" customFormat="1" ht="12">
      <c r="A19" s="96">
        <v>3</v>
      </c>
      <c r="B19" s="3" t="s">
        <v>11</v>
      </c>
      <c r="C19" s="104"/>
      <c r="E19" s="12"/>
      <c r="G19" s="13"/>
      <c r="H19" s="14"/>
      <c r="I19" s="14"/>
      <c r="J19" s="14"/>
      <c r="K19" s="14"/>
      <c r="L19" s="14"/>
    </row>
    <row r="20" spans="1:15" s="11" customFormat="1" ht="14.25" customHeight="1">
      <c r="A20" s="96">
        <v>4</v>
      </c>
      <c r="B20" s="3" t="s">
        <v>70</v>
      </c>
      <c r="C20" s="103"/>
      <c r="E20" s="12"/>
      <c r="G20" s="13"/>
      <c r="H20" s="14"/>
      <c r="I20" s="14"/>
      <c r="J20" s="14"/>
      <c r="K20" s="14"/>
      <c r="L20" s="14"/>
    </row>
    <row r="21" spans="1:15" s="11" customFormat="1" ht="15" customHeight="1">
      <c r="A21" s="96">
        <v>5</v>
      </c>
      <c r="B21" s="3" t="s">
        <v>0</v>
      </c>
      <c r="C21" s="103"/>
      <c r="D21" s="15"/>
      <c r="E21" s="12"/>
      <c r="F21" s="15"/>
      <c r="G21" s="13"/>
      <c r="H21" s="16"/>
      <c r="I21" s="16"/>
      <c r="J21" s="16"/>
      <c r="K21" s="14"/>
      <c r="L21" s="14"/>
      <c r="M21" s="17"/>
      <c r="N21" s="17"/>
      <c r="O21" s="17"/>
    </row>
    <row r="22" spans="1:15" s="10" customFormat="1" ht="15" customHeight="1">
      <c r="A22" s="96">
        <v>6</v>
      </c>
      <c r="B22" s="3" t="s">
        <v>12</v>
      </c>
      <c r="C22" s="103"/>
      <c r="E22" s="12"/>
      <c r="F22" s="18"/>
      <c r="K22" s="19"/>
      <c r="L22" s="19"/>
      <c r="M22" s="20"/>
      <c r="N22" s="21"/>
      <c r="O22" s="21"/>
    </row>
    <row r="23" spans="1:15" s="27" customFormat="1" ht="15" customHeight="1">
      <c r="A23" s="96">
        <v>7</v>
      </c>
      <c r="B23" s="3" t="s">
        <v>8</v>
      </c>
      <c r="C23" s="103"/>
      <c r="D23" s="22"/>
      <c r="E23" s="12"/>
      <c r="F23" s="23"/>
      <c r="G23" s="22"/>
      <c r="H23" s="22"/>
      <c r="I23" s="22"/>
      <c r="J23" s="22"/>
      <c r="K23" s="24"/>
      <c r="L23" s="24"/>
      <c r="M23" s="25"/>
      <c r="N23" s="25"/>
      <c r="O23" s="26"/>
    </row>
    <row r="24" spans="1:15" s="27" customFormat="1" ht="15" customHeight="1">
      <c r="A24" s="96">
        <v>8</v>
      </c>
      <c r="B24" s="3" t="s">
        <v>85</v>
      </c>
      <c r="C24" s="103"/>
      <c r="D24" s="22"/>
      <c r="E24" s="12"/>
      <c r="F24" s="23"/>
      <c r="G24" s="22"/>
      <c r="H24" s="22"/>
      <c r="I24" s="22"/>
      <c r="J24" s="22"/>
      <c r="K24" s="24"/>
      <c r="L24" s="24"/>
      <c r="M24" s="25"/>
      <c r="N24" s="25"/>
      <c r="O24" s="26"/>
    </row>
    <row r="25" spans="1:15" s="27" customFormat="1" ht="15" customHeight="1">
      <c r="A25" s="96">
        <v>9</v>
      </c>
      <c r="B25" s="3" t="s">
        <v>76</v>
      </c>
      <c r="C25" s="103"/>
      <c r="D25" s="28"/>
      <c r="E25" s="12"/>
      <c r="F25" s="29"/>
      <c r="G25" s="22"/>
      <c r="H25" s="16"/>
      <c r="I25" s="16"/>
      <c r="J25" s="28"/>
      <c r="K25" s="24"/>
      <c r="L25" s="24"/>
      <c r="M25" s="25"/>
      <c r="N25" s="25"/>
      <c r="O25" s="26"/>
    </row>
    <row r="26" spans="1:15" s="27" customFormat="1" ht="15" customHeight="1">
      <c r="A26" s="96">
        <v>10</v>
      </c>
      <c r="B26" s="3" t="s">
        <v>13</v>
      </c>
      <c r="C26" s="103"/>
      <c r="D26" s="22"/>
      <c r="E26" s="22"/>
      <c r="F26" s="23"/>
      <c r="G26" s="22"/>
      <c r="H26" s="22"/>
      <c r="I26" s="22"/>
      <c r="J26" s="22"/>
      <c r="K26" s="24"/>
      <c r="L26" s="24"/>
      <c r="M26" s="25"/>
      <c r="N26" s="25"/>
      <c r="O26" s="26"/>
    </row>
    <row r="27" spans="1:15" s="27" customFormat="1" ht="15" customHeight="1">
      <c r="A27" s="96">
        <v>11</v>
      </c>
      <c r="B27" s="3" t="s">
        <v>77</v>
      </c>
      <c r="C27" s="103"/>
      <c r="D27" s="22"/>
      <c r="E27" s="22"/>
      <c r="F27" s="29"/>
      <c r="G27" s="22"/>
      <c r="H27" s="22"/>
      <c r="I27" s="28"/>
      <c r="J27" s="22"/>
      <c r="K27" s="24"/>
      <c r="L27" s="24"/>
      <c r="M27" s="25"/>
      <c r="N27" s="25"/>
      <c r="O27" s="26"/>
    </row>
    <row r="28" spans="1:15" s="27" customFormat="1" ht="15" customHeight="1">
      <c r="A28" s="96">
        <v>12</v>
      </c>
      <c r="B28" s="3" t="s">
        <v>78</v>
      </c>
      <c r="C28" s="103"/>
      <c r="D28" s="22"/>
      <c r="E28" s="22"/>
      <c r="F28" s="23"/>
      <c r="G28" s="22"/>
      <c r="H28" s="22"/>
      <c r="I28" s="22"/>
      <c r="J28" s="22"/>
      <c r="K28" s="24"/>
      <c r="L28" s="24"/>
      <c r="M28" s="25"/>
      <c r="N28" s="25"/>
      <c r="O28" s="26"/>
    </row>
    <row r="29" spans="1:15" s="27" customFormat="1" ht="15" customHeight="1">
      <c r="A29" s="96">
        <v>13</v>
      </c>
      <c r="B29" s="3" t="s">
        <v>95</v>
      </c>
      <c r="C29" s="103"/>
      <c r="D29" s="22"/>
      <c r="E29" s="22"/>
      <c r="F29" s="23"/>
      <c r="G29" s="22"/>
      <c r="H29" s="28"/>
      <c r="I29" s="22"/>
      <c r="J29" s="28"/>
      <c r="K29" s="24"/>
      <c r="L29" s="24"/>
      <c r="M29" s="25"/>
      <c r="N29" s="25"/>
      <c r="O29" s="26"/>
    </row>
    <row r="30" spans="1:15" s="27" customFormat="1" ht="15" customHeight="1">
      <c r="A30" s="96">
        <v>14</v>
      </c>
      <c r="B30" s="3" t="s">
        <v>79</v>
      </c>
      <c r="C30" s="103"/>
      <c r="D30" s="22"/>
      <c r="E30" s="22"/>
      <c r="F30" s="23"/>
      <c r="G30" s="22"/>
      <c r="H30" s="22"/>
      <c r="I30" s="22"/>
      <c r="J30" s="22"/>
      <c r="K30" s="24"/>
      <c r="L30" s="24"/>
      <c r="M30" s="24"/>
      <c r="N30" s="24"/>
    </row>
    <row r="31" spans="1:15" s="4" customFormat="1" ht="15" customHeight="1">
      <c r="A31" s="96">
        <v>15</v>
      </c>
      <c r="B31" s="3" t="s">
        <v>14</v>
      </c>
      <c r="C31" s="103"/>
      <c r="D31" s="10"/>
      <c r="E31" s="10"/>
      <c r="F31" s="18"/>
      <c r="G31" s="10"/>
      <c r="H31" s="10"/>
      <c r="I31" s="10"/>
      <c r="J31" s="10"/>
      <c r="K31" s="19"/>
      <c r="L31" s="19"/>
      <c r="M31" s="19"/>
      <c r="N31" s="19"/>
    </row>
    <row r="32" spans="1:15" s="4" customFormat="1" ht="15" customHeight="1">
      <c r="A32" s="96">
        <v>16</v>
      </c>
      <c r="B32" s="3" t="s">
        <v>80</v>
      </c>
      <c r="C32" s="103"/>
      <c r="D32" s="10"/>
      <c r="E32" s="10"/>
      <c r="F32" s="18"/>
      <c r="G32" s="10"/>
      <c r="H32" s="10"/>
      <c r="I32" s="10"/>
      <c r="J32" s="10"/>
      <c r="K32" s="19"/>
      <c r="L32" s="19"/>
      <c r="M32" s="19"/>
      <c r="N32" s="19"/>
    </row>
    <row r="33" spans="1:19" s="4" customFormat="1" ht="15" customHeight="1">
      <c r="A33" s="96">
        <v>17</v>
      </c>
      <c r="B33" s="3" t="s">
        <v>81</v>
      </c>
      <c r="C33" s="103"/>
      <c r="D33" s="10"/>
      <c r="E33" s="10"/>
      <c r="F33" s="18"/>
      <c r="G33" s="10"/>
      <c r="H33" s="10"/>
      <c r="I33" s="10"/>
      <c r="J33" s="10"/>
      <c r="K33" s="19"/>
      <c r="L33" s="19"/>
      <c r="M33" s="19"/>
      <c r="N33" s="19"/>
    </row>
    <row r="34" spans="1:19" s="4" customFormat="1" ht="15" customHeight="1">
      <c r="A34" s="96">
        <v>18</v>
      </c>
      <c r="B34" s="3" t="s">
        <v>82</v>
      </c>
      <c r="C34" s="103"/>
      <c r="D34" s="10"/>
      <c r="E34" s="10"/>
      <c r="F34" s="18"/>
      <c r="G34" s="10"/>
      <c r="H34" s="10"/>
      <c r="I34" s="10"/>
      <c r="J34" s="10"/>
      <c r="K34" s="19"/>
      <c r="L34" s="19"/>
      <c r="M34" s="19"/>
      <c r="N34" s="19"/>
    </row>
    <row r="35" spans="1:19" s="4" customFormat="1" ht="15" customHeight="1">
      <c r="A35" s="96">
        <v>19</v>
      </c>
      <c r="B35" s="3" t="s">
        <v>84</v>
      </c>
      <c r="C35" s="103"/>
      <c r="D35" s="10"/>
      <c r="E35" s="10"/>
      <c r="F35" s="18"/>
      <c r="G35" s="10"/>
      <c r="H35" s="30"/>
      <c r="I35" s="10"/>
      <c r="J35" s="10"/>
      <c r="K35" s="19"/>
      <c r="L35" s="19"/>
      <c r="M35" s="19"/>
      <c r="N35" s="19"/>
    </row>
    <row r="36" spans="1:19" s="4" customFormat="1" ht="15" customHeight="1">
      <c r="A36" s="96">
        <v>20</v>
      </c>
      <c r="B36" s="3" t="s">
        <v>83</v>
      </c>
      <c r="C36" s="103"/>
      <c r="D36" s="10"/>
      <c r="E36" s="10"/>
      <c r="F36" s="18"/>
      <c r="G36" s="10"/>
      <c r="H36" s="10"/>
      <c r="I36" s="10"/>
      <c r="J36" s="10"/>
      <c r="K36" s="19"/>
      <c r="L36" s="19"/>
      <c r="M36" s="19"/>
      <c r="N36" s="19"/>
    </row>
    <row r="37" spans="1:19" s="4" customFormat="1" ht="15" customHeight="1">
      <c r="A37" s="10"/>
      <c r="B37" s="10"/>
      <c r="C37" s="10"/>
      <c r="D37" s="31"/>
      <c r="E37" s="10"/>
      <c r="F37" s="10"/>
      <c r="G37" s="31"/>
      <c r="H37" s="10"/>
      <c r="I37" s="10"/>
      <c r="J37" s="10"/>
      <c r="K37" s="19"/>
      <c r="L37" s="19"/>
      <c r="M37" s="19"/>
      <c r="N37" s="19"/>
      <c r="O37" s="19"/>
      <c r="P37" s="10"/>
      <c r="Q37" s="10"/>
    </row>
    <row r="38" spans="1:19" s="4" customFormat="1" ht="15" customHeight="1">
      <c r="A38" s="9" t="s">
        <v>66</v>
      </c>
      <c r="B38" s="9"/>
      <c r="C38" s="10"/>
      <c r="D38" s="31"/>
      <c r="E38" s="10"/>
      <c r="F38" s="10"/>
      <c r="G38" s="10"/>
      <c r="H38" s="10"/>
      <c r="I38" s="10"/>
      <c r="J38" s="10"/>
      <c r="K38" s="19"/>
      <c r="L38" s="19"/>
      <c r="M38" s="19"/>
      <c r="N38" s="19"/>
      <c r="O38" s="19"/>
      <c r="P38" s="10"/>
      <c r="Q38" s="10"/>
    </row>
    <row r="39" spans="1:19" s="4" customFormat="1" ht="22.9" customHeight="1">
      <c r="A39" s="105" t="s">
        <v>5</v>
      </c>
      <c r="B39" s="106" t="s">
        <v>30</v>
      </c>
      <c r="C39" s="107" t="s">
        <v>16</v>
      </c>
      <c r="D39" s="10"/>
      <c r="E39" s="10"/>
      <c r="F39" s="10"/>
      <c r="G39" s="10"/>
      <c r="H39" s="19"/>
      <c r="I39" s="19"/>
      <c r="J39" s="19"/>
      <c r="K39" s="19"/>
      <c r="L39" s="19"/>
      <c r="M39" s="10"/>
      <c r="N39" s="10"/>
    </row>
    <row r="40" spans="1:19" s="4" customFormat="1" ht="15" customHeight="1">
      <c r="A40" s="108" t="s">
        <v>18</v>
      </c>
      <c r="B40" s="96" t="s">
        <v>31</v>
      </c>
      <c r="C40" s="3" t="s">
        <v>21</v>
      </c>
      <c r="D40" s="10"/>
      <c r="E40" s="10"/>
      <c r="F40" s="10"/>
      <c r="G40" s="10"/>
      <c r="H40" s="19"/>
      <c r="I40" s="19"/>
      <c r="J40" s="19"/>
      <c r="K40" s="19"/>
      <c r="L40" s="19"/>
      <c r="M40" s="10"/>
      <c r="N40" s="10"/>
    </row>
    <row r="41" spans="1:19" s="4" customFormat="1" ht="15" customHeight="1">
      <c r="A41" s="108" t="s">
        <v>17</v>
      </c>
      <c r="B41" s="96" t="s">
        <v>6</v>
      </c>
      <c r="C41" s="3" t="s">
        <v>22</v>
      </c>
      <c r="D41" s="10"/>
      <c r="E41" s="10"/>
      <c r="F41" s="10"/>
      <c r="G41" s="10"/>
      <c r="H41" s="19"/>
      <c r="I41" s="19"/>
      <c r="J41" s="19"/>
      <c r="K41" s="19"/>
      <c r="L41" s="19"/>
      <c r="M41" s="10"/>
      <c r="N41" s="10"/>
    </row>
    <row r="42" spans="1:19" s="4" customFormat="1" ht="12">
      <c r="A42" s="108" t="s">
        <v>19</v>
      </c>
      <c r="B42" s="96" t="s">
        <v>28</v>
      </c>
      <c r="C42" s="3" t="s">
        <v>69</v>
      </c>
      <c r="D42" s="10"/>
      <c r="E42" s="10"/>
      <c r="F42" s="10"/>
      <c r="G42" s="10"/>
      <c r="H42" s="19"/>
      <c r="I42" s="19"/>
      <c r="J42" s="19"/>
      <c r="K42" s="19"/>
      <c r="L42" s="19"/>
      <c r="M42" s="10"/>
      <c r="N42" s="10"/>
    </row>
    <row r="43" spans="1:19" s="4" customFormat="1" ht="15" customHeight="1">
      <c r="A43" s="108" t="s">
        <v>20</v>
      </c>
      <c r="B43" s="96" t="s">
        <v>29</v>
      </c>
      <c r="C43" s="3" t="s">
        <v>23</v>
      </c>
      <c r="D43" s="10"/>
      <c r="E43" s="10"/>
      <c r="F43" s="10"/>
      <c r="G43" s="10"/>
      <c r="H43" s="10"/>
      <c r="I43" s="10"/>
      <c r="J43" s="19"/>
      <c r="K43" s="19"/>
      <c r="L43" s="19"/>
      <c r="M43" s="19"/>
      <c r="N43" s="19"/>
      <c r="O43" s="10"/>
      <c r="P43" s="10"/>
    </row>
    <row r="44" spans="1:19" s="4" customFormat="1" ht="15" customHeight="1">
      <c r="A44" s="108" t="s">
        <v>92</v>
      </c>
      <c r="B44" s="96" t="s">
        <v>74</v>
      </c>
      <c r="C44" s="3" t="s">
        <v>93</v>
      </c>
      <c r="D44" s="10"/>
      <c r="E44" s="10"/>
      <c r="F44" s="10"/>
      <c r="G44" s="10"/>
      <c r="H44" s="10"/>
      <c r="I44" s="10"/>
      <c r="J44" s="10"/>
      <c r="K44" s="10"/>
      <c r="L44" s="19"/>
      <c r="M44" s="19"/>
      <c r="N44" s="19"/>
      <c r="O44" s="19"/>
      <c r="P44" s="19"/>
      <c r="Q44" s="10"/>
      <c r="R44" s="10"/>
    </row>
    <row r="45" spans="1:19" s="4" customFormat="1" ht="15" customHeight="1">
      <c r="A45" s="10"/>
      <c r="B45" s="10"/>
      <c r="C45" s="10"/>
      <c r="D45" s="11"/>
      <c r="E45" s="11"/>
      <c r="F45" s="10"/>
      <c r="G45" s="10"/>
      <c r="H45" s="10"/>
      <c r="I45" s="10"/>
      <c r="J45" s="10"/>
      <c r="K45" s="10"/>
      <c r="L45" s="10"/>
      <c r="M45" s="19"/>
      <c r="N45" s="19"/>
      <c r="O45" s="19"/>
      <c r="P45" s="19"/>
      <c r="Q45" s="19"/>
      <c r="R45" s="10"/>
      <c r="S45" s="10"/>
    </row>
    <row r="46" spans="1:19" ht="15" customHeight="1">
      <c r="A46" s="35"/>
      <c r="B46" s="19"/>
      <c r="C46" s="19"/>
      <c r="D46" s="11"/>
      <c r="E46" s="11"/>
      <c r="F46" s="11"/>
      <c r="G46" s="33"/>
      <c r="H46" s="33"/>
      <c r="I46" s="14"/>
      <c r="J46" s="14"/>
      <c r="K46" s="14"/>
      <c r="L46" s="14"/>
      <c r="M46" s="14"/>
      <c r="N46" s="11"/>
      <c r="O46" s="11"/>
      <c r="P46" s="11"/>
    </row>
    <row r="47" spans="1:19" ht="15" customHeight="1">
      <c r="A47" s="33"/>
      <c r="B47" s="11"/>
      <c r="C47" s="11"/>
      <c r="D47" s="11"/>
      <c r="E47" s="11"/>
      <c r="F47" s="11"/>
      <c r="G47" s="33"/>
      <c r="H47" s="33"/>
      <c r="I47" s="14"/>
      <c r="J47" s="14"/>
      <c r="K47" s="14"/>
      <c r="L47" s="14"/>
      <c r="M47" s="14"/>
      <c r="N47" s="11"/>
      <c r="O47" s="11"/>
      <c r="P47" s="11"/>
    </row>
    <row r="48" spans="1:19" ht="15" customHeight="1">
      <c r="A48" s="33"/>
      <c r="B48" s="11"/>
      <c r="C48" s="36"/>
      <c r="D48" s="11"/>
      <c r="E48" s="11"/>
      <c r="F48" s="11"/>
      <c r="G48" s="33"/>
      <c r="H48" s="33"/>
      <c r="I48" s="14"/>
      <c r="J48" s="14"/>
      <c r="K48" s="14"/>
      <c r="L48" s="14"/>
      <c r="M48" s="14"/>
      <c r="N48" s="11"/>
      <c r="O48" s="11"/>
      <c r="P48" s="11"/>
    </row>
    <row r="49" spans="1:17" ht="15" customHeight="1">
      <c r="A49" s="33"/>
      <c r="B49" s="11"/>
      <c r="C49" s="11"/>
      <c r="D49" s="11"/>
      <c r="E49" s="11"/>
      <c r="F49" s="12"/>
      <c r="G49" s="11"/>
      <c r="H49" s="11"/>
      <c r="I49" s="33"/>
      <c r="J49" s="14"/>
      <c r="K49" s="14"/>
      <c r="L49" s="14"/>
      <c r="M49" s="14"/>
      <c r="N49" s="14"/>
      <c r="O49" s="11"/>
      <c r="P49" s="11"/>
      <c r="Q49" s="11"/>
    </row>
    <row r="50" spans="1:17" ht="15" customHeight="1">
      <c r="A50" s="33"/>
      <c r="B50" s="11"/>
      <c r="C50" s="11"/>
      <c r="E50" s="11"/>
      <c r="F50" s="12"/>
      <c r="G50" s="11"/>
      <c r="H50" s="11"/>
      <c r="I50" s="33"/>
      <c r="J50" s="14"/>
      <c r="K50" s="14"/>
      <c r="L50" s="14"/>
      <c r="M50" s="14"/>
      <c r="N50" s="14"/>
      <c r="O50" s="11"/>
      <c r="P50" s="11"/>
      <c r="Q50" s="11"/>
    </row>
    <row r="51" spans="1:17" ht="15" customHeight="1">
      <c r="E51" s="11"/>
      <c r="F51" s="12"/>
      <c r="G51" s="11"/>
      <c r="H51" s="11"/>
      <c r="I51" s="33"/>
      <c r="J51" s="14"/>
      <c r="K51" s="14"/>
      <c r="L51" s="14"/>
      <c r="M51" s="14"/>
      <c r="N51" s="14"/>
      <c r="O51" s="11"/>
      <c r="P51" s="11"/>
      <c r="Q51" s="11"/>
    </row>
    <row r="52" spans="1:17" ht="15" customHeight="1">
      <c r="E52" s="11"/>
      <c r="F52" s="12"/>
      <c r="G52" s="11"/>
      <c r="H52" s="11"/>
      <c r="I52" s="33"/>
      <c r="J52" s="14"/>
      <c r="K52" s="14"/>
      <c r="L52" s="14"/>
      <c r="M52" s="14"/>
      <c r="N52" s="14"/>
      <c r="O52" s="11"/>
      <c r="P52" s="11"/>
      <c r="Q52" s="11"/>
    </row>
    <row r="53" spans="1:17" ht="15" customHeight="1">
      <c r="E53" s="11"/>
      <c r="F53" s="12"/>
      <c r="G53" s="11"/>
      <c r="H53" s="11"/>
      <c r="I53" s="33"/>
      <c r="J53" s="14"/>
      <c r="K53" s="14"/>
      <c r="L53" s="14"/>
      <c r="M53" s="14"/>
      <c r="N53" s="14"/>
      <c r="O53" s="11"/>
      <c r="P53" s="11"/>
      <c r="Q53" s="11"/>
    </row>
    <row r="54" spans="1:17" ht="15" customHeight="1">
      <c r="E54" s="11"/>
      <c r="F54" s="12"/>
      <c r="G54" s="11"/>
      <c r="H54" s="11"/>
      <c r="I54" s="33"/>
      <c r="J54" s="14"/>
      <c r="K54" s="14"/>
      <c r="L54" s="14"/>
      <c r="M54" s="14"/>
      <c r="N54" s="14"/>
      <c r="O54" s="11"/>
      <c r="P54" s="11"/>
      <c r="Q54" s="11"/>
    </row>
    <row r="55" spans="1:17" ht="15" customHeight="1">
      <c r="E55" s="11"/>
      <c r="F55" s="12"/>
      <c r="G55" s="11"/>
      <c r="H55" s="11"/>
      <c r="I55" s="33"/>
      <c r="J55" s="14"/>
      <c r="K55" s="14"/>
      <c r="L55" s="14"/>
      <c r="M55" s="14"/>
      <c r="N55" s="14"/>
      <c r="O55" s="11"/>
      <c r="P55" s="11"/>
      <c r="Q55" s="11"/>
    </row>
    <row r="56" spans="1:17" ht="15" customHeight="1">
      <c r="E56" s="11"/>
      <c r="F56" s="12"/>
      <c r="G56" s="11"/>
      <c r="H56" s="11"/>
      <c r="I56" s="33"/>
      <c r="J56" s="14"/>
      <c r="K56" s="14"/>
      <c r="L56" s="14"/>
      <c r="M56" s="14"/>
      <c r="N56" s="14"/>
      <c r="O56" s="11"/>
      <c r="P56" s="11"/>
      <c r="Q56" s="11"/>
    </row>
    <row r="57" spans="1:17" ht="15" customHeight="1">
      <c r="E57" s="11"/>
      <c r="F57" s="12"/>
      <c r="G57" s="11"/>
      <c r="H57" s="11"/>
      <c r="I57" s="33"/>
      <c r="J57" s="14"/>
      <c r="K57" s="14"/>
      <c r="L57" s="14"/>
      <c r="M57" s="14"/>
      <c r="N57" s="14"/>
      <c r="O57" s="11"/>
      <c r="P57" s="11"/>
      <c r="Q57" s="11"/>
    </row>
    <row r="58" spans="1:17" ht="15" customHeight="1">
      <c r="E58" s="11"/>
      <c r="F58" s="12"/>
      <c r="G58" s="11"/>
      <c r="H58" s="11"/>
      <c r="I58" s="33"/>
      <c r="J58" s="14"/>
      <c r="K58" s="14"/>
      <c r="L58" s="14"/>
      <c r="M58" s="14"/>
      <c r="N58" s="14"/>
      <c r="O58" s="11"/>
      <c r="P58" s="11"/>
      <c r="Q58" s="11"/>
    </row>
    <row r="59" spans="1:17" ht="15" customHeight="1">
      <c r="E59" s="11"/>
      <c r="F59" s="12"/>
      <c r="G59" s="11"/>
      <c r="H59" s="11"/>
      <c r="I59" s="33"/>
      <c r="J59" s="14"/>
      <c r="K59" s="14"/>
      <c r="L59" s="14"/>
      <c r="M59" s="14"/>
      <c r="N59" s="14"/>
      <c r="O59" s="11"/>
      <c r="P59" s="11"/>
      <c r="Q59" s="11"/>
    </row>
    <row r="60" spans="1:17" ht="15" customHeight="1">
      <c r="E60" s="11"/>
      <c r="F60" s="12"/>
      <c r="G60" s="11"/>
      <c r="H60" s="11"/>
      <c r="I60" s="33"/>
      <c r="J60" s="14"/>
      <c r="K60" s="14"/>
      <c r="L60" s="14"/>
      <c r="M60" s="14"/>
      <c r="N60" s="14"/>
      <c r="O60" s="11"/>
      <c r="P60" s="11"/>
      <c r="Q60" s="11"/>
    </row>
    <row r="61" spans="1:17" ht="15" customHeight="1">
      <c r="E61" s="11"/>
      <c r="F61" s="12"/>
      <c r="G61" s="11"/>
      <c r="H61" s="11"/>
      <c r="I61" s="33"/>
      <c r="J61" s="14"/>
      <c r="K61" s="14"/>
      <c r="L61" s="14"/>
      <c r="M61" s="14"/>
      <c r="N61" s="14"/>
      <c r="O61" s="11"/>
      <c r="P61" s="11"/>
      <c r="Q61" s="11"/>
    </row>
    <row r="62" spans="1:17" ht="15" customHeight="1">
      <c r="E62" s="11"/>
      <c r="F62" s="12"/>
      <c r="G62" s="11"/>
      <c r="H62" s="11"/>
      <c r="I62" s="33"/>
      <c r="J62" s="14"/>
      <c r="K62" s="14"/>
      <c r="L62" s="14"/>
      <c r="M62" s="14"/>
      <c r="N62" s="14"/>
      <c r="O62" s="11"/>
      <c r="P62" s="11"/>
      <c r="Q62" s="11"/>
    </row>
    <row r="63" spans="1:17" ht="15" customHeight="1">
      <c r="E63" s="11"/>
      <c r="F63" s="12"/>
      <c r="G63" s="11"/>
      <c r="H63" s="11"/>
      <c r="I63" s="33"/>
      <c r="J63" s="14"/>
      <c r="K63" s="14"/>
      <c r="L63" s="14"/>
      <c r="M63" s="14"/>
      <c r="N63" s="14"/>
      <c r="O63" s="11"/>
      <c r="P63" s="11"/>
      <c r="Q63" s="11"/>
    </row>
    <row r="64" spans="1:17" ht="15" customHeight="1">
      <c r="E64" s="11"/>
      <c r="F64" s="12"/>
      <c r="G64" s="11"/>
      <c r="H64" s="11"/>
      <c r="I64" s="33"/>
      <c r="J64" s="14"/>
      <c r="K64" s="14"/>
      <c r="L64" s="14"/>
      <c r="M64" s="14"/>
      <c r="N64" s="14"/>
      <c r="O64" s="11"/>
      <c r="P64" s="11"/>
      <c r="Q64" s="11"/>
    </row>
    <row r="65" spans="5:17" ht="15" customHeight="1">
      <c r="E65" s="11"/>
      <c r="F65" s="12"/>
      <c r="G65" s="11"/>
      <c r="H65" s="11"/>
      <c r="I65" s="33"/>
      <c r="J65" s="14"/>
      <c r="K65" s="14"/>
      <c r="L65" s="14"/>
      <c r="M65" s="14"/>
      <c r="N65" s="14"/>
      <c r="O65" s="11"/>
      <c r="P65" s="11"/>
      <c r="Q65" s="11"/>
    </row>
    <row r="66" spans="5:17" ht="15" customHeight="1">
      <c r="E66" s="11"/>
      <c r="F66" s="12"/>
      <c r="G66" s="11"/>
      <c r="H66" s="11"/>
      <c r="I66" s="33"/>
      <c r="J66" s="14"/>
      <c r="K66" s="14"/>
      <c r="L66" s="14"/>
      <c r="M66" s="14"/>
      <c r="N66" s="14"/>
      <c r="O66" s="11"/>
      <c r="P66" s="11"/>
      <c r="Q66" s="11"/>
    </row>
    <row r="67" spans="5:17" ht="15" customHeight="1">
      <c r="E67" s="11"/>
      <c r="F67" s="12"/>
      <c r="G67" s="11"/>
      <c r="H67" s="11"/>
      <c r="I67" s="33"/>
      <c r="J67" s="14"/>
      <c r="K67" s="14"/>
      <c r="L67" s="14"/>
      <c r="M67" s="14"/>
      <c r="N67" s="14"/>
      <c r="O67" s="11"/>
      <c r="P67" s="11"/>
      <c r="Q67" s="11"/>
    </row>
    <row r="68" spans="5:17" ht="15" customHeight="1">
      <c r="E68" s="11"/>
      <c r="F68" s="12"/>
      <c r="G68" s="11"/>
      <c r="H68" s="11"/>
      <c r="I68" s="33"/>
      <c r="J68" s="14"/>
      <c r="K68" s="14"/>
      <c r="L68" s="14"/>
      <c r="M68" s="14"/>
      <c r="N68" s="14"/>
      <c r="O68" s="11"/>
      <c r="P68" s="11"/>
      <c r="Q68" s="11"/>
    </row>
    <row r="69" spans="5:17" ht="15" customHeight="1">
      <c r="E69" s="11"/>
      <c r="F69" s="12"/>
      <c r="G69" s="11"/>
      <c r="H69" s="11"/>
      <c r="I69" s="33"/>
      <c r="J69" s="14"/>
      <c r="K69" s="14"/>
      <c r="L69" s="14"/>
      <c r="M69" s="14"/>
      <c r="N69" s="14"/>
      <c r="O69" s="11"/>
      <c r="P69" s="11"/>
      <c r="Q69" s="11"/>
    </row>
    <row r="70" spans="5:17" ht="15" customHeight="1">
      <c r="E70" s="11"/>
      <c r="F70" s="12"/>
      <c r="G70" s="11"/>
      <c r="H70" s="11"/>
      <c r="I70" s="33"/>
      <c r="J70" s="14"/>
      <c r="K70" s="14"/>
      <c r="L70" s="14"/>
      <c r="M70" s="14"/>
      <c r="N70" s="14"/>
      <c r="O70" s="11"/>
      <c r="P70" s="11"/>
      <c r="Q70" s="11"/>
    </row>
    <row r="71" spans="5:17" ht="15" customHeight="1">
      <c r="E71" s="11"/>
      <c r="F71" s="12"/>
      <c r="G71" s="11"/>
      <c r="H71" s="11"/>
      <c r="I71" s="33"/>
      <c r="J71" s="14"/>
      <c r="K71" s="14"/>
      <c r="L71" s="14"/>
      <c r="M71" s="14"/>
      <c r="N71" s="14"/>
      <c r="O71" s="11"/>
      <c r="P71" s="11"/>
      <c r="Q71" s="11"/>
    </row>
    <row r="72" spans="5:17" ht="15" customHeight="1">
      <c r="E72" s="11"/>
      <c r="F72" s="12"/>
      <c r="G72" s="11"/>
      <c r="H72" s="11"/>
      <c r="I72" s="33"/>
      <c r="J72" s="14"/>
      <c r="K72" s="14"/>
      <c r="L72" s="14"/>
      <c r="M72" s="14"/>
      <c r="N72" s="14"/>
      <c r="O72" s="11"/>
      <c r="P72" s="11"/>
      <c r="Q72" s="11"/>
    </row>
    <row r="73" spans="5:17" ht="15" customHeight="1">
      <c r="E73" s="11"/>
      <c r="F73" s="12"/>
      <c r="G73" s="11"/>
      <c r="H73" s="11"/>
      <c r="I73" s="33"/>
      <c r="J73" s="14"/>
      <c r="K73" s="14"/>
      <c r="L73" s="14"/>
      <c r="M73" s="14"/>
      <c r="N73" s="14"/>
      <c r="O73" s="11"/>
      <c r="P73" s="11"/>
      <c r="Q73" s="11"/>
    </row>
    <row r="74" spans="5:17" ht="15" customHeight="1">
      <c r="E74" s="11"/>
      <c r="F74" s="12"/>
      <c r="G74" s="11"/>
      <c r="H74" s="11"/>
      <c r="I74" s="33"/>
      <c r="J74" s="14"/>
      <c r="K74" s="14"/>
      <c r="L74" s="14"/>
      <c r="M74" s="14"/>
      <c r="N74" s="14"/>
      <c r="O74" s="11"/>
      <c r="P74" s="11"/>
      <c r="Q74" s="11"/>
    </row>
    <row r="75" spans="5:17" ht="15" customHeight="1">
      <c r="E75" s="11"/>
      <c r="F75" s="12"/>
      <c r="G75" s="11"/>
      <c r="H75" s="11"/>
      <c r="I75" s="33"/>
      <c r="J75" s="14"/>
      <c r="K75" s="14"/>
      <c r="L75" s="14"/>
      <c r="M75" s="14"/>
      <c r="N75" s="14"/>
      <c r="O75" s="11"/>
      <c r="P75" s="11"/>
      <c r="Q75" s="11"/>
    </row>
    <row r="76" spans="5:17" ht="15" customHeight="1">
      <c r="E76" s="11"/>
      <c r="F76" s="12"/>
      <c r="G76" s="11"/>
      <c r="H76" s="11"/>
      <c r="I76" s="33"/>
      <c r="J76" s="14"/>
      <c r="K76" s="14"/>
      <c r="L76" s="14"/>
      <c r="M76" s="14"/>
      <c r="N76" s="14"/>
      <c r="O76" s="11"/>
      <c r="P76" s="11"/>
      <c r="Q76" s="11"/>
    </row>
    <row r="77" spans="5:17" ht="15" customHeight="1">
      <c r="E77" s="11"/>
      <c r="F77" s="12"/>
      <c r="G77" s="11"/>
      <c r="H77" s="11"/>
      <c r="I77" s="33"/>
      <c r="J77" s="14"/>
      <c r="K77" s="14"/>
      <c r="L77" s="14"/>
      <c r="M77" s="14"/>
      <c r="N77" s="14"/>
      <c r="O77" s="11"/>
      <c r="P77" s="11"/>
      <c r="Q77" s="11"/>
    </row>
    <row r="78" spans="5:17" ht="15" customHeight="1">
      <c r="E78" s="11"/>
      <c r="F78" s="12"/>
      <c r="G78" s="11"/>
      <c r="H78" s="11"/>
      <c r="I78" s="33"/>
      <c r="J78" s="14"/>
      <c r="K78" s="14"/>
      <c r="L78" s="14"/>
      <c r="M78" s="14"/>
      <c r="N78" s="14"/>
      <c r="O78" s="11"/>
      <c r="P78" s="11"/>
      <c r="Q78" s="11"/>
    </row>
    <row r="79" spans="5:17" ht="15" customHeight="1">
      <c r="E79" s="11"/>
      <c r="F79" s="12"/>
      <c r="G79" s="11"/>
      <c r="H79" s="11"/>
      <c r="I79" s="33"/>
      <c r="J79" s="14"/>
      <c r="K79" s="14"/>
      <c r="L79" s="14"/>
      <c r="M79" s="14"/>
      <c r="N79" s="14"/>
      <c r="O79" s="11"/>
      <c r="P79" s="11"/>
      <c r="Q79" s="11"/>
    </row>
    <row r="80" spans="5:17" ht="15" customHeight="1">
      <c r="E80" s="11"/>
      <c r="F80" s="12"/>
      <c r="G80" s="11"/>
      <c r="H80" s="11"/>
      <c r="I80" s="33"/>
      <c r="J80" s="14"/>
      <c r="K80" s="14"/>
      <c r="L80" s="14"/>
      <c r="M80" s="14"/>
      <c r="N80" s="14"/>
      <c r="O80" s="11"/>
      <c r="P80" s="11"/>
      <c r="Q80" s="11"/>
    </row>
    <row r="81" spans="5:17" ht="15" customHeight="1">
      <c r="E81" s="11"/>
      <c r="F81" s="12"/>
      <c r="G81" s="11"/>
      <c r="H81" s="11"/>
      <c r="I81" s="33"/>
      <c r="J81" s="14"/>
      <c r="K81" s="14"/>
      <c r="L81" s="14"/>
      <c r="M81" s="14"/>
      <c r="N81" s="14"/>
      <c r="O81" s="11"/>
      <c r="P81" s="11"/>
      <c r="Q81" s="11"/>
    </row>
    <row r="82" spans="5:17" ht="15" customHeight="1">
      <c r="E82" s="11"/>
      <c r="F82" s="12"/>
      <c r="G82" s="11"/>
      <c r="H82" s="11"/>
      <c r="I82" s="33"/>
      <c r="J82" s="14"/>
      <c r="K82" s="14"/>
      <c r="L82" s="14"/>
      <c r="M82" s="14"/>
      <c r="N82" s="14"/>
      <c r="O82" s="11"/>
      <c r="P82" s="11"/>
      <c r="Q82" s="11"/>
    </row>
    <row r="83" spans="5:17" ht="15" customHeight="1">
      <c r="E83" s="11"/>
      <c r="F83" s="12"/>
      <c r="G83" s="11"/>
      <c r="H83" s="11"/>
      <c r="I83" s="33"/>
      <c r="J83" s="14"/>
      <c r="K83" s="14"/>
      <c r="L83" s="14"/>
      <c r="M83" s="14"/>
      <c r="N83" s="14"/>
      <c r="O83" s="11"/>
      <c r="P83" s="11"/>
      <c r="Q83" s="11"/>
    </row>
    <row r="84" spans="5:17" ht="15" customHeight="1">
      <c r="E84" s="11"/>
      <c r="F84" s="12"/>
      <c r="G84" s="11"/>
      <c r="H84" s="11"/>
      <c r="I84" s="33"/>
      <c r="J84" s="14"/>
      <c r="K84" s="14"/>
      <c r="L84" s="14"/>
      <c r="M84" s="14"/>
      <c r="N84" s="14"/>
      <c r="O84" s="11"/>
      <c r="P84" s="11"/>
      <c r="Q84" s="11"/>
    </row>
    <row r="85" spans="5:17" ht="15" customHeight="1">
      <c r="E85" s="11"/>
      <c r="F85" s="12"/>
      <c r="G85" s="11"/>
      <c r="H85" s="11"/>
      <c r="I85" s="33"/>
      <c r="J85" s="14"/>
      <c r="K85" s="14"/>
      <c r="L85" s="14"/>
      <c r="M85" s="14"/>
      <c r="N85" s="14"/>
      <c r="O85" s="11"/>
      <c r="P85" s="11"/>
      <c r="Q85" s="11"/>
    </row>
    <row r="86" spans="5:17" ht="15" customHeight="1">
      <c r="E86" s="11"/>
      <c r="F86" s="12"/>
      <c r="G86" s="11"/>
      <c r="H86" s="11"/>
      <c r="I86" s="33"/>
      <c r="J86" s="14"/>
      <c r="K86" s="14"/>
      <c r="L86" s="14"/>
      <c r="M86" s="14"/>
      <c r="N86" s="14"/>
      <c r="O86" s="11"/>
      <c r="P86" s="11"/>
      <c r="Q86" s="11"/>
    </row>
    <row r="87" spans="5:17" ht="15" customHeight="1">
      <c r="E87" s="11"/>
      <c r="F87" s="12"/>
      <c r="G87" s="11"/>
      <c r="H87" s="11"/>
      <c r="I87" s="33"/>
      <c r="J87" s="14"/>
      <c r="K87" s="14"/>
      <c r="L87" s="14"/>
      <c r="M87" s="14"/>
      <c r="N87" s="14"/>
      <c r="O87" s="11"/>
      <c r="P87" s="11"/>
      <c r="Q87" s="11"/>
    </row>
    <row r="88" spans="5:17" ht="15" customHeight="1">
      <c r="E88" s="11"/>
      <c r="F88" s="12"/>
      <c r="G88" s="11"/>
      <c r="H88" s="11"/>
      <c r="I88" s="33"/>
      <c r="J88" s="14"/>
      <c r="K88" s="14"/>
      <c r="L88" s="14"/>
      <c r="M88" s="14"/>
      <c r="N88" s="14"/>
      <c r="O88" s="11"/>
      <c r="P88" s="11"/>
      <c r="Q88" s="11"/>
    </row>
    <row r="89" spans="5:17" ht="15" customHeight="1">
      <c r="E89" s="11"/>
      <c r="F89" s="12"/>
      <c r="G89" s="11"/>
      <c r="H89" s="11"/>
      <c r="I89" s="33"/>
      <c r="J89" s="14"/>
      <c r="K89" s="14"/>
      <c r="L89" s="14"/>
      <c r="M89" s="14"/>
      <c r="N89" s="14"/>
      <c r="O89" s="11"/>
      <c r="P89" s="11"/>
      <c r="Q89" s="11"/>
    </row>
    <row r="90" spans="5:17" ht="15" customHeight="1">
      <c r="E90" s="11"/>
      <c r="F90" s="12"/>
      <c r="G90" s="11"/>
      <c r="H90" s="11"/>
      <c r="I90" s="33"/>
      <c r="J90" s="14"/>
      <c r="K90" s="14"/>
      <c r="L90" s="14"/>
      <c r="M90" s="14"/>
      <c r="N90" s="14"/>
      <c r="O90" s="11"/>
      <c r="P90" s="11"/>
      <c r="Q90" s="11"/>
    </row>
    <row r="91" spans="5:17" ht="15" customHeight="1">
      <c r="E91" s="11"/>
      <c r="F91" s="12"/>
      <c r="G91" s="11"/>
      <c r="H91" s="11"/>
      <c r="I91" s="33"/>
      <c r="J91" s="14"/>
      <c r="K91" s="14"/>
      <c r="L91" s="14"/>
      <c r="M91" s="14"/>
      <c r="N91" s="14"/>
      <c r="O91" s="11"/>
      <c r="P91" s="11"/>
      <c r="Q91" s="11"/>
    </row>
    <row r="92" spans="5:17" ht="15" customHeight="1">
      <c r="E92" s="11"/>
      <c r="F92" s="12"/>
      <c r="G92" s="11"/>
      <c r="H92" s="11"/>
      <c r="I92" s="33"/>
      <c r="J92" s="14"/>
      <c r="K92" s="14"/>
      <c r="L92" s="14"/>
      <c r="M92" s="14"/>
      <c r="N92" s="14"/>
      <c r="O92" s="11"/>
      <c r="P92" s="11"/>
      <c r="Q92" s="11"/>
    </row>
    <row r="93" spans="5:17" ht="15" customHeight="1">
      <c r="E93" s="11"/>
      <c r="F93" s="12"/>
      <c r="G93" s="11"/>
      <c r="H93" s="11"/>
      <c r="I93" s="33"/>
      <c r="J93" s="14"/>
      <c r="K93" s="14"/>
      <c r="L93" s="14"/>
      <c r="M93" s="14"/>
      <c r="N93" s="14"/>
      <c r="O93" s="11"/>
      <c r="P93" s="11"/>
      <c r="Q93" s="11"/>
    </row>
    <row r="94" spans="5:17" ht="15" customHeight="1">
      <c r="E94" s="11"/>
      <c r="F94" s="12"/>
      <c r="G94" s="11"/>
      <c r="H94" s="11"/>
      <c r="I94" s="33"/>
      <c r="J94" s="14"/>
      <c r="K94" s="14"/>
      <c r="L94" s="14"/>
      <c r="M94" s="14"/>
      <c r="N94" s="14"/>
      <c r="O94" s="11"/>
      <c r="P94" s="11"/>
      <c r="Q94" s="11"/>
    </row>
    <row r="95" spans="5:17" ht="15" customHeight="1">
      <c r="E95" s="11"/>
      <c r="F95" s="12"/>
      <c r="G95" s="11"/>
      <c r="H95" s="11"/>
      <c r="I95" s="33"/>
      <c r="J95" s="14"/>
      <c r="K95" s="14"/>
      <c r="L95" s="14"/>
      <c r="M95" s="14"/>
      <c r="N95" s="14"/>
      <c r="O95" s="11"/>
      <c r="P95" s="11"/>
      <c r="Q95" s="11"/>
    </row>
    <row r="96" spans="5:17" ht="15" customHeight="1">
      <c r="E96" s="11"/>
      <c r="F96" s="12"/>
      <c r="G96" s="11"/>
      <c r="H96" s="11"/>
      <c r="I96" s="33"/>
      <c r="J96" s="14"/>
      <c r="K96" s="14"/>
      <c r="L96" s="14"/>
      <c r="M96" s="14"/>
      <c r="N96" s="14"/>
      <c r="O96" s="11"/>
      <c r="P96" s="11"/>
      <c r="Q96" s="11"/>
    </row>
    <row r="97" spans="5:17" ht="15" customHeight="1">
      <c r="E97" s="11"/>
      <c r="F97" s="12"/>
      <c r="G97" s="11"/>
      <c r="H97" s="11"/>
      <c r="I97" s="33"/>
      <c r="J97" s="14"/>
      <c r="K97" s="14"/>
      <c r="L97" s="14"/>
      <c r="M97" s="14"/>
      <c r="N97" s="14"/>
      <c r="O97" s="11"/>
      <c r="P97" s="11"/>
      <c r="Q97" s="11"/>
    </row>
    <row r="98" spans="5:17" ht="15" customHeight="1">
      <c r="E98" s="11"/>
      <c r="F98" s="12"/>
      <c r="G98" s="11"/>
      <c r="H98" s="11"/>
      <c r="I98" s="33"/>
      <c r="J98" s="14"/>
      <c r="K98" s="14"/>
      <c r="L98" s="14"/>
      <c r="M98" s="14"/>
      <c r="N98" s="14"/>
      <c r="O98" s="11"/>
      <c r="P98" s="11"/>
      <c r="Q98" s="11"/>
    </row>
    <row r="99" spans="5:17" ht="15" customHeight="1">
      <c r="E99" s="11"/>
      <c r="F99" s="12"/>
      <c r="G99" s="11"/>
      <c r="H99" s="11"/>
      <c r="I99" s="33"/>
      <c r="J99" s="14"/>
      <c r="K99" s="14"/>
      <c r="L99" s="14"/>
      <c r="M99" s="14"/>
      <c r="N99" s="14"/>
      <c r="O99" s="11"/>
      <c r="P99" s="11"/>
      <c r="Q99" s="11"/>
    </row>
    <row r="100" spans="5:17" ht="15" customHeight="1">
      <c r="E100" s="11"/>
      <c r="F100" s="12"/>
      <c r="G100" s="11"/>
      <c r="H100" s="11"/>
      <c r="I100" s="33"/>
      <c r="J100" s="14"/>
      <c r="K100" s="14"/>
      <c r="L100" s="14"/>
      <c r="M100" s="14"/>
      <c r="N100" s="14"/>
      <c r="O100" s="11"/>
      <c r="P100" s="11"/>
      <c r="Q100" s="11"/>
    </row>
    <row r="101" spans="5:17" ht="15" customHeight="1">
      <c r="E101" s="11"/>
      <c r="F101" s="12"/>
      <c r="G101" s="11"/>
      <c r="H101" s="11"/>
      <c r="I101" s="33"/>
      <c r="J101" s="14"/>
      <c r="K101" s="14"/>
      <c r="L101" s="14"/>
      <c r="M101" s="14"/>
      <c r="N101" s="14"/>
      <c r="O101" s="11"/>
      <c r="P101" s="11"/>
      <c r="Q101" s="11"/>
    </row>
    <row r="102" spans="5:17" ht="15" customHeight="1">
      <c r="E102" s="11"/>
      <c r="F102" s="12"/>
      <c r="G102" s="11"/>
      <c r="H102" s="11"/>
      <c r="I102" s="33"/>
      <c r="J102" s="14"/>
      <c r="K102" s="14"/>
      <c r="L102" s="14"/>
      <c r="M102" s="14"/>
      <c r="N102" s="14"/>
      <c r="O102" s="11"/>
      <c r="P102" s="11"/>
      <c r="Q102" s="11"/>
    </row>
    <row r="103" spans="5:17" ht="15" customHeight="1">
      <c r="E103" s="11"/>
      <c r="F103" s="12"/>
      <c r="G103" s="11"/>
      <c r="H103" s="11"/>
      <c r="I103" s="33"/>
      <c r="J103" s="14"/>
      <c r="K103" s="14"/>
      <c r="L103" s="14"/>
      <c r="M103" s="14"/>
      <c r="N103" s="14"/>
      <c r="O103" s="11"/>
      <c r="P103" s="11"/>
      <c r="Q103" s="11"/>
    </row>
    <row r="104" spans="5:17" ht="15" customHeight="1">
      <c r="E104" s="11"/>
      <c r="F104" s="12"/>
      <c r="G104" s="11"/>
      <c r="H104" s="11"/>
      <c r="I104" s="33"/>
      <c r="J104" s="14"/>
      <c r="K104" s="14"/>
      <c r="L104" s="14"/>
      <c r="M104" s="14"/>
      <c r="N104" s="14"/>
      <c r="O104" s="11"/>
      <c r="P104" s="11"/>
      <c r="Q104" s="11"/>
    </row>
    <row r="105" spans="5:17" ht="15" customHeight="1">
      <c r="E105" s="11"/>
      <c r="F105" s="12"/>
      <c r="G105" s="11"/>
      <c r="H105" s="11"/>
      <c r="I105" s="33"/>
      <c r="J105" s="14"/>
      <c r="K105" s="14"/>
      <c r="L105" s="14"/>
      <c r="M105" s="14"/>
      <c r="N105" s="14"/>
      <c r="O105" s="11"/>
      <c r="P105" s="11"/>
      <c r="Q105" s="11"/>
    </row>
    <row r="106" spans="5:17" ht="15" customHeight="1">
      <c r="E106" s="11"/>
      <c r="F106" s="12"/>
      <c r="G106" s="11"/>
      <c r="H106" s="11"/>
      <c r="I106" s="33"/>
      <c r="J106" s="14"/>
      <c r="K106" s="14"/>
      <c r="L106" s="14"/>
      <c r="M106" s="14"/>
      <c r="N106" s="14"/>
      <c r="O106" s="11"/>
      <c r="P106" s="11"/>
      <c r="Q106" s="11"/>
    </row>
    <row r="107" spans="5:17" ht="15" customHeight="1">
      <c r="E107" s="11"/>
      <c r="F107" s="12"/>
      <c r="G107" s="11"/>
      <c r="H107" s="11"/>
      <c r="I107" s="33"/>
      <c r="J107" s="14"/>
      <c r="K107" s="14"/>
      <c r="L107" s="14"/>
      <c r="M107" s="14"/>
      <c r="N107" s="14"/>
      <c r="O107" s="11"/>
      <c r="P107" s="11"/>
      <c r="Q107" s="11"/>
    </row>
    <row r="108" spans="5:17" ht="15" customHeight="1">
      <c r="E108" s="11"/>
      <c r="F108" s="12"/>
      <c r="G108" s="11"/>
      <c r="H108" s="11"/>
      <c r="I108" s="33"/>
      <c r="J108" s="14"/>
      <c r="K108" s="14"/>
      <c r="L108" s="14"/>
      <c r="M108" s="14"/>
      <c r="N108" s="14"/>
      <c r="O108" s="11"/>
      <c r="P108" s="11"/>
      <c r="Q108" s="11"/>
    </row>
    <row r="109" spans="5:17" ht="15" customHeight="1">
      <c r="E109" s="11"/>
      <c r="F109" s="12"/>
      <c r="G109" s="11"/>
      <c r="H109" s="11"/>
      <c r="I109" s="33"/>
      <c r="J109" s="14"/>
      <c r="K109" s="14"/>
      <c r="L109" s="14"/>
      <c r="M109" s="14"/>
      <c r="N109" s="14"/>
      <c r="O109" s="11"/>
      <c r="P109" s="11"/>
      <c r="Q109" s="11"/>
    </row>
    <row r="110" spans="5:17" ht="15" customHeight="1">
      <c r="E110" s="11"/>
      <c r="F110" s="12"/>
      <c r="G110" s="11"/>
      <c r="H110" s="11"/>
      <c r="I110" s="33"/>
      <c r="J110" s="14"/>
      <c r="K110" s="14"/>
      <c r="L110" s="14"/>
      <c r="M110" s="14"/>
      <c r="N110" s="14"/>
      <c r="O110" s="11"/>
      <c r="P110" s="11"/>
      <c r="Q110" s="11"/>
    </row>
    <row r="111" spans="5:17" ht="15" customHeight="1">
      <c r="E111" s="11"/>
      <c r="F111" s="12"/>
      <c r="G111" s="11"/>
      <c r="H111" s="11"/>
      <c r="I111" s="33"/>
      <c r="J111" s="14"/>
      <c r="K111" s="14"/>
      <c r="L111" s="14"/>
      <c r="M111" s="14"/>
      <c r="N111" s="14"/>
      <c r="O111" s="11"/>
      <c r="P111" s="11"/>
      <c r="Q111" s="11"/>
    </row>
    <row r="112" spans="5:17" ht="15" customHeight="1">
      <c r="E112" s="11"/>
      <c r="F112" s="12"/>
      <c r="G112" s="11"/>
      <c r="H112" s="11"/>
      <c r="I112" s="33"/>
      <c r="J112" s="14"/>
      <c r="K112" s="14"/>
      <c r="L112" s="14"/>
      <c r="M112" s="14"/>
      <c r="N112" s="14"/>
      <c r="O112" s="11"/>
      <c r="P112" s="11"/>
      <c r="Q112" s="11"/>
    </row>
    <row r="113" spans="5:17" ht="15" customHeight="1">
      <c r="E113" s="11"/>
      <c r="F113" s="12"/>
      <c r="G113" s="11"/>
      <c r="H113" s="11"/>
      <c r="I113" s="33"/>
      <c r="J113" s="14"/>
      <c r="K113" s="14"/>
      <c r="L113" s="14"/>
      <c r="M113" s="14"/>
      <c r="N113" s="14"/>
      <c r="O113" s="11"/>
      <c r="P113" s="11"/>
      <c r="Q113" s="11"/>
    </row>
    <row r="114" spans="5:17" ht="15" customHeight="1">
      <c r="E114" s="11"/>
      <c r="F114" s="12"/>
      <c r="G114" s="11"/>
      <c r="H114" s="11"/>
      <c r="I114" s="33"/>
      <c r="J114" s="14"/>
      <c r="K114" s="14"/>
      <c r="L114" s="14"/>
      <c r="M114" s="14"/>
      <c r="N114" s="14"/>
      <c r="O114" s="11"/>
      <c r="P114" s="11"/>
      <c r="Q114" s="11"/>
    </row>
    <row r="115" spans="5:17" ht="15" customHeight="1">
      <c r="E115" s="11"/>
      <c r="F115" s="12"/>
      <c r="G115" s="11"/>
      <c r="H115" s="11"/>
      <c r="I115" s="33"/>
      <c r="J115" s="14"/>
      <c r="K115" s="14"/>
      <c r="L115" s="14"/>
      <c r="M115" s="14"/>
      <c r="N115" s="14"/>
      <c r="O115" s="11"/>
      <c r="P115" s="11"/>
      <c r="Q115" s="11"/>
    </row>
    <row r="116" spans="5:17" ht="15" customHeight="1">
      <c r="E116" s="11"/>
      <c r="F116" s="12"/>
      <c r="G116" s="11"/>
      <c r="H116" s="11"/>
      <c r="I116" s="33"/>
      <c r="J116" s="14"/>
      <c r="K116" s="14"/>
      <c r="L116" s="14"/>
      <c r="M116" s="14"/>
      <c r="N116" s="14"/>
      <c r="O116" s="11"/>
      <c r="P116" s="11"/>
      <c r="Q116" s="11"/>
    </row>
    <row r="117" spans="5:17" ht="15" customHeight="1">
      <c r="E117" s="11"/>
      <c r="F117" s="12"/>
      <c r="G117" s="11"/>
      <c r="H117" s="11"/>
      <c r="I117" s="33"/>
      <c r="J117" s="14"/>
      <c r="K117" s="14"/>
      <c r="L117" s="14"/>
      <c r="M117" s="14"/>
      <c r="N117" s="14"/>
      <c r="O117" s="11"/>
      <c r="P117" s="11"/>
      <c r="Q117" s="11"/>
    </row>
    <row r="118" spans="5:17" ht="15" customHeight="1">
      <c r="E118" s="11"/>
      <c r="F118" s="12"/>
      <c r="G118" s="11"/>
      <c r="H118" s="11"/>
      <c r="I118" s="33"/>
      <c r="J118" s="14"/>
      <c r="K118" s="14"/>
      <c r="L118" s="14"/>
      <c r="M118" s="14"/>
      <c r="N118" s="14"/>
      <c r="O118" s="11"/>
      <c r="P118" s="11"/>
      <c r="Q118" s="11"/>
    </row>
    <row r="119" spans="5:17" ht="15" customHeight="1">
      <c r="E119" s="11"/>
      <c r="F119" s="12"/>
      <c r="G119" s="11"/>
      <c r="H119" s="11"/>
      <c r="I119" s="33"/>
      <c r="J119" s="14"/>
      <c r="K119" s="14"/>
      <c r="L119" s="14"/>
      <c r="M119" s="14"/>
      <c r="N119" s="14"/>
      <c r="O119" s="11"/>
      <c r="P119" s="11"/>
      <c r="Q119" s="11"/>
    </row>
    <row r="120" spans="5:17" ht="15" customHeight="1">
      <c r="E120" s="11"/>
      <c r="F120" s="12"/>
      <c r="G120" s="11"/>
      <c r="H120" s="11"/>
      <c r="I120" s="33"/>
      <c r="J120" s="14"/>
      <c r="K120" s="14"/>
      <c r="L120" s="14"/>
      <c r="M120" s="14"/>
      <c r="N120" s="14"/>
      <c r="O120" s="11"/>
      <c r="P120" s="11"/>
      <c r="Q120" s="11"/>
    </row>
    <row r="121" spans="5:17" ht="15" customHeight="1">
      <c r="E121" s="11"/>
      <c r="F121" s="12"/>
      <c r="G121" s="11"/>
      <c r="H121" s="11"/>
      <c r="I121" s="33"/>
      <c r="J121" s="14"/>
      <c r="K121" s="14"/>
      <c r="L121" s="14"/>
      <c r="M121" s="14"/>
      <c r="N121" s="14"/>
      <c r="O121" s="11"/>
      <c r="P121" s="11"/>
      <c r="Q121" s="11"/>
    </row>
    <row r="122" spans="5:17" ht="15" customHeight="1">
      <c r="E122" s="11"/>
      <c r="F122" s="12"/>
      <c r="G122" s="11"/>
      <c r="H122" s="11"/>
      <c r="I122" s="33"/>
      <c r="J122" s="14"/>
      <c r="K122" s="14"/>
      <c r="L122" s="14"/>
      <c r="M122" s="14"/>
      <c r="N122" s="14"/>
      <c r="O122" s="11"/>
      <c r="P122" s="11"/>
      <c r="Q122" s="11"/>
    </row>
    <row r="123" spans="5:17" ht="15" customHeight="1">
      <c r="E123" s="11"/>
      <c r="F123" s="12"/>
      <c r="G123" s="11"/>
      <c r="H123" s="11"/>
      <c r="I123" s="33"/>
      <c r="J123" s="14"/>
      <c r="K123" s="14"/>
      <c r="L123" s="14"/>
      <c r="M123" s="14"/>
      <c r="N123" s="14"/>
      <c r="O123" s="11"/>
      <c r="P123" s="11"/>
      <c r="Q123" s="11"/>
    </row>
    <row r="124" spans="5:17" ht="15" customHeight="1">
      <c r="E124" s="11"/>
      <c r="F124" s="12"/>
      <c r="G124" s="11"/>
      <c r="H124" s="11"/>
      <c r="I124" s="33"/>
      <c r="J124" s="14"/>
      <c r="K124" s="14"/>
      <c r="L124" s="14"/>
      <c r="M124" s="14"/>
      <c r="N124" s="14"/>
      <c r="O124" s="11"/>
      <c r="P124" s="11"/>
      <c r="Q124" s="11"/>
    </row>
    <row r="125" spans="5:17" ht="15" customHeight="1">
      <c r="E125" s="11"/>
      <c r="F125" s="12"/>
      <c r="G125" s="11"/>
      <c r="H125" s="11"/>
      <c r="I125" s="33"/>
      <c r="J125" s="14"/>
      <c r="K125" s="14"/>
      <c r="L125" s="14"/>
      <c r="M125" s="14"/>
      <c r="N125" s="14"/>
      <c r="O125" s="11"/>
      <c r="P125" s="11"/>
      <c r="Q125" s="11"/>
    </row>
    <row r="126" spans="5:17" ht="15" customHeight="1">
      <c r="E126" s="11"/>
      <c r="F126" s="12"/>
      <c r="G126" s="11"/>
      <c r="H126" s="11"/>
      <c r="I126" s="33"/>
      <c r="J126" s="14"/>
      <c r="K126" s="14"/>
      <c r="L126" s="14"/>
      <c r="M126" s="14"/>
      <c r="N126" s="14"/>
      <c r="O126" s="11"/>
      <c r="P126" s="11"/>
      <c r="Q126" s="11"/>
    </row>
    <row r="127" spans="5:17" ht="15" customHeight="1">
      <c r="E127" s="11"/>
      <c r="F127" s="12"/>
      <c r="G127" s="11"/>
      <c r="H127" s="11"/>
      <c r="I127" s="33"/>
      <c r="J127" s="14"/>
      <c r="K127" s="14"/>
      <c r="L127" s="14"/>
      <c r="M127" s="14"/>
      <c r="N127" s="14"/>
      <c r="O127" s="11"/>
      <c r="P127" s="11"/>
      <c r="Q127" s="11"/>
    </row>
    <row r="128" spans="5:17" ht="15" customHeight="1">
      <c r="E128" s="11"/>
      <c r="F128" s="12"/>
      <c r="G128" s="11"/>
      <c r="H128" s="11"/>
      <c r="I128" s="33"/>
      <c r="J128" s="14"/>
      <c r="K128" s="14"/>
      <c r="L128" s="14"/>
      <c r="M128" s="14"/>
      <c r="N128" s="14"/>
      <c r="O128" s="11"/>
      <c r="P128" s="11"/>
      <c r="Q128" s="11"/>
    </row>
    <row r="129" spans="5:17" ht="15" customHeight="1">
      <c r="E129" s="11"/>
      <c r="F129" s="12"/>
      <c r="G129" s="11"/>
      <c r="H129" s="11"/>
      <c r="I129" s="33"/>
      <c r="J129" s="14"/>
      <c r="K129" s="14"/>
      <c r="L129" s="14"/>
      <c r="M129" s="14"/>
      <c r="N129" s="14"/>
      <c r="O129" s="11"/>
      <c r="P129" s="11"/>
      <c r="Q129" s="11"/>
    </row>
    <row r="130" spans="5:17" ht="15" customHeight="1">
      <c r="E130" s="11"/>
      <c r="F130" s="12"/>
      <c r="G130" s="11"/>
      <c r="H130" s="11"/>
      <c r="I130" s="33"/>
      <c r="J130" s="14"/>
      <c r="K130" s="14"/>
      <c r="L130" s="14"/>
      <c r="M130" s="14"/>
      <c r="N130" s="14"/>
      <c r="O130" s="11"/>
      <c r="P130" s="11"/>
      <c r="Q130" s="11"/>
    </row>
    <row r="131" spans="5:17" ht="15" customHeight="1">
      <c r="E131" s="11"/>
      <c r="F131" s="12"/>
      <c r="G131" s="11"/>
      <c r="H131" s="11"/>
      <c r="I131" s="33"/>
      <c r="J131" s="14"/>
      <c r="K131" s="14"/>
      <c r="L131" s="14"/>
      <c r="M131" s="14"/>
      <c r="N131" s="14"/>
      <c r="O131" s="11"/>
      <c r="P131" s="11"/>
      <c r="Q131" s="11"/>
    </row>
    <row r="132" spans="5:17" ht="15" customHeight="1">
      <c r="E132" s="11"/>
      <c r="F132" s="12"/>
      <c r="G132" s="11"/>
      <c r="H132" s="11"/>
      <c r="I132" s="33"/>
      <c r="J132" s="14"/>
      <c r="K132" s="14"/>
      <c r="L132" s="14"/>
      <c r="M132" s="14"/>
      <c r="N132" s="14"/>
      <c r="O132" s="11"/>
      <c r="P132" s="11"/>
      <c r="Q132" s="11"/>
    </row>
    <row r="133" spans="5:17" ht="15" customHeight="1">
      <c r="E133" s="11"/>
      <c r="F133" s="12"/>
      <c r="G133" s="11"/>
      <c r="H133" s="11"/>
      <c r="I133" s="33"/>
      <c r="J133" s="14"/>
      <c r="K133" s="14"/>
      <c r="L133" s="14"/>
      <c r="M133" s="14"/>
      <c r="N133" s="14"/>
      <c r="O133" s="11"/>
      <c r="P133" s="11"/>
      <c r="Q133" s="11"/>
    </row>
    <row r="134" spans="5:17" ht="15" customHeight="1">
      <c r="E134" s="11"/>
      <c r="F134" s="12"/>
      <c r="G134" s="11"/>
      <c r="H134" s="11"/>
      <c r="I134" s="33"/>
      <c r="J134" s="14"/>
      <c r="K134" s="14"/>
      <c r="L134" s="14"/>
      <c r="M134" s="14"/>
      <c r="N134" s="14"/>
      <c r="O134" s="11"/>
      <c r="P134" s="11"/>
      <c r="Q134" s="11"/>
    </row>
    <row r="135" spans="5:17" ht="15" customHeight="1">
      <c r="E135" s="11"/>
      <c r="F135" s="12"/>
      <c r="G135" s="11"/>
      <c r="H135" s="11"/>
      <c r="I135" s="33"/>
      <c r="J135" s="14"/>
      <c r="K135" s="14"/>
      <c r="L135" s="14"/>
      <c r="M135" s="14"/>
      <c r="N135" s="14"/>
      <c r="O135" s="11"/>
      <c r="P135" s="11"/>
      <c r="Q135" s="11"/>
    </row>
    <row r="136" spans="5:17" ht="15" customHeight="1">
      <c r="E136" s="11"/>
      <c r="F136" s="12"/>
      <c r="G136" s="11"/>
      <c r="H136" s="11"/>
      <c r="I136" s="33"/>
      <c r="J136" s="14"/>
      <c r="K136" s="14"/>
      <c r="L136" s="14"/>
      <c r="M136" s="14"/>
      <c r="N136" s="14"/>
      <c r="O136" s="11"/>
      <c r="P136" s="11"/>
      <c r="Q136" s="11"/>
    </row>
    <row r="137" spans="5:17" ht="15" customHeight="1">
      <c r="E137" s="11"/>
      <c r="F137" s="12"/>
      <c r="G137" s="11"/>
      <c r="H137" s="11"/>
      <c r="I137" s="33"/>
      <c r="J137" s="14"/>
      <c r="K137" s="14"/>
      <c r="L137" s="14"/>
      <c r="M137" s="14"/>
      <c r="N137" s="14"/>
      <c r="O137" s="11"/>
      <c r="P137" s="11"/>
      <c r="Q137" s="11"/>
    </row>
    <row r="138" spans="5:17" ht="15" customHeight="1">
      <c r="E138" s="11"/>
      <c r="F138" s="12"/>
      <c r="G138" s="11"/>
      <c r="H138" s="11"/>
      <c r="I138" s="33"/>
      <c r="J138" s="14"/>
      <c r="K138" s="14"/>
      <c r="L138" s="14"/>
      <c r="M138" s="14"/>
      <c r="N138" s="14"/>
      <c r="O138" s="11"/>
      <c r="P138" s="11"/>
      <c r="Q138" s="11"/>
    </row>
    <row r="139" spans="5:17" ht="15" customHeight="1">
      <c r="E139" s="11"/>
      <c r="F139" s="12"/>
      <c r="G139" s="11"/>
      <c r="H139" s="11"/>
      <c r="I139" s="33"/>
      <c r="J139" s="14"/>
      <c r="K139" s="14"/>
      <c r="L139" s="14"/>
      <c r="M139" s="14"/>
      <c r="N139" s="14"/>
      <c r="O139" s="11"/>
      <c r="P139" s="11"/>
      <c r="Q139" s="11"/>
    </row>
    <row r="140" spans="5:17" ht="15" customHeight="1">
      <c r="E140" s="11"/>
      <c r="F140" s="12"/>
      <c r="G140" s="11"/>
      <c r="H140" s="11"/>
      <c r="I140" s="33"/>
      <c r="J140" s="14"/>
      <c r="K140" s="14"/>
      <c r="L140" s="14"/>
      <c r="M140" s="14"/>
      <c r="N140" s="14"/>
      <c r="O140" s="11"/>
      <c r="P140" s="11"/>
      <c r="Q140" s="11"/>
    </row>
    <row r="141" spans="5:17" ht="15" customHeight="1">
      <c r="E141" s="11"/>
      <c r="F141" s="12"/>
      <c r="G141" s="11"/>
      <c r="H141" s="11"/>
      <c r="I141" s="33"/>
      <c r="J141" s="14"/>
      <c r="K141" s="14"/>
      <c r="L141" s="14"/>
      <c r="M141" s="14"/>
      <c r="N141" s="14"/>
      <c r="O141" s="11"/>
      <c r="P141" s="11"/>
      <c r="Q141" s="11"/>
    </row>
    <row r="142" spans="5:17" ht="15" customHeight="1">
      <c r="E142" s="11"/>
      <c r="F142" s="12"/>
      <c r="G142" s="11"/>
      <c r="H142" s="11"/>
      <c r="I142" s="33"/>
      <c r="J142" s="14"/>
      <c r="K142" s="14"/>
      <c r="L142" s="14"/>
      <c r="M142" s="14"/>
      <c r="N142" s="14"/>
      <c r="O142" s="11"/>
      <c r="P142" s="11"/>
      <c r="Q142" s="11"/>
    </row>
    <row r="143" spans="5:17" ht="15" customHeight="1">
      <c r="E143" s="11"/>
      <c r="F143" s="12"/>
      <c r="G143" s="11"/>
      <c r="H143" s="11"/>
      <c r="I143" s="33"/>
      <c r="J143" s="14"/>
      <c r="K143" s="14"/>
      <c r="L143" s="14"/>
      <c r="M143" s="14"/>
      <c r="N143" s="14"/>
      <c r="O143" s="11"/>
      <c r="P143" s="11"/>
      <c r="Q143" s="11"/>
    </row>
    <row r="144" spans="5:17" ht="15" customHeight="1">
      <c r="E144" s="11"/>
      <c r="F144" s="12"/>
      <c r="G144" s="11"/>
      <c r="H144" s="11"/>
      <c r="I144" s="33"/>
      <c r="J144" s="14"/>
      <c r="K144" s="14"/>
      <c r="L144" s="14"/>
      <c r="M144" s="14"/>
      <c r="N144" s="14"/>
      <c r="O144" s="11"/>
      <c r="P144" s="11"/>
      <c r="Q144" s="11"/>
    </row>
    <row r="145" spans="5:17" ht="15" customHeight="1">
      <c r="E145" s="11"/>
      <c r="F145" s="12"/>
      <c r="G145" s="11"/>
      <c r="H145" s="11"/>
      <c r="I145" s="33"/>
      <c r="J145" s="14"/>
      <c r="K145" s="14"/>
      <c r="L145" s="14"/>
      <c r="M145" s="14"/>
      <c r="N145" s="14"/>
      <c r="O145" s="11"/>
      <c r="P145" s="11"/>
      <c r="Q145" s="11"/>
    </row>
    <row r="146" spans="5:17" ht="15" customHeight="1">
      <c r="E146" s="11"/>
      <c r="F146" s="12"/>
      <c r="G146" s="11"/>
      <c r="H146" s="11"/>
      <c r="I146" s="33"/>
      <c r="J146" s="14"/>
      <c r="K146" s="14"/>
      <c r="L146" s="14"/>
      <c r="M146" s="14"/>
      <c r="N146" s="14"/>
      <c r="O146" s="11"/>
      <c r="P146" s="11"/>
      <c r="Q146" s="11"/>
    </row>
    <row r="147" spans="5:17" ht="15" customHeight="1">
      <c r="E147" s="11"/>
      <c r="F147" s="12"/>
      <c r="G147" s="11"/>
      <c r="H147" s="11"/>
      <c r="I147" s="33"/>
      <c r="J147" s="14"/>
      <c r="K147" s="14"/>
      <c r="L147" s="14"/>
      <c r="M147" s="14"/>
      <c r="N147" s="14"/>
      <c r="O147" s="11"/>
      <c r="P147" s="11"/>
      <c r="Q147" s="11"/>
    </row>
    <row r="148" spans="5:17" ht="15" customHeight="1">
      <c r="F148" s="12"/>
      <c r="G148" s="11"/>
      <c r="H148" s="11"/>
      <c r="I148" s="33"/>
      <c r="J148" s="14"/>
      <c r="K148" s="14"/>
      <c r="L148" s="14"/>
      <c r="M148" s="14"/>
      <c r="N148" s="14"/>
      <c r="O148" s="11"/>
      <c r="P148" s="11"/>
      <c r="Q148" s="11"/>
    </row>
    <row r="149" spans="5:17" ht="15" customHeight="1">
      <c r="F149" s="12"/>
      <c r="G149" s="11"/>
      <c r="H149" s="11"/>
      <c r="I149" s="33"/>
      <c r="J149" s="14"/>
      <c r="K149" s="14"/>
      <c r="L149" s="14"/>
      <c r="M149" s="14"/>
      <c r="N149" s="14"/>
      <c r="O149" s="11"/>
      <c r="P149" s="11"/>
      <c r="Q149" s="11"/>
    </row>
    <row r="150" spans="5:17" ht="15" customHeight="1">
      <c r="F150" s="12"/>
      <c r="G150" s="11"/>
      <c r="H150" s="11"/>
      <c r="I150" s="33"/>
      <c r="J150" s="14"/>
      <c r="K150" s="14"/>
      <c r="L150" s="14"/>
      <c r="M150" s="14"/>
      <c r="N150" s="14"/>
      <c r="O150" s="11"/>
      <c r="P150" s="11"/>
      <c r="Q150" s="11"/>
    </row>
    <row r="151" spans="5:17" ht="15" customHeight="1">
      <c r="F151" s="12"/>
      <c r="G151" s="11"/>
      <c r="H151" s="11"/>
      <c r="I151" s="33"/>
      <c r="J151" s="14"/>
      <c r="K151" s="14"/>
      <c r="L151" s="14"/>
      <c r="M151" s="14"/>
      <c r="N151" s="14"/>
      <c r="O151" s="11"/>
      <c r="P151" s="11"/>
      <c r="Q151" s="11"/>
    </row>
  </sheetData>
  <sheetProtection algorithmName="SHA-512" hashValue="dRYohuKzLf53+P/BinISv+l3ziCvhJFA3t83vYvlDlGi4dLg3J0cGDWSQ7Pxw5FVfsIoltiEmpJHf3xnHMn3uA==" saltValue="cgEHEocBjdrxuUPryxbhCw==" spinCount="100000" sheet="1" objects="1" scenarios="1"/>
  <mergeCells count="2">
    <mergeCell ref="A2:E2"/>
    <mergeCell ref="A1:E1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56" fitToHeight="0" orientation="portrait" horizontalDpi="1200" verticalDpi="1200" r:id="rId1"/>
  <headerFooter alignWithMargins="0">
    <oddFooter>&amp;L&amp;F&amp;C&amp;D&amp;R&amp;A</oddFooter>
  </headerFooter>
  <rowBreaks count="1" manualBreakCount="1">
    <brk id="13" max="5" man="1"/>
  </rowBreaks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3">
    <tabColor theme="0" tint="-0.14999847407452621"/>
  </sheetPr>
  <dimension ref="A1:FD853"/>
  <sheetViews>
    <sheetView tabSelected="1" view="pageBreakPreview" zoomScale="91" zoomScaleNormal="40" zoomScaleSheetLayoutView="91" workbookViewId="0">
      <pane ySplit="4" topLeftCell="A776" activePane="bottomLeft" state="frozen"/>
      <selection activeCell="T6105" sqref="T6105"/>
      <selection pane="bottomLeft" activeCell="A776" sqref="A1:N1048576"/>
    </sheetView>
  </sheetViews>
  <sheetFormatPr defaultColWidth="10.28515625" defaultRowHeight="15" customHeight="1"/>
  <cols>
    <col min="1" max="1" width="7.85546875" style="6" customWidth="1"/>
    <col min="2" max="2" width="25" style="41" customWidth="1"/>
    <col min="3" max="3" width="21" style="41" bestFit="1" customWidth="1"/>
    <col min="4" max="4" width="20" style="41" bestFit="1" customWidth="1"/>
    <col min="5" max="5" width="10.28515625" style="4" customWidth="1"/>
    <col min="6" max="6" width="13.42578125" style="6" bestFit="1" customWidth="1"/>
    <col min="7" max="7" width="11.140625" style="6" customWidth="1"/>
    <col min="8" max="8" width="32.140625" style="42" bestFit="1" customWidth="1"/>
    <col min="9" max="9" width="10" style="6" customWidth="1"/>
    <col min="10" max="10" width="23.140625" style="42" bestFit="1" customWidth="1"/>
    <col min="11" max="11" width="10" style="6" customWidth="1"/>
    <col min="12" max="12" width="19.140625" style="43" customWidth="1"/>
    <col min="13" max="13" width="14.5703125" style="43" bestFit="1" customWidth="1"/>
    <col min="14" max="14" width="13.85546875" style="44" customWidth="1"/>
    <col min="15" max="159" width="10.28515625" style="10"/>
    <col min="160" max="16384" width="10.28515625" style="4"/>
  </cols>
  <sheetData>
    <row r="1" spans="1:160" ht="15" customHeight="1">
      <c r="A1" s="158" t="s">
        <v>47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60" ht="15" customHeight="1">
      <c r="A2" s="19"/>
      <c r="B2" s="109"/>
      <c r="C2" s="109"/>
      <c r="D2" s="109"/>
      <c r="E2" s="10"/>
      <c r="F2" s="19"/>
      <c r="G2" s="19"/>
      <c r="H2" s="110"/>
      <c r="I2" s="111"/>
      <c r="J2" s="112"/>
      <c r="K2" s="19"/>
      <c r="L2" s="113"/>
      <c r="M2" s="113"/>
      <c r="N2" s="114"/>
    </row>
    <row r="3" spans="1:160" s="10" customFormat="1" ht="15" customHeight="1">
      <c r="A3" s="19"/>
      <c r="B3" s="109"/>
      <c r="C3" s="109"/>
      <c r="D3" s="109"/>
      <c r="F3" s="19"/>
      <c r="G3" s="19"/>
      <c r="H3" s="115"/>
      <c r="I3" s="19"/>
      <c r="J3" s="115"/>
      <c r="K3" s="19"/>
      <c r="L3" s="113"/>
      <c r="M3" s="113"/>
      <c r="N3" s="114"/>
    </row>
    <row r="4" spans="1:160" s="5" customFormat="1" ht="46.5" customHeight="1">
      <c r="A4" s="116" t="s">
        <v>5</v>
      </c>
      <c r="B4" s="116" t="s">
        <v>30</v>
      </c>
      <c r="C4" s="116" t="s">
        <v>86</v>
      </c>
      <c r="D4" s="116" t="s">
        <v>87</v>
      </c>
      <c r="E4" s="116" t="s">
        <v>2</v>
      </c>
      <c r="F4" s="116" t="s">
        <v>25</v>
      </c>
      <c r="G4" s="116" t="s">
        <v>622</v>
      </c>
      <c r="H4" s="116" t="s">
        <v>15</v>
      </c>
      <c r="I4" s="116" t="s">
        <v>1</v>
      </c>
      <c r="J4" s="116" t="s">
        <v>26</v>
      </c>
      <c r="K4" s="116" t="s">
        <v>27</v>
      </c>
      <c r="L4" s="116" t="s">
        <v>7</v>
      </c>
      <c r="M4" s="116" t="s">
        <v>3</v>
      </c>
      <c r="N4" s="116" t="s">
        <v>32</v>
      </c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</row>
    <row r="5" spans="1:160" s="5" customFormat="1" ht="15" hidden="1" customHeight="1">
      <c r="A5" s="32">
        <v>2</v>
      </c>
      <c r="B5" s="41" t="str">
        <f>VLOOKUP(Ruimtestaat[[#This Row],[Code]],Locaties[[Code]:[Locatie]],2,FALSE)</f>
        <v>Gilde Vakcollege</v>
      </c>
      <c r="C5" s="41" t="str">
        <f>VLOOKUP(Ruimtestaat[[#This Row],[Code]],Locaties[#All],3,FALSE)</f>
        <v>Grote Haarsekade 123</v>
      </c>
      <c r="D5" s="41" t="str">
        <f>VLOOKUP(Ruimtestaat[[#This Row],[Code]],Locaties[#All],4,FALSE)</f>
        <v>Gorinchem</v>
      </c>
      <c r="E5" s="32"/>
      <c r="F5" s="32" t="s">
        <v>121</v>
      </c>
      <c r="G5" s="117" t="s">
        <v>389</v>
      </c>
      <c r="H5" s="34" t="s">
        <v>8</v>
      </c>
      <c r="I5" s="32">
        <v>7</v>
      </c>
      <c r="J5" s="118" t="str">
        <f>VLOOKUP(Ruimtestaat[[#This Row],[Ruimte code]],Ruimtegroepen[[#All],[Code]:[Ruimte omschrijving]],2,FALSE)</f>
        <v>Entree</v>
      </c>
      <c r="K5" s="32" t="s">
        <v>19</v>
      </c>
      <c r="L5" s="34" t="s">
        <v>435</v>
      </c>
      <c r="M5" s="119">
        <v>45.8</v>
      </c>
      <c r="N5" s="32"/>
    </row>
    <row r="6" spans="1:160" s="5" customFormat="1" ht="15" hidden="1" customHeight="1">
      <c r="A6" s="32">
        <v>2</v>
      </c>
      <c r="B6" s="41" t="str">
        <f>VLOOKUP(Ruimtestaat[[#This Row],[Code]],Locaties[[Code]:[Locatie]],2,FALSE)</f>
        <v>Gilde Vakcollege</v>
      </c>
      <c r="C6" s="41" t="str">
        <f>VLOOKUP(Ruimtestaat[[#This Row],[Code]],Locaties[#All],3,FALSE)</f>
        <v>Grote Haarsekade 123</v>
      </c>
      <c r="D6" s="41" t="str">
        <f>VLOOKUP(Ruimtestaat[[#This Row],[Code]],Locaties[#All],4,FALSE)</f>
        <v>Gorinchem</v>
      </c>
      <c r="E6" s="32"/>
      <c r="F6" s="32" t="s">
        <v>121</v>
      </c>
      <c r="G6" s="117" t="s">
        <v>390</v>
      </c>
      <c r="H6" s="34" t="s">
        <v>158</v>
      </c>
      <c r="I6" s="32">
        <v>2</v>
      </c>
      <c r="J6" s="118" t="str">
        <f>VLOOKUP(Ruimtestaat[[#This Row],[Ruimte code]],Ruimtegroepen[[#All],[Code]:[Ruimte omschrijving]],2,FALSE)</f>
        <v>Kantoren</v>
      </c>
      <c r="K6" s="32" t="s">
        <v>19</v>
      </c>
      <c r="L6" s="34" t="s">
        <v>435</v>
      </c>
      <c r="M6" s="119">
        <v>18.3</v>
      </c>
      <c r="N6" s="32"/>
    </row>
    <row r="7" spans="1:160" s="5" customFormat="1" ht="15" hidden="1" customHeight="1">
      <c r="A7" s="32">
        <v>2</v>
      </c>
      <c r="B7" s="41" t="str">
        <f>VLOOKUP(Ruimtestaat[[#This Row],[Code]],Locaties[[Code]:[Locatie]],2,FALSE)</f>
        <v>Gilde Vakcollege</v>
      </c>
      <c r="C7" s="41" t="str">
        <f>VLOOKUP(Ruimtestaat[[#This Row],[Code]],Locaties[#All],3,FALSE)</f>
        <v>Grote Haarsekade 123</v>
      </c>
      <c r="D7" s="41" t="str">
        <f>VLOOKUP(Ruimtestaat[[#This Row],[Code]],Locaties[#All],4,FALSE)</f>
        <v>Gorinchem</v>
      </c>
      <c r="E7" s="32"/>
      <c r="F7" s="32" t="s">
        <v>121</v>
      </c>
      <c r="G7" s="117" t="s">
        <v>391</v>
      </c>
      <c r="H7" s="34" t="s">
        <v>128</v>
      </c>
      <c r="I7" s="32">
        <v>10</v>
      </c>
      <c r="J7" s="118" t="str">
        <f>VLOOKUP(Ruimtestaat[[#This Row],[Ruimte code]],Ruimtegroepen[[#All],[Code]:[Ruimte omschrijving]],2,FALSE)</f>
        <v>Trappenhuizen/lift</v>
      </c>
      <c r="K7" s="32" t="s">
        <v>19</v>
      </c>
      <c r="L7" s="34" t="s">
        <v>435</v>
      </c>
      <c r="M7" s="119">
        <v>4.13</v>
      </c>
      <c r="N7" s="32"/>
    </row>
    <row r="8" spans="1:160" s="5" customFormat="1" ht="15" hidden="1" customHeight="1">
      <c r="A8" s="32">
        <v>2</v>
      </c>
      <c r="B8" s="41" t="str">
        <f>VLOOKUP(Ruimtestaat[[#This Row],[Code]],Locaties[[Code]:[Locatie]],2,FALSE)</f>
        <v>Gilde Vakcollege</v>
      </c>
      <c r="C8" s="41" t="str">
        <f>VLOOKUP(Ruimtestaat[[#This Row],[Code]],Locaties[#All],3,FALSE)</f>
        <v>Grote Haarsekade 123</v>
      </c>
      <c r="D8" s="41" t="str">
        <f>VLOOKUP(Ruimtestaat[[#This Row],[Code]],Locaties[#All],4,FALSE)</f>
        <v>Gorinchem</v>
      </c>
      <c r="E8" s="32"/>
      <c r="F8" s="32" t="s">
        <v>121</v>
      </c>
      <c r="G8" s="117" t="s">
        <v>392</v>
      </c>
      <c r="H8" s="34" t="s">
        <v>415</v>
      </c>
      <c r="I8" s="32">
        <v>5</v>
      </c>
      <c r="J8" s="118" t="str">
        <f>VLOOKUP(Ruimtestaat[[#This Row],[Ruimte code]],Ruimtegroepen[[#All],[Code]:[Ruimte omschrijving]],2,FALSE)</f>
        <v>Sanitair</v>
      </c>
      <c r="K8" s="32" t="s">
        <v>19</v>
      </c>
      <c r="L8" s="34" t="s">
        <v>435</v>
      </c>
      <c r="M8" s="119">
        <v>3.8</v>
      </c>
      <c r="N8" s="32"/>
    </row>
    <row r="9" spans="1:160" s="5" customFormat="1" ht="15" hidden="1" customHeight="1">
      <c r="A9" s="32">
        <v>2</v>
      </c>
      <c r="B9" s="41" t="str">
        <f>VLOOKUP(Ruimtestaat[[#This Row],[Code]],Locaties[[Code]:[Locatie]],2,FALSE)</f>
        <v>Gilde Vakcollege</v>
      </c>
      <c r="C9" s="41" t="str">
        <f>VLOOKUP(Ruimtestaat[[#This Row],[Code]],Locaties[#All],3,FALSE)</f>
        <v>Grote Haarsekade 123</v>
      </c>
      <c r="D9" s="41" t="str">
        <f>VLOOKUP(Ruimtestaat[[#This Row],[Code]],Locaties[#All],4,FALSE)</f>
        <v>Gorinchem</v>
      </c>
      <c r="E9" s="32"/>
      <c r="F9" s="32" t="s">
        <v>121</v>
      </c>
      <c r="G9" s="117" t="s">
        <v>311</v>
      </c>
      <c r="H9" s="34" t="s">
        <v>148</v>
      </c>
      <c r="I9" s="32">
        <v>5</v>
      </c>
      <c r="J9" s="118" t="str">
        <f>VLOOKUP(Ruimtestaat[[#This Row],[Ruimte code]],Ruimtegroepen[[#All],[Code]:[Ruimte omschrijving]],2,FALSE)</f>
        <v>Sanitair</v>
      </c>
      <c r="K9" s="32" t="s">
        <v>19</v>
      </c>
      <c r="L9" s="34" t="s">
        <v>435</v>
      </c>
      <c r="M9" s="119">
        <v>4.4000000000000004</v>
      </c>
      <c r="N9" s="32"/>
    </row>
    <row r="10" spans="1:160" s="5" customFormat="1" ht="15" hidden="1" customHeight="1">
      <c r="A10" s="32">
        <v>2</v>
      </c>
      <c r="B10" s="41" t="str">
        <f>VLOOKUP(Ruimtestaat[[#This Row],[Code]],Locaties[[Code]:[Locatie]],2,FALSE)</f>
        <v>Gilde Vakcollege</v>
      </c>
      <c r="C10" s="41" t="str">
        <f>VLOOKUP(Ruimtestaat[[#This Row],[Code]],Locaties[#All],3,FALSE)</f>
        <v>Grote Haarsekade 123</v>
      </c>
      <c r="D10" s="41" t="str">
        <f>VLOOKUP(Ruimtestaat[[#This Row],[Code]],Locaties[#All],4,FALSE)</f>
        <v>Gorinchem</v>
      </c>
      <c r="E10" s="32"/>
      <c r="F10" s="32" t="s">
        <v>121</v>
      </c>
      <c r="G10" s="117" t="s">
        <v>393</v>
      </c>
      <c r="H10" s="34" t="s">
        <v>147</v>
      </c>
      <c r="I10" s="32">
        <v>5</v>
      </c>
      <c r="J10" s="118" t="str">
        <f>VLOOKUP(Ruimtestaat[[#This Row],[Ruimte code]],Ruimtegroepen[[#All],[Code]:[Ruimte omschrijving]],2,FALSE)</f>
        <v>Sanitair</v>
      </c>
      <c r="K10" s="32" t="s">
        <v>19</v>
      </c>
      <c r="L10" s="34" t="s">
        <v>435</v>
      </c>
      <c r="M10" s="119">
        <v>6.5</v>
      </c>
      <c r="N10" s="32"/>
    </row>
    <row r="11" spans="1:160" s="5" customFormat="1" ht="15" hidden="1" customHeight="1">
      <c r="A11" s="32">
        <v>2</v>
      </c>
      <c r="B11" s="41" t="str">
        <f>VLOOKUP(Ruimtestaat[[#This Row],[Code]],Locaties[[Code]:[Locatie]],2,FALSE)</f>
        <v>Gilde Vakcollege</v>
      </c>
      <c r="C11" s="41" t="str">
        <f>VLOOKUP(Ruimtestaat[[#This Row],[Code]],Locaties[#All],3,FALSE)</f>
        <v>Grote Haarsekade 123</v>
      </c>
      <c r="D11" s="41" t="str">
        <f>VLOOKUP(Ruimtestaat[[#This Row],[Code]],Locaties[#All],4,FALSE)</f>
        <v>Gorinchem</v>
      </c>
      <c r="E11" s="32"/>
      <c r="F11" s="32" t="s">
        <v>121</v>
      </c>
      <c r="G11" s="117" t="s">
        <v>394</v>
      </c>
      <c r="H11" s="34" t="s">
        <v>127</v>
      </c>
      <c r="I11" s="32">
        <v>6</v>
      </c>
      <c r="J11" s="118" t="str">
        <f>VLOOKUP(Ruimtestaat[[#This Row],[Ruimte code]],Ruimtegroepen[[#All],[Code]:[Ruimte omschrijving]],2,FALSE)</f>
        <v>Gangen/hallen</v>
      </c>
      <c r="K11" s="32" t="s">
        <v>19</v>
      </c>
      <c r="L11" s="34" t="s">
        <v>435</v>
      </c>
      <c r="M11" s="119">
        <v>82.4</v>
      </c>
      <c r="N11" s="32"/>
    </row>
    <row r="12" spans="1:160" s="5" customFormat="1" ht="15" hidden="1" customHeight="1">
      <c r="A12" s="32">
        <v>2</v>
      </c>
      <c r="B12" s="41" t="str">
        <f>VLOOKUP(Ruimtestaat[[#This Row],[Code]],Locaties[[Code]:[Locatie]],2,FALSE)</f>
        <v>Gilde Vakcollege</v>
      </c>
      <c r="C12" s="41" t="str">
        <f>VLOOKUP(Ruimtestaat[[#This Row],[Code]],Locaties[#All],3,FALSE)</f>
        <v>Grote Haarsekade 123</v>
      </c>
      <c r="D12" s="41" t="str">
        <f>VLOOKUP(Ruimtestaat[[#This Row],[Code]],Locaties[#All],4,FALSE)</f>
        <v>Gorinchem</v>
      </c>
      <c r="E12" s="32"/>
      <c r="F12" s="32" t="s">
        <v>121</v>
      </c>
      <c r="G12" s="117" t="s">
        <v>394</v>
      </c>
      <c r="H12" s="34" t="s">
        <v>127</v>
      </c>
      <c r="I12" s="32">
        <v>6</v>
      </c>
      <c r="J12" s="118" t="str">
        <f>VLOOKUP(Ruimtestaat[[#This Row],[Ruimte code]],Ruimtegroepen[[#All],[Code]:[Ruimte omschrijving]],2,FALSE)</f>
        <v>Gangen/hallen</v>
      </c>
      <c r="K12" s="32" t="s">
        <v>92</v>
      </c>
      <c r="L12" s="34" t="s">
        <v>436</v>
      </c>
      <c r="M12" s="119">
        <v>70</v>
      </c>
      <c r="N12" s="32"/>
    </row>
    <row r="13" spans="1:160" s="5" customFormat="1" ht="15" hidden="1" customHeight="1">
      <c r="A13" s="32">
        <v>2</v>
      </c>
      <c r="B13" s="41" t="str">
        <f>VLOOKUP(Ruimtestaat[[#This Row],[Code]],Locaties[[Code]:[Locatie]],2,FALSE)</f>
        <v>Gilde Vakcollege</v>
      </c>
      <c r="C13" s="41" t="str">
        <f>VLOOKUP(Ruimtestaat[[#This Row],[Code]],Locaties[#All],3,FALSE)</f>
        <v>Grote Haarsekade 123</v>
      </c>
      <c r="D13" s="41" t="str">
        <f>VLOOKUP(Ruimtestaat[[#This Row],[Code]],Locaties[#All],4,FALSE)</f>
        <v>Gorinchem</v>
      </c>
      <c r="E13" s="32"/>
      <c r="F13" s="32" t="s">
        <v>121</v>
      </c>
      <c r="G13" s="117" t="s">
        <v>395</v>
      </c>
      <c r="H13" s="34" t="s">
        <v>130</v>
      </c>
      <c r="I13" s="32">
        <v>4</v>
      </c>
      <c r="J13" s="118" t="str">
        <f>VLOOKUP(Ruimtestaat[[#This Row],[Ruimte code]],Ruimtegroepen[[#All],[Code]:[Ruimte omschrijving]],2,FALSE)</f>
        <v>Vergader/spreekkamers</v>
      </c>
      <c r="K13" s="32" t="s">
        <v>19</v>
      </c>
      <c r="L13" s="34" t="s">
        <v>435</v>
      </c>
      <c r="M13" s="119">
        <v>15.1</v>
      </c>
      <c r="N13" s="32"/>
    </row>
    <row r="14" spans="1:160" s="5" customFormat="1" ht="15" hidden="1" customHeight="1">
      <c r="A14" s="32">
        <v>2</v>
      </c>
      <c r="B14" s="41" t="str">
        <f>VLOOKUP(Ruimtestaat[[#This Row],[Code]],Locaties[[Code]:[Locatie]],2,FALSE)</f>
        <v>Gilde Vakcollege</v>
      </c>
      <c r="C14" s="41" t="str">
        <f>VLOOKUP(Ruimtestaat[[#This Row],[Code]],Locaties[#All],3,FALSE)</f>
        <v>Grote Haarsekade 123</v>
      </c>
      <c r="D14" s="41" t="str">
        <f>VLOOKUP(Ruimtestaat[[#This Row],[Code]],Locaties[#All],4,FALSE)</f>
        <v>Gorinchem</v>
      </c>
      <c r="E14" s="32"/>
      <c r="F14" s="32" t="s">
        <v>121</v>
      </c>
      <c r="G14" s="117" t="s">
        <v>396</v>
      </c>
      <c r="H14" s="34" t="s">
        <v>417</v>
      </c>
      <c r="I14" s="32">
        <v>2</v>
      </c>
      <c r="J14" s="118" t="str">
        <f>VLOOKUP(Ruimtestaat[[#This Row],[Ruimte code]],Ruimtegroepen[[#All],[Code]:[Ruimte omschrijving]],2,FALSE)</f>
        <v>Kantoren</v>
      </c>
      <c r="K14" s="32" t="s">
        <v>19</v>
      </c>
      <c r="L14" s="34" t="s">
        <v>435</v>
      </c>
      <c r="M14" s="119">
        <v>30.5</v>
      </c>
      <c r="N14" s="32"/>
    </row>
    <row r="15" spans="1:160" s="5" customFormat="1" ht="15" hidden="1" customHeight="1">
      <c r="A15" s="32">
        <v>2</v>
      </c>
      <c r="B15" s="41" t="str">
        <f>VLOOKUP(Ruimtestaat[[#This Row],[Code]],Locaties[[Code]:[Locatie]],2,FALSE)</f>
        <v>Gilde Vakcollege</v>
      </c>
      <c r="C15" s="41" t="str">
        <f>VLOOKUP(Ruimtestaat[[#This Row],[Code]],Locaties[#All],3,FALSE)</f>
        <v>Grote Haarsekade 123</v>
      </c>
      <c r="D15" s="41" t="str">
        <f>VLOOKUP(Ruimtestaat[[#This Row],[Code]],Locaties[#All],4,FALSE)</f>
        <v>Gorinchem</v>
      </c>
      <c r="E15" s="32"/>
      <c r="F15" s="32" t="s">
        <v>121</v>
      </c>
      <c r="G15" s="117" t="s">
        <v>397</v>
      </c>
      <c r="H15" s="34" t="s">
        <v>418</v>
      </c>
      <c r="I15" s="32">
        <v>6</v>
      </c>
      <c r="J15" s="118" t="str">
        <f>VLOOKUP(Ruimtestaat[[#This Row],[Ruimte code]],Ruimtegroepen[[#All],[Code]:[Ruimte omschrijving]],2,FALSE)</f>
        <v>Gangen/hallen</v>
      </c>
      <c r="K15" s="32" t="s">
        <v>19</v>
      </c>
      <c r="L15" s="34" t="s">
        <v>435</v>
      </c>
      <c r="M15" s="119">
        <v>9.3000000000000007</v>
      </c>
      <c r="N15" s="32"/>
    </row>
    <row r="16" spans="1:160" s="5" customFormat="1" ht="15" hidden="1" customHeight="1">
      <c r="A16" s="32">
        <v>2</v>
      </c>
      <c r="B16" s="41" t="str">
        <f>VLOOKUP(Ruimtestaat[[#This Row],[Code]],Locaties[[Code]:[Locatie]],2,FALSE)</f>
        <v>Gilde Vakcollege</v>
      </c>
      <c r="C16" s="41" t="str">
        <f>VLOOKUP(Ruimtestaat[[#This Row],[Code]],Locaties[#All],3,FALSE)</f>
        <v>Grote Haarsekade 123</v>
      </c>
      <c r="D16" s="41" t="str">
        <f>VLOOKUP(Ruimtestaat[[#This Row],[Code]],Locaties[#All],4,FALSE)</f>
        <v>Gorinchem</v>
      </c>
      <c r="E16" s="32"/>
      <c r="F16" s="32" t="s">
        <v>121</v>
      </c>
      <c r="G16" s="117" t="s">
        <v>398</v>
      </c>
      <c r="H16" s="34" t="s">
        <v>147</v>
      </c>
      <c r="I16" s="32">
        <v>5</v>
      </c>
      <c r="J16" s="118" t="str">
        <f>VLOOKUP(Ruimtestaat[[#This Row],[Ruimte code]],Ruimtegroepen[[#All],[Code]:[Ruimte omschrijving]],2,FALSE)</f>
        <v>Sanitair</v>
      </c>
      <c r="K16" s="32" t="s">
        <v>19</v>
      </c>
      <c r="L16" s="34" t="s">
        <v>435</v>
      </c>
      <c r="M16" s="119">
        <v>12.3</v>
      </c>
      <c r="N16" s="32"/>
    </row>
    <row r="17" spans="1:14" s="5" customFormat="1" ht="15" hidden="1" customHeight="1">
      <c r="A17" s="32">
        <v>2</v>
      </c>
      <c r="B17" s="41" t="str">
        <f>VLOOKUP(Ruimtestaat[[#This Row],[Code]],Locaties[[Code]:[Locatie]],2,FALSE)</f>
        <v>Gilde Vakcollege</v>
      </c>
      <c r="C17" s="41" t="str">
        <f>VLOOKUP(Ruimtestaat[[#This Row],[Code]],Locaties[#All],3,FALSE)</f>
        <v>Grote Haarsekade 123</v>
      </c>
      <c r="D17" s="41" t="str">
        <f>VLOOKUP(Ruimtestaat[[#This Row],[Code]],Locaties[#All],4,FALSE)</f>
        <v>Gorinchem</v>
      </c>
      <c r="E17" s="32"/>
      <c r="F17" s="32" t="s">
        <v>121</v>
      </c>
      <c r="G17" s="117" t="s">
        <v>399</v>
      </c>
      <c r="H17" s="34" t="s">
        <v>416</v>
      </c>
      <c r="I17" s="32">
        <v>2</v>
      </c>
      <c r="J17" s="118" t="str">
        <f>VLOOKUP(Ruimtestaat[[#This Row],[Ruimte code]],Ruimtegroepen[[#All],[Code]:[Ruimte omschrijving]],2,FALSE)</f>
        <v>Kantoren</v>
      </c>
      <c r="K17" s="32" t="s">
        <v>19</v>
      </c>
      <c r="L17" s="34" t="s">
        <v>435</v>
      </c>
      <c r="M17" s="119">
        <v>29.5</v>
      </c>
      <c r="N17" s="32"/>
    </row>
    <row r="18" spans="1:14" s="5" customFormat="1" ht="15" hidden="1" customHeight="1">
      <c r="A18" s="32">
        <v>2</v>
      </c>
      <c r="B18" s="41" t="str">
        <f>VLOOKUP(Ruimtestaat[[#This Row],[Code]],Locaties[[Code]:[Locatie]],2,FALSE)</f>
        <v>Gilde Vakcollege</v>
      </c>
      <c r="C18" s="41" t="str">
        <f>VLOOKUP(Ruimtestaat[[#This Row],[Code]],Locaties[#All],3,FALSE)</f>
        <v>Grote Haarsekade 123</v>
      </c>
      <c r="D18" s="41" t="str">
        <f>VLOOKUP(Ruimtestaat[[#This Row],[Code]],Locaties[#All],4,FALSE)</f>
        <v>Gorinchem</v>
      </c>
      <c r="E18" s="32"/>
      <c r="F18" s="32" t="s">
        <v>121</v>
      </c>
      <c r="G18" s="117" t="s">
        <v>400</v>
      </c>
      <c r="H18" s="34" t="s">
        <v>419</v>
      </c>
      <c r="I18" s="32">
        <v>2</v>
      </c>
      <c r="J18" s="118" t="str">
        <f>VLOOKUP(Ruimtestaat[[#This Row],[Ruimte code]],Ruimtegroepen[[#All],[Code]:[Ruimte omschrijving]],2,FALSE)</f>
        <v>Kantoren</v>
      </c>
      <c r="K18" s="32" t="s">
        <v>19</v>
      </c>
      <c r="L18" s="34" t="s">
        <v>435</v>
      </c>
      <c r="M18" s="119">
        <v>9.9</v>
      </c>
      <c r="N18" s="32"/>
    </row>
    <row r="19" spans="1:14" s="5" customFormat="1" ht="15" hidden="1" customHeight="1">
      <c r="A19" s="32">
        <v>2</v>
      </c>
      <c r="B19" s="41" t="str">
        <f>VLOOKUP(Ruimtestaat[[#This Row],[Code]],Locaties[[Code]:[Locatie]],2,FALSE)</f>
        <v>Gilde Vakcollege</v>
      </c>
      <c r="C19" s="41" t="str">
        <f>VLOOKUP(Ruimtestaat[[#This Row],[Code]],Locaties[#All],3,FALSE)</f>
        <v>Grote Haarsekade 123</v>
      </c>
      <c r="D19" s="41" t="str">
        <f>VLOOKUP(Ruimtestaat[[#This Row],[Code]],Locaties[#All],4,FALSE)</f>
        <v>Gorinchem</v>
      </c>
      <c r="E19" s="32"/>
      <c r="F19" s="32" t="s">
        <v>121</v>
      </c>
      <c r="G19" s="117" t="s">
        <v>401</v>
      </c>
      <c r="H19" s="34" t="s">
        <v>127</v>
      </c>
      <c r="I19" s="32">
        <v>6</v>
      </c>
      <c r="J19" s="118" t="str">
        <f>VLOOKUP(Ruimtestaat[[#This Row],[Ruimte code]],Ruimtegroepen[[#All],[Code]:[Ruimte omschrijving]],2,FALSE)</f>
        <v>Gangen/hallen</v>
      </c>
      <c r="K19" s="32" t="s">
        <v>19</v>
      </c>
      <c r="L19" s="34" t="s">
        <v>435</v>
      </c>
      <c r="M19" s="119">
        <v>29.8</v>
      </c>
      <c r="N19" s="32"/>
    </row>
    <row r="20" spans="1:14" s="5" customFormat="1" ht="15" hidden="1" customHeight="1">
      <c r="A20" s="32">
        <v>2</v>
      </c>
      <c r="B20" s="41" t="str">
        <f>VLOOKUP(Ruimtestaat[[#This Row],[Code]],Locaties[[Code]:[Locatie]],2,FALSE)</f>
        <v>Gilde Vakcollege</v>
      </c>
      <c r="C20" s="41" t="str">
        <f>VLOOKUP(Ruimtestaat[[#This Row],[Code]],Locaties[#All],3,FALSE)</f>
        <v>Grote Haarsekade 123</v>
      </c>
      <c r="D20" s="41" t="str">
        <f>VLOOKUP(Ruimtestaat[[#This Row],[Code]],Locaties[#All],4,FALSE)</f>
        <v>Gorinchem</v>
      </c>
      <c r="E20" s="32"/>
      <c r="F20" s="32" t="s">
        <v>121</v>
      </c>
      <c r="G20" s="117" t="s">
        <v>402</v>
      </c>
      <c r="H20" s="34" t="s">
        <v>147</v>
      </c>
      <c r="I20" s="32">
        <v>5</v>
      </c>
      <c r="J20" s="118" t="str">
        <f>VLOOKUP(Ruimtestaat[[#This Row],[Ruimte code]],Ruimtegroepen[[#All],[Code]:[Ruimte omschrijving]],2,FALSE)</f>
        <v>Sanitair</v>
      </c>
      <c r="K20" s="32" t="s">
        <v>19</v>
      </c>
      <c r="L20" s="34" t="s">
        <v>435</v>
      </c>
      <c r="M20" s="119">
        <v>6</v>
      </c>
      <c r="N20" s="32"/>
    </row>
    <row r="21" spans="1:14" s="5" customFormat="1" ht="15" hidden="1" customHeight="1">
      <c r="A21" s="32">
        <v>2</v>
      </c>
      <c r="B21" s="41" t="str">
        <f>VLOOKUP(Ruimtestaat[[#This Row],[Code]],Locaties[[Code]:[Locatie]],2,FALSE)</f>
        <v>Gilde Vakcollege</v>
      </c>
      <c r="C21" s="41" t="str">
        <f>VLOOKUP(Ruimtestaat[[#This Row],[Code]],Locaties[#All],3,FALSE)</f>
        <v>Grote Haarsekade 123</v>
      </c>
      <c r="D21" s="41" t="str">
        <f>VLOOKUP(Ruimtestaat[[#This Row],[Code]],Locaties[#All],4,FALSE)</f>
        <v>Gorinchem</v>
      </c>
      <c r="E21" s="32"/>
      <c r="F21" s="32" t="s">
        <v>121</v>
      </c>
      <c r="G21" s="117" t="s">
        <v>403</v>
      </c>
      <c r="H21" s="34" t="s">
        <v>147</v>
      </c>
      <c r="I21" s="32">
        <v>5</v>
      </c>
      <c r="J21" s="118" t="str">
        <f>VLOOKUP(Ruimtestaat[[#This Row],[Ruimte code]],Ruimtegroepen[[#All],[Code]:[Ruimte omschrijving]],2,FALSE)</f>
        <v>Sanitair</v>
      </c>
      <c r="K21" s="32" t="s">
        <v>19</v>
      </c>
      <c r="L21" s="34" t="s">
        <v>435</v>
      </c>
      <c r="M21" s="119">
        <v>4.37</v>
      </c>
      <c r="N21" s="32"/>
    </row>
    <row r="22" spans="1:14" s="5" customFormat="1" ht="15" hidden="1" customHeight="1">
      <c r="A22" s="32">
        <v>2</v>
      </c>
      <c r="B22" s="41" t="str">
        <f>VLOOKUP(Ruimtestaat[[#This Row],[Code]],Locaties[[Code]:[Locatie]],2,FALSE)</f>
        <v>Gilde Vakcollege</v>
      </c>
      <c r="C22" s="41" t="str">
        <f>VLOOKUP(Ruimtestaat[[#This Row],[Code]],Locaties[#All],3,FALSE)</f>
        <v>Grote Haarsekade 123</v>
      </c>
      <c r="D22" s="41" t="str">
        <f>VLOOKUP(Ruimtestaat[[#This Row],[Code]],Locaties[#All],4,FALSE)</f>
        <v>Gorinchem</v>
      </c>
      <c r="E22" s="32"/>
      <c r="F22" s="32" t="s">
        <v>121</v>
      </c>
      <c r="G22" s="117" t="s">
        <v>404</v>
      </c>
      <c r="H22" s="34" t="s">
        <v>420</v>
      </c>
      <c r="I22" s="32">
        <v>15</v>
      </c>
      <c r="J22" s="118" t="str">
        <f>VLOOKUP(Ruimtestaat[[#This Row],[Ruimte code]],Ruimtegroepen[[#All],[Code]:[Ruimte omschrijving]],2,FALSE)</f>
        <v>Keuken/pantry</v>
      </c>
      <c r="K22" s="32" t="s">
        <v>19</v>
      </c>
      <c r="L22" s="34" t="s">
        <v>435</v>
      </c>
      <c r="M22" s="119">
        <v>28.9</v>
      </c>
      <c r="N22" s="32"/>
    </row>
    <row r="23" spans="1:14" s="5" customFormat="1" ht="15" hidden="1" customHeight="1">
      <c r="A23" s="32">
        <v>2</v>
      </c>
      <c r="B23" s="41" t="str">
        <f>VLOOKUP(Ruimtestaat[[#This Row],[Code]],Locaties[[Code]:[Locatie]],2,FALSE)</f>
        <v>Gilde Vakcollege</v>
      </c>
      <c r="C23" s="41" t="str">
        <f>VLOOKUP(Ruimtestaat[[#This Row],[Code]],Locaties[#All],3,FALSE)</f>
        <v>Grote Haarsekade 123</v>
      </c>
      <c r="D23" s="41" t="str">
        <f>VLOOKUP(Ruimtestaat[[#This Row],[Code]],Locaties[#All],4,FALSE)</f>
        <v>Gorinchem</v>
      </c>
      <c r="E23" s="32"/>
      <c r="F23" s="32" t="s">
        <v>121</v>
      </c>
      <c r="G23" s="117" t="s">
        <v>405</v>
      </c>
      <c r="H23" s="34" t="s">
        <v>421</v>
      </c>
      <c r="I23" s="32">
        <v>7</v>
      </c>
      <c r="J23" s="118" t="str">
        <f>VLOOKUP(Ruimtestaat[[#This Row],[Ruimte code]],Ruimtegroepen[[#All],[Code]:[Ruimte omschrijving]],2,FALSE)</f>
        <v>Entree</v>
      </c>
      <c r="K23" s="32" t="s">
        <v>19</v>
      </c>
      <c r="L23" s="34" t="s">
        <v>435</v>
      </c>
      <c r="M23" s="119">
        <v>19.28</v>
      </c>
      <c r="N23" s="32"/>
    </row>
    <row r="24" spans="1:14" s="5" customFormat="1" ht="15" hidden="1" customHeight="1">
      <c r="A24" s="32">
        <v>2</v>
      </c>
      <c r="B24" s="41" t="str">
        <f>VLOOKUP(Ruimtestaat[[#This Row],[Code]],Locaties[[Code]:[Locatie]],2,FALSE)</f>
        <v>Gilde Vakcollege</v>
      </c>
      <c r="C24" s="41" t="str">
        <f>VLOOKUP(Ruimtestaat[[#This Row],[Code]],Locaties[#All],3,FALSE)</f>
        <v>Grote Haarsekade 123</v>
      </c>
      <c r="D24" s="41" t="str">
        <f>VLOOKUP(Ruimtestaat[[#This Row],[Code]],Locaties[#All],4,FALSE)</f>
        <v>Gorinchem</v>
      </c>
      <c r="E24" s="32"/>
      <c r="F24" s="32" t="s">
        <v>121</v>
      </c>
      <c r="G24" s="117" t="s">
        <v>406</v>
      </c>
      <c r="H24" s="34" t="s">
        <v>127</v>
      </c>
      <c r="I24" s="32">
        <v>6</v>
      </c>
      <c r="J24" s="118" t="str">
        <f>VLOOKUP(Ruimtestaat[[#This Row],[Ruimte code]],Ruimtegroepen[[#All],[Code]:[Ruimte omschrijving]],2,FALSE)</f>
        <v>Gangen/hallen</v>
      </c>
      <c r="K24" s="32" t="s">
        <v>19</v>
      </c>
      <c r="L24" s="34" t="s">
        <v>435</v>
      </c>
      <c r="M24" s="119">
        <v>82.1</v>
      </c>
      <c r="N24" s="32"/>
    </row>
    <row r="25" spans="1:14" s="5" customFormat="1" ht="15" hidden="1" customHeight="1">
      <c r="A25" s="32">
        <v>2</v>
      </c>
      <c r="B25" s="41" t="str">
        <f>VLOOKUP(Ruimtestaat[[#This Row],[Code]],Locaties[[Code]:[Locatie]],2,FALSE)</f>
        <v>Gilde Vakcollege</v>
      </c>
      <c r="C25" s="41" t="str">
        <f>VLOOKUP(Ruimtestaat[[#This Row],[Code]],Locaties[#All],3,FALSE)</f>
        <v>Grote Haarsekade 123</v>
      </c>
      <c r="D25" s="41" t="str">
        <f>VLOOKUP(Ruimtestaat[[#This Row],[Code]],Locaties[#All],4,FALSE)</f>
        <v>Gorinchem</v>
      </c>
      <c r="E25" s="32"/>
      <c r="F25" s="32" t="s">
        <v>121</v>
      </c>
      <c r="G25" s="117" t="s">
        <v>407</v>
      </c>
      <c r="H25" s="34" t="s">
        <v>148</v>
      </c>
      <c r="I25" s="32">
        <v>5</v>
      </c>
      <c r="J25" s="118" t="str">
        <f>VLOOKUP(Ruimtestaat[[#This Row],[Ruimte code]],Ruimtegroepen[[#All],[Code]:[Ruimte omschrijving]],2,FALSE)</f>
        <v>Sanitair</v>
      </c>
      <c r="K25" s="32" t="s">
        <v>19</v>
      </c>
      <c r="L25" s="34" t="s">
        <v>435</v>
      </c>
      <c r="M25" s="119">
        <v>3.2</v>
      </c>
      <c r="N25" s="32"/>
    </row>
    <row r="26" spans="1:14" s="5" customFormat="1" ht="15" hidden="1" customHeight="1">
      <c r="A26" s="32">
        <v>2</v>
      </c>
      <c r="B26" s="41" t="str">
        <f>VLOOKUP(Ruimtestaat[[#This Row],[Code]],Locaties[[Code]:[Locatie]],2,FALSE)</f>
        <v>Gilde Vakcollege</v>
      </c>
      <c r="C26" s="41" t="str">
        <f>VLOOKUP(Ruimtestaat[[#This Row],[Code]],Locaties[#All],3,FALSE)</f>
        <v>Grote Haarsekade 123</v>
      </c>
      <c r="D26" s="41" t="str">
        <f>VLOOKUP(Ruimtestaat[[#This Row],[Code]],Locaties[#All],4,FALSE)</f>
        <v>Gorinchem</v>
      </c>
      <c r="E26" s="32"/>
      <c r="F26" s="32" t="s">
        <v>121</v>
      </c>
      <c r="G26" s="117" t="s">
        <v>408</v>
      </c>
      <c r="H26" s="34" t="s">
        <v>306</v>
      </c>
      <c r="I26" s="32">
        <v>1</v>
      </c>
      <c r="J26" s="118" t="str">
        <f>VLOOKUP(Ruimtestaat[[#This Row],[Ruimte code]],Ruimtegroepen[[#All],[Code]:[Ruimte omschrijving]],2,FALSE)</f>
        <v>Magazijnen/bergingen</v>
      </c>
      <c r="K26" s="32" t="s">
        <v>19</v>
      </c>
      <c r="L26" s="34" t="s">
        <v>435</v>
      </c>
      <c r="M26" s="119">
        <v>2.2999999999999998</v>
      </c>
      <c r="N26" s="32"/>
    </row>
    <row r="27" spans="1:14" s="5" customFormat="1" ht="15" hidden="1" customHeight="1">
      <c r="A27" s="32">
        <v>2</v>
      </c>
      <c r="B27" s="41" t="str">
        <f>VLOOKUP(Ruimtestaat[[#This Row],[Code]],Locaties[[Code]:[Locatie]],2,FALSE)</f>
        <v>Gilde Vakcollege</v>
      </c>
      <c r="C27" s="41" t="str">
        <f>VLOOKUP(Ruimtestaat[[#This Row],[Code]],Locaties[#All],3,FALSE)</f>
        <v>Grote Haarsekade 123</v>
      </c>
      <c r="D27" s="41" t="str">
        <f>VLOOKUP(Ruimtestaat[[#This Row],[Code]],Locaties[#All],4,FALSE)</f>
        <v>Gorinchem</v>
      </c>
      <c r="E27" s="32"/>
      <c r="F27" s="32" t="s">
        <v>121</v>
      </c>
      <c r="G27" s="117" t="s">
        <v>409</v>
      </c>
      <c r="H27" s="34" t="s">
        <v>147</v>
      </c>
      <c r="I27" s="32">
        <v>5</v>
      </c>
      <c r="J27" s="118" t="str">
        <f>VLOOKUP(Ruimtestaat[[#This Row],[Ruimte code]],Ruimtegroepen[[#All],[Code]:[Ruimte omschrijving]],2,FALSE)</f>
        <v>Sanitair</v>
      </c>
      <c r="K27" s="32" t="s">
        <v>19</v>
      </c>
      <c r="L27" s="34" t="s">
        <v>435</v>
      </c>
      <c r="M27" s="119">
        <v>5.6</v>
      </c>
      <c r="N27" s="32"/>
    </row>
    <row r="28" spans="1:14" s="5" customFormat="1" ht="15" hidden="1" customHeight="1">
      <c r="A28" s="32">
        <v>2</v>
      </c>
      <c r="B28" s="41" t="str">
        <f>VLOOKUP(Ruimtestaat[[#This Row],[Code]],Locaties[[Code]:[Locatie]],2,FALSE)</f>
        <v>Gilde Vakcollege</v>
      </c>
      <c r="C28" s="41" t="str">
        <f>VLOOKUP(Ruimtestaat[[#This Row],[Code]],Locaties[#All],3,FALSE)</f>
        <v>Grote Haarsekade 123</v>
      </c>
      <c r="D28" s="41" t="str">
        <f>VLOOKUP(Ruimtestaat[[#This Row],[Code]],Locaties[#All],4,FALSE)</f>
        <v>Gorinchem</v>
      </c>
      <c r="E28" s="32"/>
      <c r="F28" s="32" t="s">
        <v>121</v>
      </c>
      <c r="G28" s="117" t="s">
        <v>410</v>
      </c>
      <c r="H28" s="34" t="s">
        <v>422</v>
      </c>
      <c r="I28" s="32">
        <v>5</v>
      </c>
      <c r="J28" s="118" t="str">
        <f>VLOOKUP(Ruimtestaat[[#This Row],[Ruimte code]],Ruimtegroepen[[#All],[Code]:[Ruimte omschrijving]],2,FALSE)</f>
        <v>Sanitair</v>
      </c>
      <c r="K28" s="32" t="s">
        <v>19</v>
      </c>
      <c r="L28" s="34" t="s">
        <v>435</v>
      </c>
      <c r="M28" s="119">
        <v>13.5</v>
      </c>
      <c r="N28" s="32"/>
    </row>
    <row r="29" spans="1:14" s="5" customFormat="1" ht="15" hidden="1" customHeight="1">
      <c r="A29" s="32">
        <v>2</v>
      </c>
      <c r="B29" s="41" t="str">
        <f>VLOOKUP(Ruimtestaat[[#This Row],[Code]],Locaties[[Code]:[Locatie]],2,FALSE)</f>
        <v>Gilde Vakcollege</v>
      </c>
      <c r="C29" s="41" t="str">
        <f>VLOOKUP(Ruimtestaat[[#This Row],[Code]],Locaties[#All],3,FALSE)</f>
        <v>Grote Haarsekade 123</v>
      </c>
      <c r="D29" s="41" t="str">
        <f>VLOOKUP(Ruimtestaat[[#This Row],[Code]],Locaties[#All],4,FALSE)</f>
        <v>Gorinchem</v>
      </c>
      <c r="E29" s="32"/>
      <c r="F29" s="32" t="s">
        <v>121</v>
      </c>
      <c r="G29" s="117" t="s">
        <v>411</v>
      </c>
      <c r="H29" s="34" t="s">
        <v>293</v>
      </c>
      <c r="I29" s="32">
        <v>2</v>
      </c>
      <c r="J29" s="118" t="str">
        <f>VLOOKUP(Ruimtestaat[[#This Row],[Ruimte code]],Ruimtegroepen[[#All],[Code]:[Ruimte omschrijving]],2,FALSE)</f>
        <v>Kantoren</v>
      </c>
      <c r="K29" s="32" t="s">
        <v>19</v>
      </c>
      <c r="L29" s="34" t="s">
        <v>435</v>
      </c>
      <c r="M29" s="119">
        <v>11.3</v>
      </c>
      <c r="N29" s="32"/>
    </row>
    <row r="30" spans="1:14" s="5" customFormat="1" ht="15" hidden="1" customHeight="1">
      <c r="A30" s="32">
        <v>2</v>
      </c>
      <c r="B30" s="41" t="str">
        <f>VLOOKUP(Ruimtestaat[[#This Row],[Code]],Locaties[[Code]:[Locatie]],2,FALSE)</f>
        <v>Gilde Vakcollege</v>
      </c>
      <c r="C30" s="41" t="str">
        <f>VLOOKUP(Ruimtestaat[[#This Row],[Code]],Locaties[#All],3,FALSE)</f>
        <v>Grote Haarsekade 123</v>
      </c>
      <c r="D30" s="41" t="str">
        <f>VLOOKUP(Ruimtestaat[[#This Row],[Code]],Locaties[#All],4,FALSE)</f>
        <v>Gorinchem</v>
      </c>
      <c r="E30" s="32"/>
      <c r="F30" s="32" t="s">
        <v>121</v>
      </c>
      <c r="G30" s="117" t="s">
        <v>412</v>
      </c>
      <c r="H30" s="34" t="s">
        <v>423</v>
      </c>
      <c r="I30" s="32">
        <v>6</v>
      </c>
      <c r="J30" s="118" t="str">
        <f>VLOOKUP(Ruimtestaat[[#This Row],[Ruimte code]],Ruimtegroepen[[#All],[Code]:[Ruimte omschrijving]],2,FALSE)</f>
        <v>Gangen/hallen</v>
      </c>
      <c r="K30" s="32" t="s">
        <v>19</v>
      </c>
      <c r="L30" s="34" t="s">
        <v>435</v>
      </c>
      <c r="M30" s="119">
        <v>821.8</v>
      </c>
      <c r="N30" s="32"/>
    </row>
    <row r="31" spans="1:14" s="5" customFormat="1" ht="15" hidden="1" customHeight="1">
      <c r="A31" s="32">
        <v>2</v>
      </c>
      <c r="B31" s="41" t="str">
        <f>VLOOKUP(Ruimtestaat[[#This Row],[Code]],Locaties[[Code]:[Locatie]],2,FALSE)</f>
        <v>Gilde Vakcollege</v>
      </c>
      <c r="C31" s="41" t="str">
        <f>VLOOKUP(Ruimtestaat[[#This Row],[Code]],Locaties[#All],3,FALSE)</f>
        <v>Grote Haarsekade 123</v>
      </c>
      <c r="D31" s="41" t="str">
        <f>VLOOKUP(Ruimtestaat[[#This Row],[Code]],Locaties[#All],4,FALSE)</f>
        <v>Gorinchem</v>
      </c>
      <c r="E31" s="32"/>
      <c r="F31" s="32" t="s">
        <v>121</v>
      </c>
      <c r="G31" s="117" t="s">
        <v>412</v>
      </c>
      <c r="H31" s="34" t="s">
        <v>423</v>
      </c>
      <c r="I31" s="32">
        <v>6</v>
      </c>
      <c r="J31" s="118" t="str">
        <f>VLOOKUP(Ruimtestaat[[#This Row],[Ruimte code]],Ruimtegroepen[[#All],[Code]:[Ruimte omschrijving]],2,FALSE)</f>
        <v>Gangen/hallen</v>
      </c>
      <c r="K31" s="32" t="s">
        <v>92</v>
      </c>
      <c r="L31" s="34" t="s">
        <v>436</v>
      </c>
      <c r="M31" s="119">
        <v>130</v>
      </c>
      <c r="N31" s="32"/>
    </row>
    <row r="32" spans="1:14" s="5" customFormat="1" ht="15" hidden="1" customHeight="1">
      <c r="A32" s="32">
        <v>2</v>
      </c>
      <c r="B32" s="41" t="str">
        <f>VLOOKUP(Ruimtestaat[[#This Row],[Code]],Locaties[[Code]:[Locatie]],2,FALSE)</f>
        <v>Gilde Vakcollege</v>
      </c>
      <c r="C32" s="41" t="str">
        <f>VLOOKUP(Ruimtestaat[[#This Row],[Code]],Locaties[#All],3,FALSE)</f>
        <v>Grote Haarsekade 123</v>
      </c>
      <c r="D32" s="41" t="str">
        <f>VLOOKUP(Ruimtestaat[[#This Row],[Code]],Locaties[#All],4,FALSE)</f>
        <v>Gorinchem</v>
      </c>
      <c r="E32" s="32"/>
      <c r="F32" s="32" t="s">
        <v>121</v>
      </c>
      <c r="G32" s="117" t="s">
        <v>309</v>
      </c>
      <c r="H32" s="34" t="s">
        <v>424</v>
      </c>
      <c r="I32" s="32">
        <v>6</v>
      </c>
      <c r="J32" s="118" t="str">
        <f>VLOOKUP(Ruimtestaat[[#This Row],[Ruimte code]],Ruimtegroepen[[#All],[Code]:[Ruimte omschrijving]],2,FALSE)</f>
        <v>Gangen/hallen</v>
      </c>
      <c r="K32" s="32" t="s">
        <v>19</v>
      </c>
      <c r="L32" s="34" t="s">
        <v>435</v>
      </c>
      <c r="M32" s="119">
        <v>951.8</v>
      </c>
      <c r="N32" s="32"/>
    </row>
    <row r="33" spans="1:14" s="5" customFormat="1" ht="15" hidden="1" customHeight="1">
      <c r="A33" s="32">
        <v>2</v>
      </c>
      <c r="B33" s="41" t="str">
        <f>VLOOKUP(Ruimtestaat[[#This Row],[Code]],Locaties[[Code]:[Locatie]],2,FALSE)</f>
        <v>Gilde Vakcollege</v>
      </c>
      <c r="C33" s="41" t="str">
        <f>VLOOKUP(Ruimtestaat[[#This Row],[Code]],Locaties[#All],3,FALSE)</f>
        <v>Grote Haarsekade 123</v>
      </c>
      <c r="D33" s="41" t="str">
        <f>VLOOKUP(Ruimtestaat[[#This Row],[Code]],Locaties[#All],4,FALSE)</f>
        <v>Gorinchem</v>
      </c>
      <c r="E33" s="32"/>
      <c r="F33" s="32" t="s">
        <v>121</v>
      </c>
      <c r="G33" s="117" t="s">
        <v>413</v>
      </c>
      <c r="H33" s="34" t="s">
        <v>127</v>
      </c>
      <c r="I33" s="32">
        <v>6</v>
      </c>
      <c r="J33" s="118" t="str">
        <f>VLOOKUP(Ruimtestaat[[#This Row],[Ruimte code]],Ruimtegroepen[[#All],[Code]:[Ruimte omschrijving]],2,FALSE)</f>
        <v>Gangen/hallen</v>
      </c>
      <c r="K33" s="32" t="s">
        <v>19</v>
      </c>
      <c r="L33" s="34" t="s">
        <v>435</v>
      </c>
      <c r="M33" s="119">
        <v>29.8</v>
      </c>
      <c r="N33" s="32"/>
    </row>
    <row r="34" spans="1:14" s="5" customFormat="1" ht="15" hidden="1" customHeight="1">
      <c r="A34" s="32">
        <v>2</v>
      </c>
      <c r="B34" s="41" t="str">
        <f>VLOOKUP(Ruimtestaat[[#This Row],[Code]],Locaties[[Code]:[Locatie]],2,FALSE)</f>
        <v>Gilde Vakcollege</v>
      </c>
      <c r="C34" s="41" t="str">
        <f>VLOOKUP(Ruimtestaat[[#This Row],[Code]],Locaties[#All],3,FALSE)</f>
        <v>Grote Haarsekade 123</v>
      </c>
      <c r="D34" s="41" t="str">
        <f>VLOOKUP(Ruimtestaat[[#This Row],[Code]],Locaties[#All],4,FALSE)</f>
        <v>Gorinchem</v>
      </c>
      <c r="E34" s="32"/>
      <c r="F34" s="32" t="s">
        <v>121</v>
      </c>
      <c r="G34" s="117" t="s">
        <v>414</v>
      </c>
      <c r="H34" s="34" t="s">
        <v>425</v>
      </c>
      <c r="I34" s="32">
        <v>6</v>
      </c>
      <c r="J34" s="118" t="str">
        <f>VLOOKUP(Ruimtestaat[[#This Row],[Ruimte code]],Ruimtegroepen[[#All],[Code]:[Ruimte omschrijving]],2,FALSE)</f>
        <v>Gangen/hallen</v>
      </c>
      <c r="K34" s="32" t="s">
        <v>19</v>
      </c>
      <c r="L34" s="34" t="s">
        <v>435</v>
      </c>
      <c r="M34" s="119">
        <v>951.8</v>
      </c>
      <c r="N34" s="32"/>
    </row>
    <row r="35" spans="1:14" s="5" customFormat="1" ht="15" hidden="1" customHeight="1">
      <c r="A35" s="32">
        <v>2</v>
      </c>
      <c r="B35" s="41" t="str">
        <f>VLOOKUP(Ruimtestaat[[#This Row],[Code]],Locaties[[Code]:[Locatie]],2,FALSE)</f>
        <v>Gilde Vakcollege</v>
      </c>
      <c r="C35" s="41" t="str">
        <f>VLOOKUP(Ruimtestaat[[#This Row],[Code]],Locaties[#All],3,FALSE)</f>
        <v>Grote Haarsekade 123</v>
      </c>
      <c r="D35" s="41" t="str">
        <f>VLOOKUP(Ruimtestaat[[#This Row],[Code]],Locaties[#All],4,FALSE)</f>
        <v>Gorinchem</v>
      </c>
      <c r="E35" s="32"/>
      <c r="F35" s="32" t="s">
        <v>121</v>
      </c>
      <c r="G35" s="117" t="s">
        <v>426</v>
      </c>
      <c r="H35" s="34" t="s">
        <v>501</v>
      </c>
      <c r="I35" s="32">
        <v>16</v>
      </c>
      <c r="J35" s="118" t="str">
        <f>VLOOKUP(Ruimtestaat[[#This Row],[Ruimte code]],Ruimtegroepen[[#All],[Code]:[Ruimte omschrijving]],2,FALSE)</f>
        <v>Leslokalen</v>
      </c>
      <c r="K35" s="32" t="s">
        <v>19</v>
      </c>
      <c r="L35" s="34" t="s">
        <v>435</v>
      </c>
      <c r="M35" s="119">
        <v>55</v>
      </c>
      <c r="N35" s="32"/>
    </row>
    <row r="36" spans="1:14" s="5" customFormat="1" ht="15" hidden="1" customHeight="1">
      <c r="A36" s="32">
        <v>2</v>
      </c>
      <c r="B36" s="41" t="str">
        <f>VLOOKUP(Ruimtestaat[[#This Row],[Code]],Locaties[[Code]:[Locatie]],2,FALSE)</f>
        <v>Gilde Vakcollege</v>
      </c>
      <c r="C36" s="41" t="str">
        <f>VLOOKUP(Ruimtestaat[[#This Row],[Code]],Locaties[#All],3,FALSE)</f>
        <v>Grote Haarsekade 123</v>
      </c>
      <c r="D36" s="41" t="str">
        <f>VLOOKUP(Ruimtestaat[[#This Row],[Code]],Locaties[#All],4,FALSE)</f>
        <v>Gorinchem</v>
      </c>
      <c r="E36" s="32"/>
      <c r="F36" s="32" t="s">
        <v>121</v>
      </c>
      <c r="G36" s="117" t="s">
        <v>427</v>
      </c>
      <c r="H36" s="34" t="s">
        <v>501</v>
      </c>
      <c r="I36" s="32">
        <v>16</v>
      </c>
      <c r="J36" s="118" t="str">
        <f>VLOOKUP(Ruimtestaat[[#This Row],[Ruimte code]],Ruimtegroepen[[#All],[Code]:[Ruimte omschrijving]],2,FALSE)</f>
        <v>Leslokalen</v>
      </c>
      <c r="K36" s="32" t="s">
        <v>19</v>
      </c>
      <c r="L36" s="34" t="s">
        <v>435</v>
      </c>
      <c r="M36" s="119">
        <v>61.6</v>
      </c>
      <c r="N36" s="32"/>
    </row>
    <row r="37" spans="1:14" s="5" customFormat="1" ht="15" hidden="1" customHeight="1">
      <c r="A37" s="32">
        <v>2</v>
      </c>
      <c r="B37" s="41" t="str">
        <f>VLOOKUP(Ruimtestaat[[#This Row],[Code]],Locaties[[Code]:[Locatie]],2,FALSE)</f>
        <v>Gilde Vakcollege</v>
      </c>
      <c r="C37" s="41" t="str">
        <f>VLOOKUP(Ruimtestaat[[#This Row],[Code]],Locaties[#All],3,FALSE)</f>
        <v>Grote Haarsekade 123</v>
      </c>
      <c r="D37" s="41" t="str">
        <f>VLOOKUP(Ruimtestaat[[#This Row],[Code]],Locaties[#All],4,FALSE)</f>
        <v>Gorinchem</v>
      </c>
      <c r="E37" s="32"/>
      <c r="F37" s="32" t="s">
        <v>121</v>
      </c>
      <c r="G37" s="117" t="s">
        <v>428</v>
      </c>
      <c r="H37" s="34" t="s">
        <v>502</v>
      </c>
      <c r="I37" s="32">
        <v>14</v>
      </c>
      <c r="J37" s="118" t="str">
        <f>VLOOKUP(Ruimtestaat[[#This Row],[Ruimte code]],Ruimtegroepen[[#All],[Code]:[Ruimte omschrijving]],2,FALSE)</f>
        <v>Praktijklokalen</v>
      </c>
      <c r="K37" s="32" t="s">
        <v>19</v>
      </c>
      <c r="L37" s="34" t="s">
        <v>435</v>
      </c>
      <c r="M37" s="119">
        <v>173.3</v>
      </c>
      <c r="N37" s="32"/>
    </row>
    <row r="38" spans="1:14" s="5" customFormat="1" ht="15" hidden="1" customHeight="1">
      <c r="A38" s="32">
        <v>2</v>
      </c>
      <c r="B38" s="41" t="str">
        <f>VLOOKUP(Ruimtestaat[[#This Row],[Code]],Locaties[[Code]:[Locatie]],2,FALSE)</f>
        <v>Gilde Vakcollege</v>
      </c>
      <c r="C38" s="41" t="str">
        <f>VLOOKUP(Ruimtestaat[[#This Row],[Code]],Locaties[#All],3,FALSE)</f>
        <v>Grote Haarsekade 123</v>
      </c>
      <c r="D38" s="41" t="str">
        <f>VLOOKUP(Ruimtestaat[[#This Row],[Code]],Locaties[#All],4,FALSE)</f>
        <v>Gorinchem</v>
      </c>
      <c r="E38" s="32"/>
      <c r="F38" s="32" t="s">
        <v>121</v>
      </c>
      <c r="G38" s="117"/>
      <c r="H38" s="34" t="s">
        <v>503</v>
      </c>
      <c r="I38" s="32">
        <v>14</v>
      </c>
      <c r="J38" s="118" t="str">
        <f>VLOOKUP(Ruimtestaat[[#This Row],[Ruimte code]],Ruimtegroepen[[#All],[Code]:[Ruimte omschrijving]],2,FALSE)</f>
        <v>Praktijklokalen</v>
      </c>
      <c r="K38" s="32" t="s">
        <v>19</v>
      </c>
      <c r="L38" s="34" t="s">
        <v>435</v>
      </c>
      <c r="M38" s="119">
        <v>10.3</v>
      </c>
      <c r="N38" s="32"/>
    </row>
    <row r="39" spans="1:14" s="5" customFormat="1" ht="15" hidden="1" customHeight="1">
      <c r="A39" s="32">
        <v>2</v>
      </c>
      <c r="B39" s="41" t="str">
        <f>VLOOKUP(Ruimtestaat[[#This Row],[Code]],Locaties[[Code]:[Locatie]],2,FALSE)</f>
        <v>Gilde Vakcollege</v>
      </c>
      <c r="C39" s="41" t="str">
        <f>VLOOKUP(Ruimtestaat[[#This Row],[Code]],Locaties[#All],3,FALSE)</f>
        <v>Grote Haarsekade 123</v>
      </c>
      <c r="D39" s="41" t="str">
        <f>VLOOKUP(Ruimtestaat[[#This Row],[Code]],Locaties[#All],4,FALSE)</f>
        <v>Gorinchem</v>
      </c>
      <c r="E39" s="32"/>
      <c r="F39" s="32" t="s">
        <v>121</v>
      </c>
      <c r="G39" s="117"/>
      <c r="H39" s="34" t="s">
        <v>504</v>
      </c>
      <c r="I39" s="32">
        <v>14</v>
      </c>
      <c r="J39" s="118" t="str">
        <f>VLOOKUP(Ruimtestaat[[#This Row],[Ruimte code]],Ruimtegroepen[[#All],[Code]:[Ruimte omschrijving]],2,FALSE)</f>
        <v>Praktijklokalen</v>
      </c>
      <c r="K39" s="32" t="s">
        <v>19</v>
      </c>
      <c r="L39" s="34" t="s">
        <v>435</v>
      </c>
      <c r="M39" s="119">
        <v>15</v>
      </c>
      <c r="N39" s="32"/>
    </row>
    <row r="40" spans="1:14" s="5" customFormat="1" ht="15" hidden="1" customHeight="1">
      <c r="A40" s="32">
        <v>2</v>
      </c>
      <c r="B40" s="41" t="str">
        <f>VLOOKUP(Ruimtestaat[[#This Row],[Code]],Locaties[[Code]:[Locatie]],2,FALSE)</f>
        <v>Gilde Vakcollege</v>
      </c>
      <c r="C40" s="41" t="str">
        <f>VLOOKUP(Ruimtestaat[[#This Row],[Code]],Locaties[#All],3,FALSE)</f>
        <v>Grote Haarsekade 123</v>
      </c>
      <c r="D40" s="41" t="str">
        <f>VLOOKUP(Ruimtestaat[[#This Row],[Code]],Locaties[#All],4,FALSE)</f>
        <v>Gorinchem</v>
      </c>
      <c r="E40" s="32"/>
      <c r="F40" s="32" t="s">
        <v>121</v>
      </c>
      <c r="G40" s="117"/>
      <c r="H40" s="34" t="s">
        <v>505</v>
      </c>
      <c r="I40" s="32">
        <v>14</v>
      </c>
      <c r="J40" s="118" t="str">
        <f>VLOOKUP(Ruimtestaat[[#This Row],[Ruimte code]],Ruimtegroepen[[#All],[Code]:[Ruimte omschrijving]],2,FALSE)</f>
        <v>Praktijklokalen</v>
      </c>
      <c r="K40" s="32" t="s">
        <v>19</v>
      </c>
      <c r="L40" s="34" t="s">
        <v>435</v>
      </c>
      <c r="M40" s="119">
        <v>48.6</v>
      </c>
      <c r="N40" s="32"/>
    </row>
    <row r="41" spans="1:14" s="5" customFormat="1" ht="15" hidden="1" customHeight="1">
      <c r="A41" s="32">
        <v>2</v>
      </c>
      <c r="B41" s="41" t="str">
        <f>VLOOKUP(Ruimtestaat[[#This Row],[Code]],Locaties[[Code]:[Locatie]],2,FALSE)</f>
        <v>Gilde Vakcollege</v>
      </c>
      <c r="C41" s="41" t="str">
        <f>VLOOKUP(Ruimtestaat[[#This Row],[Code]],Locaties[#All],3,FALSE)</f>
        <v>Grote Haarsekade 123</v>
      </c>
      <c r="D41" s="41" t="str">
        <f>VLOOKUP(Ruimtestaat[[#This Row],[Code]],Locaties[#All],4,FALSE)</f>
        <v>Gorinchem</v>
      </c>
      <c r="E41" s="32"/>
      <c r="F41" s="32" t="s">
        <v>121</v>
      </c>
      <c r="G41" s="117" t="s">
        <v>429</v>
      </c>
      <c r="H41" s="34" t="s">
        <v>506</v>
      </c>
      <c r="I41" s="32">
        <v>14</v>
      </c>
      <c r="J41" s="118" t="str">
        <f>VLOOKUP(Ruimtestaat[[#This Row],[Ruimte code]],Ruimtegroepen[[#All],[Code]:[Ruimte omschrijving]],2,FALSE)</f>
        <v>Praktijklokalen</v>
      </c>
      <c r="K41" s="32" t="s">
        <v>19</v>
      </c>
      <c r="L41" s="34" t="s">
        <v>435</v>
      </c>
      <c r="M41" s="119">
        <v>122.3</v>
      </c>
      <c r="N41" s="32"/>
    </row>
    <row r="42" spans="1:14" s="5" customFormat="1" ht="15" hidden="1" customHeight="1">
      <c r="A42" s="32">
        <v>2</v>
      </c>
      <c r="B42" s="41" t="str">
        <f>VLOOKUP(Ruimtestaat[[#This Row],[Code]],Locaties[[Code]:[Locatie]],2,FALSE)</f>
        <v>Gilde Vakcollege</v>
      </c>
      <c r="C42" s="41" t="str">
        <f>VLOOKUP(Ruimtestaat[[#This Row],[Code]],Locaties[#All],3,FALSE)</f>
        <v>Grote Haarsekade 123</v>
      </c>
      <c r="D42" s="41" t="str">
        <f>VLOOKUP(Ruimtestaat[[#This Row],[Code]],Locaties[#All],4,FALSE)</f>
        <v>Gorinchem</v>
      </c>
      <c r="E42" s="32"/>
      <c r="F42" s="32" t="s">
        <v>121</v>
      </c>
      <c r="G42" s="117"/>
      <c r="H42" s="34" t="s">
        <v>507</v>
      </c>
      <c r="I42" s="32">
        <v>14</v>
      </c>
      <c r="J42" s="118" t="str">
        <f>VLOOKUP(Ruimtestaat[[#This Row],[Ruimte code]],Ruimtegroepen[[#All],[Code]:[Ruimte omschrijving]],2,FALSE)</f>
        <v>Praktijklokalen</v>
      </c>
      <c r="K42" s="32" t="s">
        <v>19</v>
      </c>
      <c r="L42" s="34" t="s">
        <v>435</v>
      </c>
      <c r="M42" s="119">
        <v>13.7</v>
      </c>
      <c r="N42" s="32"/>
    </row>
    <row r="43" spans="1:14" s="5" customFormat="1" ht="15" hidden="1" customHeight="1">
      <c r="A43" s="32">
        <v>2</v>
      </c>
      <c r="B43" s="41" t="str">
        <f>VLOOKUP(Ruimtestaat[[#This Row],[Code]],Locaties[[Code]:[Locatie]],2,FALSE)</f>
        <v>Gilde Vakcollege</v>
      </c>
      <c r="C43" s="41" t="str">
        <f>VLOOKUP(Ruimtestaat[[#This Row],[Code]],Locaties[#All],3,FALSE)</f>
        <v>Grote Haarsekade 123</v>
      </c>
      <c r="D43" s="41" t="str">
        <f>VLOOKUP(Ruimtestaat[[#This Row],[Code]],Locaties[#All],4,FALSE)</f>
        <v>Gorinchem</v>
      </c>
      <c r="E43" s="32"/>
      <c r="F43" s="32" t="s">
        <v>121</v>
      </c>
      <c r="G43" s="117" t="s">
        <v>430</v>
      </c>
      <c r="H43" s="34" t="s">
        <v>502</v>
      </c>
      <c r="I43" s="32">
        <v>14</v>
      </c>
      <c r="J43" s="118" t="str">
        <f>VLOOKUP(Ruimtestaat[[#This Row],[Ruimte code]],Ruimtegroepen[[#All],[Code]:[Ruimte omschrijving]],2,FALSE)</f>
        <v>Praktijklokalen</v>
      </c>
      <c r="K43" s="32" t="s">
        <v>19</v>
      </c>
      <c r="L43" s="34" t="s">
        <v>435</v>
      </c>
      <c r="M43" s="119">
        <v>141.1</v>
      </c>
      <c r="N43" s="32"/>
    </row>
    <row r="44" spans="1:14" s="5" customFormat="1" ht="15" hidden="1" customHeight="1">
      <c r="A44" s="32">
        <v>2</v>
      </c>
      <c r="B44" s="41" t="str">
        <f>VLOOKUP(Ruimtestaat[[#This Row],[Code]],Locaties[[Code]:[Locatie]],2,FALSE)</f>
        <v>Gilde Vakcollege</v>
      </c>
      <c r="C44" s="41" t="str">
        <f>VLOOKUP(Ruimtestaat[[#This Row],[Code]],Locaties[#All],3,FALSE)</f>
        <v>Grote Haarsekade 123</v>
      </c>
      <c r="D44" s="41" t="str">
        <f>VLOOKUP(Ruimtestaat[[#This Row],[Code]],Locaties[#All],4,FALSE)</f>
        <v>Gorinchem</v>
      </c>
      <c r="E44" s="32"/>
      <c r="F44" s="32" t="s">
        <v>121</v>
      </c>
      <c r="G44" s="117"/>
      <c r="H44" s="34" t="s">
        <v>503</v>
      </c>
      <c r="I44" s="32">
        <v>14</v>
      </c>
      <c r="J44" s="118" t="str">
        <f>VLOOKUP(Ruimtestaat[[#This Row],[Ruimte code]],Ruimtegroepen[[#All],[Code]:[Ruimte omschrijving]],2,FALSE)</f>
        <v>Praktijklokalen</v>
      </c>
      <c r="K44" s="32" t="s">
        <v>19</v>
      </c>
      <c r="L44" s="34" t="s">
        <v>435</v>
      </c>
      <c r="M44" s="119">
        <v>10.3</v>
      </c>
      <c r="N44" s="32"/>
    </row>
    <row r="45" spans="1:14" s="5" customFormat="1" ht="15" hidden="1" customHeight="1">
      <c r="A45" s="32">
        <v>2</v>
      </c>
      <c r="B45" s="41" t="str">
        <f>VLOOKUP(Ruimtestaat[[#This Row],[Code]],Locaties[[Code]:[Locatie]],2,FALSE)</f>
        <v>Gilde Vakcollege</v>
      </c>
      <c r="C45" s="41" t="str">
        <f>VLOOKUP(Ruimtestaat[[#This Row],[Code]],Locaties[#All],3,FALSE)</f>
        <v>Grote Haarsekade 123</v>
      </c>
      <c r="D45" s="41" t="str">
        <f>VLOOKUP(Ruimtestaat[[#This Row],[Code]],Locaties[#All],4,FALSE)</f>
        <v>Gorinchem</v>
      </c>
      <c r="E45" s="32"/>
      <c r="F45" s="32" t="s">
        <v>121</v>
      </c>
      <c r="G45" s="117"/>
      <c r="H45" s="34" t="s">
        <v>504</v>
      </c>
      <c r="I45" s="32">
        <v>14</v>
      </c>
      <c r="J45" s="118" t="str">
        <f>VLOOKUP(Ruimtestaat[[#This Row],[Ruimte code]],Ruimtegroepen[[#All],[Code]:[Ruimte omschrijving]],2,FALSE)</f>
        <v>Praktijklokalen</v>
      </c>
      <c r="K45" s="32" t="s">
        <v>19</v>
      </c>
      <c r="L45" s="34" t="s">
        <v>435</v>
      </c>
      <c r="M45" s="119">
        <v>15</v>
      </c>
      <c r="N45" s="32"/>
    </row>
    <row r="46" spans="1:14" s="5" customFormat="1" ht="15" hidden="1" customHeight="1">
      <c r="A46" s="32">
        <v>2</v>
      </c>
      <c r="B46" s="41" t="str">
        <f>VLOOKUP(Ruimtestaat[[#This Row],[Code]],Locaties[[Code]:[Locatie]],2,FALSE)</f>
        <v>Gilde Vakcollege</v>
      </c>
      <c r="C46" s="41" t="str">
        <f>VLOOKUP(Ruimtestaat[[#This Row],[Code]],Locaties[#All],3,FALSE)</f>
        <v>Grote Haarsekade 123</v>
      </c>
      <c r="D46" s="41" t="str">
        <f>VLOOKUP(Ruimtestaat[[#This Row],[Code]],Locaties[#All],4,FALSE)</f>
        <v>Gorinchem</v>
      </c>
      <c r="E46" s="32"/>
      <c r="F46" s="32" t="s">
        <v>121</v>
      </c>
      <c r="G46" s="117" t="s">
        <v>431</v>
      </c>
      <c r="H46" s="34" t="s">
        <v>508</v>
      </c>
      <c r="I46" s="32">
        <v>1</v>
      </c>
      <c r="J46" s="118" t="str">
        <f>VLOOKUP(Ruimtestaat[[#This Row],[Ruimte code]],Ruimtegroepen[[#All],[Code]:[Ruimte omschrijving]],2,FALSE)</f>
        <v>Magazijnen/bergingen</v>
      </c>
      <c r="K46" s="32" t="s">
        <v>19</v>
      </c>
      <c r="L46" s="34" t="s">
        <v>435</v>
      </c>
      <c r="M46" s="119">
        <v>16.399999999999999</v>
      </c>
      <c r="N46" s="32"/>
    </row>
    <row r="47" spans="1:14" s="5" customFormat="1" ht="15" hidden="1" customHeight="1">
      <c r="A47" s="32">
        <v>2</v>
      </c>
      <c r="B47" s="41" t="str">
        <f>VLOOKUP(Ruimtestaat[[#This Row],[Code]],Locaties[[Code]:[Locatie]],2,FALSE)</f>
        <v>Gilde Vakcollege</v>
      </c>
      <c r="C47" s="41" t="str">
        <f>VLOOKUP(Ruimtestaat[[#This Row],[Code]],Locaties[#All],3,FALSE)</f>
        <v>Grote Haarsekade 123</v>
      </c>
      <c r="D47" s="41" t="str">
        <f>VLOOKUP(Ruimtestaat[[#This Row],[Code]],Locaties[#All],4,FALSE)</f>
        <v>Gorinchem</v>
      </c>
      <c r="E47" s="32"/>
      <c r="F47" s="32" t="s">
        <v>121</v>
      </c>
      <c r="G47" s="117" t="s">
        <v>432</v>
      </c>
      <c r="H47" s="34" t="s">
        <v>306</v>
      </c>
      <c r="I47" s="32">
        <v>1</v>
      </c>
      <c r="J47" s="118" t="str">
        <f>VLOOKUP(Ruimtestaat[[#This Row],[Ruimte code]],Ruimtegroepen[[#All],[Code]:[Ruimte omschrijving]],2,FALSE)</f>
        <v>Magazijnen/bergingen</v>
      </c>
      <c r="K47" s="32" t="s">
        <v>19</v>
      </c>
      <c r="L47" s="34" t="s">
        <v>435</v>
      </c>
      <c r="M47" s="119">
        <v>2.2000000000000002</v>
      </c>
      <c r="N47" s="32"/>
    </row>
    <row r="48" spans="1:14" s="5" customFormat="1" ht="15" hidden="1" customHeight="1">
      <c r="A48" s="32">
        <v>2</v>
      </c>
      <c r="B48" s="41" t="str">
        <f>VLOOKUP(Ruimtestaat[[#This Row],[Code]],Locaties[[Code]:[Locatie]],2,FALSE)</f>
        <v>Gilde Vakcollege</v>
      </c>
      <c r="C48" s="41" t="str">
        <f>VLOOKUP(Ruimtestaat[[#This Row],[Code]],Locaties[#All],3,FALSE)</f>
        <v>Grote Haarsekade 123</v>
      </c>
      <c r="D48" s="41" t="str">
        <f>VLOOKUP(Ruimtestaat[[#This Row],[Code]],Locaties[#All],4,FALSE)</f>
        <v>Gorinchem</v>
      </c>
      <c r="E48" s="32"/>
      <c r="F48" s="32" t="s">
        <v>121</v>
      </c>
      <c r="G48" s="117" t="s">
        <v>433</v>
      </c>
      <c r="H48" s="34" t="s">
        <v>509</v>
      </c>
      <c r="I48" s="32">
        <v>2</v>
      </c>
      <c r="J48" s="118" t="str">
        <f>VLOOKUP(Ruimtestaat[[#This Row],[Ruimte code]],Ruimtegroepen[[#All],[Code]:[Ruimte omschrijving]],2,FALSE)</f>
        <v>Kantoren</v>
      </c>
      <c r="K48" s="32" t="s">
        <v>19</v>
      </c>
      <c r="L48" s="34" t="s">
        <v>435</v>
      </c>
      <c r="M48" s="119">
        <v>10.199999999999999</v>
      </c>
      <c r="N48" s="32"/>
    </row>
    <row r="49" spans="1:14" s="5" customFormat="1" ht="15" hidden="1" customHeight="1">
      <c r="A49" s="32">
        <v>2</v>
      </c>
      <c r="B49" s="41" t="str">
        <f>VLOOKUP(Ruimtestaat[[#This Row],[Code]],Locaties[[Code]:[Locatie]],2,FALSE)</f>
        <v>Gilde Vakcollege</v>
      </c>
      <c r="C49" s="41" t="str">
        <f>VLOOKUP(Ruimtestaat[[#This Row],[Code]],Locaties[#All],3,FALSE)</f>
        <v>Grote Haarsekade 123</v>
      </c>
      <c r="D49" s="41" t="str">
        <f>VLOOKUP(Ruimtestaat[[#This Row],[Code]],Locaties[#All],4,FALSE)</f>
        <v>Gorinchem</v>
      </c>
      <c r="E49" s="32"/>
      <c r="F49" s="32" t="s">
        <v>121</v>
      </c>
      <c r="G49" s="117" t="s">
        <v>434</v>
      </c>
      <c r="H49" s="34" t="s">
        <v>502</v>
      </c>
      <c r="I49" s="32">
        <v>16</v>
      </c>
      <c r="J49" s="118" t="str">
        <f>VLOOKUP(Ruimtestaat[[#This Row],[Ruimte code]],Ruimtegroepen[[#All],[Code]:[Ruimte omschrijving]],2,FALSE)</f>
        <v>Leslokalen</v>
      </c>
      <c r="K49" s="32" t="s">
        <v>19</v>
      </c>
      <c r="L49" s="34" t="s">
        <v>435</v>
      </c>
      <c r="M49" s="119">
        <v>154.80000000000001</v>
      </c>
      <c r="N49" s="32"/>
    </row>
    <row r="50" spans="1:14" s="5" customFormat="1" ht="15" hidden="1" customHeight="1">
      <c r="A50" s="32">
        <v>2</v>
      </c>
      <c r="B50" s="41" t="str">
        <f>VLOOKUP(Ruimtestaat[[#This Row],[Code]],Locaties[[Code]:[Locatie]],2,FALSE)</f>
        <v>Gilde Vakcollege</v>
      </c>
      <c r="C50" s="41" t="str">
        <f>VLOOKUP(Ruimtestaat[[#This Row],[Code]],Locaties[#All],3,FALSE)</f>
        <v>Grote Haarsekade 123</v>
      </c>
      <c r="D50" s="41" t="str">
        <f>VLOOKUP(Ruimtestaat[[#This Row],[Code]],Locaties[#All],4,FALSE)</f>
        <v>Gorinchem</v>
      </c>
      <c r="E50" s="32"/>
      <c r="F50" s="32" t="s">
        <v>121</v>
      </c>
      <c r="G50" s="117" t="s">
        <v>437</v>
      </c>
      <c r="H50" s="34" t="s">
        <v>510</v>
      </c>
      <c r="I50" s="32">
        <v>1</v>
      </c>
      <c r="J50" s="118" t="str">
        <f>VLOOKUP(Ruimtestaat[[#This Row],[Ruimte code]],Ruimtegroepen[[#All],[Code]:[Ruimte omschrijving]],2,FALSE)</f>
        <v>Magazijnen/bergingen</v>
      </c>
      <c r="K50" s="32" t="s">
        <v>19</v>
      </c>
      <c r="L50" s="34" t="s">
        <v>435</v>
      </c>
      <c r="M50" s="119">
        <v>6.5</v>
      </c>
      <c r="N50" s="32"/>
    </row>
    <row r="51" spans="1:14" s="5" customFormat="1" ht="15" hidden="1" customHeight="1">
      <c r="A51" s="32">
        <v>2</v>
      </c>
      <c r="B51" s="41" t="str">
        <f>VLOOKUP(Ruimtestaat[[#This Row],[Code]],Locaties[[Code]:[Locatie]],2,FALSE)</f>
        <v>Gilde Vakcollege</v>
      </c>
      <c r="C51" s="41" t="str">
        <f>VLOOKUP(Ruimtestaat[[#This Row],[Code]],Locaties[#All],3,FALSE)</f>
        <v>Grote Haarsekade 123</v>
      </c>
      <c r="D51" s="41" t="str">
        <f>VLOOKUP(Ruimtestaat[[#This Row],[Code]],Locaties[#All],4,FALSE)</f>
        <v>Gorinchem</v>
      </c>
      <c r="E51" s="32"/>
      <c r="F51" s="32" t="s">
        <v>121</v>
      </c>
      <c r="G51" s="117" t="s">
        <v>438</v>
      </c>
      <c r="H51" s="34" t="s">
        <v>511</v>
      </c>
      <c r="I51" s="32">
        <v>14</v>
      </c>
      <c r="J51" s="118" t="str">
        <f>VLOOKUP(Ruimtestaat[[#This Row],[Ruimte code]],Ruimtegroepen[[#All],[Code]:[Ruimte omschrijving]],2,FALSE)</f>
        <v>Praktijklokalen</v>
      </c>
      <c r="K51" s="32" t="s">
        <v>19</v>
      </c>
      <c r="L51" s="34" t="s">
        <v>435</v>
      </c>
      <c r="M51" s="119">
        <v>191.9</v>
      </c>
      <c r="N51" s="32"/>
    </row>
    <row r="52" spans="1:14" s="5" customFormat="1" ht="15" hidden="1" customHeight="1">
      <c r="A52" s="32">
        <v>2</v>
      </c>
      <c r="B52" s="41" t="str">
        <f>VLOOKUP(Ruimtestaat[[#This Row],[Code]],Locaties[[Code]:[Locatie]],2,FALSE)</f>
        <v>Gilde Vakcollege</v>
      </c>
      <c r="C52" s="41" t="str">
        <f>VLOOKUP(Ruimtestaat[[#This Row],[Code]],Locaties[#All],3,FALSE)</f>
        <v>Grote Haarsekade 123</v>
      </c>
      <c r="D52" s="41" t="str">
        <f>VLOOKUP(Ruimtestaat[[#This Row],[Code]],Locaties[#All],4,FALSE)</f>
        <v>Gorinchem</v>
      </c>
      <c r="E52" s="32"/>
      <c r="F52" s="32" t="s">
        <v>121</v>
      </c>
      <c r="G52" s="117" t="s">
        <v>439</v>
      </c>
      <c r="H52" s="34" t="s">
        <v>320</v>
      </c>
      <c r="I52" s="32">
        <v>14</v>
      </c>
      <c r="J52" s="118" t="str">
        <f>VLOOKUP(Ruimtestaat[[#This Row],[Ruimte code]],Ruimtegroepen[[#All],[Code]:[Ruimte omschrijving]],2,FALSE)</f>
        <v>Praktijklokalen</v>
      </c>
      <c r="K52" s="32" t="s">
        <v>19</v>
      </c>
      <c r="L52" s="34" t="s">
        <v>435</v>
      </c>
      <c r="M52" s="119">
        <v>177.7</v>
      </c>
      <c r="N52" s="32"/>
    </row>
    <row r="53" spans="1:14" s="5" customFormat="1" ht="15" hidden="1" customHeight="1">
      <c r="A53" s="32">
        <v>2</v>
      </c>
      <c r="B53" s="41" t="str">
        <f>VLOOKUP(Ruimtestaat[[#This Row],[Code]],Locaties[[Code]:[Locatie]],2,FALSE)</f>
        <v>Gilde Vakcollege</v>
      </c>
      <c r="C53" s="41" t="str">
        <f>VLOOKUP(Ruimtestaat[[#This Row],[Code]],Locaties[#All],3,FALSE)</f>
        <v>Grote Haarsekade 123</v>
      </c>
      <c r="D53" s="41" t="str">
        <f>VLOOKUP(Ruimtestaat[[#This Row],[Code]],Locaties[#All],4,FALSE)</f>
        <v>Gorinchem</v>
      </c>
      <c r="E53" s="32"/>
      <c r="F53" s="32" t="s">
        <v>121</v>
      </c>
      <c r="G53" s="117" t="s">
        <v>440</v>
      </c>
      <c r="H53" s="34" t="s">
        <v>512</v>
      </c>
      <c r="I53" s="32">
        <v>2</v>
      </c>
      <c r="J53" s="118" t="str">
        <f>VLOOKUP(Ruimtestaat[[#This Row],[Ruimte code]],Ruimtegroepen[[#All],[Code]:[Ruimte omschrijving]],2,FALSE)</f>
        <v>Kantoren</v>
      </c>
      <c r="K53" s="32" t="s">
        <v>19</v>
      </c>
      <c r="L53" s="34" t="s">
        <v>435</v>
      </c>
      <c r="M53" s="119">
        <v>10.5</v>
      </c>
      <c r="N53" s="32"/>
    </row>
    <row r="54" spans="1:14" s="5" customFormat="1" ht="15" hidden="1" customHeight="1">
      <c r="A54" s="32">
        <v>2</v>
      </c>
      <c r="B54" s="41" t="str">
        <f>VLOOKUP(Ruimtestaat[[#This Row],[Code]],Locaties[[Code]:[Locatie]],2,FALSE)</f>
        <v>Gilde Vakcollege</v>
      </c>
      <c r="C54" s="41" t="str">
        <f>VLOOKUP(Ruimtestaat[[#This Row],[Code]],Locaties[#All],3,FALSE)</f>
        <v>Grote Haarsekade 123</v>
      </c>
      <c r="D54" s="41" t="str">
        <f>VLOOKUP(Ruimtestaat[[#This Row],[Code]],Locaties[#All],4,FALSE)</f>
        <v>Gorinchem</v>
      </c>
      <c r="E54" s="32"/>
      <c r="F54" s="32" t="s">
        <v>121</v>
      </c>
      <c r="G54" s="117" t="s">
        <v>441</v>
      </c>
      <c r="H54" s="34" t="s">
        <v>246</v>
      </c>
      <c r="I54" s="32">
        <v>16</v>
      </c>
      <c r="J54" s="118" t="str">
        <f>VLOOKUP(Ruimtestaat[[#This Row],[Ruimte code]],Ruimtegroepen[[#All],[Code]:[Ruimte omschrijving]],2,FALSE)</f>
        <v>Leslokalen</v>
      </c>
      <c r="K54" s="32" t="s">
        <v>19</v>
      </c>
      <c r="L54" s="34" t="s">
        <v>435</v>
      </c>
      <c r="M54" s="119">
        <v>44.9</v>
      </c>
      <c r="N54" s="32"/>
    </row>
    <row r="55" spans="1:14" s="5" customFormat="1" ht="15" hidden="1" customHeight="1">
      <c r="A55" s="32">
        <v>2</v>
      </c>
      <c r="B55" s="41" t="str">
        <f>VLOOKUP(Ruimtestaat[[#This Row],[Code]],Locaties[[Code]:[Locatie]],2,FALSE)</f>
        <v>Gilde Vakcollege</v>
      </c>
      <c r="C55" s="41" t="str">
        <f>VLOOKUP(Ruimtestaat[[#This Row],[Code]],Locaties[#All],3,FALSE)</f>
        <v>Grote Haarsekade 123</v>
      </c>
      <c r="D55" s="41" t="str">
        <f>VLOOKUP(Ruimtestaat[[#This Row],[Code]],Locaties[#All],4,FALSE)</f>
        <v>Gorinchem</v>
      </c>
      <c r="E55" s="32"/>
      <c r="F55" s="32" t="s">
        <v>121</v>
      </c>
      <c r="G55" s="117" t="s">
        <v>442</v>
      </c>
      <c r="H55" s="34" t="s">
        <v>320</v>
      </c>
      <c r="I55" s="32">
        <v>14</v>
      </c>
      <c r="J55" s="118" t="str">
        <f>VLOOKUP(Ruimtestaat[[#This Row],[Ruimte code]],Ruimtegroepen[[#All],[Code]:[Ruimte omschrijving]],2,FALSE)</f>
        <v>Praktijklokalen</v>
      </c>
      <c r="K55" s="32" t="s">
        <v>19</v>
      </c>
      <c r="L55" s="34" t="s">
        <v>435</v>
      </c>
      <c r="M55" s="119">
        <v>177.7</v>
      </c>
      <c r="N55" s="32"/>
    </row>
    <row r="56" spans="1:14" s="5" customFormat="1" ht="15" hidden="1" customHeight="1">
      <c r="A56" s="32">
        <v>2</v>
      </c>
      <c r="B56" s="41" t="str">
        <f>VLOOKUP(Ruimtestaat[[#This Row],[Code]],Locaties[[Code]:[Locatie]],2,FALSE)</f>
        <v>Gilde Vakcollege</v>
      </c>
      <c r="C56" s="41" t="str">
        <f>VLOOKUP(Ruimtestaat[[#This Row],[Code]],Locaties[#All],3,FALSE)</f>
        <v>Grote Haarsekade 123</v>
      </c>
      <c r="D56" s="41" t="str">
        <f>VLOOKUP(Ruimtestaat[[#This Row],[Code]],Locaties[#All],4,FALSE)</f>
        <v>Gorinchem</v>
      </c>
      <c r="E56" s="32"/>
      <c r="F56" s="32" t="s">
        <v>121</v>
      </c>
      <c r="G56" s="117" t="s">
        <v>443</v>
      </c>
      <c r="H56" s="34" t="s">
        <v>513</v>
      </c>
      <c r="I56" s="32">
        <v>14</v>
      </c>
      <c r="J56" s="118" t="str">
        <f>VLOOKUP(Ruimtestaat[[#This Row],[Ruimte code]],Ruimtegroepen[[#All],[Code]:[Ruimte omschrijving]],2,FALSE)</f>
        <v>Praktijklokalen</v>
      </c>
      <c r="K56" s="32" t="s">
        <v>19</v>
      </c>
      <c r="L56" s="34" t="s">
        <v>435</v>
      </c>
      <c r="M56" s="119">
        <v>106.9</v>
      </c>
      <c r="N56" s="32"/>
    </row>
    <row r="57" spans="1:14" s="5" customFormat="1" ht="15" hidden="1" customHeight="1">
      <c r="A57" s="32">
        <v>2</v>
      </c>
      <c r="B57" s="41" t="str">
        <f>VLOOKUP(Ruimtestaat[[#This Row],[Code]],Locaties[[Code]:[Locatie]],2,FALSE)</f>
        <v>Gilde Vakcollege</v>
      </c>
      <c r="C57" s="41" t="str">
        <f>VLOOKUP(Ruimtestaat[[#This Row],[Code]],Locaties[#All],3,FALSE)</f>
        <v>Grote Haarsekade 123</v>
      </c>
      <c r="D57" s="41" t="str">
        <f>VLOOKUP(Ruimtestaat[[#This Row],[Code]],Locaties[#All],4,FALSE)</f>
        <v>Gorinchem</v>
      </c>
      <c r="E57" s="32"/>
      <c r="F57" s="32" t="s">
        <v>121</v>
      </c>
      <c r="G57" s="117" t="s">
        <v>444</v>
      </c>
      <c r="H57" s="34" t="s">
        <v>514</v>
      </c>
      <c r="I57" s="32">
        <v>14</v>
      </c>
      <c r="J57" s="118" t="str">
        <f>VLOOKUP(Ruimtestaat[[#This Row],[Ruimte code]],Ruimtegroepen[[#All],[Code]:[Ruimte omschrijving]],2,FALSE)</f>
        <v>Praktijklokalen</v>
      </c>
      <c r="K57" s="32" t="s">
        <v>19</v>
      </c>
      <c r="L57" s="34" t="s">
        <v>435</v>
      </c>
      <c r="M57" s="119">
        <v>114.2</v>
      </c>
      <c r="N57" s="32"/>
    </row>
    <row r="58" spans="1:14" s="5" customFormat="1" ht="15" hidden="1" customHeight="1">
      <c r="A58" s="32">
        <v>2</v>
      </c>
      <c r="B58" s="41" t="str">
        <f>VLOOKUP(Ruimtestaat[[#This Row],[Code]],Locaties[[Code]:[Locatie]],2,FALSE)</f>
        <v>Gilde Vakcollege</v>
      </c>
      <c r="C58" s="41" t="str">
        <f>VLOOKUP(Ruimtestaat[[#This Row],[Code]],Locaties[#All],3,FALSE)</f>
        <v>Grote Haarsekade 123</v>
      </c>
      <c r="D58" s="41" t="str">
        <f>VLOOKUP(Ruimtestaat[[#This Row],[Code]],Locaties[#All],4,FALSE)</f>
        <v>Gorinchem</v>
      </c>
      <c r="E58" s="32"/>
      <c r="F58" s="32" t="s">
        <v>121</v>
      </c>
      <c r="G58" s="117" t="s">
        <v>445</v>
      </c>
      <c r="H58" s="34" t="s">
        <v>515</v>
      </c>
      <c r="I58" s="32">
        <v>14</v>
      </c>
      <c r="J58" s="118" t="str">
        <f>VLOOKUP(Ruimtestaat[[#This Row],[Ruimte code]],Ruimtegroepen[[#All],[Code]:[Ruimte omschrijving]],2,FALSE)</f>
        <v>Praktijklokalen</v>
      </c>
      <c r="K58" s="32" t="s">
        <v>19</v>
      </c>
      <c r="L58" s="34" t="s">
        <v>435</v>
      </c>
      <c r="M58" s="119">
        <v>113.9</v>
      </c>
      <c r="N58" s="32"/>
    </row>
    <row r="59" spans="1:14" s="5" customFormat="1" ht="15" hidden="1" customHeight="1">
      <c r="A59" s="32">
        <v>2</v>
      </c>
      <c r="B59" s="41" t="str">
        <f>VLOOKUP(Ruimtestaat[[#This Row],[Code]],Locaties[[Code]:[Locatie]],2,FALSE)</f>
        <v>Gilde Vakcollege</v>
      </c>
      <c r="C59" s="41" t="str">
        <f>VLOOKUP(Ruimtestaat[[#This Row],[Code]],Locaties[#All],3,FALSE)</f>
        <v>Grote Haarsekade 123</v>
      </c>
      <c r="D59" s="41" t="str">
        <f>VLOOKUP(Ruimtestaat[[#This Row],[Code]],Locaties[#All],4,FALSE)</f>
        <v>Gorinchem</v>
      </c>
      <c r="E59" s="32"/>
      <c r="F59" s="32" t="s">
        <v>121</v>
      </c>
      <c r="G59" s="117"/>
      <c r="H59" s="34" t="s">
        <v>516</v>
      </c>
      <c r="I59" s="32">
        <v>1</v>
      </c>
      <c r="J59" s="118" t="str">
        <f>VLOOKUP(Ruimtestaat[[#This Row],[Ruimte code]],Ruimtegroepen[[#All],[Code]:[Ruimte omschrijving]],2,FALSE)</f>
        <v>Magazijnen/bergingen</v>
      </c>
      <c r="K59" s="32" t="s">
        <v>19</v>
      </c>
      <c r="L59" s="34" t="s">
        <v>435</v>
      </c>
      <c r="M59" s="119">
        <v>16.5</v>
      </c>
      <c r="N59" s="32"/>
    </row>
    <row r="60" spans="1:14" s="5" customFormat="1" ht="15" hidden="1" customHeight="1">
      <c r="A60" s="32">
        <v>2</v>
      </c>
      <c r="B60" s="41" t="str">
        <f>VLOOKUP(Ruimtestaat[[#This Row],[Code]],Locaties[[Code]:[Locatie]],2,FALSE)</f>
        <v>Gilde Vakcollege</v>
      </c>
      <c r="C60" s="41" t="str">
        <f>VLOOKUP(Ruimtestaat[[#This Row],[Code]],Locaties[#All],3,FALSE)</f>
        <v>Grote Haarsekade 123</v>
      </c>
      <c r="D60" s="41" t="str">
        <f>VLOOKUP(Ruimtestaat[[#This Row],[Code]],Locaties[#All],4,FALSE)</f>
        <v>Gorinchem</v>
      </c>
      <c r="E60" s="32"/>
      <c r="F60" s="32" t="s">
        <v>121</v>
      </c>
      <c r="G60" s="117" t="s">
        <v>446</v>
      </c>
      <c r="H60" s="34" t="s">
        <v>517</v>
      </c>
      <c r="I60" s="32">
        <v>14</v>
      </c>
      <c r="J60" s="118" t="str">
        <f>VLOOKUP(Ruimtestaat[[#This Row],[Ruimte code]],Ruimtegroepen[[#All],[Code]:[Ruimte omschrijving]],2,FALSE)</f>
        <v>Praktijklokalen</v>
      </c>
      <c r="K60" s="32" t="s">
        <v>19</v>
      </c>
      <c r="L60" s="34" t="s">
        <v>435</v>
      </c>
      <c r="M60" s="119">
        <v>27.5</v>
      </c>
      <c r="N60" s="32"/>
    </row>
    <row r="61" spans="1:14" s="5" customFormat="1" ht="15" hidden="1" customHeight="1">
      <c r="A61" s="32">
        <v>2</v>
      </c>
      <c r="B61" s="41" t="str">
        <f>VLOOKUP(Ruimtestaat[[#This Row],[Code]],Locaties[[Code]:[Locatie]],2,FALSE)</f>
        <v>Gilde Vakcollege</v>
      </c>
      <c r="C61" s="41" t="str">
        <f>VLOOKUP(Ruimtestaat[[#This Row],[Code]],Locaties[#All],3,FALSE)</f>
        <v>Grote Haarsekade 123</v>
      </c>
      <c r="D61" s="41" t="str">
        <f>VLOOKUP(Ruimtestaat[[#This Row],[Code]],Locaties[#All],4,FALSE)</f>
        <v>Gorinchem</v>
      </c>
      <c r="E61" s="32"/>
      <c r="F61" s="32" t="s">
        <v>121</v>
      </c>
      <c r="G61" s="117" t="s">
        <v>447</v>
      </c>
      <c r="H61" s="34" t="s">
        <v>514</v>
      </c>
      <c r="I61" s="32">
        <v>14</v>
      </c>
      <c r="J61" s="118" t="str">
        <f>VLOOKUP(Ruimtestaat[[#This Row],[Ruimte code]],Ruimtegroepen[[#All],[Code]:[Ruimte omschrijving]],2,FALSE)</f>
        <v>Praktijklokalen</v>
      </c>
      <c r="K61" s="32" t="s">
        <v>19</v>
      </c>
      <c r="L61" s="34" t="s">
        <v>435</v>
      </c>
      <c r="M61" s="119">
        <v>115.1</v>
      </c>
      <c r="N61" s="32"/>
    </row>
    <row r="62" spans="1:14" s="5" customFormat="1" ht="15" hidden="1" customHeight="1">
      <c r="A62" s="32">
        <v>2</v>
      </c>
      <c r="B62" s="41" t="str">
        <f>VLOOKUP(Ruimtestaat[[#This Row],[Code]],Locaties[[Code]:[Locatie]],2,FALSE)</f>
        <v>Gilde Vakcollege</v>
      </c>
      <c r="C62" s="41" t="str">
        <f>VLOOKUP(Ruimtestaat[[#This Row],[Code]],Locaties[#All],3,FALSE)</f>
        <v>Grote Haarsekade 123</v>
      </c>
      <c r="D62" s="41" t="str">
        <f>VLOOKUP(Ruimtestaat[[#This Row],[Code]],Locaties[#All],4,FALSE)</f>
        <v>Gorinchem</v>
      </c>
      <c r="E62" s="32"/>
      <c r="F62" s="32" t="s">
        <v>121</v>
      </c>
      <c r="G62" s="117" t="s">
        <v>448</v>
      </c>
      <c r="H62" s="34" t="s">
        <v>518</v>
      </c>
      <c r="I62" s="32">
        <v>16</v>
      </c>
      <c r="J62" s="118" t="str">
        <f>VLOOKUP(Ruimtestaat[[#This Row],[Ruimte code]],Ruimtegroepen[[#All],[Code]:[Ruimte omschrijving]],2,FALSE)</f>
        <v>Leslokalen</v>
      </c>
      <c r="K62" s="32" t="s">
        <v>19</v>
      </c>
      <c r="L62" s="34" t="s">
        <v>435</v>
      </c>
      <c r="M62" s="119">
        <v>45.4</v>
      </c>
      <c r="N62" s="32"/>
    </row>
    <row r="63" spans="1:14" s="5" customFormat="1" ht="15" hidden="1" customHeight="1">
      <c r="A63" s="32">
        <v>2</v>
      </c>
      <c r="B63" s="41" t="str">
        <f>VLOOKUP(Ruimtestaat[[#This Row],[Code]],Locaties[[Code]:[Locatie]],2,FALSE)</f>
        <v>Gilde Vakcollege</v>
      </c>
      <c r="C63" s="41" t="str">
        <f>VLOOKUP(Ruimtestaat[[#This Row],[Code]],Locaties[#All],3,FALSE)</f>
        <v>Grote Haarsekade 123</v>
      </c>
      <c r="D63" s="41" t="str">
        <f>VLOOKUP(Ruimtestaat[[#This Row],[Code]],Locaties[#All],4,FALSE)</f>
        <v>Gorinchem</v>
      </c>
      <c r="E63" s="32"/>
      <c r="F63" s="32" t="s">
        <v>121</v>
      </c>
      <c r="G63" s="117" t="s">
        <v>449</v>
      </c>
      <c r="H63" s="34" t="s">
        <v>246</v>
      </c>
      <c r="I63" s="32">
        <v>16</v>
      </c>
      <c r="J63" s="118" t="str">
        <f>VLOOKUP(Ruimtestaat[[#This Row],[Ruimte code]],Ruimtegroepen[[#All],[Code]:[Ruimte omschrijving]],2,FALSE)</f>
        <v>Leslokalen</v>
      </c>
      <c r="K63" s="32" t="s">
        <v>19</v>
      </c>
      <c r="L63" s="34" t="s">
        <v>435</v>
      </c>
      <c r="M63" s="119">
        <v>59.5</v>
      </c>
      <c r="N63" s="32"/>
    </row>
    <row r="64" spans="1:14" s="5" customFormat="1" ht="15" hidden="1" customHeight="1">
      <c r="A64" s="32">
        <v>2</v>
      </c>
      <c r="B64" s="41" t="str">
        <f>VLOOKUP(Ruimtestaat[[#This Row],[Code]],Locaties[[Code]:[Locatie]],2,FALSE)</f>
        <v>Gilde Vakcollege</v>
      </c>
      <c r="C64" s="41" t="str">
        <f>VLOOKUP(Ruimtestaat[[#This Row],[Code]],Locaties[#All],3,FALSE)</f>
        <v>Grote Haarsekade 123</v>
      </c>
      <c r="D64" s="41" t="str">
        <f>VLOOKUP(Ruimtestaat[[#This Row],[Code]],Locaties[#All],4,FALSE)</f>
        <v>Gorinchem</v>
      </c>
      <c r="E64" s="32"/>
      <c r="F64" s="32" t="s">
        <v>121</v>
      </c>
      <c r="G64" s="117" t="s">
        <v>450</v>
      </c>
      <c r="H64" s="34" t="s">
        <v>519</v>
      </c>
      <c r="I64" s="32">
        <v>16</v>
      </c>
      <c r="J64" s="118" t="str">
        <f>VLOOKUP(Ruimtestaat[[#This Row],[Ruimte code]],Ruimtegroepen[[#All],[Code]:[Ruimte omschrijving]],2,FALSE)</f>
        <v>Leslokalen</v>
      </c>
      <c r="K64" s="32" t="s">
        <v>19</v>
      </c>
      <c r="L64" s="34" t="s">
        <v>435</v>
      </c>
      <c r="M64" s="119">
        <v>61.7</v>
      </c>
      <c r="N64" s="32"/>
    </row>
    <row r="65" spans="1:14" s="5" customFormat="1" ht="15" hidden="1" customHeight="1">
      <c r="A65" s="32">
        <v>2</v>
      </c>
      <c r="B65" s="41" t="str">
        <f>VLOOKUP(Ruimtestaat[[#This Row],[Code]],Locaties[[Code]:[Locatie]],2,FALSE)</f>
        <v>Gilde Vakcollege</v>
      </c>
      <c r="C65" s="41" t="str">
        <f>VLOOKUP(Ruimtestaat[[#This Row],[Code]],Locaties[#All],3,FALSE)</f>
        <v>Grote Haarsekade 123</v>
      </c>
      <c r="D65" s="41" t="str">
        <f>VLOOKUP(Ruimtestaat[[#This Row],[Code]],Locaties[#All],4,FALSE)</f>
        <v>Gorinchem</v>
      </c>
      <c r="E65" s="32"/>
      <c r="F65" s="32" t="s">
        <v>121</v>
      </c>
      <c r="G65" s="117" t="s">
        <v>451</v>
      </c>
      <c r="H65" s="34" t="s">
        <v>520</v>
      </c>
      <c r="I65" s="32">
        <v>14</v>
      </c>
      <c r="J65" s="118" t="str">
        <f>VLOOKUP(Ruimtestaat[[#This Row],[Ruimte code]],Ruimtegroepen[[#All],[Code]:[Ruimte omschrijving]],2,FALSE)</f>
        <v>Praktijklokalen</v>
      </c>
      <c r="K65" s="32" t="s">
        <v>19</v>
      </c>
      <c r="L65" s="34" t="s">
        <v>435</v>
      </c>
      <c r="M65" s="119">
        <v>185.6</v>
      </c>
      <c r="N65" s="32"/>
    </row>
    <row r="66" spans="1:14" s="5" customFormat="1" ht="15" hidden="1" customHeight="1">
      <c r="A66" s="32">
        <v>2</v>
      </c>
      <c r="B66" s="41" t="str">
        <f>VLOOKUP(Ruimtestaat[[#This Row],[Code]],Locaties[[Code]:[Locatie]],2,FALSE)</f>
        <v>Gilde Vakcollege</v>
      </c>
      <c r="C66" s="41" t="str">
        <f>VLOOKUP(Ruimtestaat[[#This Row],[Code]],Locaties[#All],3,FALSE)</f>
        <v>Grote Haarsekade 123</v>
      </c>
      <c r="D66" s="41" t="str">
        <f>VLOOKUP(Ruimtestaat[[#This Row],[Code]],Locaties[#All],4,FALSE)</f>
        <v>Gorinchem</v>
      </c>
      <c r="E66" s="32"/>
      <c r="F66" s="32" t="s">
        <v>121</v>
      </c>
      <c r="G66" s="117" t="s">
        <v>452</v>
      </c>
      <c r="H66" s="34" t="s">
        <v>521</v>
      </c>
      <c r="I66" s="32">
        <v>14</v>
      </c>
      <c r="J66" s="118" t="str">
        <f>VLOOKUP(Ruimtestaat[[#This Row],[Ruimte code]],Ruimtegroepen[[#All],[Code]:[Ruimte omschrijving]],2,FALSE)</f>
        <v>Praktijklokalen</v>
      </c>
      <c r="K66" s="32" t="s">
        <v>19</v>
      </c>
      <c r="L66" s="34" t="s">
        <v>435</v>
      </c>
      <c r="M66" s="119">
        <v>185.5</v>
      </c>
      <c r="N66" s="32"/>
    </row>
    <row r="67" spans="1:14" s="5" customFormat="1" ht="15" hidden="1" customHeight="1">
      <c r="A67" s="32">
        <v>2</v>
      </c>
      <c r="B67" s="41" t="str">
        <f>VLOOKUP(Ruimtestaat[[#This Row],[Code]],Locaties[[Code]:[Locatie]],2,FALSE)</f>
        <v>Gilde Vakcollege</v>
      </c>
      <c r="C67" s="41" t="str">
        <f>VLOOKUP(Ruimtestaat[[#This Row],[Code]],Locaties[#All],3,FALSE)</f>
        <v>Grote Haarsekade 123</v>
      </c>
      <c r="D67" s="41" t="str">
        <f>VLOOKUP(Ruimtestaat[[#This Row],[Code]],Locaties[#All],4,FALSE)</f>
        <v>Gorinchem</v>
      </c>
      <c r="E67" s="32"/>
      <c r="F67" s="32" t="s">
        <v>121</v>
      </c>
      <c r="G67" s="117" t="s">
        <v>453</v>
      </c>
      <c r="H67" s="34" t="s">
        <v>522</v>
      </c>
      <c r="I67" s="32">
        <v>1</v>
      </c>
      <c r="J67" s="118" t="str">
        <f>VLOOKUP(Ruimtestaat[[#This Row],[Ruimte code]],Ruimtegroepen[[#All],[Code]:[Ruimte omschrijving]],2,FALSE)</f>
        <v>Magazijnen/bergingen</v>
      </c>
      <c r="K67" s="32" t="s">
        <v>19</v>
      </c>
      <c r="L67" s="34" t="s">
        <v>435</v>
      </c>
      <c r="M67" s="119">
        <v>31.1</v>
      </c>
      <c r="N67" s="32"/>
    </row>
    <row r="68" spans="1:14" s="5" customFormat="1" ht="15" hidden="1" customHeight="1">
      <c r="A68" s="32">
        <v>2</v>
      </c>
      <c r="B68" s="41" t="str">
        <f>VLOOKUP(Ruimtestaat[[#This Row],[Code]],Locaties[[Code]:[Locatie]],2,FALSE)</f>
        <v>Gilde Vakcollege</v>
      </c>
      <c r="C68" s="41" t="str">
        <f>VLOOKUP(Ruimtestaat[[#This Row],[Code]],Locaties[#All],3,FALSE)</f>
        <v>Grote Haarsekade 123</v>
      </c>
      <c r="D68" s="41" t="str">
        <f>VLOOKUP(Ruimtestaat[[#This Row],[Code]],Locaties[#All],4,FALSE)</f>
        <v>Gorinchem</v>
      </c>
      <c r="E68" s="32"/>
      <c r="F68" s="32" t="s">
        <v>121</v>
      </c>
      <c r="G68" s="117" t="s">
        <v>454</v>
      </c>
      <c r="H68" s="34" t="s">
        <v>523</v>
      </c>
      <c r="I68" s="32">
        <v>14</v>
      </c>
      <c r="J68" s="118" t="str">
        <f>VLOOKUP(Ruimtestaat[[#This Row],[Ruimte code]],Ruimtegroepen[[#All],[Code]:[Ruimte omschrijving]],2,FALSE)</f>
        <v>Praktijklokalen</v>
      </c>
      <c r="K68" s="32" t="s">
        <v>19</v>
      </c>
      <c r="L68" s="34" t="s">
        <v>435</v>
      </c>
      <c r="M68" s="119">
        <v>184.5</v>
      </c>
      <c r="N68" s="32"/>
    </row>
    <row r="69" spans="1:14" s="5" customFormat="1" ht="15" hidden="1" customHeight="1">
      <c r="A69" s="32">
        <v>2</v>
      </c>
      <c r="B69" s="41" t="str">
        <f>VLOOKUP(Ruimtestaat[[#This Row],[Code]],Locaties[[Code]:[Locatie]],2,FALSE)</f>
        <v>Gilde Vakcollege</v>
      </c>
      <c r="C69" s="41" t="str">
        <f>VLOOKUP(Ruimtestaat[[#This Row],[Code]],Locaties[#All],3,FALSE)</f>
        <v>Grote Haarsekade 123</v>
      </c>
      <c r="D69" s="41" t="str">
        <f>VLOOKUP(Ruimtestaat[[#This Row],[Code]],Locaties[#All],4,FALSE)</f>
        <v>Gorinchem</v>
      </c>
      <c r="E69" s="32"/>
      <c r="F69" s="32" t="s">
        <v>121</v>
      </c>
      <c r="G69" s="117" t="s">
        <v>455</v>
      </c>
      <c r="H69" s="34" t="s">
        <v>524</v>
      </c>
      <c r="I69" s="32">
        <v>14</v>
      </c>
      <c r="J69" s="118" t="str">
        <f>VLOOKUP(Ruimtestaat[[#This Row],[Ruimte code]],Ruimtegroepen[[#All],[Code]:[Ruimte omschrijving]],2,FALSE)</f>
        <v>Praktijklokalen</v>
      </c>
      <c r="K69" s="32" t="s">
        <v>19</v>
      </c>
      <c r="L69" s="34" t="s">
        <v>435</v>
      </c>
      <c r="M69" s="119">
        <v>91.5</v>
      </c>
      <c r="N69" s="32"/>
    </row>
    <row r="70" spans="1:14" s="5" customFormat="1" ht="15" hidden="1" customHeight="1">
      <c r="A70" s="32">
        <v>2</v>
      </c>
      <c r="B70" s="41" t="str">
        <f>VLOOKUP(Ruimtestaat[[#This Row],[Code]],Locaties[[Code]:[Locatie]],2,FALSE)</f>
        <v>Gilde Vakcollege</v>
      </c>
      <c r="C70" s="41" t="str">
        <f>VLOOKUP(Ruimtestaat[[#This Row],[Code]],Locaties[#All],3,FALSE)</f>
        <v>Grote Haarsekade 123</v>
      </c>
      <c r="D70" s="41" t="str">
        <f>VLOOKUP(Ruimtestaat[[#This Row],[Code]],Locaties[#All],4,FALSE)</f>
        <v>Gorinchem</v>
      </c>
      <c r="E70" s="32"/>
      <c r="F70" s="32" t="s">
        <v>121</v>
      </c>
      <c r="G70" s="117" t="s">
        <v>456</v>
      </c>
      <c r="H70" s="34" t="s">
        <v>246</v>
      </c>
      <c r="I70" s="32">
        <v>16</v>
      </c>
      <c r="J70" s="118" t="str">
        <f>VLOOKUP(Ruimtestaat[[#This Row],[Ruimte code]],Ruimtegroepen[[#All],[Code]:[Ruimte omschrijving]],2,FALSE)</f>
        <v>Leslokalen</v>
      </c>
      <c r="K70" s="32" t="s">
        <v>19</v>
      </c>
      <c r="L70" s="34" t="s">
        <v>435</v>
      </c>
      <c r="M70" s="119">
        <v>45.3</v>
      </c>
      <c r="N70" s="32"/>
    </row>
    <row r="71" spans="1:14" s="5" customFormat="1" ht="15" hidden="1" customHeight="1">
      <c r="A71" s="32">
        <v>2</v>
      </c>
      <c r="B71" s="41" t="str">
        <f>VLOOKUP(Ruimtestaat[[#This Row],[Code]],Locaties[[Code]:[Locatie]],2,FALSE)</f>
        <v>Gilde Vakcollege</v>
      </c>
      <c r="C71" s="41" t="str">
        <f>VLOOKUP(Ruimtestaat[[#This Row],[Code]],Locaties[#All],3,FALSE)</f>
        <v>Grote Haarsekade 123</v>
      </c>
      <c r="D71" s="41" t="str">
        <f>VLOOKUP(Ruimtestaat[[#This Row],[Code]],Locaties[#All],4,FALSE)</f>
        <v>Gorinchem</v>
      </c>
      <c r="E71" s="32"/>
      <c r="F71" s="32" t="s">
        <v>121</v>
      </c>
      <c r="G71" s="117" t="s">
        <v>457</v>
      </c>
      <c r="H71" s="34" t="s">
        <v>525</v>
      </c>
      <c r="I71" s="32">
        <v>14</v>
      </c>
      <c r="J71" s="118" t="str">
        <f>VLOOKUP(Ruimtestaat[[#This Row],[Ruimte code]],Ruimtegroepen[[#All],[Code]:[Ruimte omschrijving]],2,FALSE)</f>
        <v>Praktijklokalen</v>
      </c>
      <c r="K71" s="32" t="s">
        <v>19</v>
      </c>
      <c r="L71" s="34" t="s">
        <v>435</v>
      </c>
      <c r="M71" s="119">
        <v>45.5</v>
      </c>
      <c r="N71" s="32"/>
    </row>
    <row r="72" spans="1:14" s="5" customFormat="1" ht="15" hidden="1" customHeight="1">
      <c r="A72" s="32">
        <v>2</v>
      </c>
      <c r="B72" s="41" t="str">
        <f>VLOOKUP(Ruimtestaat[[#This Row],[Code]],Locaties[[Code]:[Locatie]],2,FALSE)</f>
        <v>Gilde Vakcollege</v>
      </c>
      <c r="C72" s="41" t="str">
        <f>VLOOKUP(Ruimtestaat[[#This Row],[Code]],Locaties[#All],3,FALSE)</f>
        <v>Grote Haarsekade 123</v>
      </c>
      <c r="D72" s="41" t="str">
        <f>VLOOKUP(Ruimtestaat[[#This Row],[Code]],Locaties[#All],4,FALSE)</f>
        <v>Gorinchem</v>
      </c>
      <c r="E72" s="32"/>
      <c r="F72" s="32" t="s">
        <v>121</v>
      </c>
      <c r="G72" s="117" t="s">
        <v>458</v>
      </c>
      <c r="H72" s="34" t="s">
        <v>524</v>
      </c>
      <c r="I72" s="32">
        <v>14</v>
      </c>
      <c r="J72" s="118" t="str">
        <f>VLOOKUP(Ruimtestaat[[#This Row],[Ruimte code]],Ruimtegroepen[[#All],[Code]:[Ruimte omschrijving]],2,FALSE)</f>
        <v>Praktijklokalen</v>
      </c>
      <c r="K72" s="32" t="s">
        <v>19</v>
      </c>
      <c r="L72" s="34" t="s">
        <v>435</v>
      </c>
      <c r="M72" s="119">
        <v>160.80000000000001</v>
      </c>
      <c r="N72" s="32"/>
    </row>
    <row r="73" spans="1:14" s="5" customFormat="1" ht="15" hidden="1" customHeight="1">
      <c r="A73" s="32">
        <v>2</v>
      </c>
      <c r="B73" s="41" t="str">
        <f>VLOOKUP(Ruimtestaat[[#This Row],[Code]],Locaties[[Code]:[Locatie]],2,FALSE)</f>
        <v>Gilde Vakcollege</v>
      </c>
      <c r="C73" s="41" t="str">
        <f>VLOOKUP(Ruimtestaat[[#This Row],[Code]],Locaties[#All],3,FALSE)</f>
        <v>Grote Haarsekade 123</v>
      </c>
      <c r="D73" s="41" t="str">
        <f>VLOOKUP(Ruimtestaat[[#This Row],[Code]],Locaties[#All],4,FALSE)</f>
        <v>Gorinchem</v>
      </c>
      <c r="E73" s="32"/>
      <c r="F73" s="32" t="s">
        <v>121</v>
      </c>
      <c r="G73" s="117" t="s">
        <v>459</v>
      </c>
      <c r="H73" s="34" t="s">
        <v>526</v>
      </c>
      <c r="I73" s="32">
        <v>2</v>
      </c>
      <c r="J73" s="118" t="str">
        <f>VLOOKUP(Ruimtestaat[[#This Row],[Ruimte code]],Ruimtegroepen[[#All],[Code]:[Ruimte omschrijving]],2,FALSE)</f>
        <v>Kantoren</v>
      </c>
      <c r="K73" s="32" t="s">
        <v>19</v>
      </c>
      <c r="L73" s="34" t="s">
        <v>435</v>
      </c>
      <c r="M73" s="119">
        <v>11.2</v>
      </c>
      <c r="N73" s="32"/>
    </row>
    <row r="74" spans="1:14" s="5" customFormat="1" ht="15" hidden="1" customHeight="1">
      <c r="A74" s="32">
        <v>1</v>
      </c>
      <c r="B74" s="41" t="str">
        <f>VLOOKUP(Ruimtestaat[[#This Row],[Code]],Locaties[[Code]:[Locatie]],2,FALSE)</f>
        <v>'t Bureau van Oranje</v>
      </c>
      <c r="C74" s="41" t="str">
        <f>VLOOKUP(Ruimtestaat[[#This Row],[Code]],Locaties[#All],3,FALSE)</f>
        <v>Grote Haarsekade 123</v>
      </c>
      <c r="D74" s="41" t="str">
        <f>VLOOKUP(Ruimtestaat[[#This Row],[Code]],Locaties[#All],4,FALSE)</f>
        <v>Gorinchem</v>
      </c>
      <c r="E74" s="32"/>
      <c r="F74" s="32" t="s">
        <v>276</v>
      </c>
      <c r="G74" s="117"/>
      <c r="H74" s="34" t="s">
        <v>527</v>
      </c>
      <c r="I74" s="32">
        <v>2</v>
      </c>
      <c r="J74" s="118" t="str">
        <f>VLOOKUP(Ruimtestaat[[#This Row],[Ruimte code]],Ruimtegroepen[[#All],[Code]:[Ruimte omschrijving]],2,FALSE)</f>
        <v>Kantoren</v>
      </c>
      <c r="K74" s="32" t="s">
        <v>19</v>
      </c>
      <c r="L74" s="34" t="s">
        <v>435</v>
      </c>
      <c r="M74" s="119">
        <v>26.4</v>
      </c>
      <c r="N74" s="32"/>
    </row>
    <row r="75" spans="1:14" s="5" customFormat="1" ht="15" hidden="1" customHeight="1">
      <c r="A75" s="32">
        <v>1</v>
      </c>
      <c r="B75" s="41" t="str">
        <f>VLOOKUP(Ruimtestaat[[#This Row],[Code]],Locaties[[Code]:[Locatie]],2,FALSE)</f>
        <v>'t Bureau van Oranje</v>
      </c>
      <c r="C75" s="41" t="str">
        <f>VLOOKUP(Ruimtestaat[[#This Row],[Code]],Locaties[#All],3,FALSE)</f>
        <v>Grote Haarsekade 123</v>
      </c>
      <c r="D75" s="41" t="str">
        <f>VLOOKUP(Ruimtestaat[[#This Row],[Code]],Locaties[#All],4,FALSE)</f>
        <v>Gorinchem</v>
      </c>
      <c r="E75" s="32"/>
      <c r="F75" s="32" t="s">
        <v>276</v>
      </c>
      <c r="G75" s="117"/>
      <c r="H75" s="34" t="s">
        <v>156</v>
      </c>
      <c r="I75" s="32">
        <v>3</v>
      </c>
      <c r="J75" s="118" t="str">
        <f>VLOOKUP(Ruimtestaat[[#This Row],[Ruimte code]],Ruimtegroepen[[#All],[Code]:[Ruimte omschrijving]],2,FALSE)</f>
        <v>Reproruimte</v>
      </c>
      <c r="K75" s="32" t="s">
        <v>19</v>
      </c>
      <c r="L75" s="34" t="s">
        <v>435</v>
      </c>
      <c r="M75" s="119">
        <v>7</v>
      </c>
      <c r="N75" s="32"/>
    </row>
    <row r="76" spans="1:14" s="5" customFormat="1" ht="15" hidden="1" customHeight="1">
      <c r="A76" s="32">
        <v>1</v>
      </c>
      <c r="B76" s="41" t="str">
        <f>VLOOKUP(Ruimtestaat[[#This Row],[Code]],Locaties[[Code]:[Locatie]],2,FALSE)</f>
        <v>'t Bureau van Oranje</v>
      </c>
      <c r="C76" s="41" t="str">
        <f>VLOOKUP(Ruimtestaat[[#This Row],[Code]],Locaties[#All],3,FALSE)</f>
        <v>Grote Haarsekade 123</v>
      </c>
      <c r="D76" s="41" t="str">
        <f>VLOOKUP(Ruimtestaat[[#This Row],[Code]],Locaties[#All],4,FALSE)</f>
        <v>Gorinchem</v>
      </c>
      <c r="E76" s="32"/>
      <c r="F76" s="32" t="s">
        <v>276</v>
      </c>
      <c r="G76" s="117"/>
      <c r="H76" s="34" t="s">
        <v>528</v>
      </c>
      <c r="I76" s="32">
        <v>4</v>
      </c>
      <c r="J76" s="118" t="str">
        <f>VLOOKUP(Ruimtestaat[[#This Row],[Ruimte code]],Ruimtegroepen[[#All],[Code]:[Ruimte omschrijving]],2,FALSE)</f>
        <v>Vergader/spreekkamers</v>
      </c>
      <c r="K76" s="32" t="s">
        <v>19</v>
      </c>
      <c r="L76" s="34" t="s">
        <v>435</v>
      </c>
      <c r="M76" s="119">
        <v>10.9</v>
      </c>
      <c r="N76" s="32"/>
    </row>
    <row r="77" spans="1:14" s="5" customFormat="1" ht="15" hidden="1" customHeight="1">
      <c r="A77" s="32">
        <v>1</v>
      </c>
      <c r="B77" s="41" t="str">
        <f>VLOOKUP(Ruimtestaat[[#This Row],[Code]],Locaties[[Code]:[Locatie]],2,FALSE)</f>
        <v>'t Bureau van Oranje</v>
      </c>
      <c r="C77" s="41" t="str">
        <f>VLOOKUP(Ruimtestaat[[#This Row],[Code]],Locaties[#All],3,FALSE)</f>
        <v>Grote Haarsekade 123</v>
      </c>
      <c r="D77" s="41" t="str">
        <f>VLOOKUP(Ruimtestaat[[#This Row],[Code]],Locaties[#All],4,FALSE)</f>
        <v>Gorinchem</v>
      </c>
      <c r="E77" s="32"/>
      <c r="F77" s="32" t="s">
        <v>276</v>
      </c>
      <c r="G77" s="117"/>
      <c r="H77" s="34" t="s">
        <v>528</v>
      </c>
      <c r="I77" s="32">
        <v>4</v>
      </c>
      <c r="J77" s="118" t="str">
        <f>VLOOKUP(Ruimtestaat[[#This Row],[Ruimte code]],Ruimtegroepen[[#All],[Code]:[Ruimte omschrijving]],2,FALSE)</f>
        <v>Vergader/spreekkamers</v>
      </c>
      <c r="K77" s="32" t="s">
        <v>19</v>
      </c>
      <c r="L77" s="34" t="s">
        <v>435</v>
      </c>
      <c r="M77" s="119">
        <v>10.6</v>
      </c>
      <c r="N77" s="32"/>
    </row>
    <row r="78" spans="1:14" s="5" customFormat="1" ht="15" hidden="1" customHeight="1">
      <c r="A78" s="32">
        <v>1</v>
      </c>
      <c r="B78" s="41" t="str">
        <f>VLOOKUP(Ruimtestaat[[#This Row],[Code]],Locaties[[Code]:[Locatie]],2,FALSE)</f>
        <v>'t Bureau van Oranje</v>
      </c>
      <c r="C78" s="41" t="str">
        <f>VLOOKUP(Ruimtestaat[[#This Row],[Code]],Locaties[#All],3,FALSE)</f>
        <v>Grote Haarsekade 123</v>
      </c>
      <c r="D78" s="41" t="str">
        <f>VLOOKUP(Ruimtestaat[[#This Row],[Code]],Locaties[#All],4,FALSE)</f>
        <v>Gorinchem</v>
      </c>
      <c r="E78" s="32"/>
      <c r="F78" s="32" t="s">
        <v>276</v>
      </c>
      <c r="G78" s="117"/>
      <c r="H78" s="34" t="s">
        <v>529</v>
      </c>
      <c r="I78" s="32">
        <v>2</v>
      </c>
      <c r="J78" s="118" t="str">
        <f>VLOOKUP(Ruimtestaat[[#This Row],[Ruimte code]],Ruimtegroepen[[#All],[Code]:[Ruimte omschrijving]],2,FALSE)</f>
        <v>Kantoren</v>
      </c>
      <c r="K78" s="32" t="s">
        <v>19</v>
      </c>
      <c r="L78" s="34" t="s">
        <v>435</v>
      </c>
      <c r="M78" s="119">
        <v>267.39999999999998</v>
      </c>
      <c r="N78" s="32"/>
    </row>
    <row r="79" spans="1:14" s="5" customFormat="1" ht="15" hidden="1" customHeight="1">
      <c r="A79" s="32">
        <v>1</v>
      </c>
      <c r="B79" s="41" t="str">
        <f>VLOOKUP(Ruimtestaat[[#This Row],[Code]],Locaties[[Code]:[Locatie]],2,FALSE)</f>
        <v>'t Bureau van Oranje</v>
      </c>
      <c r="C79" s="41" t="str">
        <f>VLOOKUP(Ruimtestaat[[#This Row],[Code]],Locaties[#All],3,FALSE)</f>
        <v>Grote Haarsekade 123</v>
      </c>
      <c r="D79" s="41" t="str">
        <f>VLOOKUP(Ruimtestaat[[#This Row],[Code]],Locaties[#All],4,FALSE)</f>
        <v>Gorinchem</v>
      </c>
      <c r="E79" s="32"/>
      <c r="F79" s="32" t="s">
        <v>276</v>
      </c>
      <c r="G79" s="117"/>
      <c r="H79" s="34" t="s">
        <v>528</v>
      </c>
      <c r="I79" s="32">
        <v>4</v>
      </c>
      <c r="J79" s="118" t="str">
        <f>VLOOKUP(Ruimtestaat[[#This Row],[Ruimte code]],Ruimtegroepen[[#All],[Code]:[Ruimte omschrijving]],2,FALSE)</f>
        <v>Vergader/spreekkamers</v>
      </c>
      <c r="K79" s="32" t="s">
        <v>19</v>
      </c>
      <c r="L79" s="34" t="s">
        <v>435</v>
      </c>
      <c r="M79" s="119">
        <v>19.2</v>
      </c>
      <c r="N79" s="32"/>
    </row>
    <row r="80" spans="1:14" s="5" customFormat="1" ht="15" hidden="1" customHeight="1">
      <c r="A80" s="32">
        <v>1</v>
      </c>
      <c r="B80" s="41" t="str">
        <f>VLOOKUP(Ruimtestaat[[#This Row],[Code]],Locaties[[Code]:[Locatie]],2,FALSE)</f>
        <v>'t Bureau van Oranje</v>
      </c>
      <c r="C80" s="41" t="str">
        <f>VLOOKUP(Ruimtestaat[[#This Row],[Code]],Locaties[#All],3,FALSE)</f>
        <v>Grote Haarsekade 123</v>
      </c>
      <c r="D80" s="41" t="str">
        <f>VLOOKUP(Ruimtestaat[[#This Row],[Code]],Locaties[#All],4,FALSE)</f>
        <v>Gorinchem</v>
      </c>
      <c r="E80" s="32"/>
      <c r="F80" s="32" t="s">
        <v>276</v>
      </c>
      <c r="G80" s="117"/>
      <c r="H80" s="34" t="s">
        <v>530</v>
      </c>
      <c r="I80" s="32">
        <v>1</v>
      </c>
      <c r="J80" s="118" t="str">
        <f>VLOOKUP(Ruimtestaat[[#This Row],[Ruimte code]],Ruimtegroepen[[#All],[Code]:[Ruimte omschrijving]],2,FALSE)</f>
        <v>Magazijnen/bergingen</v>
      </c>
      <c r="K80" s="32" t="s">
        <v>19</v>
      </c>
      <c r="L80" s="34" t="s">
        <v>435</v>
      </c>
      <c r="M80" s="119">
        <v>6.3</v>
      </c>
      <c r="N80" s="32"/>
    </row>
    <row r="81" spans="1:14" s="5" customFormat="1" ht="15" hidden="1" customHeight="1">
      <c r="A81" s="32">
        <v>1</v>
      </c>
      <c r="B81" s="41" t="str">
        <f>VLOOKUP(Ruimtestaat[[#This Row],[Code]],Locaties[[Code]:[Locatie]],2,FALSE)</f>
        <v>'t Bureau van Oranje</v>
      </c>
      <c r="C81" s="41" t="str">
        <f>VLOOKUP(Ruimtestaat[[#This Row],[Code]],Locaties[#All],3,FALSE)</f>
        <v>Grote Haarsekade 123</v>
      </c>
      <c r="D81" s="41" t="str">
        <f>VLOOKUP(Ruimtestaat[[#This Row],[Code]],Locaties[#All],4,FALSE)</f>
        <v>Gorinchem</v>
      </c>
      <c r="E81" s="32"/>
      <c r="F81" s="32" t="s">
        <v>276</v>
      </c>
      <c r="G81" s="117"/>
      <c r="H81" s="34" t="s">
        <v>531</v>
      </c>
      <c r="I81" s="32">
        <v>2</v>
      </c>
      <c r="J81" s="118" t="str">
        <f>VLOOKUP(Ruimtestaat[[#This Row],[Ruimte code]],Ruimtegroepen[[#All],[Code]:[Ruimte omschrijving]],2,FALSE)</f>
        <v>Kantoren</v>
      </c>
      <c r="K81" s="32" t="s">
        <v>19</v>
      </c>
      <c r="L81" s="34" t="s">
        <v>435</v>
      </c>
      <c r="M81" s="119">
        <v>19.2</v>
      </c>
      <c r="N81" s="32"/>
    </row>
    <row r="82" spans="1:14" s="5" customFormat="1" ht="15" hidden="1" customHeight="1">
      <c r="A82" s="32">
        <v>1</v>
      </c>
      <c r="B82" s="41" t="str">
        <f>VLOOKUP(Ruimtestaat[[#This Row],[Code]],Locaties[[Code]:[Locatie]],2,FALSE)</f>
        <v>'t Bureau van Oranje</v>
      </c>
      <c r="C82" s="41" t="str">
        <f>VLOOKUP(Ruimtestaat[[#This Row],[Code]],Locaties[#All],3,FALSE)</f>
        <v>Grote Haarsekade 123</v>
      </c>
      <c r="D82" s="41" t="str">
        <f>VLOOKUP(Ruimtestaat[[#This Row],[Code]],Locaties[#All],4,FALSE)</f>
        <v>Gorinchem</v>
      </c>
      <c r="E82" s="32"/>
      <c r="F82" s="32" t="s">
        <v>276</v>
      </c>
      <c r="G82" s="117"/>
      <c r="H82" s="34" t="s">
        <v>528</v>
      </c>
      <c r="I82" s="32">
        <v>4</v>
      </c>
      <c r="J82" s="118" t="str">
        <f>VLOOKUP(Ruimtestaat[[#This Row],[Ruimte code]],Ruimtegroepen[[#All],[Code]:[Ruimte omschrijving]],2,FALSE)</f>
        <v>Vergader/spreekkamers</v>
      </c>
      <c r="K82" s="32" t="s">
        <v>19</v>
      </c>
      <c r="L82" s="34" t="s">
        <v>435</v>
      </c>
      <c r="M82" s="119">
        <v>10.1</v>
      </c>
      <c r="N82" s="32"/>
    </row>
    <row r="83" spans="1:14" s="5" customFormat="1" ht="15" hidden="1" customHeight="1">
      <c r="A83" s="32">
        <v>1</v>
      </c>
      <c r="B83" s="41" t="str">
        <f>VLOOKUP(Ruimtestaat[[#This Row],[Code]],Locaties[[Code]:[Locatie]],2,FALSE)</f>
        <v>'t Bureau van Oranje</v>
      </c>
      <c r="C83" s="41" t="str">
        <f>VLOOKUP(Ruimtestaat[[#This Row],[Code]],Locaties[#All],3,FALSE)</f>
        <v>Grote Haarsekade 123</v>
      </c>
      <c r="D83" s="41" t="str">
        <f>VLOOKUP(Ruimtestaat[[#This Row],[Code]],Locaties[#All],4,FALSE)</f>
        <v>Gorinchem</v>
      </c>
      <c r="E83" s="32"/>
      <c r="F83" s="32" t="s">
        <v>276</v>
      </c>
      <c r="G83" s="117" t="s">
        <v>460</v>
      </c>
      <c r="H83" s="34" t="s">
        <v>306</v>
      </c>
      <c r="I83" s="32">
        <v>1</v>
      </c>
      <c r="J83" s="118" t="str">
        <f>VLOOKUP(Ruimtestaat[[#This Row],[Ruimte code]],Ruimtegroepen[[#All],[Code]:[Ruimte omschrijving]],2,FALSE)</f>
        <v>Magazijnen/bergingen</v>
      </c>
      <c r="K83" s="32" t="s">
        <v>19</v>
      </c>
      <c r="L83" s="34" t="s">
        <v>435</v>
      </c>
      <c r="M83" s="119">
        <v>2.1</v>
      </c>
      <c r="N83" s="32"/>
    </row>
    <row r="84" spans="1:14" s="5" customFormat="1" ht="15" hidden="1" customHeight="1">
      <c r="A84" s="32">
        <v>2</v>
      </c>
      <c r="B84" s="41" t="str">
        <f>VLOOKUP(Ruimtestaat[[#This Row],[Code]],Locaties[[Code]:[Locatie]],2,FALSE)</f>
        <v>Gilde Vakcollege</v>
      </c>
      <c r="C84" s="41" t="str">
        <f>VLOOKUP(Ruimtestaat[[#This Row],[Code]],Locaties[#All],3,FALSE)</f>
        <v>Grote Haarsekade 123</v>
      </c>
      <c r="D84" s="41" t="str">
        <f>VLOOKUP(Ruimtestaat[[#This Row],[Code]],Locaties[#All],4,FALSE)</f>
        <v>Gorinchem</v>
      </c>
      <c r="E84" s="32"/>
      <c r="F84" s="32" t="s">
        <v>276</v>
      </c>
      <c r="G84" s="117" t="s">
        <v>461</v>
      </c>
      <c r="H84" s="34" t="s">
        <v>532</v>
      </c>
      <c r="I84" s="32">
        <v>9</v>
      </c>
      <c r="J84" s="118" t="str">
        <f>VLOOKUP(Ruimtestaat[[#This Row],[Ruimte code]],Ruimtegroepen[[#All],[Code]:[Ruimte omschrijving]],2,FALSE)</f>
        <v>Bibliotheek/OLC</v>
      </c>
      <c r="K84" s="32" t="s">
        <v>19</v>
      </c>
      <c r="L84" s="34" t="s">
        <v>435</v>
      </c>
      <c r="M84" s="119">
        <v>115.3</v>
      </c>
      <c r="N84" s="32"/>
    </row>
    <row r="85" spans="1:14" s="5" customFormat="1" ht="15" hidden="1" customHeight="1">
      <c r="A85" s="32">
        <v>2</v>
      </c>
      <c r="B85" s="41" t="str">
        <f>VLOOKUP(Ruimtestaat[[#This Row],[Code]],Locaties[[Code]:[Locatie]],2,FALSE)</f>
        <v>Gilde Vakcollege</v>
      </c>
      <c r="C85" s="41" t="str">
        <f>VLOOKUP(Ruimtestaat[[#This Row],[Code]],Locaties[#All],3,FALSE)</f>
        <v>Grote Haarsekade 123</v>
      </c>
      <c r="D85" s="41" t="str">
        <f>VLOOKUP(Ruimtestaat[[#This Row],[Code]],Locaties[#All],4,FALSE)</f>
        <v>Gorinchem</v>
      </c>
      <c r="E85" s="32"/>
      <c r="F85" s="32" t="s">
        <v>276</v>
      </c>
      <c r="G85" s="117" t="s">
        <v>462</v>
      </c>
      <c r="H85" s="34" t="s">
        <v>148</v>
      </c>
      <c r="I85" s="32">
        <v>5</v>
      </c>
      <c r="J85" s="118" t="str">
        <f>VLOOKUP(Ruimtestaat[[#This Row],[Ruimte code]],Ruimtegroepen[[#All],[Code]:[Ruimte omschrijving]],2,FALSE)</f>
        <v>Sanitair</v>
      </c>
      <c r="K85" s="32" t="s">
        <v>19</v>
      </c>
      <c r="L85" s="34" t="s">
        <v>435</v>
      </c>
      <c r="M85" s="119">
        <v>7.6</v>
      </c>
      <c r="N85" s="32"/>
    </row>
    <row r="86" spans="1:14" s="5" customFormat="1" ht="15" hidden="1" customHeight="1">
      <c r="A86" s="32">
        <v>2</v>
      </c>
      <c r="B86" s="41" t="str">
        <f>VLOOKUP(Ruimtestaat[[#This Row],[Code]],Locaties[[Code]:[Locatie]],2,FALSE)</f>
        <v>Gilde Vakcollege</v>
      </c>
      <c r="C86" s="41" t="str">
        <f>VLOOKUP(Ruimtestaat[[#This Row],[Code]],Locaties[#All],3,FALSE)</f>
        <v>Grote Haarsekade 123</v>
      </c>
      <c r="D86" s="41" t="str">
        <f>VLOOKUP(Ruimtestaat[[#This Row],[Code]],Locaties[#All],4,FALSE)</f>
        <v>Gorinchem</v>
      </c>
      <c r="E86" s="32"/>
      <c r="F86" s="32" t="s">
        <v>276</v>
      </c>
      <c r="G86" s="117" t="s">
        <v>463</v>
      </c>
      <c r="H86" s="34" t="s">
        <v>147</v>
      </c>
      <c r="I86" s="32">
        <v>5</v>
      </c>
      <c r="J86" s="118" t="str">
        <f>VLOOKUP(Ruimtestaat[[#This Row],[Ruimte code]],Ruimtegroepen[[#All],[Code]:[Ruimte omschrijving]],2,FALSE)</f>
        <v>Sanitair</v>
      </c>
      <c r="K86" s="32" t="s">
        <v>19</v>
      </c>
      <c r="L86" s="34" t="s">
        <v>435</v>
      </c>
      <c r="M86" s="119">
        <v>7.2</v>
      </c>
      <c r="N86" s="32"/>
    </row>
    <row r="87" spans="1:14" s="5" customFormat="1" ht="15" hidden="1" customHeight="1">
      <c r="A87" s="32">
        <v>2</v>
      </c>
      <c r="B87" s="41" t="str">
        <f>VLOOKUP(Ruimtestaat[[#This Row],[Code]],Locaties[[Code]:[Locatie]],2,FALSE)</f>
        <v>Gilde Vakcollege</v>
      </c>
      <c r="C87" s="41" t="str">
        <f>VLOOKUP(Ruimtestaat[[#This Row],[Code]],Locaties[#All],3,FALSE)</f>
        <v>Grote Haarsekade 123</v>
      </c>
      <c r="D87" s="41" t="str">
        <f>VLOOKUP(Ruimtestaat[[#This Row],[Code]],Locaties[#All],4,FALSE)</f>
        <v>Gorinchem</v>
      </c>
      <c r="E87" s="32"/>
      <c r="F87" s="32" t="s">
        <v>276</v>
      </c>
      <c r="G87" s="117" t="s">
        <v>464</v>
      </c>
      <c r="H87" s="34" t="s">
        <v>533</v>
      </c>
      <c r="I87" s="32">
        <v>5</v>
      </c>
      <c r="J87" s="118" t="str">
        <f>VLOOKUP(Ruimtestaat[[#This Row],[Ruimte code]],Ruimtegroepen[[#All],[Code]:[Ruimte omschrijving]],2,FALSE)</f>
        <v>Sanitair</v>
      </c>
      <c r="K87" s="32" t="s">
        <v>19</v>
      </c>
      <c r="L87" s="34" t="s">
        <v>435</v>
      </c>
      <c r="M87" s="119">
        <v>4</v>
      </c>
      <c r="N87" s="32"/>
    </row>
    <row r="88" spans="1:14" s="5" customFormat="1" ht="15" hidden="1" customHeight="1">
      <c r="A88" s="32">
        <v>2</v>
      </c>
      <c r="B88" s="41" t="str">
        <f>VLOOKUP(Ruimtestaat[[#This Row],[Code]],Locaties[[Code]:[Locatie]],2,FALSE)</f>
        <v>Gilde Vakcollege</v>
      </c>
      <c r="C88" s="41" t="str">
        <f>VLOOKUP(Ruimtestaat[[#This Row],[Code]],Locaties[#All],3,FALSE)</f>
        <v>Grote Haarsekade 123</v>
      </c>
      <c r="D88" s="41" t="str">
        <f>VLOOKUP(Ruimtestaat[[#This Row],[Code]],Locaties[#All],4,FALSE)</f>
        <v>Gorinchem</v>
      </c>
      <c r="E88" s="32"/>
      <c r="F88" s="32" t="s">
        <v>276</v>
      </c>
      <c r="G88" s="117" t="s">
        <v>465</v>
      </c>
      <c r="H88" s="34" t="s">
        <v>127</v>
      </c>
      <c r="I88" s="32">
        <v>6</v>
      </c>
      <c r="J88" s="118" t="str">
        <f>VLOOKUP(Ruimtestaat[[#This Row],[Ruimte code]],Ruimtegroepen[[#All],[Code]:[Ruimte omschrijving]],2,FALSE)</f>
        <v>Gangen/hallen</v>
      </c>
      <c r="K88" s="32" t="s">
        <v>19</v>
      </c>
      <c r="L88" s="34" t="s">
        <v>435</v>
      </c>
      <c r="M88" s="119">
        <v>106.7</v>
      </c>
      <c r="N88" s="32"/>
    </row>
    <row r="89" spans="1:14" s="5" customFormat="1" ht="15" hidden="1" customHeight="1">
      <c r="A89" s="32">
        <v>2</v>
      </c>
      <c r="B89" s="41" t="str">
        <f>VLOOKUP(Ruimtestaat[[#This Row],[Code]],Locaties[[Code]:[Locatie]],2,FALSE)</f>
        <v>Gilde Vakcollege</v>
      </c>
      <c r="C89" s="41" t="str">
        <f>VLOOKUP(Ruimtestaat[[#This Row],[Code]],Locaties[#All],3,FALSE)</f>
        <v>Grote Haarsekade 123</v>
      </c>
      <c r="D89" s="41" t="str">
        <f>VLOOKUP(Ruimtestaat[[#This Row],[Code]],Locaties[#All],4,FALSE)</f>
        <v>Gorinchem</v>
      </c>
      <c r="E89" s="32"/>
      <c r="F89" s="32" t="s">
        <v>276</v>
      </c>
      <c r="G89" s="117" t="s">
        <v>466</v>
      </c>
      <c r="H89" s="34" t="s">
        <v>148</v>
      </c>
      <c r="I89" s="32">
        <v>5</v>
      </c>
      <c r="J89" s="118" t="str">
        <f>VLOOKUP(Ruimtestaat[[#This Row],[Ruimte code]],Ruimtegroepen[[#All],[Code]:[Ruimte omschrijving]],2,FALSE)</f>
        <v>Sanitair</v>
      </c>
      <c r="K89" s="32" t="s">
        <v>19</v>
      </c>
      <c r="L89" s="34" t="s">
        <v>435</v>
      </c>
      <c r="M89" s="119">
        <v>7.6</v>
      </c>
      <c r="N89" s="32"/>
    </row>
    <row r="90" spans="1:14" s="5" customFormat="1" ht="15" hidden="1" customHeight="1">
      <c r="A90" s="32">
        <v>2</v>
      </c>
      <c r="B90" s="41" t="str">
        <f>VLOOKUP(Ruimtestaat[[#This Row],[Code]],Locaties[[Code]:[Locatie]],2,FALSE)</f>
        <v>Gilde Vakcollege</v>
      </c>
      <c r="C90" s="41" t="str">
        <f>VLOOKUP(Ruimtestaat[[#This Row],[Code]],Locaties[#All],3,FALSE)</f>
        <v>Grote Haarsekade 123</v>
      </c>
      <c r="D90" s="41" t="str">
        <f>VLOOKUP(Ruimtestaat[[#This Row],[Code]],Locaties[#All],4,FALSE)</f>
        <v>Gorinchem</v>
      </c>
      <c r="E90" s="32"/>
      <c r="F90" s="32" t="s">
        <v>276</v>
      </c>
      <c r="G90" s="117" t="s">
        <v>467</v>
      </c>
      <c r="H90" s="34" t="s">
        <v>147</v>
      </c>
      <c r="I90" s="32">
        <v>5</v>
      </c>
      <c r="J90" s="118" t="str">
        <f>VLOOKUP(Ruimtestaat[[#This Row],[Ruimte code]],Ruimtegroepen[[#All],[Code]:[Ruimte omschrijving]],2,FALSE)</f>
        <v>Sanitair</v>
      </c>
      <c r="K90" s="32" t="s">
        <v>19</v>
      </c>
      <c r="L90" s="34" t="s">
        <v>435</v>
      </c>
      <c r="M90" s="119">
        <v>7.2</v>
      </c>
      <c r="N90" s="32"/>
    </row>
    <row r="91" spans="1:14" s="5" customFormat="1" ht="15" hidden="1" customHeight="1">
      <c r="A91" s="32">
        <v>2</v>
      </c>
      <c r="B91" s="41" t="str">
        <f>VLOOKUP(Ruimtestaat[[#This Row],[Code]],Locaties[[Code]:[Locatie]],2,FALSE)</f>
        <v>Gilde Vakcollege</v>
      </c>
      <c r="C91" s="41" t="str">
        <f>VLOOKUP(Ruimtestaat[[#This Row],[Code]],Locaties[#All],3,FALSE)</f>
        <v>Grote Haarsekade 123</v>
      </c>
      <c r="D91" s="41" t="str">
        <f>VLOOKUP(Ruimtestaat[[#This Row],[Code]],Locaties[#All],4,FALSE)</f>
        <v>Gorinchem</v>
      </c>
      <c r="E91" s="32"/>
      <c r="F91" s="32" t="s">
        <v>276</v>
      </c>
      <c r="G91" s="117" t="s">
        <v>468</v>
      </c>
      <c r="H91" s="34" t="s">
        <v>534</v>
      </c>
      <c r="I91" s="32">
        <v>5</v>
      </c>
      <c r="J91" s="118" t="str">
        <f>VLOOKUP(Ruimtestaat[[#This Row],[Ruimte code]],Ruimtegroepen[[#All],[Code]:[Ruimte omschrijving]],2,FALSE)</f>
        <v>Sanitair</v>
      </c>
      <c r="K91" s="32" t="s">
        <v>19</v>
      </c>
      <c r="L91" s="34" t="s">
        <v>435</v>
      </c>
      <c r="M91" s="119">
        <v>3.6</v>
      </c>
      <c r="N91" s="32"/>
    </row>
    <row r="92" spans="1:14" s="5" customFormat="1" ht="15" hidden="1" customHeight="1">
      <c r="A92" s="32">
        <v>2</v>
      </c>
      <c r="B92" s="41" t="str">
        <f>VLOOKUP(Ruimtestaat[[#This Row],[Code]],Locaties[[Code]:[Locatie]],2,FALSE)</f>
        <v>Gilde Vakcollege</v>
      </c>
      <c r="C92" s="41" t="str">
        <f>VLOOKUP(Ruimtestaat[[#This Row],[Code]],Locaties[#All],3,FALSE)</f>
        <v>Grote Haarsekade 123</v>
      </c>
      <c r="D92" s="41" t="str">
        <f>VLOOKUP(Ruimtestaat[[#This Row],[Code]],Locaties[#All],4,FALSE)</f>
        <v>Gorinchem</v>
      </c>
      <c r="E92" s="32"/>
      <c r="F92" s="32" t="s">
        <v>276</v>
      </c>
      <c r="G92" s="117" t="s">
        <v>469</v>
      </c>
      <c r="H92" s="34" t="s">
        <v>306</v>
      </c>
      <c r="I92" s="32">
        <v>1</v>
      </c>
      <c r="J92" s="118" t="str">
        <f>VLOOKUP(Ruimtestaat[[#This Row],[Ruimte code]],Ruimtegroepen[[#All],[Code]:[Ruimte omschrijving]],2,FALSE)</f>
        <v>Magazijnen/bergingen</v>
      </c>
      <c r="K92" s="32" t="s">
        <v>19</v>
      </c>
      <c r="L92" s="34" t="s">
        <v>435</v>
      </c>
      <c r="M92" s="119">
        <v>1.9</v>
      </c>
      <c r="N92" s="32"/>
    </row>
    <row r="93" spans="1:14" s="5" customFormat="1" ht="15" hidden="1" customHeight="1">
      <c r="A93" s="32">
        <v>2</v>
      </c>
      <c r="B93" s="41" t="str">
        <f>VLOOKUP(Ruimtestaat[[#This Row],[Code]],Locaties[[Code]:[Locatie]],2,FALSE)</f>
        <v>Gilde Vakcollege</v>
      </c>
      <c r="C93" s="41" t="str">
        <f>VLOOKUP(Ruimtestaat[[#This Row],[Code]],Locaties[#All],3,FALSE)</f>
        <v>Grote Haarsekade 123</v>
      </c>
      <c r="D93" s="41" t="str">
        <f>VLOOKUP(Ruimtestaat[[#This Row],[Code]],Locaties[#All],4,FALSE)</f>
        <v>Gorinchem</v>
      </c>
      <c r="E93" s="32"/>
      <c r="F93" s="32" t="s">
        <v>276</v>
      </c>
      <c r="G93" s="117" t="s">
        <v>470</v>
      </c>
      <c r="H93" s="34" t="s">
        <v>532</v>
      </c>
      <c r="I93" s="32">
        <v>9</v>
      </c>
      <c r="J93" s="118" t="str">
        <f>VLOOKUP(Ruimtestaat[[#This Row],[Ruimte code]],Ruimtegroepen[[#All],[Code]:[Ruimte omschrijving]],2,FALSE)</f>
        <v>Bibliotheek/OLC</v>
      </c>
      <c r="K93" s="32" t="s">
        <v>19</v>
      </c>
      <c r="L93" s="34" t="s">
        <v>435</v>
      </c>
      <c r="M93" s="119">
        <v>120.1</v>
      </c>
      <c r="N93" s="32"/>
    </row>
    <row r="94" spans="1:14" s="5" customFormat="1" ht="15" hidden="1" customHeight="1">
      <c r="A94" s="32">
        <v>2</v>
      </c>
      <c r="B94" s="41" t="str">
        <f>VLOOKUP(Ruimtestaat[[#This Row],[Code]],Locaties[[Code]:[Locatie]],2,FALSE)</f>
        <v>Gilde Vakcollege</v>
      </c>
      <c r="C94" s="41" t="str">
        <f>VLOOKUP(Ruimtestaat[[#This Row],[Code]],Locaties[#All],3,FALSE)</f>
        <v>Grote Haarsekade 123</v>
      </c>
      <c r="D94" s="41" t="str">
        <f>VLOOKUP(Ruimtestaat[[#This Row],[Code]],Locaties[#All],4,FALSE)</f>
        <v>Gorinchem</v>
      </c>
      <c r="E94" s="32"/>
      <c r="F94" s="32" t="s">
        <v>276</v>
      </c>
      <c r="G94" s="117" t="s">
        <v>471</v>
      </c>
      <c r="H94" s="34" t="s">
        <v>127</v>
      </c>
      <c r="I94" s="32">
        <v>6</v>
      </c>
      <c r="J94" s="118" t="str">
        <f>VLOOKUP(Ruimtestaat[[#This Row],[Ruimte code]],Ruimtegroepen[[#All],[Code]:[Ruimte omschrijving]],2,FALSE)</f>
        <v>Gangen/hallen</v>
      </c>
      <c r="K94" s="32" t="s">
        <v>19</v>
      </c>
      <c r="L94" s="34" t="s">
        <v>435</v>
      </c>
      <c r="M94" s="119">
        <v>73.2</v>
      </c>
      <c r="N94" s="32"/>
    </row>
    <row r="95" spans="1:14" s="5" customFormat="1" ht="15" hidden="1" customHeight="1">
      <c r="A95" s="32">
        <v>2</v>
      </c>
      <c r="B95" s="41" t="str">
        <f>VLOOKUP(Ruimtestaat[[#This Row],[Code]],Locaties[[Code]:[Locatie]],2,FALSE)</f>
        <v>Gilde Vakcollege</v>
      </c>
      <c r="C95" s="41" t="str">
        <f>VLOOKUP(Ruimtestaat[[#This Row],[Code]],Locaties[#All],3,FALSE)</f>
        <v>Grote Haarsekade 123</v>
      </c>
      <c r="D95" s="41" t="str">
        <f>VLOOKUP(Ruimtestaat[[#This Row],[Code]],Locaties[#All],4,FALSE)</f>
        <v>Gorinchem</v>
      </c>
      <c r="E95" s="32"/>
      <c r="F95" s="32" t="s">
        <v>276</v>
      </c>
      <c r="G95" s="117" t="s">
        <v>472</v>
      </c>
      <c r="H95" s="34" t="s">
        <v>535</v>
      </c>
      <c r="I95" s="32">
        <v>11</v>
      </c>
      <c r="J95" s="118" t="str">
        <f>VLOOKUP(Ruimtestaat[[#This Row],[Ruimte code]],Ruimtegroepen[[#All],[Code]:[Ruimte omschrijving]],2,FALSE)</f>
        <v>Garderobes</v>
      </c>
      <c r="K95" s="32" t="s">
        <v>19</v>
      </c>
      <c r="L95" s="34" t="s">
        <v>435</v>
      </c>
      <c r="M95" s="119">
        <v>3.6</v>
      </c>
      <c r="N95" s="32"/>
    </row>
    <row r="96" spans="1:14" s="5" customFormat="1" ht="15" hidden="1" customHeight="1">
      <c r="A96" s="32">
        <v>2</v>
      </c>
      <c r="B96" s="41" t="str">
        <f>VLOOKUP(Ruimtestaat[[#This Row],[Code]],Locaties[[Code]:[Locatie]],2,FALSE)</f>
        <v>Gilde Vakcollege</v>
      </c>
      <c r="C96" s="41" t="str">
        <f>VLOOKUP(Ruimtestaat[[#This Row],[Code]],Locaties[#All],3,FALSE)</f>
        <v>Grote Haarsekade 123</v>
      </c>
      <c r="D96" s="41" t="str">
        <f>VLOOKUP(Ruimtestaat[[#This Row],[Code]],Locaties[#All],4,FALSE)</f>
        <v>Gorinchem</v>
      </c>
      <c r="E96" s="32"/>
      <c r="F96" s="32" t="s">
        <v>276</v>
      </c>
      <c r="G96" s="117" t="s">
        <v>473</v>
      </c>
      <c r="H96" s="34" t="s">
        <v>533</v>
      </c>
      <c r="I96" s="32">
        <v>5</v>
      </c>
      <c r="J96" s="118" t="str">
        <f>VLOOKUP(Ruimtestaat[[#This Row],[Ruimte code]],Ruimtegroepen[[#All],[Code]:[Ruimte omschrijving]],2,FALSE)</f>
        <v>Sanitair</v>
      </c>
      <c r="K96" s="32" t="s">
        <v>19</v>
      </c>
      <c r="L96" s="34" t="s">
        <v>435</v>
      </c>
      <c r="M96" s="119">
        <v>3.6</v>
      </c>
      <c r="N96" s="32"/>
    </row>
    <row r="97" spans="1:14" s="5" customFormat="1" ht="15" hidden="1" customHeight="1">
      <c r="A97" s="32">
        <v>2</v>
      </c>
      <c r="B97" s="41" t="str">
        <f>VLOOKUP(Ruimtestaat[[#This Row],[Code]],Locaties[[Code]:[Locatie]],2,FALSE)</f>
        <v>Gilde Vakcollege</v>
      </c>
      <c r="C97" s="41" t="str">
        <f>VLOOKUP(Ruimtestaat[[#This Row],[Code]],Locaties[#All],3,FALSE)</f>
        <v>Grote Haarsekade 123</v>
      </c>
      <c r="D97" s="41" t="str">
        <f>VLOOKUP(Ruimtestaat[[#This Row],[Code]],Locaties[#All],4,FALSE)</f>
        <v>Gorinchem</v>
      </c>
      <c r="E97" s="32"/>
      <c r="F97" s="32" t="s">
        <v>276</v>
      </c>
      <c r="G97" s="117" t="s">
        <v>474</v>
      </c>
      <c r="H97" s="34" t="s">
        <v>534</v>
      </c>
      <c r="I97" s="32">
        <v>5</v>
      </c>
      <c r="J97" s="118" t="str">
        <f>VLOOKUP(Ruimtestaat[[#This Row],[Ruimte code]],Ruimtegroepen[[#All],[Code]:[Ruimte omschrijving]],2,FALSE)</f>
        <v>Sanitair</v>
      </c>
      <c r="K97" s="32" t="s">
        <v>19</v>
      </c>
      <c r="L97" s="34" t="s">
        <v>435</v>
      </c>
      <c r="M97" s="119">
        <v>5.9</v>
      </c>
      <c r="N97" s="32"/>
    </row>
    <row r="98" spans="1:14" s="5" customFormat="1" ht="15" hidden="1" customHeight="1">
      <c r="A98" s="32">
        <v>2</v>
      </c>
      <c r="B98" s="41" t="str">
        <f>VLOOKUP(Ruimtestaat[[#This Row],[Code]],Locaties[[Code]:[Locatie]],2,FALSE)</f>
        <v>Gilde Vakcollege</v>
      </c>
      <c r="C98" s="41" t="str">
        <f>VLOOKUP(Ruimtestaat[[#This Row],[Code]],Locaties[#All],3,FALSE)</f>
        <v>Grote Haarsekade 123</v>
      </c>
      <c r="D98" s="41" t="str">
        <f>VLOOKUP(Ruimtestaat[[#This Row],[Code]],Locaties[#All],4,FALSE)</f>
        <v>Gorinchem</v>
      </c>
      <c r="E98" s="32"/>
      <c r="F98" s="32" t="s">
        <v>276</v>
      </c>
      <c r="G98" s="117" t="s">
        <v>475</v>
      </c>
      <c r="H98" s="34" t="s">
        <v>532</v>
      </c>
      <c r="I98" s="32">
        <v>9</v>
      </c>
      <c r="J98" s="118" t="str">
        <f>VLOOKUP(Ruimtestaat[[#This Row],[Ruimte code]],Ruimtegroepen[[#All],[Code]:[Ruimte omschrijving]],2,FALSE)</f>
        <v>Bibliotheek/OLC</v>
      </c>
      <c r="K98" s="32" t="s">
        <v>19</v>
      </c>
      <c r="L98" s="34" t="s">
        <v>435</v>
      </c>
      <c r="M98" s="119">
        <v>271.5</v>
      </c>
      <c r="N98" s="32"/>
    </row>
    <row r="99" spans="1:14" s="5" customFormat="1" ht="15" hidden="1" customHeight="1">
      <c r="A99" s="32">
        <v>2</v>
      </c>
      <c r="B99" s="41" t="str">
        <f>VLOOKUP(Ruimtestaat[[#This Row],[Code]],Locaties[[Code]:[Locatie]],2,FALSE)</f>
        <v>Gilde Vakcollege</v>
      </c>
      <c r="C99" s="41" t="str">
        <f>VLOOKUP(Ruimtestaat[[#This Row],[Code]],Locaties[#All],3,FALSE)</f>
        <v>Grote Haarsekade 123</v>
      </c>
      <c r="D99" s="41" t="str">
        <f>VLOOKUP(Ruimtestaat[[#This Row],[Code]],Locaties[#All],4,FALSE)</f>
        <v>Gorinchem</v>
      </c>
      <c r="E99" s="32"/>
      <c r="F99" s="32" t="s">
        <v>276</v>
      </c>
      <c r="G99" s="117" t="s">
        <v>476</v>
      </c>
      <c r="H99" s="34" t="s">
        <v>536</v>
      </c>
      <c r="I99" s="32">
        <v>6</v>
      </c>
      <c r="J99" s="118" t="str">
        <f>VLOOKUP(Ruimtestaat[[#This Row],[Ruimte code]],Ruimtegroepen[[#All],[Code]:[Ruimte omschrijving]],2,FALSE)</f>
        <v>Gangen/hallen</v>
      </c>
      <c r="K99" s="32" t="s">
        <v>19</v>
      </c>
      <c r="L99" s="34" t="s">
        <v>435</v>
      </c>
      <c r="M99" s="119">
        <v>275.60000000000002</v>
      </c>
      <c r="N99" s="32"/>
    </row>
    <row r="100" spans="1:14" s="5" customFormat="1" ht="15" hidden="1" customHeight="1">
      <c r="A100" s="32">
        <v>2</v>
      </c>
      <c r="B100" s="41" t="str">
        <f>VLOOKUP(Ruimtestaat[[#This Row],[Code]],Locaties[[Code]:[Locatie]],2,FALSE)</f>
        <v>Gilde Vakcollege</v>
      </c>
      <c r="C100" s="41" t="str">
        <f>VLOOKUP(Ruimtestaat[[#This Row],[Code]],Locaties[#All],3,FALSE)</f>
        <v>Grote Haarsekade 123</v>
      </c>
      <c r="D100" s="41" t="str">
        <f>VLOOKUP(Ruimtestaat[[#This Row],[Code]],Locaties[#All],4,FALSE)</f>
        <v>Gorinchem</v>
      </c>
      <c r="E100" s="32"/>
      <c r="F100" s="32" t="s">
        <v>276</v>
      </c>
      <c r="G100" s="117" t="s">
        <v>477</v>
      </c>
      <c r="H100" s="34" t="s">
        <v>536</v>
      </c>
      <c r="I100" s="32">
        <v>6</v>
      </c>
      <c r="J100" s="118" t="str">
        <f>VLOOKUP(Ruimtestaat[[#This Row],[Ruimte code]],Ruimtegroepen[[#All],[Code]:[Ruimte omschrijving]],2,FALSE)</f>
        <v>Gangen/hallen</v>
      </c>
      <c r="K100" s="32" t="s">
        <v>19</v>
      </c>
      <c r="L100" s="34" t="s">
        <v>435</v>
      </c>
      <c r="M100" s="119">
        <v>187.3</v>
      </c>
      <c r="N100" s="32"/>
    </row>
    <row r="101" spans="1:14" s="5" customFormat="1" ht="15" hidden="1" customHeight="1">
      <c r="A101" s="32">
        <v>2</v>
      </c>
      <c r="B101" s="41" t="str">
        <f>VLOOKUP(Ruimtestaat[[#This Row],[Code]],Locaties[[Code]:[Locatie]],2,FALSE)</f>
        <v>Gilde Vakcollege</v>
      </c>
      <c r="C101" s="41" t="str">
        <f>VLOOKUP(Ruimtestaat[[#This Row],[Code]],Locaties[#All],3,FALSE)</f>
        <v>Grote Haarsekade 123</v>
      </c>
      <c r="D101" s="41" t="str">
        <f>VLOOKUP(Ruimtestaat[[#This Row],[Code]],Locaties[#All],4,FALSE)</f>
        <v>Gorinchem</v>
      </c>
      <c r="E101" s="32"/>
      <c r="F101" s="32" t="s">
        <v>276</v>
      </c>
      <c r="G101" s="117" t="s">
        <v>478</v>
      </c>
      <c r="H101" s="34" t="s">
        <v>537</v>
      </c>
      <c r="I101" s="32">
        <v>2</v>
      </c>
      <c r="J101" s="118" t="str">
        <f>VLOOKUP(Ruimtestaat[[#This Row],[Ruimte code]],Ruimtegroepen[[#All],[Code]:[Ruimte omschrijving]],2,FALSE)</f>
        <v>Kantoren</v>
      </c>
      <c r="K101" s="32" t="s">
        <v>19</v>
      </c>
      <c r="L101" s="34" t="s">
        <v>435</v>
      </c>
      <c r="M101" s="119">
        <v>16.100000000000001</v>
      </c>
      <c r="N101" s="32"/>
    </row>
    <row r="102" spans="1:14" s="5" customFormat="1" ht="15" hidden="1" customHeight="1">
      <c r="A102" s="32">
        <v>2</v>
      </c>
      <c r="B102" s="41" t="str">
        <f>VLOOKUP(Ruimtestaat[[#This Row],[Code]],Locaties[[Code]:[Locatie]],2,FALSE)</f>
        <v>Gilde Vakcollege</v>
      </c>
      <c r="C102" s="41" t="str">
        <f>VLOOKUP(Ruimtestaat[[#This Row],[Code]],Locaties[#All],3,FALSE)</f>
        <v>Grote Haarsekade 123</v>
      </c>
      <c r="D102" s="41" t="str">
        <f>VLOOKUP(Ruimtestaat[[#This Row],[Code]],Locaties[#All],4,FALSE)</f>
        <v>Gorinchem</v>
      </c>
      <c r="E102" s="32"/>
      <c r="F102" s="32" t="s">
        <v>276</v>
      </c>
      <c r="G102" s="117" t="s">
        <v>479</v>
      </c>
      <c r="H102" s="34" t="s">
        <v>130</v>
      </c>
      <c r="I102" s="32">
        <v>4</v>
      </c>
      <c r="J102" s="118" t="str">
        <f>VLOOKUP(Ruimtestaat[[#This Row],[Ruimte code]],Ruimtegroepen[[#All],[Code]:[Ruimte omschrijving]],2,FALSE)</f>
        <v>Vergader/spreekkamers</v>
      </c>
      <c r="K102" s="32" t="s">
        <v>19</v>
      </c>
      <c r="L102" s="34" t="s">
        <v>435</v>
      </c>
      <c r="M102" s="119">
        <v>10.4</v>
      </c>
      <c r="N102" s="32"/>
    </row>
    <row r="103" spans="1:14" s="5" customFormat="1" ht="15" hidden="1" customHeight="1">
      <c r="A103" s="32">
        <v>2</v>
      </c>
      <c r="B103" s="41" t="str">
        <f>VLOOKUP(Ruimtestaat[[#This Row],[Code]],Locaties[[Code]:[Locatie]],2,FALSE)</f>
        <v>Gilde Vakcollege</v>
      </c>
      <c r="C103" s="41" t="str">
        <f>VLOOKUP(Ruimtestaat[[#This Row],[Code]],Locaties[#All],3,FALSE)</f>
        <v>Grote Haarsekade 123</v>
      </c>
      <c r="D103" s="41" t="str">
        <f>VLOOKUP(Ruimtestaat[[#This Row],[Code]],Locaties[#All],4,FALSE)</f>
        <v>Gorinchem</v>
      </c>
      <c r="E103" s="32"/>
      <c r="F103" s="32" t="s">
        <v>276</v>
      </c>
      <c r="G103" s="117" t="s">
        <v>480</v>
      </c>
      <c r="H103" s="34" t="s">
        <v>531</v>
      </c>
      <c r="I103" s="32">
        <v>2</v>
      </c>
      <c r="J103" s="118" t="str">
        <f>VLOOKUP(Ruimtestaat[[#This Row],[Ruimte code]],Ruimtegroepen[[#All],[Code]:[Ruimte omschrijving]],2,FALSE)</f>
        <v>Kantoren</v>
      </c>
      <c r="K103" s="32" t="s">
        <v>19</v>
      </c>
      <c r="L103" s="34" t="s">
        <v>435</v>
      </c>
      <c r="M103" s="119">
        <v>32.799999999999997</v>
      </c>
      <c r="N103" s="32"/>
    </row>
    <row r="104" spans="1:14" s="5" customFormat="1" ht="15" hidden="1" customHeight="1">
      <c r="A104" s="32">
        <v>2</v>
      </c>
      <c r="B104" s="41" t="str">
        <f>VLOOKUP(Ruimtestaat[[#This Row],[Code]],Locaties[[Code]:[Locatie]],2,FALSE)</f>
        <v>Gilde Vakcollege</v>
      </c>
      <c r="C104" s="41" t="str">
        <f>VLOOKUP(Ruimtestaat[[#This Row],[Code]],Locaties[#All],3,FALSE)</f>
        <v>Grote Haarsekade 123</v>
      </c>
      <c r="D104" s="41" t="str">
        <f>VLOOKUP(Ruimtestaat[[#This Row],[Code]],Locaties[#All],4,FALSE)</f>
        <v>Gorinchem</v>
      </c>
      <c r="E104" s="32"/>
      <c r="F104" s="32" t="s">
        <v>276</v>
      </c>
      <c r="G104" s="117" t="s">
        <v>481</v>
      </c>
      <c r="H104" s="34" t="s">
        <v>538</v>
      </c>
      <c r="I104" s="32">
        <v>2</v>
      </c>
      <c r="J104" s="118" t="str">
        <f>VLOOKUP(Ruimtestaat[[#This Row],[Ruimte code]],Ruimtegroepen[[#All],[Code]:[Ruimte omschrijving]],2,FALSE)</f>
        <v>Kantoren</v>
      </c>
      <c r="K104" s="32" t="s">
        <v>19</v>
      </c>
      <c r="L104" s="34" t="s">
        <v>435</v>
      </c>
      <c r="M104" s="119">
        <v>16</v>
      </c>
      <c r="N104" s="32"/>
    </row>
    <row r="105" spans="1:14" s="5" customFormat="1" ht="15" hidden="1" customHeight="1">
      <c r="A105" s="32">
        <v>2</v>
      </c>
      <c r="B105" s="41" t="str">
        <f>VLOOKUP(Ruimtestaat[[#This Row],[Code]],Locaties[[Code]:[Locatie]],2,FALSE)</f>
        <v>Gilde Vakcollege</v>
      </c>
      <c r="C105" s="41" t="str">
        <f>VLOOKUP(Ruimtestaat[[#This Row],[Code]],Locaties[#All],3,FALSE)</f>
        <v>Grote Haarsekade 123</v>
      </c>
      <c r="D105" s="41" t="str">
        <f>VLOOKUP(Ruimtestaat[[#This Row],[Code]],Locaties[#All],4,FALSE)</f>
        <v>Gorinchem</v>
      </c>
      <c r="E105" s="32"/>
      <c r="F105" s="32" t="s">
        <v>276</v>
      </c>
      <c r="G105" s="117" t="s">
        <v>482</v>
      </c>
      <c r="H105" s="34" t="s">
        <v>538</v>
      </c>
      <c r="I105" s="32">
        <v>2</v>
      </c>
      <c r="J105" s="118" t="str">
        <f>VLOOKUP(Ruimtestaat[[#This Row],[Ruimte code]],Ruimtegroepen[[#All],[Code]:[Ruimte omschrijving]],2,FALSE)</f>
        <v>Kantoren</v>
      </c>
      <c r="K105" s="32" t="s">
        <v>19</v>
      </c>
      <c r="L105" s="34" t="s">
        <v>435</v>
      </c>
      <c r="M105" s="119">
        <v>16</v>
      </c>
      <c r="N105" s="32"/>
    </row>
    <row r="106" spans="1:14" s="5" customFormat="1" ht="15" hidden="1" customHeight="1">
      <c r="A106" s="32">
        <v>2</v>
      </c>
      <c r="B106" s="41" t="str">
        <f>VLOOKUP(Ruimtestaat[[#This Row],[Code]],Locaties[[Code]:[Locatie]],2,FALSE)</f>
        <v>Gilde Vakcollege</v>
      </c>
      <c r="C106" s="41" t="str">
        <f>VLOOKUP(Ruimtestaat[[#This Row],[Code]],Locaties[#All],3,FALSE)</f>
        <v>Grote Haarsekade 123</v>
      </c>
      <c r="D106" s="41" t="str">
        <f>VLOOKUP(Ruimtestaat[[#This Row],[Code]],Locaties[#All],4,FALSE)</f>
        <v>Gorinchem</v>
      </c>
      <c r="E106" s="32"/>
      <c r="F106" s="32" t="s">
        <v>276</v>
      </c>
      <c r="G106" s="117" t="s">
        <v>483</v>
      </c>
      <c r="H106" s="34" t="s">
        <v>538</v>
      </c>
      <c r="I106" s="32">
        <v>2</v>
      </c>
      <c r="J106" s="118" t="str">
        <f>VLOOKUP(Ruimtestaat[[#This Row],[Ruimte code]],Ruimtegroepen[[#All],[Code]:[Ruimte omschrijving]],2,FALSE)</f>
        <v>Kantoren</v>
      </c>
      <c r="K106" s="32" t="s">
        <v>19</v>
      </c>
      <c r="L106" s="34" t="s">
        <v>435</v>
      </c>
      <c r="M106" s="119">
        <v>16</v>
      </c>
      <c r="N106" s="32"/>
    </row>
    <row r="107" spans="1:14" s="5" customFormat="1" ht="15" hidden="1" customHeight="1">
      <c r="A107" s="32">
        <v>2</v>
      </c>
      <c r="B107" s="41" t="str">
        <f>VLOOKUP(Ruimtestaat[[#This Row],[Code]],Locaties[[Code]:[Locatie]],2,FALSE)</f>
        <v>Gilde Vakcollege</v>
      </c>
      <c r="C107" s="41" t="str">
        <f>VLOOKUP(Ruimtestaat[[#This Row],[Code]],Locaties[#All],3,FALSE)</f>
        <v>Grote Haarsekade 123</v>
      </c>
      <c r="D107" s="41" t="str">
        <f>VLOOKUP(Ruimtestaat[[#This Row],[Code]],Locaties[#All],4,FALSE)</f>
        <v>Gorinchem</v>
      </c>
      <c r="E107" s="32"/>
      <c r="F107" s="32" t="s">
        <v>276</v>
      </c>
      <c r="G107" s="117" t="s">
        <v>484</v>
      </c>
      <c r="H107" s="34" t="s">
        <v>538</v>
      </c>
      <c r="I107" s="32">
        <v>2</v>
      </c>
      <c r="J107" s="118" t="str">
        <f>VLOOKUP(Ruimtestaat[[#This Row],[Ruimte code]],Ruimtegroepen[[#All],[Code]:[Ruimte omschrijving]],2,FALSE)</f>
        <v>Kantoren</v>
      </c>
      <c r="K107" s="32" t="s">
        <v>19</v>
      </c>
      <c r="L107" s="34" t="s">
        <v>435</v>
      </c>
      <c r="M107" s="119">
        <v>16</v>
      </c>
      <c r="N107" s="32"/>
    </row>
    <row r="108" spans="1:14" s="5" customFormat="1" ht="15" hidden="1" customHeight="1">
      <c r="A108" s="32">
        <v>2</v>
      </c>
      <c r="B108" s="41" t="str">
        <f>VLOOKUP(Ruimtestaat[[#This Row],[Code]],Locaties[[Code]:[Locatie]],2,FALSE)</f>
        <v>Gilde Vakcollege</v>
      </c>
      <c r="C108" s="41" t="str">
        <f>VLOOKUP(Ruimtestaat[[#This Row],[Code]],Locaties[#All],3,FALSE)</f>
        <v>Grote Haarsekade 123</v>
      </c>
      <c r="D108" s="41" t="str">
        <f>VLOOKUP(Ruimtestaat[[#This Row],[Code]],Locaties[#All],4,FALSE)</f>
        <v>Gorinchem</v>
      </c>
      <c r="E108" s="32"/>
      <c r="F108" s="32" t="s">
        <v>276</v>
      </c>
      <c r="G108" s="117" t="s">
        <v>485</v>
      </c>
      <c r="H108" s="34" t="s">
        <v>538</v>
      </c>
      <c r="I108" s="32">
        <v>2</v>
      </c>
      <c r="J108" s="118" t="str">
        <f>VLOOKUP(Ruimtestaat[[#This Row],[Ruimte code]],Ruimtegroepen[[#All],[Code]:[Ruimte omschrijving]],2,FALSE)</f>
        <v>Kantoren</v>
      </c>
      <c r="K108" s="32" t="s">
        <v>19</v>
      </c>
      <c r="L108" s="34" t="s">
        <v>435</v>
      </c>
      <c r="M108" s="119">
        <v>16</v>
      </c>
      <c r="N108" s="32"/>
    </row>
    <row r="109" spans="1:14" s="5" customFormat="1" ht="15" hidden="1" customHeight="1">
      <c r="A109" s="32">
        <v>2</v>
      </c>
      <c r="B109" s="41" t="str">
        <f>VLOOKUP(Ruimtestaat[[#This Row],[Code]],Locaties[[Code]:[Locatie]],2,FALSE)</f>
        <v>Gilde Vakcollege</v>
      </c>
      <c r="C109" s="41" t="str">
        <f>VLOOKUP(Ruimtestaat[[#This Row],[Code]],Locaties[#All],3,FALSE)</f>
        <v>Grote Haarsekade 123</v>
      </c>
      <c r="D109" s="41" t="str">
        <f>VLOOKUP(Ruimtestaat[[#This Row],[Code]],Locaties[#All],4,FALSE)</f>
        <v>Gorinchem</v>
      </c>
      <c r="E109" s="32"/>
      <c r="F109" s="32" t="s">
        <v>276</v>
      </c>
      <c r="G109" s="117" t="s">
        <v>486</v>
      </c>
      <c r="H109" s="34" t="s">
        <v>508</v>
      </c>
      <c r="I109" s="32">
        <v>1</v>
      </c>
      <c r="J109" s="118" t="str">
        <f>VLOOKUP(Ruimtestaat[[#This Row],[Ruimte code]],Ruimtegroepen[[#All],[Code]:[Ruimte omschrijving]],2,FALSE)</f>
        <v>Magazijnen/bergingen</v>
      </c>
      <c r="K109" s="32" t="s">
        <v>19</v>
      </c>
      <c r="L109" s="34" t="s">
        <v>435</v>
      </c>
      <c r="M109" s="119">
        <v>7.5</v>
      </c>
      <c r="N109" s="32"/>
    </row>
    <row r="110" spans="1:14" s="5" customFormat="1" ht="15" hidden="1" customHeight="1">
      <c r="A110" s="32">
        <v>2</v>
      </c>
      <c r="B110" s="41" t="str">
        <f>VLOOKUP(Ruimtestaat[[#This Row],[Code]],Locaties[[Code]:[Locatie]],2,FALSE)</f>
        <v>Gilde Vakcollege</v>
      </c>
      <c r="C110" s="41" t="str">
        <f>VLOOKUP(Ruimtestaat[[#This Row],[Code]],Locaties[#All],3,FALSE)</f>
        <v>Grote Haarsekade 123</v>
      </c>
      <c r="D110" s="41" t="str">
        <f>VLOOKUP(Ruimtestaat[[#This Row],[Code]],Locaties[#All],4,FALSE)</f>
        <v>Gorinchem</v>
      </c>
      <c r="E110" s="32"/>
      <c r="F110" s="32" t="s">
        <v>276</v>
      </c>
      <c r="G110" s="117" t="s">
        <v>487</v>
      </c>
      <c r="H110" s="34" t="s">
        <v>539</v>
      </c>
      <c r="I110" s="32">
        <v>2</v>
      </c>
      <c r="J110" s="118" t="str">
        <f>VLOOKUP(Ruimtestaat[[#This Row],[Ruimte code]],Ruimtegroepen[[#All],[Code]:[Ruimte omschrijving]],2,FALSE)</f>
        <v>Kantoren</v>
      </c>
      <c r="K110" s="32" t="s">
        <v>19</v>
      </c>
      <c r="L110" s="34" t="s">
        <v>435</v>
      </c>
      <c r="M110" s="119">
        <v>8</v>
      </c>
      <c r="N110" s="32"/>
    </row>
    <row r="111" spans="1:14" s="5" customFormat="1" ht="15" hidden="1" customHeight="1">
      <c r="A111" s="32">
        <v>2</v>
      </c>
      <c r="B111" s="41" t="str">
        <f>VLOOKUP(Ruimtestaat[[#This Row],[Code]],Locaties[[Code]:[Locatie]],2,FALSE)</f>
        <v>Gilde Vakcollege</v>
      </c>
      <c r="C111" s="41" t="str">
        <f>VLOOKUP(Ruimtestaat[[#This Row],[Code]],Locaties[#All],3,FALSE)</f>
        <v>Grote Haarsekade 123</v>
      </c>
      <c r="D111" s="41" t="str">
        <f>VLOOKUP(Ruimtestaat[[#This Row],[Code]],Locaties[#All],4,FALSE)</f>
        <v>Gorinchem</v>
      </c>
      <c r="E111" s="32"/>
      <c r="F111" s="32" t="s">
        <v>276</v>
      </c>
      <c r="G111" s="117" t="s">
        <v>488</v>
      </c>
      <c r="H111" s="34" t="s">
        <v>253</v>
      </c>
      <c r="I111" s="32">
        <v>2</v>
      </c>
      <c r="J111" s="118" t="str">
        <f>VLOOKUP(Ruimtestaat[[#This Row],[Ruimte code]],Ruimtegroepen[[#All],[Code]:[Ruimte omschrijving]],2,FALSE)</f>
        <v>Kantoren</v>
      </c>
      <c r="K111" s="32" t="s">
        <v>19</v>
      </c>
      <c r="L111" s="34" t="s">
        <v>435</v>
      </c>
      <c r="M111" s="119">
        <v>37.200000000000003</v>
      </c>
      <c r="N111" s="32"/>
    </row>
    <row r="112" spans="1:14" s="5" customFormat="1" ht="15" hidden="1" customHeight="1">
      <c r="A112" s="32">
        <v>2</v>
      </c>
      <c r="B112" s="41" t="str">
        <f>VLOOKUP(Ruimtestaat[[#This Row],[Code]],Locaties[[Code]:[Locatie]],2,FALSE)</f>
        <v>Gilde Vakcollege</v>
      </c>
      <c r="C112" s="41" t="str">
        <f>VLOOKUP(Ruimtestaat[[#This Row],[Code]],Locaties[#All],3,FALSE)</f>
        <v>Grote Haarsekade 123</v>
      </c>
      <c r="D112" s="41" t="str">
        <f>VLOOKUP(Ruimtestaat[[#This Row],[Code]],Locaties[#All],4,FALSE)</f>
        <v>Gorinchem</v>
      </c>
      <c r="E112" s="32"/>
      <c r="F112" s="32" t="s">
        <v>276</v>
      </c>
      <c r="G112" s="117" t="s">
        <v>489</v>
      </c>
      <c r="H112" s="34" t="s">
        <v>540</v>
      </c>
      <c r="I112" s="32">
        <v>2</v>
      </c>
      <c r="J112" s="118" t="str">
        <f>VLOOKUP(Ruimtestaat[[#This Row],[Ruimte code]],Ruimtegroepen[[#All],[Code]:[Ruimte omschrijving]],2,FALSE)</f>
        <v>Kantoren</v>
      </c>
      <c r="K112" s="32" t="s">
        <v>19</v>
      </c>
      <c r="L112" s="34" t="s">
        <v>435</v>
      </c>
      <c r="M112" s="119">
        <v>10.3</v>
      </c>
      <c r="N112" s="32"/>
    </row>
    <row r="113" spans="1:159" s="5" customFormat="1" ht="15" hidden="1" customHeight="1">
      <c r="A113" s="32">
        <v>2</v>
      </c>
      <c r="B113" s="41" t="str">
        <f>VLOOKUP(Ruimtestaat[[#This Row],[Code]],Locaties[[Code]:[Locatie]],2,FALSE)</f>
        <v>Gilde Vakcollege</v>
      </c>
      <c r="C113" s="41" t="str">
        <f>VLOOKUP(Ruimtestaat[[#This Row],[Code]],Locaties[#All],3,FALSE)</f>
        <v>Grote Haarsekade 123</v>
      </c>
      <c r="D113" s="41" t="str">
        <f>VLOOKUP(Ruimtestaat[[#This Row],[Code]],Locaties[#All],4,FALSE)</f>
        <v>Gorinchem</v>
      </c>
      <c r="E113" s="32"/>
      <c r="F113" s="32" t="s">
        <v>276</v>
      </c>
      <c r="G113" s="117" t="s">
        <v>490</v>
      </c>
      <c r="H113" s="34" t="s">
        <v>541</v>
      </c>
      <c r="I113" s="32">
        <v>2</v>
      </c>
      <c r="J113" s="118" t="str">
        <f>VLOOKUP(Ruimtestaat[[#This Row],[Ruimte code]],Ruimtegroepen[[#All],[Code]:[Ruimte omschrijving]],2,FALSE)</f>
        <v>Kantoren</v>
      </c>
      <c r="K113" s="32" t="s">
        <v>19</v>
      </c>
      <c r="L113" s="34" t="s">
        <v>435</v>
      </c>
      <c r="M113" s="119">
        <v>9.3000000000000007</v>
      </c>
      <c r="N113" s="32"/>
    </row>
    <row r="114" spans="1:159" s="5" customFormat="1" ht="15" hidden="1" customHeight="1">
      <c r="A114" s="32">
        <v>2</v>
      </c>
      <c r="B114" s="41" t="str">
        <f>VLOOKUP(Ruimtestaat[[#This Row],[Code]],Locaties[[Code]:[Locatie]],2,FALSE)</f>
        <v>Gilde Vakcollege</v>
      </c>
      <c r="C114" s="41" t="str">
        <f>VLOOKUP(Ruimtestaat[[#This Row],[Code]],Locaties[#All],3,FALSE)</f>
        <v>Grote Haarsekade 123</v>
      </c>
      <c r="D114" s="41" t="str">
        <f>VLOOKUP(Ruimtestaat[[#This Row],[Code]],Locaties[#All],4,FALSE)</f>
        <v>Gorinchem</v>
      </c>
      <c r="E114" s="32"/>
      <c r="F114" s="32" t="s">
        <v>276</v>
      </c>
      <c r="G114" s="117" t="s">
        <v>491</v>
      </c>
      <c r="H114" s="34" t="s">
        <v>542</v>
      </c>
      <c r="I114" s="32">
        <v>2</v>
      </c>
      <c r="J114" s="118" t="str">
        <f>VLOOKUP(Ruimtestaat[[#This Row],[Ruimte code]],Ruimtegroepen[[#All],[Code]:[Ruimte omschrijving]],2,FALSE)</f>
        <v>Kantoren</v>
      </c>
      <c r="K114" s="32" t="s">
        <v>19</v>
      </c>
      <c r="L114" s="34" t="s">
        <v>435</v>
      </c>
      <c r="M114" s="119">
        <v>44.8</v>
      </c>
      <c r="N114" s="32"/>
    </row>
    <row r="115" spans="1:159" s="5" customFormat="1" ht="15" hidden="1" customHeight="1">
      <c r="A115" s="32">
        <v>2</v>
      </c>
      <c r="B115" s="41" t="str">
        <f>VLOOKUP(Ruimtestaat[[#This Row],[Code]],Locaties[[Code]:[Locatie]],2,FALSE)</f>
        <v>Gilde Vakcollege</v>
      </c>
      <c r="C115" s="41" t="str">
        <f>VLOOKUP(Ruimtestaat[[#This Row],[Code]],Locaties[#All],3,FALSE)</f>
        <v>Grote Haarsekade 123</v>
      </c>
      <c r="D115" s="41" t="str">
        <f>VLOOKUP(Ruimtestaat[[#This Row],[Code]],Locaties[#All],4,FALSE)</f>
        <v>Gorinchem</v>
      </c>
      <c r="E115" s="32"/>
      <c r="F115" s="32" t="s">
        <v>276</v>
      </c>
      <c r="G115" s="117" t="s">
        <v>492</v>
      </c>
      <c r="H115" s="34" t="s">
        <v>95</v>
      </c>
      <c r="I115" s="32">
        <v>13</v>
      </c>
      <c r="J115" s="118" t="str">
        <f>VLOOKUP(Ruimtestaat[[#This Row],[Ruimte code]],Ruimtegroepen[[#All],[Code]:[Ruimte omschrijving]],2,FALSE)</f>
        <v>Personeelskamer</v>
      </c>
      <c r="K115" s="32" t="s">
        <v>19</v>
      </c>
      <c r="L115" s="34" t="s">
        <v>435</v>
      </c>
      <c r="M115" s="119">
        <v>81</v>
      </c>
      <c r="N115" s="32"/>
    </row>
    <row r="116" spans="1:159" s="5" customFormat="1" ht="15" hidden="1" customHeight="1">
      <c r="A116" s="32">
        <v>2</v>
      </c>
      <c r="B116" s="41" t="str">
        <f>VLOOKUP(Ruimtestaat[[#This Row],[Code]],Locaties[[Code]:[Locatie]],2,FALSE)</f>
        <v>Gilde Vakcollege</v>
      </c>
      <c r="C116" s="41" t="str">
        <f>VLOOKUP(Ruimtestaat[[#This Row],[Code]],Locaties[#All],3,FALSE)</f>
        <v>Grote Haarsekade 123</v>
      </c>
      <c r="D116" s="41" t="str">
        <f>VLOOKUP(Ruimtestaat[[#This Row],[Code]],Locaties[#All],4,FALSE)</f>
        <v>Gorinchem</v>
      </c>
      <c r="E116" s="32"/>
      <c r="F116" s="32" t="s">
        <v>276</v>
      </c>
      <c r="G116" s="117">
        <v>105</v>
      </c>
      <c r="H116" s="34" t="s">
        <v>543</v>
      </c>
      <c r="I116" s="32">
        <v>16</v>
      </c>
      <c r="J116" s="118" t="str">
        <f>VLOOKUP(Ruimtestaat[[#This Row],[Ruimte code]],Ruimtegroepen[[#All],[Code]:[Ruimte omschrijving]],2,FALSE)</f>
        <v>Leslokalen</v>
      </c>
      <c r="K116" s="32" t="s">
        <v>19</v>
      </c>
      <c r="L116" s="34" t="s">
        <v>435</v>
      </c>
      <c r="M116" s="119">
        <v>52.3</v>
      </c>
      <c r="N116" s="32"/>
    </row>
    <row r="117" spans="1:159" s="5" customFormat="1" ht="15" hidden="1" customHeight="1">
      <c r="A117" s="32">
        <v>2</v>
      </c>
      <c r="B117" s="41" t="str">
        <f>VLOOKUP(Ruimtestaat[[#This Row],[Code]],Locaties[[Code]:[Locatie]],2,FALSE)</f>
        <v>Gilde Vakcollege</v>
      </c>
      <c r="C117" s="41" t="str">
        <f>VLOOKUP(Ruimtestaat[[#This Row],[Code]],Locaties[#All],3,FALSE)</f>
        <v>Grote Haarsekade 123</v>
      </c>
      <c r="D117" s="41" t="str">
        <f>VLOOKUP(Ruimtestaat[[#This Row],[Code]],Locaties[#All],4,FALSE)</f>
        <v>Gorinchem</v>
      </c>
      <c r="E117" s="32"/>
      <c r="F117" s="32" t="s">
        <v>276</v>
      </c>
      <c r="G117" s="117">
        <v>106</v>
      </c>
      <c r="H117" s="34" t="s">
        <v>543</v>
      </c>
      <c r="I117" s="32">
        <v>16</v>
      </c>
      <c r="J117" s="118" t="str">
        <f>VLOOKUP(Ruimtestaat[[#This Row],[Ruimte code]],Ruimtegroepen[[#All],[Code]:[Ruimte omschrijving]],2,FALSE)</f>
        <v>Leslokalen</v>
      </c>
      <c r="K117" s="32" t="s">
        <v>19</v>
      </c>
      <c r="L117" s="34" t="s">
        <v>435</v>
      </c>
      <c r="M117" s="119">
        <v>52.3</v>
      </c>
      <c r="N117" s="32"/>
    </row>
    <row r="118" spans="1:159" s="5" customFormat="1" ht="15" hidden="1" customHeight="1">
      <c r="A118" s="32">
        <v>2</v>
      </c>
      <c r="B118" s="41" t="str">
        <f>VLOOKUP(Ruimtestaat[[#This Row],[Code]],Locaties[[Code]:[Locatie]],2,FALSE)</f>
        <v>Gilde Vakcollege</v>
      </c>
      <c r="C118" s="41" t="str">
        <f>VLOOKUP(Ruimtestaat[[#This Row],[Code]],Locaties[#All],3,FALSE)</f>
        <v>Grote Haarsekade 123</v>
      </c>
      <c r="D118" s="41" t="str">
        <f>VLOOKUP(Ruimtestaat[[#This Row],[Code]],Locaties[#All],4,FALSE)</f>
        <v>Gorinchem</v>
      </c>
      <c r="E118" s="32"/>
      <c r="F118" s="32" t="s">
        <v>276</v>
      </c>
      <c r="G118" s="117">
        <v>107</v>
      </c>
      <c r="H118" s="34" t="s">
        <v>544</v>
      </c>
      <c r="I118" s="32">
        <v>14</v>
      </c>
      <c r="J118" s="118" t="str">
        <f>VLOOKUP(Ruimtestaat[[#This Row],[Ruimte code]],Ruimtegroepen[[#All],[Code]:[Ruimte omschrijving]],2,FALSE)</f>
        <v>Praktijklokalen</v>
      </c>
      <c r="K118" s="32" t="s">
        <v>19</v>
      </c>
      <c r="L118" s="34" t="s">
        <v>435</v>
      </c>
      <c r="M118" s="119">
        <v>92.1</v>
      </c>
      <c r="N118" s="32"/>
    </row>
    <row r="119" spans="1:159" s="5" customFormat="1" ht="15" hidden="1" customHeight="1">
      <c r="A119" s="32">
        <v>2</v>
      </c>
      <c r="B119" s="41" t="str">
        <f>VLOOKUP(Ruimtestaat[[#This Row],[Code]],Locaties[[Code]:[Locatie]],2,FALSE)</f>
        <v>Gilde Vakcollege</v>
      </c>
      <c r="C119" s="41" t="str">
        <f>VLOOKUP(Ruimtestaat[[#This Row],[Code]],Locaties[#All],3,FALSE)</f>
        <v>Grote Haarsekade 123</v>
      </c>
      <c r="D119" s="41" t="str">
        <f>VLOOKUP(Ruimtestaat[[#This Row],[Code]],Locaties[#All],4,FALSE)</f>
        <v>Gorinchem</v>
      </c>
      <c r="E119" s="32"/>
      <c r="F119" s="32" t="s">
        <v>276</v>
      </c>
      <c r="G119" s="117">
        <v>104</v>
      </c>
      <c r="H119" s="34" t="s">
        <v>543</v>
      </c>
      <c r="I119" s="32">
        <v>16</v>
      </c>
      <c r="J119" s="118" t="str">
        <f>VLOOKUP(Ruimtestaat[[#This Row],[Ruimte code]],Ruimtegroepen[[#All],[Code]:[Ruimte omschrijving]],2,FALSE)</f>
        <v>Leslokalen</v>
      </c>
      <c r="K119" s="32" t="s">
        <v>19</v>
      </c>
      <c r="L119" s="34" t="s">
        <v>435</v>
      </c>
      <c r="M119" s="119">
        <v>49.4</v>
      </c>
      <c r="N119" s="32"/>
    </row>
    <row r="120" spans="1:159" s="5" customFormat="1" ht="15" hidden="1" customHeight="1">
      <c r="A120" s="32">
        <v>2</v>
      </c>
      <c r="B120" s="41" t="str">
        <f>VLOOKUP(Ruimtestaat[[#This Row],[Code]],Locaties[[Code]:[Locatie]],2,FALSE)</f>
        <v>Gilde Vakcollege</v>
      </c>
      <c r="C120" s="41" t="str">
        <f>VLOOKUP(Ruimtestaat[[#This Row],[Code]],Locaties[#All],3,FALSE)</f>
        <v>Grote Haarsekade 123</v>
      </c>
      <c r="D120" s="41" t="str">
        <f>VLOOKUP(Ruimtestaat[[#This Row],[Code]],Locaties[#All],4,FALSE)</f>
        <v>Gorinchem</v>
      </c>
      <c r="E120" s="32"/>
      <c r="F120" s="32" t="s">
        <v>276</v>
      </c>
      <c r="G120" s="117">
        <v>103</v>
      </c>
      <c r="H120" s="34" t="s">
        <v>543</v>
      </c>
      <c r="I120" s="32">
        <v>16</v>
      </c>
      <c r="J120" s="118" t="str">
        <f>VLOOKUP(Ruimtestaat[[#This Row],[Ruimte code]],Ruimtegroepen[[#All],[Code]:[Ruimte omschrijving]],2,FALSE)</f>
        <v>Leslokalen</v>
      </c>
      <c r="K120" s="32" t="s">
        <v>19</v>
      </c>
      <c r="L120" s="34" t="s">
        <v>435</v>
      </c>
      <c r="M120" s="119">
        <v>58.7</v>
      </c>
      <c r="N120" s="32"/>
    </row>
    <row r="121" spans="1:159" s="5" customFormat="1" ht="15" hidden="1" customHeight="1">
      <c r="A121" s="32">
        <v>2</v>
      </c>
      <c r="B121" s="41" t="str">
        <f>VLOOKUP(Ruimtestaat[[#This Row],[Code]],Locaties[[Code]:[Locatie]],2,FALSE)</f>
        <v>Gilde Vakcollege</v>
      </c>
      <c r="C121" s="41" t="str">
        <f>VLOOKUP(Ruimtestaat[[#This Row],[Code]],Locaties[#All],3,FALSE)</f>
        <v>Grote Haarsekade 123</v>
      </c>
      <c r="D121" s="41" t="str">
        <f>VLOOKUP(Ruimtestaat[[#This Row],[Code]],Locaties[#All],4,FALSE)</f>
        <v>Gorinchem</v>
      </c>
      <c r="E121" s="32"/>
      <c r="F121" s="32" t="s">
        <v>276</v>
      </c>
      <c r="G121" s="117">
        <v>102</v>
      </c>
      <c r="H121" s="34" t="s">
        <v>543</v>
      </c>
      <c r="I121" s="32">
        <v>16</v>
      </c>
      <c r="J121" s="118" t="str">
        <f>VLOOKUP(Ruimtestaat[[#This Row],[Ruimte code]],Ruimtegroepen[[#All],[Code]:[Ruimte omschrijving]],2,FALSE)</f>
        <v>Leslokalen</v>
      </c>
      <c r="K121" s="32" t="s">
        <v>19</v>
      </c>
      <c r="L121" s="34" t="s">
        <v>435</v>
      </c>
      <c r="M121" s="119">
        <v>58.7</v>
      </c>
      <c r="N121" s="32"/>
    </row>
    <row r="122" spans="1:159" s="5" customFormat="1" ht="15" hidden="1" customHeight="1">
      <c r="A122" s="32">
        <v>2</v>
      </c>
      <c r="B122" s="41" t="str">
        <f>VLOOKUP(Ruimtestaat[[#This Row],[Code]],Locaties[[Code]:[Locatie]],2,FALSE)</f>
        <v>Gilde Vakcollege</v>
      </c>
      <c r="C122" s="41" t="str">
        <f>VLOOKUP(Ruimtestaat[[#This Row],[Code]],Locaties[#All],3,FALSE)</f>
        <v>Grote Haarsekade 123</v>
      </c>
      <c r="D122" s="41" t="str">
        <f>VLOOKUP(Ruimtestaat[[#This Row],[Code]],Locaties[#All],4,FALSE)</f>
        <v>Gorinchem</v>
      </c>
      <c r="E122" s="32"/>
      <c r="F122" s="32" t="s">
        <v>276</v>
      </c>
      <c r="G122" s="117">
        <v>101</v>
      </c>
      <c r="H122" s="34" t="s">
        <v>543</v>
      </c>
      <c r="I122" s="32">
        <v>16</v>
      </c>
      <c r="J122" s="118" t="str">
        <f>VLOOKUP(Ruimtestaat[[#This Row],[Ruimte code]],Ruimtegroepen[[#All],[Code]:[Ruimte omschrijving]],2,FALSE)</f>
        <v>Leslokalen</v>
      </c>
      <c r="K122" s="32" t="s">
        <v>19</v>
      </c>
      <c r="L122" s="34" t="s">
        <v>435</v>
      </c>
      <c r="M122" s="119">
        <v>58.7</v>
      </c>
      <c r="N122" s="32"/>
    </row>
    <row r="123" spans="1:159" s="5" customFormat="1" ht="15" hidden="1" customHeight="1">
      <c r="A123" s="32">
        <v>2</v>
      </c>
      <c r="B123" s="41" t="str">
        <f>VLOOKUP(Ruimtestaat[[#This Row],[Code]],Locaties[[Code]:[Locatie]],2,FALSE)</f>
        <v>Gilde Vakcollege</v>
      </c>
      <c r="C123" s="41" t="str">
        <f>VLOOKUP(Ruimtestaat[[#This Row],[Code]],Locaties[#All],3,FALSE)</f>
        <v>Grote Haarsekade 123</v>
      </c>
      <c r="D123" s="41" t="str">
        <f>VLOOKUP(Ruimtestaat[[#This Row],[Code]],Locaties[#All],4,FALSE)</f>
        <v>Gorinchem</v>
      </c>
      <c r="E123" s="32"/>
      <c r="F123" s="32" t="s">
        <v>276</v>
      </c>
      <c r="G123" s="117">
        <v>109</v>
      </c>
      <c r="H123" s="34" t="s">
        <v>545</v>
      </c>
      <c r="I123" s="32">
        <v>14</v>
      </c>
      <c r="J123" s="118" t="str">
        <f>VLOOKUP(Ruimtestaat[[#This Row],[Ruimte code]],Ruimtegroepen[[#All],[Code]:[Ruimte omschrijving]],2,FALSE)</f>
        <v>Praktijklokalen</v>
      </c>
      <c r="K123" s="32" t="s">
        <v>19</v>
      </c>
      <c r="L123" s="34" t="s">
        <v>435</v>
      </c>
      <c r="M123" s="119">
        <v>68.099999999999994</v>
      </c>
      <c r="N123" s="32"/>
    </row>
    <row r="124" spans="1:159" ht="15" hidden="1" customHeight="1">
      <c r="A124" s="32">
        <v>2</v>
      </c>
      <c r="B124" s="41" t="str">
        <f>VLOOKUP(Ruimtestaat[[#This Row],[Code]],Locaties[[Code]:[Locatie]],2,FALSE)</f>
        <v>Gilde Vakcollege</v>
      </c>
      <c r="C124" s="41" t="str">
        <f>VLOOKUP(Ruimtestaat[[#This Row],[Code]],Locaties[#All],3,FALSE)</f>
        <v>Grote Haarsekade 123</v>
      </c>
      <c r="D124" s="41" t="str">
        <f>VLOOKUP(Ruimtestaat[[#This Row],[Code]],Locaties[#All],4,FALSE)</f>
        <v>Gorinchem</v>
      </c>
      <c r="E124" s="32"/>
      <c r="F124" s="32" t="s">
        <v>276</v>
      </c>
      <c r="G124" s="117" t="s">
        <v>493</v>
      </c>
      <c r="H124" s="34" t="s">
        <v>321</v>
      </c>
      <c r="I124" s="32">
        <v>14</v>
      </c>
      <c r="J124" s="118" t="str">
        <f>VLOOKUP(Ruimtestaat[[#This Row],[Ruimte code]],Ruimtegroepen[[#All],[Code]:[Ruimte omschrijving]],2,FALSE)</f>
        <v>Praktijklokalen</v>
      </c>
      <c r="K124" s="32" t="s">
        <v>19</v>
      </c>
      <c r="L124" s="34" t="s">
        <v>435</v>
      </c>
      <c r="M124" s="119">
        <v>22.1</v>
      </c>
      <c r="N124" s="32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</row>
    <row r="125" spans="1:159" ht="15" hidden="1" customHeight="1">
      <c r="A125" s="32">
        <v>2</v>
      </c>
      <c r="B125" s="41" t="str">
        <f>VLOOKUP(Ruimtestaat[[#This Row],[Code]],Locaties[[Code]:[Locatie]],2,FALSE)</f>
        <v>Gilde Vakcollege</v>
      </c>
      <c r="C125" s="41" t="str">
        <f>VLOOKUP(Ruimtestaat[[#This Row],[Code]],Locaties[#All],3,FALSE)</f>
        <v>Grote Haarsekade 123</v>
      </c>
      <c r="D125" s="41" t="str">
        <f>VLOOKUP(Ruimtestaat[[#This Row],[Code]],Locaties[#All],4,FALSE)</f>
        <v>Gorinchem</v>
      </c>
      <c r="E125" s="32"/>
      <c r="F125" s="32" t="s">
        <v>276</v>
      </c>
      <c r="G125" s="117">
        <v>108</v>
      </c>
      <c r="H125" s="34" t="s">
        <v>545</v>
      </c>
      <c r="I125" s="32">
        <v>14</v>
      </c>
      <c r="J125" s="118" t="str">
        <f>VLOOKUP(Ruimtestaat[[#This Row],[Ruimte code]],Ruimtegroepen[[#All],[Code]:[Ruimte omschrijving]],2,FALSE)</f>
        <v>Praktijklokalen</v>
      </c>
      <c r="K125" s="32" t="s">
        <v>19</v>
      </c>
      <c r="L125" s="34" t="s">
        <v>435</v>
      </c>
      <c r="M125" s="119">
        <v>68.400000000000006</v>
      </c>
      <c r="N125" s="120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</row>
    <row r="126" spans="1:159" ht="15" hidden="1" customHeight="1">
      <c r="A126" s="32">
        <v>2</v>
      </c>
      <c r="B126" s="41" t="str">
        <f>VLOOKUP(Ruimtestaat[[#This Row],[Code]],Locaties[[Code]:[Locatie]],2,FALSE)</f>
        <v>Gilde Vakcollege</v>
      </c>
      <c r="C126" s="41" t="str">
        <f>VLOOKUP(Ruimtestaat[[#This Row],[Code]],Locaties[#All],3,FALSE)</f>
        <v>Grote Haarsekade 123</v>
      </c>
      <c r="D126" s="41" t="str">
        <f>VLOOKUP(Ruimtestaat[[#This Row],[Code]],Locaties[#All],4,FALSE)</f>
        <v>Gorinchem</v>
      </c>
      <c r="E126" s="32"/>
      <c r="F126" s="32" t="s">
        <v>276</v>
      </c>
      <c r="G126" s="117">
        <v>118</v>
      </c>
      <c r="H126" s="34" t="s">
        <v>546</v>
      </c>
      <c r="I126" s="32">
        <v>16</v>
      </c>
      <c r="J126" s="118" t="str">
        <f>VLOOKUP(Ruimtestaat[[#This Row],[Ruimte code]],Ruimtegroepen[[#All],[Code]:[Ruimte omschrijving]],2,FALSE)</f>
        <v>Leslokalen</v>
      </c>
      <c r="K126" s="32" t="s">
        <v>19</v>
      </c>
      <c r="L126" s="34" t="s">
        <v>435</v>
      </c>
      <c r="M126" s="119">
        <v>68.3</v>
      </c>
      <c r="N126" s="120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</row>
    <row r="127" spans="1:159" ht="15" hidden="1" customHeight="1">
      <c r="A127" s="32">
        <v>2</v>
      </c>
      <c r="B127" s="41" t="str">
        <f>VLOOKUP(Ruimtestaat[[#This Row],[Code]],Locaties[[Code]:[Locatie]],2,FALSE)</f>
        <v>Gilde Vakcollege</v>
      </c>
      <c r="C127" s="41" t="str">
        <f>VLOOKUP(Ruimtestaat[[#This Row],[Code]],Locaties[#All],3,FALSE)</f>
        <v>Grote Haarsekade 123</v>
      </c>
      <c r="D127" s="41" t="str">
        <f>VLOOKUP(Ruimtestaat[[#This Row],[Code]],Locaties[#All],4,FALSE)</f>
        <v>Gorinchem</v>
      </c>
      <c r="E127" s="32"/>
      <c r="F127" s="32" t="s">
        <v>276</v>
      </c>
      <c r="G127" s="117">
        <v>119</v>
      </c>
      <c r="H127" s="34" t="s">
        <v>546</v>
      </c>
      <c r="I127" s="32">
        <v>16</v>
      </c>
      <c r="J127" s="118" t="str">
        <f>VLOOKUP(Ruimtestaat[[#This Row],[Ruimte code]],Ruimtegroepen[[#All],[Code]:[Ruimte omschrijving]],2,FALSE)</f>
        <v>Leslokalen</v>
      </c>
      <c r="K127" s="32" t="s">
        <v>19</v>
      </c>
      <c r="L127" s="34" t="s">
        <v>435</v>
      </c>
      <c r="M127" s="119">
        <v>71.7</v>
      </c>
      <c r="N127" s="120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</row>
    <row r="128" spans="1:159" ht="15" hidden="1" customHeight="1">
      <c r="A128" s="32">
        <v>2</v>
      </c>
      <c r="B128" s="41" t="str">
        <f>VLOOKUP(Ruimtestaat[[#This Row],[Code]],Locaties[[Code]:[Locatie]],2,FALSE)</f>
        <v>Gilde Vakcollege</v>
      </c>
      <c r="C128" s="41" t="str">
        <f>VLOOKUP(Ruimtestaat[[#This Row],[Code]],Locaties[#All],3,FALSE)</f>
        <v>Grote Haarsekade 123</v>
      </c>
      <c r="D128" s="41" t="str">
        <f>VLOOKUP(Ruimtestaat[[#This Row],[Code]],Locaties[#All],4,FALSE)</f>
        <v>Gorinchem</v>
      </c>
      <c r="E128" s="32"/>
      <c r="F128" s="32" t="s">
        <v>276</v>
      </c>
      <c r="G128" s="117">
        <v>120</v>
      </c>
      <c r="H128" s="34" t="s">
        <v>546</v>
      </c>
      <c r="I128" s="32">
        <v>16</v>
      </c>
      <c r="J128" s="118" t="str">
        <f>VLOOKUP(Ruimtestaat[[#This Row],[Ruimte code]],Ruimtegroepen[[#All],[Code]:[Ruimte omschrijving]],2,FALSE)</f>
        <v>Leslokalen</v>
      </c>
      <c r="K128" s="32" t="s">
        <v>19</v>
      </c>
      <c r="L128" s="34" t="s">
        <v>435</v>
      </c>
      <c r="M128" s="119">
        <v>62.7</v>
      </c>
      <c r="N128" s="120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</row>
    <row r="129" spans="1:159" ht="15" hidden="1" customHeight="1">
      <c r="A129" s="32">
        <v>2</v>
      </c>
      <c r="B129" s="41" t="str">
        <f>VLOOKUP(Ruimtestaat[[#This Row],[Code]],Locaties[[Code]:[Locatie]],2,FALSE)</f>
        <v>Gilde Vakcollege</v>
      </c>
      <c r="C129" s="41" t="str">
        <f>VLOOKUP(Ruimtestaat[[#This Row],[Code]],Locaties[#All],3,FALSE)</f>
        <v>Grote Haarsekade 123</v>
      </c>
      <c r="D129" s="41" t="str">
        <f>VLOOKUP(Ruimtestaat[[#This Row],[Code]],Locaties[#All],4,FALSE)</f>
        <v>Gorinchem</v>
      </c>
      <c r="E129" s="32"/>
      <c r="F129" s="32" t="s">
        <v>276</v>
      </c>
      <c r="G129" s="117">
        <v>121</v>
      </c>
      <c r="H129" s="34" t="s">
        <v>546</v>
      </c>
      <c r="I129" s="32">
        <v>16</v>
      </c>
      <c r="J129" s="118" t="str">
        <f>VLOOKUP(Ruimtestaat[[#This Row],[Ruimte code]],Ruimtegroepen[[#All],[Code]:[Ruimte omschrijving]],2,FALSE)</f>
        <v>Leslokalen</v>
      </c>
      <c r="K129" s="32" t="s">
        <v>19</v>
      </c>
      <c r="L129" s="34" t="s">
        <v>435</v>
      </c>
      <c r="M129" s="119">
        <v>49.4</v>
      </c>
      <c r="N129" s="120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</row>
    <row r="130" spans="1:159" ht="15" hidden="1" customHeight="1">
      <c r="A130" s="32">
        <v>2</v>
      </c>
      <c r="B130" s="41" t="str">
        <f>VLOOKUP(Ruimtestaat[[#This Row],[Code]],Locaties[[Code]:[Locatie]],2,FALSE)</f>
        <v>Gilde Vakcollege</v>
      </c>
      <c r="C130" s="41" t="str">
        <f>VLOOKUP(Ruimtestaat[[#This Row],[Code]],Locaties[#All],3,FALSE)</f>
        <v>Grote Haarsekade 123</v>
      </c>
      <c r="D130" s="41" t="str">
        <f>VLOOKUP(Ruimtestaat[[#This Row],[Code]],Locaties[#All],4,FALSE)</f>
        <v>Gorinchem</v>
      </c>
      <c r="E130" s="32"/>
      <c r="F130" s="32" t="s">
        <v>276</v>
      </c>
      <c r="G130" s="117">
        <v>122</v>
      </c>
      <c r="H130" s="34" t="s">
        <v>546</v>
      </c>
      <c r="I130" s="32">
        <v>16</v>
      </c>
      <c r="J130" s="118" t="str">
        <f>VLOOKUP(Ruimtestaat[[#This Row],[Ruimte code]],Ruimtegroepen[[#All],[Code]:[Ruimte omschrijving]],2,FALSE)</f>
        <v>Leslokalen</v>
      </c>
      <c r="K130" s="32" t="s">
        <v>19</v>
      </c>
      <c r="L130" s="34" t="s">
        <v>435</v>
      </c>
      <c r="M130" s="119">
        <v>49.4</v>
      </c>
      <c r="N130" s="120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</row>
    <row r="131" spans="1:159" ht="15" hidden="1" customHeight="1">
      <c r="A131" s="32">
        <v>2</v>
      </c>
      <c r="B131" s="41" t="str">
        <f>VLOOKUP(Ruimtestaat[[#This Row],[Code]],Locaties[[Code]:[Locatie]],2,FALSE)</f>
        <v>Gilde Vakcollege</v>
      </c>
      <c r="C131" s="41" t="str">
        <f>VLOOKUP(Ruimtestaat[[#This Row],[Code]],Locaties[#All],3,FALSE)</f>
        <v>Grote Haarsekade 123</v>
      </c>
      <c r="D131" s="41" t="str">
        <f>VLOOKUP(Ruimtestaat[[#This Row],[Code]],Locaties[#All],4,FALSE)</f>
        <v>Gorinchem</v>
      </c>
      <c r="E131" s="32"/>
      <c r="F131" s="32" t="s">
        <v>276</v>
      </c>
      <c r="G131" s="117">
        <v>123</v>
      </c>
      <c r="H131" s="34" t="s">
        <v>546</v>
      </c>
      <c r="I131" s="32">
        <v>16</v>
      </c>
      <c r="J131" s="118" t="str">
        <f>VLOOKUP(Ruimtestaat[[#This Row],[Ruimte code]],Ruimtegroepen[[#All],[Code]:[Ruimte omschrijving]],2,FALSE)</f>
        <v>Leslokalen</v>
      </c>
      <c r="K131" s="32" t="s">
        <v>19</v>
      </c>
      <c r="L131" s="34" t="s">
        <v>435</v>
      </c>
      <c r="M131" s="119">
        <v>49.4</v>
      </c>
      <c r="N131" s="120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</row>
    <row r="132" spans="1:159" ht="15" hidden="1" customHeight="1">
      <c r="A132" s="32">
        <v>2</v>
      </c>
      <c r="B132" s="41" t="str">
        <f>VLOOKUP(Ruimtestaat[[#This Row],[Code]],Locaties[[Code]:[Locatie]],2,FALSE)</f>
        <v>Gilde Vakcollege</v>
      </c>
      <c r="C132" s="41" t="str">
        <f>VLOOKUP(Ruimtestaat[[#This Row],[Code]],Locaties[#All],3,FALSE)</f>
        <v>Grote Haarsekade 123</v>
      </c>
      <c r="D132" s="41" t="str">
        <f>VLOOKUP(Ruimtestaat[[#This Row],[Code]],Locaties[#All],4,FALSE)</f>
        <v>Gorinchem</v>
      </c>
      <c r="E132" s="32"/>
      <c r="F132" s="32" t="s">
        <v>276</v>
      </c>
      <c r="G132" s="117">
        <v>124</v>
      </c>
      <c r="H132" s="34" t="s">
        <v>546</v>
      </c>
      <c r="I132" s="32">
        <v>16</v>
      </c>
      <c r="J132" s="118" t="str">
        <f>VLOOKUP(Ruimtestaat[[#This Row],[Ruimte code]],Ruimtegroepen[[#All],[Code]:[Ruimte omschrijving]],2,FALSE)</f>
        <v>Leslokalen</v>
      </c>
      <c r="K132" s="32" t="s">
        <v>19</v>
      </c>
      <c r="L132" s="34" t="s">
        <v>435</v>
      </c>
      <c r="M132" s="119">
        <v>49.4</v>
      </c>
      <c r="N132" s="120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</row>
    <row r="133" spans="1:159" ht="15" hidden="1" customHeight="1">
      <c r="A133" s="32">
        <v>2</v>
      </c>
      <c r="B133" s="41" t="str">
        <f>VLOOKUP(Ruimtestaat[[#This Row],[Code]],Locaties[[Code]:[Locatie]],2,FALSE)</f>
        <v>Gilde Vakcollege</v>
      </c>
      <c r="C133" s="41" t="str">
        <f>VLOOKUP(Ruimtestaat[[#This Row],[Code]],Locaties[#All],3,FALSE)</f>
        <v>Grote Haarsekade 123</v>
      </c>
      <c r="D133" s="41" t="str">
        <f>VLOOKUP(Ruimtestaat[[#This Row],[Code]],Locaties[#All],4,FALSE)</f>
        <v>Gorinchem</v>
      </c>
      <c r="E133" s="32"/>
      <c r="F133" s="32" t="s">
        <v>276</v>
      </c>
      <c r="G133" s="117">
        <v>125</v>
      </c>
      <c r="H133" s="34" t="s">
        <v>546</v>
      </c>
      <c r="I133" s="32">
        <v>16</v>
      </c>
      <c r="J133" s="118" t="str">
        <f>VLOOKUP(Ruimtestaat[[#This Row],[Ruimte code]],Ruimtegroepen[[#All],[Code]:[Ruimte omschrijving]],2,FALSE)</f>
        <v>Leslokalen</v>
      </c>
      <c r="K133" s="32" t="s">
        <v>19</v>
      </c>
      <c r="L133" s="34" t="s">
        <v>435</v>
      </c>
      <c r="M133" s="119">
        <v>49.4</v>
      </c>
      <c r="N133" s="120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</row>
    <row r="134" spans="1:159" ht="15" hidden="1" customHeight="1">
      <c r="A134" s="32">
        <v>2</v>
      </c>
      <c r="B134" s="41" t="str">
        <f>VLOOKUP(Ruimtestaat[[#This Row],[Code]],Locaties[[Code]:[Locatie]],2,FALSE)</f>
        <v>Gilde Vakcollege</v>
      </c>
      <c r="C134" s="41" t="str">
        <f>VLOOKUP(Ruimtestaat[[#This Row],[Code]],Locaties[#All],3,FALSE)</f>
        <v>Grote Haarsekade 123</v>
      </c>
      <c r="D134" s="41" t="str">
        <f>VLOOKUP(Ruimtestaat[[#This Row],[Code]],Locaties[#All],4,FALSE)</f>
        <v>Gorinchem</v>
      </c>
      <c r="E134" s="32"/>
      <c r="F134" s="32" t="s">
        <v>276</v>
      </c>
      <c r="G134" s="117">
        <v>127</v>
      </c>
      <c r="H134" s="34" t="s">
        <v>546</v>
      </c>
      <c r="I134" s="32">
        <v>16</v>
      </c>
      <c r="J134" s="118" t="str">
        <f>VLOOKUP(Ruimtestaat[[#This Row],[Ruimte code]],Ruimtegroepen[[#All],[Code]:[Ruimte omschrijving]],2,FALSE)</f>
        <v>Leslokalen</v>
      </c>
      <c r="K134" s="32" t="s">
        <v>19</v>
      </c>
      <c r="L134" s="34" t="s">
        <v>435</v>
      </c>
      <c r="M134" s="119">
        <v>49.4</v>
      </c>
      <c r="N134" s="120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</row>
    <row r="135" spans="1:159" ht="15" hidden="1" customHeight="1">
      <c r="A135" s="32">
        <v>2</v>
      </c>
      <c r="B135" s="41" t="str">
        <f>VLOOKUP(Ruimtestaat[[#This Row],[Code]],Locaties[[Code]:[Locatie]],2,FALSE)</f>
        <v>Gilde Vakcollege</v>
      </c>
      <c r="C135" s="41" t="str">
        <f>VLOOKUP(Ruimtestaat[[#This Row],[Code]],Locaties[#All],3,FALSE)</f>
        <v>Grote Haarsekade 123</v>
      </c>
      <c r="D135" s="41" t="str">
        <f>VLOOKUP(Ruimtestaat[[#This Row],[Code]],Locaties[#All],4,FALSE)</f>
        <v>Gorinchem</v>
      </c>
      <c r="E135" s="32"/>
      <c r="F135" s="32" t="s">
        <v>276</v>
      </c>
      <c r="G135" s="117">
        <v>128</v>
      </c>
      <c r="H135" s="34" t="s">
        <v>546</v>
      </c>
      <c r="I135" s="32">
        <v>16</v>
      </c>
      <c r="J135" s="118" t="str">
        <f>VLOOKUP(Ruimtestaat[[#This Row],[Ruimte code]],Ruimtegroepen[[#All],[Code]:[Ruimte omschrijving]],2,FALSE)</f>
        <v>Leslokalen</v>
      </c>
      <c r="K135" s="32" t="s">
        <v>19</v>
      </c>
      <c r="L135" s="34" t="s">
        <v>435</v>
      </c>
      <c r="M135" s="119">
        <v>76.7</v>
      </c>
      <c r="N135" s="120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</row>
    <row r="136" spans="1:159" ht="15" hidden="1" customHeight="1">
      <c r="A136" s="32">
        <v>2</v>
      </c>
      <c r="B136" s="41" t="str">
        <f>VLOOKUP(Ruimtestaat[[#This Row],[Code]],Locaties[[Code]:[Locatie]],2,FALSE)</f>
        <v>Gilde Vakcollege</v>
      </c>
      <c r="C136" s="41" t="str">
        <f>VLOOKUP(Ruimtestaat[[#This Row],[Code]],Locaties[#All],3,FALSE)</f>
        <v>Grote Haarsekade 123</v>
      </c>
      <c r="D136" s="41" t="str">
        <f>VLOOKUP(Ruimtestaat[[#This Row],[Code]],Locaties[#All],4,FALSE)</f>
        <v>Gorinchem</v>
      </c>
      <c r="E136" s="32"/>
      <c r="F136" s="32" t="s">
        <v>276</v>
      </c>
      <c r="G136" s="117">
        <v>129</v>
      </c>
      <c r="H136" s="34" t="s">
        <v>546</v>
      </c>
      <c r="I136" s="32">
        <v>16</v>
      </c>
      <c r="J136" s="118" t="str">
        <f>VLOOKUP(Ruimtestaat[[#This Row],[Ruimte code]],Ruimtegroepen[[#All],[Code]:[Ruimte omschrijving]],2,FALSE)</f>
        <v>Leslokalen</v>
      </c>
      <c r="K136" s="32" t="s">
        <v>19</v>
      </c>
      <c r="L136" s="34" t="s">
        <v>435</v>
      </c>
      <c r="M136" s="119">
        <v>61.5</v>
      </c>
      <c r="N136" s="120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</row>
    <row r="137" spans="1:159" ht="15" hidden="1" customHeight="1">
      <c r="A137" s="32">
        <v>2</v>
      </c>
      <c r="B137" s="41" t="str">
        <f>VLOOKUP(Ruimtestaat[[#This Row],[Code]],Locaties[[Code]:[Locatie]],2,FALSE)</f>
        <v>Gilde Vakcollege</v>
      </c>
      <c r="C137" s="41" t="str">
        <f>VLOOKUP(Ruimtestaat[[#This Row],[Code]],Locaties[#All],3,FALSE)</f>
        <v>Grote Haarsekade 123</v>
      </c>
      <c r="D137" s="41" t="str">
        <f>VLOOKUP(Ruimtestaat[[#This Row],[Code]],Locaties[#All],4,FALSE)</f>
        <v>Gorinchem</v>
      </c>
      <c r="E137" s="32"/>
      <c r="F137" s="32" t="s">
        <v>276</v>
      </c>
      <c r="G137" s="117">
        <v>130</v>
      </c>
      <c r="H137" s="34" t="s">
        <v>546</v>
      </c>
      <c r="I137" s="32">
        <v>16</v>
      </c>
      <c r="J137" s="118" t="str">
        <f>VLOOKUP(Ruimtestaat[[#This Row],[Ruimte code]],Ruimtegroepen[[#All],[Code]:[Ruimte omschrijving]],2,FALSE)</f>
        <v>Leslokalen</v>
      </c>
      <c r="K137" s="32" t="s">
        <v>19</v>
      </c>
      <c r="L137" s="34" t="s">
        <v>435</v>
      </c>
      <c r="M137" s="119">
        <v>86.2</v>
      </c>
      <c r="N137" s="120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</row>
    <row r="138" spans="1:159" ht="15" hidden="1" customHeight="1">
      <c r="A138" s="32">
        <v>2</v>
      </c>
      <c r="B138" s="41" t="str">
        <f>VLOOKUP(Ruimtestaat[[#This Row],[Code]],Locaties[[Code]:[Locatie]],2,FALSE)</f>
        <v>Gilde Vakcollege</v>
      </c>
      <c r="C138" s="41" t="str">
        <f>VLOOKUP(Ruimtestaat[[#This Row],[Code]],Locaties[#All],3,FALSE)</f>
        <v>Grote Haarsekade 123</v>
      </c>
      <c r="D138" s="41" t="str">
        <f>VLOOKUP(Ruimtestaat[[#This Row],[Code]],Locaties[#All],4,FALSE)</f>
        <v>Gorinchem</v>
      </c>
      <c r="E138" s="32"/>
      <c r="F138" s="32" t="s">
        <v>276</v>
      </c>
      <c r="G138" s="117">
        <v>126</v>
      </c>
      <c r="H138" s="34" t="s">
        <v>547</v>
      </c>
      <c r="I138" s="32">
        <v>16</v>
      </c>
      <c r="J138" s="118" t="str">
        <f>VLOOKUP(Ruimtestaat[[#This Row],[Ruimte code]],Ruimtegroepen[[#All],[Code]:[Ruimte omschrijving]],2,FALSE)</f>
        <v>Leslokalen</v>
      </c>
      <c r="K138" s="32" t="s">
        <v>19</v>
      </c>
      <c r="L138" s="34" t="s">
        <v>435</v>
      </c>
      <c r="M138" s="119">
        <v>49.4</v>
      </c>
      <c r="N138" s="120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</row>
    <row r="139" spans="1:159" ht="15" hidden="1" customHeight="1">
      <c r="A139" s="32">
        <v>2</v>
      </c>
      <c r="B139" s="41" t="str">
        <f>VLOOKUP(Ruimtestaat[[#This Row],[Code]],Locaties[[Code]:[Locatie]],2,FALSE)</f>
        <v>Gilde Vakcollege</v>
      </c>
      <c r="C139" s="41" t="str">
        <f>VLOOKUP(Ruimtestaat[[#This Row],[Code]],Locaties[#All],3,FALSE)</f>
        <v>Grote Haarsekade 123</v>
      </c>
      <c r="D139" s="41" t="str">
        <f>VLOOKUP(Ruimtestaat[[#This Row],[Code]],Locaties[#All],4,FALSE)</f>
        <v>Gorinchem</v>
      </c>
      <c r="E139" s="32"/>
      <c r="F139" s="32" t="s">
        <v>276</v>
      </c>
      <c r="G139" s="117">
        <v>131</v>
      </c>
      <c r="H139" s="34" t="s">
        <v>547</v>
      </c>
      <c r="I139" s="32">
        <v>16</v>
      </c>
      <c r="J139" s="118" t="str">
        <f>VLOOKUP(Ruimtestaat[[#This Row],[Ruimte code]],Ruimtegroepen[[#All],[Code]:[Ruimte omschrijving]],2,FALSE)</f>
        <v>Leslokalen</v>
      </c>
      <c r="K139" s="32" t="s">
        <v>19</v>
      </c>
      <c r="L139" s="34" t="s">
        <v>435</v>
      </c>
      <c r="M139" s="119">
        <v>51.3</v>
      </c>
      <c r="N139" s="120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</row>
    <row r="140" spans="1:159" ht="15" hidden="1" customHeight="1">
      <c r="A140" s="32">
        <v>2</v>
      </c>
      <c r="B140" s="41" t="str">
        <f>VLOOKUP(Ruimtestaat[[#This Row],[Code]],Locaties[[Code]:[Locatie]],2,FALSE)</f>
        <v>Gilde Vakcollege</v>
      </c>
      <c r="C140" s="41" t="str">
        <f>VLOOKUP(Ruimtestaat[[#This Row],[Code]],Locaties[#All],3,FALSE)</f>
        <v>Grote Haarsekade 123</v>
      </c>
      <c r="D140" s="41" t="str">
        <f>VLOOKUP(Ruimtestaat[[#This Row],[Code]],Locaties[#All],4,FALSE)</f>
        <v>Gorinchem</v>
      </c>
      <c r="E140" s="32"/>
      <c r="F140" s="32" t="s">
        <v>276</v>
      </c>
      <c r="G140" s="117">
        <v>132</v>
      </c>
      <c r="H140" s="34" t="s">
        <v>547</v>
      </c>
      <c r="I140" s="32">
        <v>16</v>
      </c>
      <c r="J140" s="118" t="str">
        <f>VLOOKUP(Ruimtestaat[[#This Row],[Ruimte code]],Ruimtegroepen[[#All],[Code]:[Ruimte omschrijving]],2,FALSE)</f>
        <v>Leslokalen</v>
      </c>
      <c r="K140" s="32" t="s">
        <v>19</v>
      </c>
      <c r="L140" s="34" t="s">
        <v>435</v>
      </c>
      <c r="M140" s="119">
        <v>58.8</v>
      </c>
      <c r="N140" s="120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</row>
    <row r="141" spans="1:159" ht="15" hidden="1" customHeight="1">
      <c r="A141" s="32">
        <v>2</v>
      </c>
      <c r="B141" s="41" t="str">
        <f>VLOOKUP(Ruimtestaat[[#This Row],[Code]],Locaties[[Code]:[Locatie]],2,FALSE)</f>
        <v>Gilde Vakcollege</v>
      </c>
      <c r="C141" s="41" t="str">
        <f>VLOOKUP(Ruimtestaat[[#This Row],[Code]],Locaties[#All],3,FALSE)</f>
        <v>Grote Haarsekade 123</v>
      </c>
      <c r="D141" s="41" t="str">
        <f>VLOOKUP(Ruimtestaat[[#This Row],[Code]],Locaties[#All],4,FALSE)</f>
        <v>Gorinchem</v>
      </c>
      <c r="E141" s="32"/>
      <c r="F141" s="32" t="s">
        <v>276</v>
      </c>
      <c r="G141" s="117" t="s">
        <v>494</v>
      </c>
      <c r="H141" s="34" t="s">
        <v>297</v>
      </c>
      <c r="I141" s="32">
        <v>9</v>
      </c>
      <c r="J141" s="118" t="str">
        <f>VLOOKUP(Ruimtestaat[[#This Row],[Ruimte code]],Ruimtegroepen[[#All],[Code]:[Ruimte omschrijving]],2,FALSE)</f>
        <v>Bibliotheek/OLC</v>
      </c>
      <c r="K141" s="32" t="s">
        <v>19</v>
      </c>
      <c r="L141" s="34" t="s">
        <v>435</v>
      </c>
      <c r="M141" s="119">
        <v>45.4</v>
      </c>
      <c r="N141" s="120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</row>
    <row r="142" spans="1:159" ht="15" hidden="1" customHeight="1">
      <c r="A142" s="32">
        <v>2</v>
      </c>
      <c r="B142" s="41" t="str">
        <f>VLOOKUP(Ruimtestaat[[#This Row],[Code]],Locaties[[Code]:[Locatie]],2,FALSE)</f>
        <v>Gilde Vakcollege</v>
      </c>
      <c r="C142" s="41" t="str">
        <f>VLOOKUP(Ruimtestaat[[#This Row],[Code]],Locaties[#All],3,FALSE)</f>
        <v>Grote Haarsekade 123</v>
      </c>
      <c r="D142" s="41" t="str">
        <f>VLOOKUP(Ruimtestaat[[#This Row],[Code]],Locaties[#All],4,FALSE)</f>
        <v>Gorinchem</v>
      </c>
      <c r="E142" s="32"/>
      <c r="F142" s="32" t="s">
        <v>276</v>
      </c>
      <c r="G142" s="117">
        <v>110</v>
      </c>
      <c r="H142" s="34" t="s">
        <v>548</v>
      </c>
      <c r="I142" s="32">
        <v>14</v>
      </c>
      <c r="J142" s="118" t="str">
        <f>VLOOKUP(Ruimtestaat[[#This Row],[Ruimte code]],Ruimtegroepen[[#All],[Code]:[Ruimte omschrijving]],2,FALSE)</f>
        <v>Praktijklokalen</v>
      </c>
      <c r="K142" s="32" t="s">
        <v>19</v>
      </c>
      <c r="L142" s="34" t="s">
        <v>435</v>
      </c>
      <c r="M142" s="119">
        <v>66.5</v>
      </c>
      <c r="N142" s="120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</row>
    <row r="143" spans="1:159" ht="15" hidden="1" customHeight="1">
      <c r="A143" s="32">
        <v>2</v>
      </c>
      <c r="B143" s="41" t="str">
        <f>VLOOKUP(Ruimtestaat[[#This Row],[Code]],Locaties[[Code]:[Locatie]],2,FALSE)</f>
        <v>Gilde Vakcollege</v>
      </c>
      <c r="C143" s="41" t="str">
        <f>VLOOKUP(Ruimtestaat[[#This Row],[Code]],Locaties[#All],3,FALSE)</f>
        <v>Grote Haarsekade 123</v>
      </c>
      <c r="D143" s="41" t="str">
        <f>VLOOKUP(Ruimtestaat[[#This Row],[Code]],Locaties[#All],4,FALSE)</f>
        <v>Gorinchem</v>
      </c>
      <c r="E143" s="32"/>
      <c r="F143" s="32" t="s">
        <v>276</v>
      </c>
      <c r="G143" s="117" t="s">
        <v>495</v>
      </c>
      <c r="H143" s="34" t="s">
        <v>508</v>
      </c>
      <c r="I143" s="32">
        <v>1</v>
      </c>
      <c r="J143" s="118" t="str">
        <f>VLOOKUP(Ruimtestaat[[#This Row],[Ruimte code]],Ruimtegroepen[[#All],[Code]:[Ruimte omschrijving]],2,FALSE)</f>
        <v>Magazijnen/bergingen</v>
      </c>
      <c r="K143" s="32" t="s">
        <v>19</v>
      </c>
      <c r="L143" s="34" t="s">
        <v>435</v>
      </c>
      <c r="M143" s="119">
        <v>10.8</v>
      </c>
      <c r="N143" s="120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</row>
    <row r="144" spans="1:159" ht="15" hidden="1" customHeight="1">
      <c r="A144" s="32">
        <v>2</v>
      </c>
      <c r="B144" s="41" t="str">
        <f>VLOOKUP(Ruimtestaat[[#This Row],[Code]],Locaties[[Code]:[Locatie]],2,FALSE)</f>
        <v>Gilde Vakcollege</v>
      </c>
      <c r="C144" s="41" t="str">
        <f>VLOOKUP(Ruimtestaat[[#This Row],[Code]],Locaties[#All],3,FALSE)</f>
        <v>Grote Haarsekade 123</v>
      </c>
      <c r="D144" s="41" t="str">
        <f>VLOOKUP(Ruimtestaat[[#This Row],[Code]],Locaties[#All],4,FALSE)</f>
        <v>Gorinchem</v>
      </c>
      <c r="E144" s="32"/>
      <c r="F144" s="32" t="s">
        <v>276</v>
      </c>
      <c r="G144" s="117">
        <v>111</v>
      </c>
      <c r="H144" s="34" t="s">
        <v>497</v>
      </c>
      <c r="I144" s="32">
        <v>16</v>
      </c>
      <c r="J144" s="118" t="str">
        <f>VLOOKUP(Ruimtestaat[[#This Row],[Ruimte code]],Ruimtegroepen[[#All],[Code]:[Ruimte omschrijving]],2,FALSE)</f>
        <v>Leslokalen</v>
      </c>
      <c r="K144" s="32" t="s">
        <v>19</v>
      </c>
      <c r="L144" s="34" t="s">
        <v>435</v>
      </c>
      <c r="M144" s="119">
        <v>127.4</v>
      </c>
      <c r="N144" s="120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</row>
    <row r="145" spans="1:159" ht="15" hidden="1" customHeight="1">
      <c r="A145" s="32">
        <v>2</v>
      </c>
      <c r="B145" s="41" t="str">
        <f>VLOOKUP(Ruimtestaat[[#This Row],[Code]],Locaties[[Code]:[Locatie]],2,FALSE)</f>
        <v>Gilde Vakcollege</v>
      </c>
      <c r="C145" s="41" t="str">
        <f>VLOOKUP(Ruimtestaat[[#This Row],[Code]],Locaties[#All],3,FALSE)</f>
        <v>Grote Haarsekade 123</v>
      </c>
      <c r="D145" s="41" t="str">
        <f>VLOOKUP(Ruimtestaat[[#This Row],[Code]],Locaties[#All],4,FALSE)</f>
        <v>Gorinchem</v>
      </c>
      <c r="E145" s="32"/>
      <c r="F145" s="32" t="s">
        <v>276</v>
      </c>
      <c r="G145" s="117">
        <v>112</v>
      </c>
      <c r="H145" s="34" t="s">
        <v>498</v>
      </c>
      <c r="I145" s="32">
        <v>16</v>
      </c>
      <c r="J145" s="118" t="str">
        <f>VLOOKUP(Ruimtestaat[[#This Row],[Ruimte code]],Ruimtegroepen[[#All],[Code]:[Ruimte omschrijving]],2,FALSE)</f>
        <v>Leslokalen</v>
      </c>
      <c r="K145" s="32" t="s">
        <v>19</v>
      </c>
      <c r="L145" s="34" t="s">
        <v>435</v>
      </c>
      <c r="M145" s="119">
        <v>102.9</v>
      </c>
      <c r="N145" s="120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</row>
    <row r="146" spans="1:159" ht="15" hidden="1" customHeight="1">
      <c r="A146" s="32">
        <v>2</v>
      </c>
      <c r="B146" s="41" t="str">
        <f>VLOOKUP(Ruimtestaat[[#This Row],[Code]],Locaties[[Code]:[Locatie]],2,FALSE)</f>
        <v>Gilde Vakcollege</v>
      </c>
      <c r="C146" s="41" t="str">
        <f>VLOOKUP(Ruimtestaat[[#This Row],[Code]],Locaties[#All],3,FALSE)</f>
        <v>Grote Haarsekade 123</v>
      </c>
      <c r="D146" s="41" t="str">
        <f>VLOOKUP(Ruimtestaat[[#This Row],[Code]],Locaties[#All],4,FALSE)</f>
        <v>Gorinchem</v>
      </c>
      <c r="E146" s="32"/>
      <c r="F146" s="32" t="s">
        <v>276</v>
      </c>
      <c r="G146" s="117">
        <v>113</v>
      </c>
      <c r="H146" s="34" t="s">
        <v>498</v>
      </c>
      <c r="I146" s="32">
        <v>16</v>
      </c>
      <c r="J146" s="118" t="str">
        <f>VLOOKUP(Ruimtestaat[[#This Row],[Ruimte code]],Ruimtegroepen[[#All],[Code]:[Ruimte omschrijving]],2,FALSE)</f>
        <v>Leslokalen</v>
      </c>
      <c r="K146" s="32" t="s">
        <v>19</v>
      </c>
      <c r="L146" s="34" t="s">
        <v>435</v>
      </c>
      <c r="M146" s="119">
        <v>102.9</v>
      </c>
      <c r="N146" s="120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</row>
    <row r="147" spans="1:159" ht="15" hidden="1" customHeight="1">
      <c r="A147" s="32">
        <v>2</v>
      </c>
      <c r="B147" s="41" t="str">
        <f>VLOOKUP(Ruimtestaat[[#This Row],[Code]],Locaties[[Code]:[Locatie]],2,FALSE)</f>
        <v>Gilde Vakcollege</v>
      </c>
      <c r="C147" s="41" t="str">
        <f>VLOOKUP(Ruimtestaat[[#This Row],[Code]],Locaties[#All],3,FALSE)</f>
        <v>Grote Haarsekade 123</v>
      </c>
      <c r="D147" s="41" t="str">
        <f>VLOOKUP(Ruimtestaat[[#This Row],[Code]],Locaties[#All],4,FALSE)</f>
        <v>Gorinchem</v>
      </c>
      <c r="E147" s="32"/>
      <c r="F147" s="32" t="s">
        <v>276</v>
      </c>
      <c r="G147" s="117">
        <v>114</v>
      </c>
      <c r="H147" s="34" t="s">
        <v>499</v>
      </c>
      <c r="I147" s="32">
        <v>16</v>
      </c>
      <c r="J147" s="118" t="str">
        <f>VLOOKUP(Ruimtestaat[[#This Row],[Ruimte code]],Ruimtegroepen[[#All],[Code]:[Ruimte omschrijving]],2,FALSE)</f>
        <v>Leslokalen</v>
      </c>
      <c r="K147" s="32" t="s">
        <v>19</v>
      </c>
      <c r="L147" s="34" t="s">
        <v>435</v>
      </c>
      <c r="M147" s="119">
        <v>102.9</v>
      </c>
      <c r="N147" s="12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</row>
    <row r="148" spans="1:159" ht="15" hidden="1" customHeight="1">
      <c r="A148" s="32">
        <v>2</v>
      </c>
      <c r="B148" s="41" t="str">
        <f>VLOOKUP(Ruimtestaat[[#This Row],[Code]],Locaties[[Code]:[Locatie]],2,FALSE)</f>
        <v>Gilde Vakcollege</v>
      </c>
      <c r="C148" s="41" t="str">
        <f>VLOOKUP(Ruimtestaat[[#This Row],[Code]],Locaties[#All],3,FALSE)</f>
        <v>Grote Haarsekade 123</v>
      </c>
      <c r="D148" s="41" t="str">
        <f>VLOOKUP(Ruimtestaat[[#This Row],[Code]],Locaties[#All],4,FALSE)</f>
        <v>Gorinchem</v>
      </c>
      <c r="E148" s="32"/>
      <c r="F148" s="32" t="s">
        <v>276</v>
      </c>
      <c r="G148" s="117" t="s">
        <v>496</v>
      </c>
      <c r="H148" s="34" t="s">
        <v>549</v>
      </c>
      <c r="I148" s="32">
        <v>1</v>
      </c>
      <c r="J148" s="118" t="str">
        <f>VLOOKUP(Ruimtestaat[[#This Row],[Ruimte code]],Ruimtegroepen[[#All],[Code]:[Ruimte omschrijving]],2,FALSE)</f>
        <v>Magazijnen/bergingen</v>
      </c>
      <c r="K148" s="32" t="s">
        <v>19</v>
      </c>
      <c r="L148" s="34" t="s">
        <v>435</v>
      </c>
      <c r="M148" s="119">
        <v>12.2</v>
      </c>
      <c r="N148" s="12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</row>
    <row r="149" spans="1:159" ht="15" hidden="1" customHeight="1">
      <c r="A149" s="32">
        <v>2</v>
      </c>
      <c r="B149" s="41" t="str">
        <f>VLOOKUP(Ruimtestaat[[#This Row],[Code]],Locaties[[Code]:[Locatie]],2,FALSE)</f>
        <v>Gilde Vakcollege</v>
      </c>
      <c r="C149" s="41" t="str">
        <f>VLOOKUP(Ruimtestaat[[#This Row],[Code]],Locaties[#All],3,FALSE)</f>
        <v>Grote Haarsekade 123</v>
      </c>
      <c r="D149" s="41" t="str">
        <f>VLOOKUP(Ruimtestaat[[#This Row],[Code]],Locaties[#All],4,FALSE)</f>
        <v>Gorinchem</v>
      </c>
      <c r="E149" s="32"/>
      <c r="F149" s="32" t="s">
        <v>276</v>
      </c>
      <c r="G149" s="117">
        <v>117</v>
      </c>
      <c r="H149" s="34" t="s">
        <v>500</v>
      </c>
      <c r="I149" s="32">
        <v>16</v>
      </c>
      <c r="J149" s="118" t="str">
        <f>VLOOKUP(Ruimtestaat[[#This Row],[Ruimte code]],Ruimtegroepen[[#All],[Code]:[Ruimte omschrijving]],2,FALSE)</f>
        <v>Leslokalen</v>
      </c>
      <c r="K149" s="32" t="s">
        <v>19</v>
      </c>
      <c r="L149" s="34" t="s">
        <v>435</v>
      </c>
      <c r="M149" s="119">
        <v>93.6</v>
      </c>
      <c r="N149" s="120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</row>
    <row r="150" spans="1:159" ht="15" hidden="1" customHeight="1">
      <c r="A150" s="32">
        <v>2</v>
      </c>
      <c r="B150" s="41" t="str">
        <f>VLOOKUP(Ruimtestaat[[#This Row],[Code]],Locaties[[Code]:[Locatie]],2,FALSE)</f>
        <v>Gilde Vakcollege</v>
      </c>
      <c r="C150" s="41" t="str">
        <f>VLOOKUP(Ruimtestaat[[#This Row],[Code]],Locaties[#All],3,FALSE)</f>
        <v>Grote Haarsekade 123</v>
      </c>
      <c r="D150" s="41" t="str">
        <f>VLOOKUP(Ruimtestaat[[#This Row],[Code]],Locaties[#All],4,FALSE)</f>
        <v>Gorinchem</v>
      </c>
      <c r="E150" s="32"/>
      <c r="F150" s="32" t="s">
        <v>276</v>
      </c>
      <c r="G150" s="117">
        <v>116</v>
      </c>
      <c r="H150" s="34" t="s">
        <v>550</v>
      </c>
      <c r="I150" s="32">
        <v>14</v>
      </c>
      <c r="J150" s="118" t="str">
        <f>VLOOKUP(Ruimtestaat[[#This Row],[Ruimte code]],Ruimtegroepen[[#All],[Code]:[Ruimte omschrijving]],2,FALSE)</f>
        <v>Praktijklokalen</v>
      </c>
      <c r="K150" s="32" t="s">
        <v>19</v>
      </c>
      <c r="L150" s="34" t="s">
        <v>435</v>
      </c>
      <c r="M150" s="119">
        <v>66.2</v>
      </c>
      <c r="N150" s="120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</row>
    <row r="151" spans="1:159" ht="15" hidden="1" customHeight="1">
      <c r="A151" s="32">
        <v>2</v>
      </c>
      <c r="B151" s="41" t="str">
        <f>VLOOKUP(Ruimtestaat[[#This Row],[Code]],Locaties[[Code]:[Locatie]],2,FALSE)</f>
        <v>Gilde Vakcollege</v>
      </c>
      <c r="C151" s="41" t="str">
        <f>VLOOKUP(Ruimtestaat[[#This Row],[Code]],Locaties[#All],3,FALSE)</f>
        <v>Grote Haarsekade 123</v>
      </c>
      <c r="D151" s="41" t="str">
        <f>VLOOKUP(Ruimtestaat[[#This Row],[Code]],Locaties[#All],4,FALSE)</f>
        <v>Gorinchem</v>
      </c>
      <c r="E151" s="32"/>
      <c r="F151" s="32" t="s">
        <v>276</v>
      </c>
      <c r="G151" s="117">
        <v>115</v>
      </c>
      <c r="H151" s="27" t="s">
        <v>551</v>
      </c>
      <c r="I151" s="32">
        <v>16</v>
      </c>
      <c r="J151" s="118" t="str">
        <f>VLOOKUP(Ruimtestaat[[#This Row],[Ruimte code]],Ruimtegroepen[[#All],[Code]:[Ruimte omschrijving]],2,FALSE)</f>
        <v>Leslokalen</v>
      </c>
      <c r="K151" s="32" t="s">
        <v>19</v>
      </c>
      <c r="L151" s="34" t="s">
        <v>435</v>
      </c>
      <c r="M151" s="119">
        <v>109.6</v>
      </c>
      <c r="N151" s="120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</row>
    <row r="152" spans="1:159" ht="15" hidden="1" customHeight="1">
      <c r="A152" s="32">
        <v>3</v>
      </c>
      <c r="B152" s="41" t="str">
        <f>VLOOKUP(Ruimtestaat[[#This Row],[Code]],Locaties[[Code]:[Locatie]],2,FALSE)</f>
        <v xml:space="preserve">Lyceum Oudehoven </v>
      </c>
      <c r="C152" s="41" t="str">
        <f>VLOOKUP(Ruimtestaat[[#This Row],[Code]],Locaties[#All],3,FALSE)</f>
        <v>Hoefslag 4</v>
      </c>
      <c r="D152" s="41" t="str">
        <f>VLOOKUP(Ruimtestaat[[#This Row],[Code]],Locaties[#All],4,FALSE)</f>
        <v>Gorinchem</v>
      </c>
      <c r="E152" s="32" t="s">
        <v>753</v>
      </c>
      <c r="F152" s="32" t="s">
        <v>121</v>
      </c>
      <c r="G152" s="117" t="s">
        <v>122</v>
      </c>
      <c r="H152" s="34" t="s">
        <v>8</v>
      </c>
      <c r="I152" s="6">
        <v>7</v>
      </c>
      <c r="J152" s="42" t="str">
        <f>VLOOKUP(Ruimtestaat[[#This Row],[Ruimte code]],Ruimtegroepen[[#All],[Code]:[Ruimte omschrijving]],2,FALSE)</f>
        <v>Entree</v>
      </c>
      <c r="K152" s="32" t="s">
        <v>17</v>
      </c>
      <c r="L152" s="34" t="s">
        <v>6</v>
      </c>
      <c r="M152" s="119">
        <v>12</v>
      </c>
      <c r="N152" s="32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</row>
    <row r="153" spans="1:159" ht="15" hidden="1" customHeight="1">
      <c r="A153" s="32">
        <v>3</v>
      </c>
      <c r="B153" s="41" t="str">
        <f>VLOOKUP(Ruimtestaat[[#This Row],[Code]],Locaties[[Code]:[Locatie]],2,FALSE)</f>
        <v xml:space="preserve">Lyceum Oudehoven </v>
      </c>
      <c r="C153" s="41" t="str">
        <f>VLOOKUP(Ruimtestaat[[#This Row],[Code]],Locaties[#All],3,FALSE)</f>
        <v>Hoefslag 4</v>
      </c>
      <c r="D153" s="41" t="str">
        <f>VLOOKUP(Ruimtestaat[[#This Row],[Code]],Locaties[#All],4,FALSE)</f>
        <v>Gorinchem</v>
      </c>
      <c r="E153" s="32" t="s">
        <v>753</v>
      </c>
      <c r="F153" s="32" t="s">
        <v>121</v>
      </c>
      <c r="G153" s="117" t="s">
        <v>125</v>
      </c>
      <c r="H153" s="34" t="s">
        <v>124</v>
      </c>
      <c r="I153" s="6">
        <v>12</v>
      </c>
      <c r="J153" s="42" t="str">
        <f>VLOOKUP(Ruimtestaat[[#This Row],[Ruimte code]],Ruimtegroepen[[#All],[Code]:[Ruimte omschrijving]],2,FALSE)</f>
        <v>Kantine/Aula</v>
      </c>
      <c r="K153" s="32" t="s">
        <v>18</v>
      </c>
      <c r="L153" s="34" t="s">
        <v>123</v>
      </c>
      <c r="M153" s="119">
        <v>682</v>
      </c>
      <c r="N153" s="120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</row>
    <row r="154" spans="1:159" ht="15" hidden="1" customHeight="1">
      <c r="A154" s="32">
        <v>3</v>
      </c>
      <c r="B154" s="41" t="str">
        <f>VLOOKUP(Ruimtestaat[[#This Row],[Code]],Locaties[[Code]:[Locatie]],2,FALSE)</f>
        <v xml:space="preserve">Lyceum Oudehoven </v>
      </c>
      <c r="C154" s="41" t="str">
        <f>VLOOKUP(Ruimtestaat[[#This Row],[Code]],Locaties[#All],3,FALSE)</f>
        <v>Hoefslag 4</v>
      </c>
      <c r="D154" s="41" t="str">
        <f>VLOOKUP(Ruimtestaat[[#This Row],[Code]],Locaties[#All],4,FALSE)</f>
        <v>Gorinchem</v>
      </c>
      <c r="E154" s="32" t="s">
        <v>753</v>
      </c>
      <c r="F154" s="32" t="s">
        <v>121</v>
      </c>
      <c r="G154" s="117" t="s">
        <v>126</v>
      </c>
      <c r="H154" s="34" t="s">
        <v>127</v>
      </c>
      <c r="I154" s="6">
        <v>6</v>
      </c>
      <c r="J154" s="42" t="str">
        <f>VLOOKUP(Ruimtestaat[[#This Row],[Ruimte code]],Ruimtegroepen[[#All],[Code]:[Ruimte omschrijving]],2,FALSE)</f>
        <v>Gangen/hallen</v>
      </c>
      <c r="K154" s="32" t="s">
        <v>18</v>
      </c>
      <c r="L154" s="34" t="s">
        <v>123</v>
      </c>
      <c r="M154" s="119">
        <v>137</v>
      </c>
      <c r="N154" s="120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</row>
    <row r="155" spans="1:159" ht="15" hidden="1" customHeight="1">
      <c r="A155" s="32">
        <v>3</v>
      </c>
      <c r="B155" s="41" t="str">
        <f>VLOOKUP(Ruimtestaat[[#This Row],[Code]],Locaties[[Code]:[Locatie]],2,FALSE)</f>
        <v xml:space="preserve">Lyceum Oudehoven </v>
      </c>
      <c r="C155" s="41" t="str">
        <f>VLOOKUP(Ruimtestaat[[#This Row],[Code]],Locaties[#All],3,FALSE)</f>
        <v>Hoefslag 4</v>
      </c>
      <c r="D155" s="41" t="str">
        <f>VLOOKUP(Ruimtestaat[[#This Row],[Code]],Locaties[#All],4,FALSE)</f>
        <v>Gorinchem</v>
      </c>
      <c r="E155" s="32" t="s">
        <v>753</v>
      </c>
      <c r="F155" s="32" t="s">
        <v>121</v>
      </c>
      <c r="G155" s="117"/>
      <c r="H155" s="34" t="s">
        <v>128</v>
      </c>
      <c r="I155" s="6">
        <v>10</v>
      </c>
      <c r="J155" s="42" t="str">
        <f>VLOOKUP(Ruimtestaat[[#This Row],[Ruimte code]],Ruimtegroepen[[#All],[Code]:[Ruimte omschrijving]],2,FALSE)</f>
        <v>Trappenhuizen/lift</v>
      </c>
      <c r="K155" s="32" t="s">
        <v>20</v>
      </c>
      <c r="L155" s="34" t="s">
        <v>29</v>
      </c>
      <c r="M155" s="119">
        <v>1</v>
      </c>
      <c r="N155" s="32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</row>
    <row r="156" spans="1:159" ht="15" hidden="1" customHeight="1">
      <c r="A156" s="32">
        <v>3</v>
      </c>
      <c r="B156" s="41" t="str">
        <f>VLOOKUP(Ruimtestaat[[#This Row],[Code]],Locaties[[Code]:[Locatie]],2,FALSE)</f>
        <v xml:space="preserve">Lyceum Oudehoven </v>
      </c>
      <c r="C156" s="41" t="str">
        <f>VLOOKUP(Ruimtestaat[[#This Row],[Code]],Locaties[#All],3,FALSE)</f>
        <v>Hoefslag 4</v>
      </c>
      <c r="D156" s="41" t="str">
        <f>VLOOKUP(Ruimtestaat[[#This Row],[Code]],Locaties[#All],4,FALSE)</f>
        <v>Gorinchem</v>
      </c>
      <c r="E156" s="32" t="s">
        <v>753</v>
      </c>
      <c r="F156" s="32" t="s">
        <v>121</v>
      </c>
      <c r="G156" s="117" t="s">
        <v>129</v>
      </c>
      <c r="H156" s="34" t="s">
        <v>130</v>
      </c>
      <c r="I156" s="6">
        <v>2</v>
      </c>
      <c r="J156" s="42" t="str">
        <f>VLOOKUP(Ruimtestaat[[#This Row],[Ruimte code]],Ruimtegroepen[[#All],[Code]:[Ruimte omschrijving]],2,FALSE)</f>
        <v>Kantoren</v>
      </c>
      <c r="K156" s="32" t="s">
        <v>20</v>
      </c>
      <c r="L156" s="34" t="s">
        <v>29</v>
      </c>
      <c r="M156" s="119">
        <v>14</v>
      </c>
      <c r="N156" s="120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</row>
    <row r="157" spans="1:159" ht="15" hidden="1" customHeight="1">
      <c r="A157" s="32">
        <v>3</v>
      </c>
      <c r="B157" s="41" t="str">
        <f>VLOOKUP(Ruimtestaat[[#This Row],[Code]],Locaties[[Code]:[Locatie]],2,FALSE)</f>
        <v xml:space="preserve">Lyceum Oudehoven </v>
      </c>
      <c r="C157" s="41" t="str">
        <f>VLOOKUP(Ruimtestaat[[#This Row],[Code]],Locaties[#All],3,FALSE)</f>
        <v>Hoefslag 4</v>
      </c>
      <c r="D157" s="41" t="str">
        <f>VLOOKUP(Ruimtestaat[[#This Row],[Code]],Locaties[#All],4,FALSE)</f>
        <v>Gorinchem</v>
      </c>
      <c r="E157" s="32" t="s">
        <v>753</v>
      </c>
      <c r="F157" s="32" t="s">
        <v>121</v>
      </c>
      <c r="G157" s="117" t="s">
        <v>132</v>
      </c>
      <c r="H157" s="34" t="s">
        <v>131</v>
      </c>
      <c r="I157" s="6">
        <v>11</v>
      </c>
      <c r="J157" s="42" t="str">
        <f>VLOOKUP(Ruimtestaat[[#This Row],[Ruimte code]],Ruimtegroepen[[#All],[Code]:[Ruimte omschrijving]],2,FALSE)</f>
        <v>Garderobes</v>
      </c>
      <c r="K157" s="32" t="s">
        <v>18</v>
      </c>
      <c r="L157" s="34" t="s">
        <v>123</v>
      </c>
      <c r="M157" s="119">
        <v>12</v>
      </c>
      <c r="N157" s="120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</row>
    <row r="158" spans="1:159" ht="15" hidden="1" customHeight="1">
      <c r="A158" s="32">
        <v>3</v>
      </c>
      <c r="B158" s="41" t="str">
        <f>VLOOKUP(Ruimtestaat[[#This Row],[Code]],Locaties[[Code]:[Locatie]],2,FALSE)</f>
        <v xml:space="preserve">Lyceum Oudehoven </v>
      </c>
      <c r="C158" s="41" t="str">
        <f>VLOOKUP(Ruimtestaat[[#This Row],[Code]],Locaties[#All],3,FALSE)</f>
        <v>Hoefslag 4</v>
      </c>
      <c r="D158" s="41" t="str">
        <f>VLOOKUP(Ruimtestaat[[#This Row],[Code]],Locaties[#All],4,FALSE)</f>
        <v>Gorinchem</v>
      </c>
      <c r="E158" s="32" t="s">
        <v>753</v>
      </c>
      <c r="F158" s="32" t="s">
        <v>121</v>
      </c>
      <c r="G158" s="117" t="s">
        <v>133</v>
      </c>
      <c r="H158" s="34" t="s">
        <v>135</v>
      </c>
      <c r="I158" s="6">
        <v>2</v>
      </c>
      <c r="J158" s="42" t="str">
        <f>VLOOKUP(Ruimtestaat[[#This Row],[Ruimte code]],Ruimtegroepen[[#All],[Code]:[Ruimte omschrijving]],2,FALSE)</f>
        <v>Kantoren</v>
      </c>
      <c r="K158" s="32" t="s">
        <v>20</v>
      </c>
      <c r="L158" s="34" t="s">
        <v>29</v>
      </c>
      <c r="M158" s="119">
        <v>25</v>
      </c>
      <c r="N158" s="32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</row>
    <row r="159" spans="1:159" ht="15" hidden="1" customHeight="1">
      <c r="A159" s="32">
        <v>3</v>
      </c>
      <c r="B159" s="41" t="str">
        <f>VLOOKUP(Ruimtestaat[[#This Row],[Code]],Locaties[[Code]:[Locatie]],2,FALSE)</f>
        <v xml:space="preserve">Lyceum Oudehoven </v>
      </c>
      <c r="C159" s="41" t="str">
        <f>VLOOKUP(Ruimtestaat[[#This Row],[Code]],Locaties[#All],3,FALSE)</f>
        <v>Hoefslag 4</v>
      </c>
      <c r="D159" s="41" t="str">
        <f>VLOOKUP(Ruimtestaat[[#This Row],[Code]],Locaties[#All],4,FALSE)</f>
        <v>Gorinchem</v>
      </c>
      <c r="E159" s="32" t="s">
        <v>753</v>
      </c>
      <c r="F159" s="32" t="s">
        <v>121</v>
      </c>
      <c r="G159" s="117" t="s">
        <v>134</v>
      </c>
      <c r="H159" s="34" t="s">
        <v>135</v>
      </c>
      <c r="I159" s="6">
        <v>2</v>
      </c>
      <c r="J159" s="42" t="str">
        <f>VLOOKUP(Ruimtestaat[[#This Row],[Ruimte code]],Ruimtegroepen[[#All],[Code]:[Ruimte omschrijving]],2,FALSE)</f>
        <v>Kantoren</v>
      </c>
      <c r="K159" s="32" t="s">
        <v>20</v>
      </c>
      <c r="L159" s="34" t="s">
        <v>29</v>
      </c>
      <c r="M159" s="119">
        <v>25</v>
      </c>
      <c r="N159" s="120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</row>
    <row r="160" spans="1:159" ht="15" hidden="1" customHeight="1">
      <c r="A160" s="32">
        <v>3</v>
      </c>
      <c r="B160" s="41" t="str">
        <f>VLOOKUP(Ruimtestaat[[#This Row],[Code]],Locaties[[Code]:[Locatie]],2,FALSE)</f>
        <v xml:space="preserve">Lyceum Oudehoven </v>
      </c>
      <c r="C160" s="41" t="str">
        <f>VLOOKUP(Ruimtestaat[[#This Row],[Code]],Locaties[#All],3,FALSE)</f>
        <v>Hoefslag 4</v>
      </c>
      <c r="D160" s="41" t="str">
        <f>VLOOKUP(Ruimtestaat[[#This Row],[Code]],Locaties[#All],4,FALSE)</f>
        <v>Gorinchem</v>
      </c>
      <c r="E160" s="32" t="s">
        <v>753</v>
      </c>
      <c r="F160" s="32" t="s">
        <v>121</v>
      </c>
      <c r="G160" s="117" t="s">
        <v>136</v>
      </c>
      <c r="H160" s="34" t="s">
        <v>135</v>
      </c>
      <c r="I160" s="6">
        <v>2</v>
      </c>
      <c r="J160" s="42" t="str">
        <f>VLOOKUP(Ruimtestaat[[#This Row],[Ruimte code]],Ruimtegroepen[[#All],[Code]:[Ruimte omschrijving]],2,FALSE)</f>
        <v>Kantoren</v>
      </c>
      <c r="K160" s="32" t="s">
        <v>20</v>
      </c>
      <c r="L160" s="34" t="s">
        <v>29</v>
      </c>
      <c r="M160" s="119">
        <v>20</v>
      </c>
      <c r="N160" s="120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</row>
    <row r="161" spans="1:159" ht="15" hidden="1" customHeight="1">
      <c r="A161" s="32">
        <v>3</v>
      </c>
      <c r="B161" s="41" t="str">
        <f>VLOOKUP(Ruimtestaat[[#This Row],[Code]],Locaties[[Code]:[Locatie]],2,FALSE)</f>
        <v xml:space="preserve">Lyceum Oudehoven </v>
      </c>
      <c r="C161" s="41" t="str">
        <f>VLOOKUP(Ruimtestaat[[#This Row],[Code]],Locaties[#All],3,FALSE)</f>
        <v>Hoefslag 4</v>
      </c>
      <c r="D161" s="41" t="str">
        <f>VLOOKUP(Ruimtestaat[[#This Row],[Code]],Locaties[#All],4,FALSE)</f>
        <v>Gorinchem</v>
      </c>
      <c r="E161" s="32" t="s">
        <v>753</v>
      </c>
      <c r="F161" s="32" t="s">
        <v>121</v>
      </c>
      <c r="G161" s="117" t="s">
        <v>137</v>
      </c>
      <c r="H161" s="34" t="s">
        <v>135</v>
      </c>
      <c r="I161" s="6">
        <v>2</v>
      </c>
      <c r="J161" s="42" t="str">
        <f>VLOOKUP(Ruimtestaat[[#This Row],[Ruimte code]],Ruimtegroepen[[#All],[Code]:[Ruimte omschrijving]],2,FALSE)</f>
        <v>Kantoren</v>
      </c>
      <c r="K161" s="32" t="s">
        <v>18</v>
      </c>
      <c r="L161" s="34" t="s">
        <v>123</v>
      </c>
      <c r="M161" s="119">
        <v>26</v>
      </c>
      <c r="N161" s="32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</row>
    <row r="162" spans="1:159" ht="15" hidden="1" customHeight="1">
      <c r="A162" s="32">
        <v>3</v>
      </c>
      <c r="B162" s="41" t="str">
        <f>VLOOKUP(Ruimtestaat[[#This Row],[Code]],Locaties[[Code]:[Locatie]],2,FALSE)</f>
        <v xml:space="preserve">Lyceum Oudehoven </v>
      </c>
      <c r="C162" s="41" t="str">
        <f>VLOOKUP(Ruimtestaat[[#This Row],[Code]],Locaties[#All],3,FALSE)</f>
        <v>Hoefslag 4</v>
      </c>
      <c r="D162" s="41" t="str">
        <f>VLOOKUP(Ruimtestaat[[#This Row],[Code]],Locaties[#All],4,FALSE)</f>
        <v>Gorinchem</v>
      </c>
      <c r="E162" s="32" t="s">
        <v>753</v>
      </c>
      <c r="F162" s="32" t="s">
        <v>121</v>
      </c>
      <c r="G162" s="117" t="s">
        <v>138</v>
      </c>
      <c r="H162" s="34" t="s">
        <v>139</v>
      </c>
      <c r="I162" s="6">
        <v>10</v>
      </c>
      <c r="J162" s="42" t="str">
        <f>VLOOKUP(Ruimtestaat[[#This Row],[Ruimte code]],Ruimtegroepen[[#All],[Code]:[Ruimte omschrijving]],2,FALSE)</f>
        <v>Trappenhuizen/lift</v>
      </c>
      <c r="K162" s="32" t="s">
        <v>18</v>
      </c>
      <c r="L162" s="34" t="s">
        <v>123</v>
      </c>
      <c r="M162" s="119">
        <v>17</v>
      </c>
      <c r="N162" s="120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</row>
    <row r="163" spans="1:159" ht="15" hidden="1" customHeight="1">
      <c r="A163" s="32">
        <v>3</v>
      </c>
      <c r="B163" s="41" t="str">
        <f>VLOOKUP(Ruimtestaat[[#This Row],[Code]],Locaties[[Code]:[Locatie]],2,FALSE)</f>
        <v xml:space="preserve">Lyceum Oudehoven </v>
      </c>
      <c r="C163" s="41" t="str">
        <f>VLOOKUP(Ruimtestaat[[#This Row],[Code]],Locaties[#All],3,FALSE)</f>
        <v>Hoefslag 4</v>
      </c>
      <c r="D163" s="41" t="str">
        <f>VLOOKUP(Ruimtestaat[[#This Row],[Code]],Locaties[#All],4,FALSE)</f>
        <v>Gorinchem</v>
      </c>
      <c r="E163" s="32" t="s">
        <v>753</v>
      </c>
      <c r="F163" s="32" t="s">
        <v>121</v>
      </c>
      <c r="G163" s="117" t="s">
        <v>140</v>
      </c>
      <c r="H163" s="34" t="s">
        <v>127</v>
      </c>
      <c r="I163" s="6">
        <v>6</v>
      </c>
      <c r="J163" s="42" t="str">
        <f>VLOOKUP(Ruimtestaat[[#This Row],[Ruimte code]],Ruimtegroepen[[#All],[Code]:[Ruimte omschrijving]],2,FALSE)</f>
        <v>Gangen/hallen</v>
      </c>
      <c r="K163" s="32" t="s">
        <v>18</v>
      </c>
      <c r="L163" s="34" t="s">
        <v>123</v>
      </c>
      <c r="M163" s="119">
        <v>70</v>
      </c>
      <c r="N163" s="120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</row>
    <row r="164" spans="1:159" ht="15" hidden="1" customHeight="1">
      <c r="A164" s="32">
        <v>3</v>
      </c>
      <c r="B164" s="41" t="str">
        <f>VLOOKUP(Ruimtestaat[[#This Row],[Code]],Locaties[[Code]:[Locatie]],2,FALSE)</f>
        <v xml:space="preserve">Lyceum Oudehoven </v>
      </c>
      <c r="C164" s="41" t="str">
        <f>VLOOKUP(Ruimtestaat[[#This Row],[Code]],Locaties[#All],3,FALSE)</f>
        <v>Hoefslag 4</v>
      </c>
      <c r="D164" s="41" t="str">
        <f>VLOOKUP(Ruimtestaat[[#This Row],[Code]],Locaties[#All],4,FALSE)</f>
        <v>Gorinchem</v>
      </c>
      <c r="E164" s="32" t="s">
        <v>753</v>
      </c>
      <c r="F164" s="32" t="s">
        <v>121</v>
      </c>
      <c r="G164" s="117" t="s">
        <v>141</v>
      </c>
      <c r="H164" s="34" t="s">
        <v>135</v>
      </c>
      <c r="I164" s="6">
        <v>2</v>
      </c>
      <c r="J164" s="42" t="str">
        <f>VLOOKUP(Ruimtestaat[[#This Row],[Ruimte code]],Ruimtegroepen[[#All],[Code]:[Ruimte omschrijving]],2,FALSE)</f>
        <v>Kantoren</v>
      </c>
      <c r="K164" s="32" t="s">
        <v>20</v>
      </c>
      <c r="L164" s="34" t="s">
        <v>29</v>
      </c>
      <c r="M164" s="119">
        <v>14</v>
      </c>
      <c r="N164" s="32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</row>
    <row r="165" spans="1:159" ht="15" hidden="1" customHeight="1">
      <c r="A165" s="32">
        <v>3</v>
      </c>
      <c r="B165" s="41" t="str">
        <f>VLOOKUP(Ruimtestaat[[#This Row],[Code]],Locaties[[Code]:[Locatie]],2,FALSE)</f>
        <v xml:space="preserve">Lyceum Oudehoven </v>
      </c>
      <c r="C165" s="41" t="str">
        <f>VLOOKUP(Ruimtestaat[[#This Row],[Code]],Locaties[#All],3,FALSE)</f>
        <v>Hoefslag 4</v>
      </c>
      <c r="D165" s="41" t="str">
        <f>VLOOKUP(Ruimtestaat[[#This Row],[Code]],Locaties[#All],4,FALSE)</f>
        <v>Gorinchem</v>
      </c>
      <c r="E165" s="32" t="s">
        <v>753</v>
      </c>
      <c r="F165" s="32" t="s">
        <v>121</v>
      </c>
      <c r="G165" s="117" t="s">
        <v>142</v>
      </c>
      <c r="H165" s="34" t="s">
        <v>135</v>
      </c>
      <c r="I165" s="6">
        <v>2</v>
      </c>
      <c r="J165" s="42" t="str">
        <f>VLOOKUP(Ruimtestaat[[#This Row],[Ruimte code]],Ruimtegroepen[[#All],[Code]:[Ruimte omschrijving]],2,FALSE)</f>
        <v>Kantoren</v>
      </c>
      <c r="K165" s="32" t="s">
        <v>20</v>
      </c>
      <c r="L165" s="34" t="s">
        <v>29</v>
      </c>
      <c r="M165" s="119">
        <v>25</v>
      </c>
      <c r="N165" s="120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</row>
    <row r="166" spans="1:159" ht="15" hidden="1" customHeight="1">
      <c r="A166" s="32">
        <v>3</v>
      </c>
      <c r="B166" s="41" t="str">
        <f>VLOOKUP(Ruimtestaat[[#This Row],[Code]],Locaties[[Code]:[Locatie]],2,FALSE)</f>
        <v xml:space="preserve">Lyceum Oudehoven </v>
      </c>
      <c r="C166" s="41" t="str">
        <f>VLOOKUP(Ruimtestaat[[#This Row],[Code]],Locaties[#All],3,FALSE)</f>
        <v>Hoefslag 4</v>
      </c>
      <c r="D166" s="41" t="str">
        <f>VLOOKUP(Ruimtestaat[[#This Row],[Code]],Locaties[#All],4,FALSE)</f>
        <v>Gorinchem</v>
      </c>
      <c r="E166" s="32" t="s">
        <v>753</v>
      </c>
      <c r="F166" s="32" t="s">
        <v>121</v>
      </c>
      <c r="G166" s="117" t="s">
        <v>143</v>
      </c>
      <c r="H166" s="34" t="s">
        <v>135</v>
      </c>
      <c r="I166" s="6">
        <v>2</v>
      </c>
      <c r="J166" s="42" t="str">
        <f>VLOOKUP(Ruimtestaat[[#This Row],[Ruimte code]],Ruimtegroepen[[#All],[Code]:[Ruimte omschrijving]],2,FALSE)</f>
        <v>Kantoren</v>
      </c>
      <c r="K166" s="32" t="s">
        <v>18</v>
      </c>
      <c r="L166" s="34" t="s">
        <v>123</v>
      </c>
      <c r="M166" s="119">
        <v>62</v>
      </c>
      <c r="N166" s="120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</row>
    <row r="167" spans="1:159" ht="15" hidden="1" customHeight="1">
      <c r="A167" s="32">
        <v>3</v>
      </c>
      <c r="B167" s="41" t="str">
        <f>VLOOKUP(Ruimtestaat[[#This Row],[Code]],Locaties[[Code]:[Locatie]],2,FALSE)</f>
        <v xml:space="preserve">Lyceum Oudehoven </v>
      </c>
      <c r="C167" s="41" t="str">
        <f>VLOOKUP(Ruimtestaat[[#This Row],[Code]],Locaties[#All],3,FALSE)</f>
        <v>Hoefslag 4</v>
      </c>
      <c r="D167" s="41" t="str">
        <f>VLOOKUP(Ruimtestaat[[#This Row],[Code]],Locaties[#All],4,FALSE)</f>
        <v>Gorinchem</v>
      </c>
      <c r="E167" s="32" t="s">
        <v>753</v>
      </c>
      <c r="F167" s="32" t="s">
        <v>121</v>
      </c>
      <c r="G167" s="117" t="s">
        <v>144</v>
      </c>
      <c r="H167" s="34" t="s">
        <v>145</v>
      </c>
      <c r="I167" s="6">
        <v>13</v>
      </c>
      <c r="J167" s="42" t="str">
        <f>VLOOKUP(Ruimtestaat[[#This Row],[Ruimte code]],Ruimtegroepen[[#All],[Code]:[Ruimte omschrijving]],2,FALSE)</f>
        <v>Personeelskamer</v>
      </c>
      <c r="K167" s="32" t="s">
        <v>20</v>
      </c>
      <c r="L167" s="34" t="s">
        <v>29</v>
      </c>
      <c r="M167" s="119">
        <v>146</v>
      </c>
      <c r="N167" s="32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</row>
    <row r="168" spans="1:159" ht="15" hidden="1" customHeight="1">
      <c r="A168" s="32">
        <v>3</v>
      </c>
      <c r="B168" s="41" t="str">
        <f>VLOOKUP(Ruimtestaat[[#This Row],[Code]],Locaties[[Code]:[Locatie]],2,FALSE)</f>
        <v xml:space="preserve">Lyceum Oudehoven </v>
      </c>
      <c r="C168" s="41" t="str">
        <f>VLOOKUP(Ruimtestaat[[#This Row],[Code]],Locaties[#All],3,FALSE)</f>
        <v>Hoefslag 4</v>
      </c>
      <c r="D168" s="41" t="str">
        <f>VLOOKUP(Ruimtestaat[[#This Row],[Code]],Locaties[#All],4,FALSE)</f>
        <v>Gorinchem</v>
      </c>
      <c r="E168" s="32" t="s">
        <v>753</v>
      </c>
      <c r="F168" s="32" t="s">
        <v>121</v>
      </c>
      <c r="G168" s="117" t="s">
        <v>146</v>
      </c>
      <c r="H168" s="34" t="s">
        <v>147</v>
      </c>
      <c r="I168" s="6">
        <v>5</v>
      </c>
      <c r="J168" s="42" t="str">
        <f>VLOOKUP(Ruimtestaat[[#This Row],[Ruimte code]],Ruimtegroepen[[#All],[Code]:[Ruimte omschrijving]],2,FALSE)</f>
        <v>Sanitair</v>
      </c>
      <c r="K168" s="32" t="s">
        <v>19</v>
      </c>
      <c r="L168" s="34" t="s">
        <v>28</v>
      </c>
      <c r="M168" s="119">
        <v>8</v>
      </c>
      <c r="N168" s="120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</row>
    <row r="169" spans="1:159" ht="15" hidden="1" customHeight="1">
      <c r="A169" s="32">
        <v>3</v>
      </c>
      <c r="B169" s="41" t="str">
        <f>VLOOKUP(Ruimtestaat[[#This Row],[Code]],Locaties[[Code]:[Locatie]],2,FALSE)</f>
        <v xml:space="preserve">Lyceum Oudehoven </v>
      </c>
      <c r="C169" s="41" t="str">
        <f>VLOOKUP(Ruimtestaat[[#This Row],[Code]],Locaties[#All],3,FALSE)</f>
        <v>Hoefslag 4</v>
      </c>
      <c r="D169" s="41" t="str">
        <f>VLOOKUP(Ruimtestaat[[#This Row],[Code]],Locaties[#All],4,FALSE)</f>
        <v>Gorinchem</v>
      </c>
      <c r="E169" s="32" t="s">
        <v>753</v>
      </c>
      <c r="F169" s="32" t="s">
        <v>121</v>
      </c>
      <c r="G169" s="117" t="s">
        <v>149</v>
      </c>
      <c r="H169" s="34" t="s">
        <v>148</v>
      </c>
      <c r="I169" s="6">
        <v>5</v>
      </c>
      <c r="J169" s="42" t="str">
        <f>VLOOKUP(Ruimtestaat[[#This Row],[Ruimte code]],Ruimtegroepen[[#All],[Code]:[Ruimte omschrijving]],2,FALSE)</f>
        <v>Sanitair</v>
      </c>
      <c r="K169" s="32" t="s">
        <v>19</v>
      </c>
      <c r="L169" s="34" t="s">
        <v>28</v>
      </c>
      <c r="M169" s="119">
        <v>8</v>
      </c>
      <c r="N169" s="120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</row>
    <row r="170" spans="1:159" ht="15" hidden="1" customHeight="1">
      <c r="A170" s="32">
        <v>3</v>
      </c>
      <c r="B170" s="41" t="str">
        <f>VLOOKUP(Ruimtestaat[[#This Row],[Code]],Locaties[[Code]:[Locatie]],2,FALSE)</f>
        <v xml:space="preserve">Lyceum Oudehoven </v>
      </c>
      <c r="C170" s="41" t="str">
        <f>VLOOKUP(Ruimtestaat[[#This Row],[Code]],Locaties[#All],3,FALSE)</f>
        <v>Hoefslag 4</v>
      </c>
      <c r="D170" s="41" t="str">
        <f>VLOOKUP(Ruimtestaat[[#This Row],[Code]],Locaties[#All],4,FALSE)</f>
        <v>Gorinchem</v>
      </c>
      <c r="E170" s="32" t="s">
        <v>753</v>
      </c>
      <c r="F170" s="32" t="s">
        <v>121</v>
      </c>
      <c r="G170" s="117" t="s">
        <v>150</v>
      </c>
      <c r="H170" s="34" t="s">
        <v>135</v>
      </c>
      <c r="I170" s="6">
        <v>2</v>
      </c>
      <c r="J170" s="42" t="str">
        <f>VLOOKUP(Ruimtestaat[[#This Row],[Ruimte code]],Ruimtegroepen[[#All],[Code]:[Ruimte omschrijving]],2,FALSE)</f>
        <v>Kantoren</v>
      </c>
      <c r="K170" s="32" t="s">
        <v>20</v>
      </c>
      <c r="L170" s="34" t="s">
        <v>29</v>
      </c>
      <c r="M170" s="119">
        <v>15</v>
      </c>
      <c r="N170" s="32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</row>
    <row r="171" spans="1:159" ht="15" hidden="1" customHeight="1">
      <c r="A171" s="32">
        <v>3</v>
      </c>
      <c r="B171" s="41" t="str">
        <f>VLOOKUP(Ruimtestaat[[#This Row],[Code]],Locaties[[Code]:[Locatie]],2,FALSE)</f>
        <v xml:space="preserve">Lyceum Oudehoven </v>
      </c>
      <c r="C171" s="41" t="str">
        <f>VLOOKUP(Ruimtestaat[[#This Row],[Code]],Locaties[#All],3,FALSE)</f>
        <v>Hoefslag 4</v>
      </c>
      <c r="D171" s="41" t="str">
        <f>VLOOKUP(Ruimtestaat[[#This Row],[Code]],Locaties[#All],4,FALSE)</f>
        <v>Gorinchem</v>
      </c>
      <c r="E171" s="32" t="s">
        <v>753</v>
      </c>
      <c r="F171" s="32" t="s">
        <v>121</v>
      </c>
      <c r="G171" s="117" t="s">
        <v>151</v>
      </c>
      <c r="H171" s="34" t="s">
        <v>135</v>
      </c>
      <c r="I171" s="6">
        <v>2</v>
      </c>
      <c r="J171" s="42" t="str">
        <f>VLOOKUP(Ruimtestaat[[#This Row],[Ruimte code]],Ruimtegroepen[[#All],[Code]:[Ruimte omschrijving]],2,FALSE)</f>
        <v>Kantoren</v>
      </c>
      <c r="K171" s="32" t="s">
        <v>18</v>
      </c>
      <c r="L171" s="34" t="s">
        <v>123</v>
      </c>
      <c r="M171" s="119">
        <v>25</v>
      </c>
      <c r="N171" s="120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</row>
    <row r="172" spans="1:159" ht="15" hidden="1" customHeight="1">
      <c r="A172" s="32">
        <v>3</v>
      </c>
      <c r="B172" s="41" t="str">
        <f>VLOOKUP(Ruimtestaat[[#This Row],[Code]],Locaties[[Code]:[Locatie]],2,FALSE)</f>
        <v xml:space="preserve">Lyceum Oudehoven </v>
      </c>
      <c r="C172" s="41" t="str">
        <f>VLOOKUP(Ruimtestaat[[#This Row],[Code]],Locaties[#All],3,FALSE)</f>
        <v>Hoefslag 4</v>
      </c>
      <c r="D172" s="41" t="str">
        <f>VLOOKUP(Ruimtestaat[[#This Row],[Code]],Locaties[#All],4,FALSE)</f>
        <v>Gorinchem</v>
      </c>
      <c r="E172" s="32" t="s">
        <v>753</v>
      </c>
      <c r="F172" s="32" t="s">
        <v>121</v>
      </c>
      <c r="G172" s="117" t="s">
        <v>152</v>
      </c>
      <c r="H172" s="34" t="s">
        <v>135</v>
      </c>
      <c r="I172" s="6">
        <v>2</v>
      </c>
      <c r="J172" s="42" t="str">
        <f>VLOOKUP(Ruimtestaat[[#This Row],[Ruimte code]],Ruimtegroepen[[#All],[Code]:[Ruimte omschrijving]],2,FALSE)</f>
        <v>Kantoren</v>
      </c>
      <c r="K172" s="32" t="s">
        <v>18</v>
      </c>
      <c r="L172" s="34" t="s">
        <v>123</v>
      </c>
      <c r="M172" s="119">
        <v>25</v>
      </c>
      <c r="N172" s="120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</row>
    <row r="173" spans="1:159" ht="15" hidden="1" customHeight="1">
      <c r="A173" s="32">
        <v>3</v>
      </c>
      <c r="B173" s="41" t="str">
        <f>VLOOKUP(Ruimtestaat[[#This Row],[Code]],Locaties[[Code]:[Locatie]],2,FALSE)</f>
        <v xml:space="preserve">Lyceum Oudehoven </v>
      </c>
      <c r="C173" s="41" t="str">
        <f>VLOOKUP(Ruimtestaat[[#This Row],[Code]],Locaties[#All],3,FALSE)</f>
        <v>Hoefslag 4</v>
      </c>
      <c r="D173" s="41" t="str">
        <f>VLOOKUP(Ruimtestaat[[#This Row],[Code]],Locaties[#All],4,FALSE)</f>
        <v>Gorinchem</v>
      </c>
      <c r="E173" s="32" t="s">
        <v>753</v>
      </c>
      <c r="F173" s="32" t="s">
        <v>121</v>
      </c>
      <c r="G173" s="117" t="s">
        <v>153</v>
      </c>
      <c r="H173" s="34" t="s">
        <v>154</v>
      </c>
      <c r="I173" s="6">
        <v>7</v>
      </c>
      <c r="J173" s="42" t="str">
        <f>VLOOKUP(Ruimtestaat[[#This Row],[Ruimte code]],Ruimtegroepen[[#All],[Code]:[Ruimte omschrijving]],2,FALSE)</f>
        <v>Entree</v>
      </c>
      <c r="K173" s="32" t="s">
        <v>17</v>
      </c>
      <c r="L173" s="34" t="s">
        <v>6</v>
      </c>
      <c r="M173" s="119">
        <v>12</v>
      </c>
      <c r="N173" s="32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</row>
    <row r="174" spans="1:159" ht="15" hidden="1" customHeight="1">
      <c r="A174" s="32">
        <v>3</v>
      </c>
      <c r="B174" s="41" t="str">
        <f>VLOOKUP(Ruimtestaat[[#This Row],[Code]],Locaties[[Code]:[Locatie]],2,FALSE)</f>
        <v xml:space="preserve">Lyceum Oudehoven </v>
      </c>
      <c r="C174" s="41" t="str">
        <f>VLOOKUP(Ruimtestaat[[#This Row],[Code]],Locaties[#All],3,FALSE)</f>
        <v>Hoefslag 4</v>
      </c>
      <c r="D174" s="41" t="str">
        <f>VLOOKUP(Ruimtestaat[[#This Row],[Code]],Locaties[#All],4,FALSE)</f>
        <v>Gorinchem</v>
      </c>
      <c r="E174" s="32" t="s">
        <v>753</v>
      </c>
      <c r="F174" s="32" t="s">
        <v>121</v>
      </c>
      <c r="G174" s="117" t="s">
        <v>155</v>
      </c>
      <c r="H174" s="34" t="s">
        <v>156</v>
      </c>
      <c r="I174" s="6">
        <v>3</v>
      </c>
      <c r="J174" s="42" t="str">
        <f>VLOOKUP(Ruimtestaat[[#This Row],[Ruimte code]],Ruimtegroepen[[#All],[Code]:[Ruimte omschrijving]],2,FALSE)</f>
        <v>Reproruimte</v>
      </c>
      <c r="K174" s="32" t="s">
        <v>20</v>
      </c>
      <c r="L174" s="34" t="s">
        <v>29</v>
      </c>
      <c r="M174" s="119">
        <v>39</v>
      </c>
      <c r="N174" s="120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</row>
    <row r="175" spans="1:159" ht="15" hidden="1" customHeight="1">
      <c r="A175" s="32">
        <v>3</v>
      </c>
      <c r="B175" s="41" t="str">
        <f>VLOOKUP(Ruimtestaat[[#This Row],[Code]],Locaties[[Code]:[Locatie]],2,FALSE)</f>
        <v xml:space="preserve">Lyceum Oudehoven </v>
      </c>
      <c r="C175" s="41" t="str">
        <f>VLOOKUP(Ruimtestaat[[#This Row],[Code]],Locaties[#All],3,FALSE)</f>
        <v>Hoefslag 4</v>
      </c>
      <c r="D175" s="41" t="str">
        <f>VLOOKUP(Ruimtestaat[[#This Row],[Code]],Locaties[#All],4,FALSE)</f>
        <v>Gorinchem</v>
      </c>
      <c r="E175" s="32" t="s">
        <v>753</v>
      </c>
      <c r="F175" s="32" t="s">
        <v>121</v>
      </c>
      <c r="G175" s="117" t="s">
        <v>157</v>
      </c>
      <c r="H175" s="34" t="s">
        <v>158</v>
      </c>
      <c r="I175" s="6">
        <v>2</v>
      </c>
      <c r="J175" s="42" t="str">
        <f>VLOOKUP(Ruimtestaat[[#This Row],[Ruimte code]],Ruimtegroepen[[#All],[Code]:[Ruimte omschrijving]],2,FALSE)</f>
        <v>Kantoren</v>
      </c>
      <c r="K175" s="32" t="s">
        <v>20</v>
      </c>
      <c r="L175" s="34" t="s">
        <v>29</v>
      </c>
      <c r="M175" s="119">
        <v>51</v>
      </c>
      <c r="N175" s="120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</row>
    <row r="176" spans="1:159" ht="15" hidden="1" customHeight="1">
      <c r="A176" s="32">
        <v>3</v>
      </c>
      <c r="B176" s="41" t="str">
        <f>VLOOKUP(Ruimtestaat[[#This Row],[Code]],Locaties[[Code]:[Locatie]],2,FALSE)</f>
        <v xml:space="preserve">Lyceum Oudehoven </v>
      </c>
      <c r="C176" s="41" t="str">
        <f>VLOOKUP(Ruimtestaat[[#This Row],[Code]],Locaties[#All],3,FALSE)</f>
        <v>Hoefslag 4</v>
      </c>
      <c r="D176" s="41" t="str">
        <f>VLOOKUP(Ruimtestaat[[#This Row],[Code]],Locaties[#All],4,FALSE)</f>
        <v>Gorinchem</v>
      </c>
      <c r="E176" s="32" t="s">
        <v>753</v>
      </c>
      <c r="F176" s="32" t="s">
        <v>121</v>
      </c>
      <c r="G176" s="117" t="s">
        <v>159</v>
      </c>
      <c r="H176" s="34" t="s">
        <v>160</v>
      </c>
      <c r="I176" s="6">
        <v>2</v>
      </c>
      <c r="J176" s="42" t="str">
        <f>VLOOKUP(Ruimtestaat[[#This Row],[Ruimte code]],Ruimtegroepen[[#All],[Code]:[Ruimte omschrijving]],2,FALSE)</f>
        <v>Kantoren</v>
      </c>
      <c r="K176" s="32" t="s">
        <v>18</v>
      </c>
      <c r="L176" s="34" t="s">
        <v>123</v>
      </c>
      <c r="M176" s="119">
        <v>7</v>
      </c>
      <c r="N176" s="32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</row>
    <row r="177" spans="1:159" ht="15" hidden="1" customHeight="1">
      <c r="A177" s="32">
        <v>3</v>
      </c>
      <c r="B177" s="41" t="str">
        <f>VLOOKUP(Ruimtestaat[[#This Row],[Code]],Locaties[[Code]:[Locatie]],2,FALSE)</f>
        <v xml:space="preserve">Lyceum Oudehoven </v>
      </c>
      <c r="C177" s="41" t="str">
        <f>VLOOKUP(Ruimtestaat[[#This Row],[Code]],Locaties[#All],3,FALSE)</f>
        <v>Hoefslag 4</v>
      </c>
      <c r="D177" s="41" t="str">
        <f>VLOOKUP(Ruimtestaat[[#This Row],[Code]],Locaties[#All],4,FALSE)</f>
        <v>Gorinchem</v>
      </c>
      <c r="E177" s="32" t="s">
        <v>753</v>
      </c>
      <c r="F177" s="32" t="s">
        <v>121</v>
      </c>
      <c r="G177" s="117" t="s">
        <v>161</v>
      </c>
      <c r="H177" s="34" t="s">
        <v>162</v>
      </c>
      <c r="I177" s="6">
        <v>16</v>
      </c>
      <c r="J177" s="42" t="str">
        <f>VLOOKUP(Ruimtestaat[[#This Row],[Ruimte code]],Ruimtegroepen[[#All],[Code]:[Ruimte omschrijving]],2,FALSE)</f>
        <v>Leslokalen</v>
      </c>
      <c r="K177" s="32" t="s">
        <v>17</v>
      </c>
      <c r="L177" s="34" t="s">
        <v>6</v>
      </c>
      <c r="M177" s="119">
        <v>105</v>
      </c>
      <c r="N177" s="120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</row>
    <row r="178" spans="1:159" ht="15" hidden="1" customHeight="1">
      <c r="A178" s="32">
        <v>3</v>
      </c>
      <c r="B178" s="41" t="str">
        <f>VLOOKUP(Ruimtestaat[[#This Row],[Code]],Locaties[[Code]:[Locatie]],2,FALSE)</f>
        <v xml:space="preserve">Lyceum Oudehoven </v>
      </c>
      <c r="C178" s="41" t="str">
        <f>VLOOKUP(Ruimtestaat[[#This Row],[Code]],Locaties[#All],3,FALSE)</f>
        <v>Hoefslag 4</v>
      </c>
      <c r="D178" s="41" t="str">
        <f>VLOOKUP(Ruimtestaat[[#This Row],[Code]],Locaties[#All],4,FALSE)</f>
        <v>Gorinchem</v>
      </c>
      <c r="E178" s="32" t="s">
        <v>753</v>
      </c>
      <c r="F178" s="32" t="s">
        <v>121</v>
      </c>
      <c r="G178" s="117" t="s">
        <v>164</v>
      </c>
      <c r="H178" s="34" t="s">
        <v>163</v>
      </c>
      <c r="I178" s="32">
        <v>19</v>
      </c>
      <c r="J178" s="42" t="str">
        <f>VLOOKUP(Ruimtestaat[[#This Row],[Ruimte code]],Ruimtegroepen[[#All],[Code]:[Ruimte omschrijving]],2,FALSE)</f>
        <v>kleedruimten</v>
      </c>
      <c r="K178" s="32" t="s">
        <v>19</v>
      </c>
      <c r="L178" s="34" t="s">
        <v>28</v>
      </c>
      <c r="M178" s="119">
        <v>9</v>
      </c>
      <c r="N178" s="120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</row>
    <row r="179" spans="1:159" ht="15" hidden="1" customHeight="1">
      <c r="A179" s="32">
        <v>3</v>
      </c>
      <c r="B179" s="41" t="str">
        <f>VLOOKUP(Ruimtestaat[[#This Row],[Code]],Locaties[[Code]:[Locatie]],2,FALSE)</f>
        <v xml:space="preserve">Lyceum Oudehoven </v>
      </c>
      <c r="C179" s="41" t="str">
        <f>VLOOKUP(Ruimtestaat[[#This Row],[Code]],Locaties[#All],3,FALSE)</f>
        <v>Hoefslag 4</v>
      </c>
      <c r="D179" s="41" t="str">
        <f>VLOOKUP(Ruimtestaat[[#This Row],[Code]],Locaties[#All],4,FALSE)</f>
        <v>Gorinchem</v>
      </c>
      <c r="E179" s="32" t="s">
        <v>753</v>
      </c>
      <c r="F179" s="32" t="s">
        <v>121</v>
      </c>
      <c r="G179" s="117" t="s">
        <v>165</v>
      </c>
      <c r="H179" s="34" t="s">
        <v>166</v>
      </c>
      <c r="I179" s="32">
        <v>19</v>
      </c>
      <c r="J179" s="42" t="str">
        <f>VLOOKUP(Ruimtestaat[[#This Row],[Ruimte code]],Ruimtegroepen[[#All],[Code]:[Ruimte omschrijving]],2,FALSE)</f>
        <v>kleedruimten</v>
      </c>
      <c r="K179" s="32" t="s">
        <v>19</v>
      </c>
      <c r="L179" s="34" t="s">
        <v>28</v>
      </c>
      <c r="M179" s="119">
        <v>15</v>
      </c>
      <c r="N179" s="32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</row>
    <row r="180" spans="1:159" ht="15" hidden="1" customHeight="1">
      <c r="A180" s="32">
        <v>3</v>
      </c>
      <c r="B180" s="41" t="str">
        <f>VLOOKUP(Ruimtestaat[[#This Row],[Code]],Locaties[[Code]:[Locatie]],2,FALSE)</f>
        <v xml:space="preserve">Lyceum Oudehoven </v>
      </c>
      <c r="C180" s="41" t="str">
        <f>VLOOKUP(Ruimtestaat[[#This Row],[Code]],Locaties[#All],3,FALSE)</f>
        <v>Hoefslag 4</v>
      </c>
      <c r="D180" s="41" t="str">
        <f>VLOOKUP(Ruimtestaat[[#This Row],[Code]],Locaties[#All],4,FALSE)</f>
        <v>Gorinchem</v>
      </c>
      <c r="E180" s="32" t="s">
        <v>753</v>
      </c>
      <c r="F180" s="32" t="s">
        <v>121</v>
      </c>
      <c r="G180" s="117" t="s">
        <v>167</v>
      </c>
      <c r="H180" s="34" t="s">
        <v>168</v>
      </c>
      <c r="I180" s="6">
        <v>5</v>
      </c>
      <c r="J180" s="42" t="str">
        <f>VLOOKUP(Ruimtestaat[[#This Row],[Ruimte code]],Ruimtegroepen[[#All],[Code]:[Ruimte omschrijving]],2,FALSE)</f>
        <v>Sanitair</v>
      </c>
      <c r="K180" s="32" t="s">
        <v>19</v>
      </c>
      <c r="L180" s="34" t="s">
        <v>28</v>
      </c>
      <c r="M180" s="119">
        <v>19</v>
      </c>
      <c r="N180" s="120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</row>
    <row r="181" spans="1:159" ht="15" hidden="1" customHeight="1">
      <c r="A181" s="32">
        <v>3</v>
      </c>
      <c r="B181" s="41" t="str">
        <f>VLOOKUP(Ruimtestaat[[#This Row],[Code]],Locaties[[Code]:[Locatie]],2,FALSE)</f>
        <v xml:space="preserve">Lyceum Oudehoven </v>
      </c>
      <c r="C181" s="41" t="str">
        <f>VLOOKUP(Ruimtestaat[[#This Row],[Code]],Locaties[#All],3,FALSE)</f>
        <v>Hoefslag 4</v>
      </c>
      <c r="D181" s="41" t="str">
        <f>VLOOKUP(Ruimtestaat[[#This Row],[Code]],Locaties[#All],4,FALSE)</f>
        <v>Gorinchem</v>
      </c>
      <c r="E181" s="32" t="s">
        <v>753</v>
      </c>
      <c r="F181" s="32" t="s">
        <v>121</v>
      </c>
      <c r="G181" s="117" t="s">
        <v>171</v>
      </c>
      <c r="H181" s="34" t="s">
        <v>169</v>
      </c>
      <c r="I181" s="6">
        <v>19</v>
      </c>
      <c r="J181" s="42" t="str">
        <f>VLOOKUP(Ruimtestaat[[#This Row],[Ruimte code]],Ruimtegroepen[[#All],[Code]:[Ruimte omschrijving]],2,FALSE)</f>
        <v>kleedruimten</v>
      </c>
      <c r="K181" s="32" t="s">
        <v>19</v>
      </c>
      <c r="L181" s="34" t="s">
        <v>28</v>
      </c>
      <c r="M181" s="119">
        <v>15</v>
      </c>
      <c r="N181" s="120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</row>
    <row r="182" spans="1:159" ht="15" hidden="1" customHeight="1">
      <c r="A182" s="32">
        <v>3</v>
      </c>
      <c r="B182" s="41" t="str">
        <f>VLOOKUP(Ruimtestaat[[#This Row],[Code]],Locaties[[Code]:[Locatie]],2,FALSE)</f>
        <v xml:space="preserve">Lyceum Oudehoven </v>
      </c>
      <c r="C182" s="41" t="str">
        <f>VLOOKUP(Ruimtestaat[[#This Row],[Code]],Locaties[#All],3,FALSE)</f>
        <v>Hoefslag 4</v>
      </c>
      <c r="D182" s="41" t="str">
        <f>VLOOKUP(Ruimtestaat[[#This Row],[Code]],Locaties[#All],4,FALSE)</f>
        <v>Gorinchem</v>
      </c>
      <c r="E182" s="32" t="s">
        <v>753</v>
      </c>
      <c r="F182" s="32" t="s">
        <v>121</v>
      </c>
      <c r="G182" s="117" t="s">
        <v>170</v>
      </c>
      <c r="H182" s="34" t="s">
        <v>172</v>
      </c>
      <c r="I182" s="6">
        <v>5</v>
      </c>
      <c r="J182" s="42" t="str">
        <f>VLOOKUP(Ruimtestaat[[#This Row],[Ruimte code]],Ruimtegroepen[[#All],[Code]:[Ruimte omschrijving]],2,FALSE)</f>
        <v>Sanitair</v>
      </c>
      <c r="K182" s="32" t="s">
        <v>19</v>
      </c>
      <c r="L182" s="34" t="s">
        <v>28</v>
      </c>
      <c r="M182" s="119">
        <v>19</v>
      </c>
      <c r="N182" s="32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</row>
    <row r="183" spans="1:159" ht="15" hidden="1" customHeight="1">
      <c r="A183" s="32">
        <v>3</v>
      </c>
      <c r="B183" s="41" t="str">
        <f>VLOOKUP(Ruimtestaat[[#This Row],[Code]],Locaties[[Code]:[Locatie]],2,FALSE)</f>
        <v xml:space="preserve">Lyceum Oudehoven </v>
      </c>
      <c r="C183" s="41" t="str">
        <f>VLOOKUP(Ruimtestaat[[#This Row],[Code]],Locaties[#All],3,FALSE)</f>
        <v>Hoefslag 4</v>
      </c>
      <c r="D183" s="41" t="str">
        <f>VLOOKUP(Ruimtestaat[[#This Row],[Code]],Locaties[#All],4,FALSE)</f>
        <v>Gorinchem</v>
      </c>
      <c r="E183" s="32" t="s">
        <v>753</v>
      </c>
      <c r="F183" s="32" t="s">
        <v>121</v>
      </c>
      <c r="G183" s="117" t="s">
        <v>173</v>
      </c>
      <c r="H183" s="34" t="s">
        <v>127</v>
      </c>
      <c r="I183" s="6">
        <v>6</v>
      </c>
      <c r="J183" s="42" t="str">
        <f>VLOOKUP(Ruimtestaat[[#This Row],[Ruimte code]],Ruimtegroepen[[#All],[Code]:[Ruimte omschrijving]],2,FALSE)</f>
        <v>Gangen/hallen</v>
      </c>
      <c r="K183" s="32" t="s">
        <v>19</v>
      </c>
      <c r="L183" s="34" t="s">
        <v>28</v>
      </c>
      <c r="M183" s="119">
        <v>20</v>
      </c>
      <c r="N183" s="120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</row>
    <row r="184" spans="1:159" ht="15" hidden="1" customHeight="1">
      <c r="A184" s="6">
        <v>3</v>
      </c>
      <c r="B184" s="41" t="str">
        <f>VLOOKUP(Ruimtestaat[[#This Row],[Code]],Locaties[[Code]:[Locatie]],2,FALSE)</f>
        <v xml:space="preserve">Lyceum Oudehoven </v>
      </c>
      <c r="C184" s="41" t="str">
        <f>VLOOKUP(Ruimtestaat[[#This Row],[Code]],Locaties[#All],3,FALSE)</f>
        <v>Hoefslag 4</v>
      </c>
      <c r="D184" s="41" t="str">
        <f>VLOOKUP(Ruimtestaat[[#This Row],[Code]],Locaties[#All],4,FALSE)</f>
        <v>Gorinchem</v>
      </c>
      <c r="E184" s="32" t="s">
        <v>753</v>
      </c>
      <c r="F184" s="32" t="s">
        <v>121</v>
      </c>
      <c r="G184" s="117" t="s">
        <v>174</v>
      </c>
      <c r="H184" s="34" t="s">
        <v>623</v>
      </c>
      <c r="I184" s="6">
        <v>1</v>
      </c>
      <c r="J184" s="42" t="str">
        <f>VLOOKUP(Ruimtestaat[[#This Row],[Ruimte code]],Ruimtegroepen[[#All],[Code]:[Ruimte omschrijving]],2,FALSE)</f>
        <v>Magazijnen/bergingen</v>
      </c>
      <c r="K184" s="32" t="s">
        <v>20</v>
      </c>
      <c r="L184" s="34" t="s">
        <v>175</v>
      </c>
      <c r="M184" s="119">
        <v>34</v>
      </c>
      <c r="N184" s="32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</row>
    <row r="185" spans="1:159" ht="15" hidden="1" customHeight="1">
      <c r="A185" s="6">
        <v>3</v>
      </c>
      <c r="B185" s="41" t="str">
        <f>VLOOKUP(Ruimtestaat[[#This Row],[Code]],Locaties[[Code]:[Locatie]],2,FALSE)</f>
        <v xml:space="preserve">Lyceum Oudehoven </v>
      </c>
      <c r="C185" s="41" t="str">
        <f>VLOOKUP(Ruimtestaat[[#This Row],[Code]],Locaties[#All],3,FALSE)</f>
        <v>Hoefslag 4</v>
      </c>
      <c r="D185" s="41" t="str">
        <f>VLOOKUP(Ruimtestaat[[#This Row],[Code]],Locaties[#All],4,FALSE)</f>
        <v>Gorinchem</v>
      </c>
      <c r="E185" s="32" t="s">
        <v>754</v>
      </c>
      <c r="F185" s="32" t="s">
        <v>121</v>
      </c>
      <c r="G185" s="117" t="s">
        <v>176</v>
      </c>
      <c r="H185" s="34" t="s">
        <v>177</v>
      </c>
      <c r="I185" s="6">
        <v>16</v>
      </c>
      <c r="J185" s="42" t="str">
        <f>VLOOKUP(Ruimtestaat[[#This Row],[Ruimte code]],Ruimtegroepen[[#All],[Code]:[Ruimte omschrijving]],2,FALSE)</f>
        <v>Leslokalen</v>
      </c>
      <c r="K185" s="32" t="s">
        <v>18</v>
      </c>
      <c r="L185" s="34" t="s">
        <v>123</v>
      </c>
      <c r="M185" s="119">
        <v>72</v>
      </c>
      <c r="N185" s="120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</row>
    <row r="186" spans="1:159" ht="15" hidden="1" customHeight="1">
      <c r="A186" s="6">
        <v>3</v>
      </c>
      <c r="B186" s="41" t="str">
        <f>VLOOKUP(Ruimtestaat[[#This Row],[Code]],Locaties[[Code]:[Locatie]],2,FALSE)</f>
        <v xml:space="preserve">Lyceum Oudehoven </v>
      </c>
      <c r="C186" s="41" t="str">
        <f>VLOOKUP(Ruimtestaat[[#This Row],[Code]],Locaties[#All],3,FALSE)</f>
        <v>Hoefslag 4</v>
      </c>
      <c r="D186" s="41" t="str">
        <f>VLOOKUP(Ruimtestaat[[#This Row],[Code]],Locaties[#All],4,FALSE)</f>
        <v>Gorinchem</v>
      </c>
      <c r="E186" s="32" t="s">
        <v>754</v>
      </c>
      <c r="F186" s="32" t="s">
        <v>121</v>
      </c>
      <c r="G186" s="117" t="s">
        <v>179</v>
      </c>
      <c r="H186" s="34" t="s">
        <v>178</v>
      </c>
      <c r="I186" s="6">
        <v>15</v>
      </c>
      <c r="J186" s="42" t="str">
        <f>VLOOKUP(Ruimtestaat[[#This Row],[Ruimte code]],Ruimtegroepen[[#All],[Code]:[Ruimte omschrijving]],2,FALSE)</f>
        <v>Keuken/pantry</v>
      </c>
      <c r="K186" s="32" t="s">
        <v>19</v>
      </c>
      <c r="L186" s="34" t="s">
        <v>28</v>
      </c>
      <c r="M186" s="119">
        <v>42.5</v>
      </c>
      <c r="N186" s="120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</row>
    <row r="187" spans="1:159" ht="15" hidden="1" customHeight="1">
      <c r="A187" s="6">
        <v>3</v>
      </c>
      <c r="B187" s="41" t="str">
        <f>VLOOKUP(Ruimtestaat[[#This Row],[Code]],Locaties[[Code]:[Locatie]],2,FALSE)</f>
        <v xml:space="preserve">Lyceum Oudehoven </v>
      </c>
      <c r="C187" s="41" t="str">
        <f>VLOOKUP(Ruimtestaat[[#This Row],[Code]],Locaties[#All],3,FALSE)</f>
        <v>Hoefslag 4</v>
      </c>
      <c r="D187" s="41" t="str">
        <f>VLOOKUP(Ruimtestaat[[#This Row],[Code]],Locaties[#All],4,FALSE)</f>
        <v>Gorinchem</v>
      </c>
      <c r="E187" s="32" t="s">
        <v>754</v>
      </c>
      <c r="F187" s="32" t="s">
        <v>121</v>
      </c>
      <c r="G187" s="117" t="s">
        <v>180</v>
      </c>
      <c r="H187" s="34" t="s">
        <v>181</v>
      </c>
      <c r="I187" s="6">
        <v>1</v>
      </c>
      <c r="J187" s="42" t="str">
        <f>VLOOKUP(Ruimtestaat[[#This Row],[Ruimte code]],Ruimtegroepen[[#All],[Code]:[Ruimte omschrijving]],2,FALSE)</f>
        <v>Magazijnen/bergingen</v>
      </c>
      <c r="K187" s="32" t="s">
        <v>19</v>
      </c>
      <c r="L187" s="34" t="s">
        <v>28</v>
      </c>
      <c r="M187" s="119">
        <v>16.7</v>
      </c>
      <c r="N187" s="32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</row>
    <row r="188" spans="1:159" ht="15" hidden="1" customHeight="1">
      <c r="A188" s="6">
        <v>3</v>
      </c>
      <c r="B188" s="41" t="str">
        <f>VLOOKUP(Ruimtestaat[[#This Row],[Code]],Locaties[[Code]:[Locatie]],2,FALSE)</f>
        <v xml:space="preserve">Lyceum Oudehoven </v>
      </c>
      <c r="C188" s="41" t="str">
        <f>VLOOKUP(Ruimtestaat[[#This Row],[Code]],Locaties[#All],3,FALSE)</f>
        <v>Hoefslag 4</v>
      </c>
      <c r="D188" s="41" t="str">
        <f>VLOOKUP(Ruimtestaat[[#This Row],[Code]],Locaties[#All],4,FALSE)</f>
        <v>Gorinchem</v>
      </c>
      <c r="E188" s="32" t="s">
        <v>754</v>
      </c>
      <c r="F188" s="32" t="s">
        <v>121</v>
      </c>
      <c r="G188" s="117" t="s">
        <v>182</v>
      </c>
      <c r="H188" s="34" t="s">
        <v>127</v>
      </c>
      <c r="I188" s="32">
        <v>6</v>
      </c>
      <c r="J188" s="42" t="str">
        <f>VLOOKUP(Ruimtestaat[[#This Row],[Ruimte code]],Ruimtegroepen[[#All],[Code]:[Ruimte omschrijving]],2,FALSE)</f>
        <v>Gangen/hallen</v>
      </c>
      <c r="K188" s="32" t="s">
        <v>18</v>
      </c>
      <c r="L188" s="34" t="s">
        <v>123</v>
      </c>
      <c r="M188" s="119">
        <v>38</v>
      </c>
      <c r="N188" s="120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</row>
    <row r="189" spans="1:159" ht="15" hidden="1" customHeight="1">
      <c r="A189" s="6">
        <v>3</v>
      </c>
      <c r="B189" s="41" t="str">
        <f>VLOOKUP(Ruimtestaat[[#This Row],[Code]],Locaties[[Code]:[Locatie]],2,FALSE)</f>
        <v xml:space="preserve">Lyceum Oudehoven </v>
      </c>
      <c r="C189" s="41" t="str">
        <f>VLOOKUP(Ruimtestaat[[#This Row],[Code]],Locaties[#All],3,FALSE)</f>
        <v>Hoefslag 4</v>
      </c>
      <c r="D189" s="41" t="str">
        <f>VLOOKUP(Ruimtestaat[[#This Row],[Code]],Locaties[#All],4,FALSE)</f>
        <v>Gorinchem</v>
      </c>
      <c r="E189" s="32" t="s">
        <v>754</v>
      </c>
      <c r="F189" s="32" t="s">
        <v>121</v>
      </c>
      <c r="G189" s="117" t="s">
        <v>183</v>
      </c>
      <c r="H189" s="34" t="s">
        <v>184</v>
      </c>
      <c r="I189" s="6">
        <v>1</v>
      </c>
      <c r="J189" s="42" t="str">
        <f>VLOOKUP(Ruimtestaat[[#This Row],[Ruimte code]],Ruimtegroepen[[#All],[Code]:[Ruimte omschrijving]],2,FALSE)</f>
        <v>Magazijnen/bergingen</v>
      </c>
      <c r="K189" s="32" t="s">
        <v>92</v>
      </c>
      <c r="L189" s="34" t="s">
        <v>74</v>
      </c>
      <c r="M189" s="119">
        <v>30</v>
      </c>
      <c r="N189" s="120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</row>
    <row r="190" spans="1:159" ht="15" hidden="1" customHeight="1">
      <c r="A190" s="6">
        <v>3</v>
      </c>
      <c r="B190" s="41" t="str">
        <f>VLOOKUP(Ruimtestaat[[#This Row],[Code]],Locaties[[Code]:[Locatie]],2,FALSE)</f>
        <v xml:space="preserve">Lyceum Oudehoven </v>
      </c>
      <c r="C190" s="41" t="str">
        <f>VLOOKUP(Ruimtestaat[[#This Row],[Code]],Locaties[#All],3,FALSE)</f>
        <v>Hoefslag 4</v>
      </c>
      <c r="D190" s="41" t="str">
        <f>VLOOKUP(Ruimtestaat[[#This Row],[Code]],Locaties[#All],4,FALSE)</f>
        <v>Gorinchem</v>
      </c>
      <c r="E190" s="32" t="s">
        <v>754</v>
      </c>
      <c r="F190" s="32" t="s">
        <v>121</v>
      </c>
      <c r="G190" s="117" t="s">
        <v>185</v>
      </c>
      <c r="H190" s="34" t="s">
        <v>127</v>
      </c>
      <c r="I190" s="6">
        <v>6</v>
      </c>
      <c r="J190" s="42" t="str">
        <f>VLOOKUP(Ruimtestaat[[#This Row],[Ruimte code]],Ruimtegroepen[[#All],[Code]:[Ruimte omschrijving]],2,FALSE)</f>
        <v>Gangen/hallen</v>
      </c>
      <c r="K190" s="32" t="s">
        <v>18</v>
      </c>
      <c r="L190" s="34" t="s">
        <v>123</v>
      </c>
      <c r="M190" s="119">
        <v>81</v>
      </c>
      <c r="N190" s="32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</row>
    <row r="191" spans="1:159" ht="15" hidden="1" customHeight="1">
      <c r="A191" s="6">
        <v>3</v>
      </c>
      <c r="B191" s="41" t="str">
        <f>VLOOKUP(Ruimtestaat[[#This Row],[Code]],Locaties[[Code]:[Locatie]],2,FALSE)</f>
        <v xml:space="preserve">Lyceum Oudehoven </v>
      </c>
      <c r="C191" s="41" t="str">
        <f>VLOOKUP(Ruimtestaat[[#This Row],[Code]],Locaties[#All],3,FALSE)</f>
        <v>Hoefslag 4</v>
      </c>
      <c r="D191" s="41" t="str">
        <f>VLOOKUP(Ruimtestaat[[#This Row],[Code]],Locaties[#All],4,FALSE)</f>
        <v>Gorinchem</v>
      </c>
      <c r="E191" s="32" t="s">
        <v>754</v>
      </c>
      <c r="F191" s="32" t="s">
        <v>121</v>
      </c>
      <c r="G191" s="117" t="s">
        <v>186</v>
      </c>
      <c r="H191" s="34" t="s">
        <v>191</v>
      </c>
      <c r="I191" s="6">
        <v>16</v>
      </c>
      <c r="J191" s="42" t="str">
        <f>VLOOKUP(Ruimtestaat[[#This Row],[Ruimte code]],Ruimtegroepen[[#All],[Code]:[Ruimte omschrijving]],2,FALSE)</f>
        <v>Leslokalen</v>
      </c>
      <c r="K191" s="32" t="s">
        <v>18</v>
      </c>
      <c r="L191" s="34" t="s">
        <v>123</v>
      </c>
      <c r="M191" s="119">
        <v>62</v>
      </c>
      <c r="N191" s="120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</row>
    <row r="192" spans="1:159" ht="15" hidden="1" customHeight="1">
      <c r="A192" s="6">
        <v>3</v>
      </c>
      <c r="B192" s="41" t="str">
        <f>VLOOKUP(Ruimtestaat[[#This Row],[Code]],Locaties[[Code]:[Locatie]],2,FALSE)</f>
        <v xml:space="preserve">Lyceum Oudehoven </v>
      </c>
      <c r="C192" s="41" t="str">
        <f>VLOOKUP(Ruimtestaat[[#This Row],[Code]],Locaties[#All],3,FALSE)</f>
        <v>Hoefslag 4</v>
      </c>
      <c r="D192" s="41" t="str">
        <f>VLOOKUP(Ruimtestaat[[#This Row],[Code]],Locaties[#All],4,FALSE)</f>
        <v>Gorinchem</v>
      </c>
      <c r="E192" s="32" t="s">
        <v>754</v>
      </c>
      <c r="F192" s="32" t="s">
        <v>121</v>
      </c>
      <c r="G192" s="117" t="s">
        <v>187</v>
      </c>
      <c r="H192" s="34" t="s">
        <v>191</v>
      </c>
      <c r="I192" s="6">
        <v>16</v>
      </c>
      <c r="J192" s="42" t="str">
        <f>VLOOKUP(Ruimtestaat[[#This Row],[Ruimte code]],Ruimtegroepen[[#All],[Code]:[Ruimte omschrijving]],2,FALSE)</f>
        <v>Leslokalen</v>
      </c>
      <c r="K192" s="32" t="s">
        <v>18</v>
      </c>
      <c r="L192" s="34" t="s">
        <v>123</v>
      </c>
      <c r="M192" s="119">
        <v>62</v>
      </c>
      <c r="N192" s="120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</row>
    <row r="193" spans="1:159" ht="15" hidden="1" customHeight="1">
      <c r="A193" s="6">
        <v>3</v>
      </c>
      <c r="B193" s="41" t="str">
        <f>VLOOKUP(Ruimtestaat[[#This Row],[Code]],Locaties[[Code]:[Locatie]],2,FALSE)</f>
        <v xml:space="preserve">Lyceum Oudehoven </v>
      </c>
      <c r="C193" s="41" t="str">
        <f>VLOOKUP(Ruimtestaat[[#This Row],[Code]],Locaties[#All],3,FALSE)</f>
        <v>Hoefslag 4</v>
      </c>
      <c r="D193" s="41" t="str">
        <f>VLOOKUP(Ruimtestaat[[#This Row],[Code]],Locaties[#All],4,FALSE)</f>
        <v>Gorinchem</v>
      </c>
      <c r="E193" s="32" t="s">
        <v>754</v>
      </c>
      <c r="F193" s="32" t="s">
        <v>121</v>
      </c>
      <c r="G193" s="117" t="s">
        <v>188</v>
      </c>
      <c r="H193" s="34" t="s">
        <v>191</v>
      </c>
      <c r="I193" s="6">
        <v>16</v>
      </c>
      <c r="J193" s="42" t="str">
        <f>VLOOKUP(Ruimtestaat[[#This Row],[Ruimte code]],Ruimtegroepen[[#All],[Code]:[Ruimte omschrijving]],2,FALSE)</f>
        <v>Leslokalen</v>
      </c>
      <c r="K193" s="32" t="s">
        <v>18</v>
      </c>
      <c r="L193" s="34" t="s">
        <v>123</v>
      </c>
      <c r="M193" s="119">
        <v>68</v>
      </c>
      <c r="N193" s="32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</row>
    <row r="194" spans="1:159" ht="15" hidden="1" customHeight="1">
      <c r="A194" s="6">
        <v>3</v>
      </c>
      <c r="B194" s="41" t="str">
        <f>VLOOKUP(Ruimtestaat[[#This Row],[Code]],Locaties[[Code]:[Locatie]],2,FALSE)</f>
        <v xml:space="preserve">Lyceum Oudehoven </v>
      </c>
      <c r="C194" s="41" t="str">
        <f>VLOOKUP(Ruimtestaat[[#This Row],[Code]],Locaties[#All],3,FALSE)</f>
        <v>Hoefslag 4</v>
      </c>
      <c r="D194" s="41" t="str">
        <f>VLOOKUP(Ruimtestaat[[#This Row],[Code]],Locaties[#All],4,FALSE)</f>
        <v>Gorinchem</v>
      </c>
      <c r="E194" s="32" t="s">
        <v>754</v>
      </c>
      <c r="F194" s="32" t="s">
        <v>121</v>
      </c>
      <c r="G194" s="117" t="s">
        <v>189</v>
      </c>
      <c r="H194" s="34" t="s">
        <v>191</v>
      </c>
      <c r="I194" s="6">
        <v>16</v>
      </c>
      <c r="J194" s="42" t="str">
        <f>VLOOKUP(Ruimtestaat[[#This Row],[Ruimte code]],Ruimtegroepen[[#All],[Code]:[Ruimte omschrijving]],2,FALSE)</f>
        <v>Leslokalen</v>
      </c>
      <c r="K194" s="32" t="s">
        <v>18</v>
      </c>
      <c r="L194" s="34" t="s">
        <v>123</v>
      </c>
      <c r="M194" s="119">
        <v>66</v>
      </c>
      <c r="N194" s="120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</row>
    <row r="195" spans="1:159" ht="15" hidden="1" customHeight="1">
      <c r="A195" s="6">
        <v>3</v>
      </c>
      <c r="B195" s="41" t="str">
        <f>VLOOKUP(Ruimtestaat[[#This Row],[Code]],Locaties[[Code]:[Locatie]],2,FALSE)</f>
        <v xml:space="preserve">Lyceum Oudehoven </v>
      </c>
      <c r="C195" s="41" t="str">
        <f>VLOOKUP(Ruimtestaat[[#This Row],[Code]],Locaties[#All],3,FALSE)</f>
        <v>Hoefslag 4</v>
      </c>
      <c r="D195" s="41" t="str">
        <f>VLOOKUP(Ruimtestaat[[#This Row],[Code]],Locaties[#All],4,FALSE)</f>
        <v>Gorinchem</v>
      </c>
      <c r="E195" s="32" t="s">
        <v>754</v>
      </c>
      <c r="F195" s="32" t="s">
        <v>121</v>
      </c>
      <c r="G195" s="117" t="s">
        <v>190</v>
      </c>
      <c r="H195" s="34" t="s">
        <v>191</v>
      </c>
      <c r="I195" s="6">
        <v>16</v>
      </c>
      <c r="J195" s="42" t="str">
        <f>VLOOKUP(Ruimtestaat[[#This Row],[Ruimte code]],Ruimtegroepen[[#All],[Code]:[Ruimte omschrijving]],2,FALSE)</f>
        <v>Leslokalen</v>
      </c>
      <c r="K195" s="32" t="s">
        <v>18</v>
      </c>
      <c r="L195" s="34" t="s">
        <v>123</v>
      </c>
      <c r="M195" s="119">
        <v>63</v>
      </c>
      <c r="N195" s="120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</row>
    <row r="196" spans="1:159" ht="15" hidden="1" customHeight="1">
      <c r="A196" s="6">
        <v>3</v>
      </c>
      <c r="B196" s="41" t="str">
        <f>VLOOKUP(Ruimtestaat[[#This Row],[Code]],Locaties[[Code]:[Locatie]],2,FALSE)</f>
        <v xml:space="preserve">Lyceum Oudehoven </v>
      </c>
      <c r="C196" s="41" t="str">
        <f>VLOOKUP(Ruimtestaat[[#This Row],[Code]],Locaties[#All],3,FALSE)</f>
        <v>Hoefslag 4</v>
      </c>
      <c r="D196" s="41" t="str">
        <f>VLOOKUP(Ruimtestaat[[#This Row],[Code]],Locaties[#All],4,FALSE)</f>
        <v>Gorinchem</v>
      </c>
      <c r="E196" s="32" t="s">
        <v>754</v>
      </c>
      <c r="F196" s="32" t="s">
        <v>121</v>
      </c>
      <c r="G196" s="117" t="s">
        <v>192</v>
      </c>
      <c r="H196" s="34" t="s">
        <v>191</v>
      </c>
      <c r="I196" s="6">
        <v>16</v>
      </c>
      <c r="J196" s="42" t="str">
        <f>VLOOKUP(Ruimtestaat[[#This Row],[Ruimte code]],Ruimtegroepen[[#All],[Code]:[Ruimte omschrijving]],2,FALSE)</f>
        <v>Leslokalen</v>
      </c>
      <c r="K196" s="32" t="s">
        <v>18</v>
      </c>
      <c r="L196" s="34" t="s">
        <v>123</v>
      </c>
      <c r="M196" s="119">
        <v>72</v>
      </c>
      <c r="N196" s="32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</row>
    <row r="197" spans="1:159" ht="15" hidden="1" customHeight="1">
      <c r="A197" s="6">
        <v>3</v>
      </c>
      <c r="B197" s="41" t="str">
        <f>VLOOKUP(Ruimtestaat[[#This Row],[Code]],Locaties[[Code]:[Locatie]],2,FALSE)</f>
        <v xml:space="preserve">Lyceum Oudehoven </v>
      </c>
      <c r="C197" s="41" t="str">
        <f>VLOOKUP(Ruimtestaat[[#This Row],[Code]],Locaties[#All],3,FALSE)</f>
        <v>Hoefslag 4</v>
      </c>
      <c r="D197" s="41" t="str">
        <f>VLOOKUP(Ruimtestaat[[#This Row],[Code]],Locaties[#All],4,FALSE)</f>
        <v>Gorinchem</v>
      </c>
      <c r="E197" s="32" t="s">
        <v>754</v>
      </c>
      <c r="F197" s="32" t="s">
        <v>121</v>
      </c>
      <c r="G197" s="117" t="s">
        <v>194</v>
      </c>
      <c r="H197" s="34" t="s">
        <v>198</v>
      </c>
      <c r="I197" s="6">
        <v>11</v>
      </c>
      <c r="J197" s="42" t="str">
        <f>VLOOKUP(Ruimtestaat[[#This Row],[Ruimte code]],Ruimtegroepen[[#All],[Code]:[Ruimte omschrijving]],2,FALSE)</f>
        <v>Garderobes</v>
      </c>
      <c r="K197" s="32" t="s">
        <v>18</v>
      </c>
      <c r="L197" s="34" t="s">
        <v>123</v>
      </c>
      <c r="M197" s="119">
        <v>16</v>
      </c>
      <c r="N197" s="120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</row>
    <row r="198" spans="1:159" ht="15" hidden="1" customHeight="1">
      <c r="A198" s="6">
        <v>3</v>
      </c>
      <c r="B198" s="41" t="str">
        <f>VLOOKUP(Ruimtestaat[[#This Row],[Code]],Locaties[[Code]:[Locatie]],2,FALSE)</f>
        <v xml:space="preserve">Lyceum Oudehoven </v>
      </c>
      <c r="C198" s="41" t="str">
        <f>VLOOKUP(Ruimtestaat[[#This Row],[Code]],Locaties[#All],3,FALSE)</f>
        <v>Hoefslag 4</v>
      </c>
      <c r="D198" s="41" t="str">
        <f>VLOOKUP(Ruimtestaat[[#This Row],[Code]],Locaties[#All],4,FALSE)</f>
        <v>Gorinchem</v>
      </c>
      <c r="E198" s="32" t="s">
        <v>754</v>
      </c>
      <c r="F198" s="32" t="s">
        <v>121</v>
      </c>
      <c r="G198" s="117" t="s">
        <v>195</v>
      </c>
      <c r="H198" s="34" t="s">
        <v>196</v>
      </c>
      <c r="I198" s="32">
        <v>11</v>
      </c>
      <c r="J198" s="42" t="str">
        <f>VLOOKUP(Ruimtestaat[[#This Row],[Ruimte code]],Ruimtegroepen[[#All],[Code]:[Ruimte omschrijving]],2,FALSE)</f>
        <v>Garderobes</v>
      </c>
      <c r="K198" s="32" t="s">
        <v>18</v>
      </c>
      <c r="L198" s="34" t="s">
        <v>123</v>
      </c>
      <c r="M198" s="119">
        <v>127</v>
      </c>
      <c r="N198" s="120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</row>
    <row r="199" spans="1:159" ht="15" hidden="1" customHeight="1">
      <c r="A199" s="6">
        <v>3</v>
      </c>
      <c r="B199" s="41" t="str">
        <f>VLOOKUP(Ruimtestaat[[#This Row],[Code]],Locaties[[Code]:[Locatie]],2,FALSE)</f>
        <v xml:space="preserve">Lyceum Oudehoven </v>
      </c>
      <c r="C199" s="41" t="str">
        <f>VLOOKUP(Ruimtestaat[[#This Row],[Code]],Locaties[#All],3,FALSE)</f>
        <v>Hoefslag 4</v>
      </c>
      <c r="D199" s="41" t="str">
        <f>VLOOKUP(Ruimtestaat[[#This Row],[Code]],Locaties[#All],4,FALSE)</f>
        <v>Gorinchem</v>
      </c>
      <c r="E199" s="32" t="s">
        <v>754</v>
      </c>
      <c r="F199" s="32" t="s">
        <v>121</v>
      </c>
      <c r="G199" s="117" t="s">
        <v>197</v>
      </c>
      <c r="H199" s="34" t="s">
        <v>198</v>
      </c>
      <c r="I199" s="6">
        <v>11</v>
      </c>
      <c r="J199" s="42" t="str">
        <f>VLOOKUP(Ruimtestaat[[#This Row],[Ruimte code]],Ruimtegroepen[[#All],[Code]:[Ruimte omschrijving]],2,FALSE)</f>
        <v>Garderobes</v>
      </c>
      <c r="K199" s="32" t="s">
        <v>18</v>
      </c>
      <c r="L199" s="34" t="s">
        <v>123</v>
      </c>
      <c r="M199" s="119">
        <v>10</v>
      </c>
      <c r="N199" s="32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</row>
    <row r="200" spans="1:159" ht="15" hidden="1" customHeight="1">
      <c r="A200" s="6">
        <v>3</v>
      </c>
      <c r="B200" s="41" t="str">
        <f>VLOOKUP(Ruimtestaat[[#This Row],[Code]],Locaties[[Code]:[Locatie]],2,FALSE)</f>
        <v xml:space="preserve">Lyceum Oudehoven </v>
      </c>
      <c r="C200" s="41" t="str">
        <f>VLOOKUP(Ruimtestaat[[#This Row],[Code]],Locaties[#All],3,FALSE)</f>
        <v>Hoefslag 4</v>
      </c>
      <c r="D200" s="41" t="str">
        <f>VLOOKUP(Ruimtestaat[[#This Row],[Code]],Locaties[#All],4,FALSE)</f>
        <v>Gorinchem</v>
      </c>
      <c r="E200" s="32" t="s">
        <v>754</v>
      </c>
      <c r="F200" s="32" t="s">
        <v>121</v>
      </c>
      <c r="G200" s="117" t="s">
        <v>193</v>
      </c>
      <c r="H200" s="34" t="s">
        <v>191</v>
      </c>
      <c r="I200" s="6">
        <v>16</v>
      </c>
      <c r="J200" s="42" t="str">
        <f>VLOOKUP(Ruimtestaat[[#This Row],[Ruimte code]],Ruimtegroepen[[#All],[Code]:[Ruimte omschrijving]],2,FALSE)</f>
        <v>Leslokalen</v>
      </c>
      <c r="K200" s="32" t="s">
        <v>18</v>
      </c>
      <c r="L200" s="34" t="s">
        <v>123</v>
      </c>
      <c r="M200" s="119">
        <v>72</v>
      </c>
      <c r="N200" s="120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</row>
    <row r="201" spans="1:159" ht="15" hidden="1" customHeight="1">
      <c r="A201" s="6">
        <v>3</v>
      </c>
      <c r="B201" s="41" t="str">
        <f>VLOOKUP(Ruimtestaat[[#This Row],[Code]],Locaties[[Code]:[Locatie]],2,FALSE)</f>
        <v xml:space="preserve">Lyceum Oudehoven </v>
      </c>
      <c r="C201" s="41" t="str">
        <f>VLOOKUP(Ruimtestaat[[#This Row],[Code]],Locaties[#All],3,FALSE)</f>
        <v>Hoefslag 4</v>
      </c>
      <c r="D201" s="41" t="str">
        <f>VLOOKUP(Ruimtestaat[[#This Row],[Code]],Locaties[#All],4,FALSE)</f>
        <v>Gorinchem</v>
      </c>
      <c r="E201" s="32" t="s">
        <v>754</v>
      </c>
      <c r="F201" s="32" t="s">
        <v>121</v>
      </c>
      <c r="G201" s="117" t="s">
        <v>199</v>
      </c>
      <c r="H201" s="34" t="s">
        <v>191</v>
      </c>
      <c r="I201" s="6">
        <v>16</v>
      </c>
      <c r="J201" s="42" t="str">
        <f>VLOOKUP(Ruimtestaat[[#This Row],[Ruimte code]],Ruimtegroepen[[#All],[Code]:[Ruimte omschrijving]],2,FALSE)</f>
        <v>Leslokalen</v>
      </c>
      <c r="K201" s="32" t="s">
        <v>18</v>
      </c>
      <c r="L201" s="34" t="s">
        <v>123</v>
      </c>
      <c r="M201" s="119">
        <v>72</v>
      </c>
      <c r="N201" s="120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</row>
    <row r="202" spans="1:159" ht="15" hidden="1" customHeight="1">
      <c r="A202" s="6">
        <v>3</v>
      </c>
      <c r="B202" s="41" t="str">
        <f>VLOOKUP(Ruimtestaat[[#This Row],[Code]],Locaties[[Code]:[Locatie]],2,FALSE)</f>
        <v xml:space="preserve">Lyceum Oudehoven </v>
      </c>
      <c r="C202" s="41" t="str">
        <f>VLOOKUP(Ruimtestaat[[#This Row],[Code]],Locaties[#All],3,FALSE)</f>
        <v>Hoefslag 4</v>
      </c>
      <c r="D202" s="41" t="str">
        <f>VLOOKUP(Ruimtestaat[[#This Row],[Code]],Locaties[#All],4,FALSE)</f>
        <v>Gorinchem</v>
      </c>
      <c r="E202" s="32" t="s">
        <v>754</v>
      </c>
      <c r="F202" s="32" t="s">
        <v>121</v>
      </c>
      <c r="G202" s="117" t="s">
        <v>200</v>
      </c>
      <c r="H202" s="34" t="s">
        <v>191</v>
      </c>
      <c r="I202" s="6">
        <v>16</v>
      </c>
      <c r="J202" s="42" t="str">
        <f>VLOOKUP(Ruimtestaat[[#This Row],[Ruimte code]],Ruimtegroepen[[#All],[Code]:[Ruimte omschrijving]],2,FALSE)</f>
        <v>Leslokalen</v>
      </c>
      <c r="K202" s="32" t="s">
        <v>18</v>
      </c>
      <c r="L202" s="34" t="s">
        <v>123</v>
      </c>
      <c r="M202" s="119">
        <v>62</v>
      </c>
      <c r="N202" s="32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</row>
    <row r="203" spans="1:159" ht="15" hidden="1" customHeight="1">
      <c r="A203" s="6">
        <v>3</v>
      </c>
      <c r="B203" s="41" t="str">
        <f>VLOOKUP(Ruimtestaat[[#This Row],[Code]],Locaties[[Code]:[Locatie]],2,FALSE)</f>
        <v xml:space="preserve">Lyceum Oudehoven </v>
      </c>
      <c r="C203" s="41" t="str">
        <f>VLOOKUP(Ruimtestaat[[#This Row],[Code]],Locaties[#All],3,FALSE)</f>
        <v>Hoefslag 4</v>
      </c>
      <c r="D203" s="41" t="str">
        <f>VLOOKUP(Ruimtestaat[[#This Row],[Code]],Locaties[#All],4,FALSE)</f>
        <v>Gorinchem</v>
      </c>
      <c r="E203" s="32" t="s">
        <v>754</v>
      </c>
      <c r="F203" s="32" t="s">
        <v>121</v>
      </c>
      <c r="G203" s="117" t="s">
        <v>201</v>
      </c>
      <c r="H203" s="34" t="s">
        <v>203</v>
      </c>
      <c r="I203" s="6">
        <v>5</v>
      </c>
      <c r="J203" s="42" t="str">
        <f>VLOOKUP(Ruimtestaat[[#This Row],[Ruimte code]],Ruimtegroepen[[#All],[Code]:[Ruimte omschrijving]],2,FALSE)</f>
        <v>Sanitair</v>
      </c>
      <c r="K203" s="32" t="s">
        <v>19</v>
      </c>
      <c r="L203" s="34" t="s">
        <v>28</v>
      </c>
      <c r="M203" s="119">
        <v>14</v>
      </c>
      <c r="N203" s="120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</row>
    <row r="204" spans="1:159" ht="15" hidden="1" customHeight="1">
      <c r="A204" s="6">
        <v>3</v>
      </c>
      <c r="B204" s="41" t="str">
        <f>VLOOKUP(Ruimtestaat[[#This Row],[Code]],Locaties[[Code]:[Locatie]],2,FALSE)</f>
        <v xml:space="preserve">Lyceum Oudehoven </v>
      </c>
      <c r="C204" s="41" t="str">
        <f>VLOOKUP(Ruimtestaat[[#This Row],[Code]],Locaties[#All],3,FALSE)</f>
        <v>Hoefslag 4</v>
      </c>
      <c r="D204" s="41" t="str">
        <f>VLOOKUP(Ruimtestaat[[#This Row],[Code]],Locaties[#All],4,FALSE)</f>
        <v>Gorinchem</v>
      </c>
      <c r="E204" s="32" t="s">
        <v>754</v>
      </c>
      <c r="F204" s="32" t="s">
        <v>121</v>
      </c>
      <c r="G204" s="117" t="s">
        <v>185</v>
      </c>
      <c r="H204" s="34" t="s">
        <v>204</v>
      </c>
      <c r="I204" s="6">
        <v>5</v>
      </c>
      <c r="J204" s="42" t="str">
        <f>VLOOKUP(Ruimtestaat[[#This Row],[Ruimte code]],Ruimtegroepen[[#All],[Code]:[Ruimte omschrijving]],2,FALSE)</f>
        <v>Sanitair</v>
      </c>
      <c r="K204" s="32" t="s">
        <v>19</v>
      </c>
      <c r="L204" s="34" t="s">
        <v>28</v>
      </c>
      <c r="M204" s="119">
        <v>14</v>
      </c>
      <c r="N204" s="120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</row>
    <row r="205" spans="1:159" ht="15" hidden="1" customHeight="1">
      <c r="A205" s="6">
        <v>3</v>
      </c>
      <c r="B205" s="41" t="str">
        <f>VLOOKUP(Ruimtestaat[[#This Row],[Code]],Locaties[[Code]:[Locatie]],2,FALSE)</f>
        <v xml:space="preserve">Lyceum Oudehoven </v>
      </c>
      <c r="C205" s="41" t="str">
        <f>VLOOKUP(Ruimtestaat[[#This Row],[Code]],Locaties[#All],3,FALSE)</f>
        <v>Hoefslag 4</v>
      </c>
      <c r="D205" s="41" t="str">
        <f>VLOOKUP(Ruimtestaat[[#This Row],[Code]],Locaties[#All],4,FALSE)</f>
        <v>Gorinchem</v>
      </c>
      <c r="E205" s="32" t="s">
        <v>754</v>
      </c>
      <c r="F205" s="32" t="s">
        <v>121</v>
      </c>
      <c r="G205" s="117" t="s">
        <v>202</v>
      </c>
      <c r="H205" s="34" t="s">
        <v>205</v>
      </c>
      <c r="I205" s="6">
        <v>5</v>
      </c>
      <c r="J205" s="42" t="str">
        <f>VLOOKUP(Ruimtestaat[[#This Row],[Ruimte code]],Ruimtegroepen[[#All],[Code]:[Ruimte omschrijving]],2,FALSE)</f>
        <v>Sanitair</v>
      </c>
      <c r="K205" s="32" t="s">
        <v>19</v>
      </c>
      <c r="L205" s="34" t="s">
        <v>28</v>
      </c>
      <c r="M205" s="119">
        <v>4</v>
      </c>
      <c r="N205" s="32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</row>
    <row r="206" spans="1:159" ht="15" hidden="1" customHeight="1">
      <c r="A206" s="6">
        <v>3</v>
      </c>
      <c r="B206" s="41" t="str">
        <f>VLOOKUP(Ruimtestaat[[#This Row],[Code]],Locaties[[Code]:[Locatie]],2,FALSE)</f>
        <v xml:space="preserve">Lyceum Oudehoven </v>
      </c>
      <c r="C206" s="41" t="str">
        <f>VLOOKUP(Ruimtestaat[[#This Row],[Code]],Locaties[#All],3,FALSE)</f>
        <v>Hoefslag 4</v>
      </c>
      <c r="D206" s="41" t="str">
        <f>VLOOKUP(Ruimtestaat[[#This Row],[Code]],Locaties[#All],4,FALSE)</f>
        <v>Gorinchem</v>
      </c>
      <c r="E206" s="32" t="s">
        <v>755</v>
      </c>
      <c r="F206" s="32" t="s">
        <v>121</v>
      </c>
      <c r="G206" s="117" t="s">
        <v>206</v>
      </c>
      <c r="H206" s="34" t="s">
        <v>210</v>
      </c>
      <c r="I206" s="6">
        <v>14</v>
      </c>
      <c r="J206" s="42" t="str">
        <f>VLOOKUP(Ruimtestaat[[#This Row],[Ruimte code]],Ruimtegroepen[[#All],[Code]:[Ruimte omschrijving]],2,FALSE)</f>
        <v>Praktijklokalen</v>
      </c>
      <c r="K206" s="32" t="s">
        <v>18</v>
      </c>
      <c r="L206" s="34" t="s">
        <v>123</v>
      </c>
      <c r="M206" s="119">
        <v>56</v>
      </c>
      <c r="N206" s="120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</row>
    <row r="207" spans="1:159" ht="15" hidden="1" customHeight="1">
      <c r="A207" s="6">
        <v>3</v>
      </c>
      <c r="B207" s="41" t="str">
        <f>VLOOKUP(Ruimtestaat[[#This Row],[Code]],Locaties[[Code]:[Locatie]],2,FALSE)</f>
        <v xml:space="preserve">Lyceum Oudehoven </v>
      </c>
      <c r="C207" s="41" t="str">
        <f>VLOOKUP(Ruimtestaat[[#This Row],[Code]],Locaties[#All],3,FALSE)</f>
        <v>Hoefslag 4</v>
      </c>
      <c r="D207" s="41" t="str">
        <f>VLOOKUP(Ruimtestaat[[#This Row],[Code]],Locaties[#All],4,FALSE)</f>
        <v>Gorinchem</v>
      </c>
      <c r="E207" s="32" t="s">
        <v>755</v>
      </c>
      <c r="F207" s="32" t="s">
        <v>121</v>
      </c>
      <c r="G207" s="117" t="s">
        <v>207</v>
      </c>
      <c r="H207" s="34" t="s">
        <v>210</v>
      </c>
      <c r="I207" s="6">
        <v>14</v>
      </c>
      <c r="J207" s="42" t="str">
        <f>VLOOKUP(Ruimtestaat[[#This Row],[Ruimte code]],Ruimtegroepen[[#All],[Code]:[Ruimte omschrijving]],2,FALSE)</f>
        <v>Praktijklokalen</v>
      </c>
      <c r="K207" s="32" t="s">
        <v>18</v>
      </c>
      <c r="L207" s="34" t="s">
        <v>123</v>
      </c>
      <c r="M207" s="119">
        <v>56</v>
      </c>
      <c r="N207" s="120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</row>
    <row r="208" spans="1:159" ht="15" hidden="1" customHeight="1">
      <c r="A208" s="6">
        <v>3</v>
      </c>
      <c r="B208" s="41" t="str">
        <f>VLOOKUP(Ruimtestaat[[#This Row],[Code]],Locaties[[Code]:[Locatie]],2,FALSE)</f>
        <v xml:space="preserve">Lyceum Oudehoven </v>
      </c>
      <c r="C208" s="41" t="str">
        <f>VLOOKUP(Ruimtestaat[[#This Row],[Code]],Locaties[#All],3,FALSE)</f>
        <v>Hoefslag 4</v>
      </c>
      <c r="D208" s="41" t="str">
        <f>VLOOKUP(Ruimtestaat[[#This Row],[Code]],Locaties[#All],4,FALSE)</f>
        <v>Gorinchem</v>
      </c>
      <c r="E208" s="32" t="s">
        <v>755</v>
      </c>
      <c r="F208" s="32" t="s">
        <v>121</v>
      </c>
      <c r="G208" s="117" t="s">
        <v>208</v>
      </c>
      <c r="H208" s="34" t="s">
        <v>211</v>
      </c>
      <c r="I208" s="32">
        <v>14</v>
      </c>
      <c r="J208" s="42" t="str">
        <f>VLOOKUP(Ruimtestaat[[#This Row],[Ruimte code]],Ruimtegroepen[[#All],[Code]:[Ruimte omschrijving]],2,FALSE)</f>
        <v>Praktijklokalen</v>
      </c>
      <c r="K208" s="32" t="s">
        <v>18</v>
      </c>
      <c r="L208" s="34" t="s">
        <v>123</v>
      </c>
      <c r="M208" s="119">
        <v>12</v>
      </c>
      <c r="N208" s="32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</row>
    <row r="209" spans="1:159" ht="15" hidden="1" customHeight="1">
      <c r="A209" s="6">
        <v>3</v>
      </c>
      <c r="B209" s="41" t="str">
        <f>VLOOKUP(Ruimtestaat[[#This Row],[Code]],Locaties[[Code]:[Locatie]],2,FALSE)</f>
        <v xml:space="preserve">Lyceum Oudehoven </v>
      </c>
      <c r="C209" s="41" t="str">
        <f>VLOOKUP(Ruimtestaat[[#This Row],[Code]],Locaties[#All],3,FALSE)</f>
        <v>Hoefslag 4</v>
      </c>
      <c r="D209" s="41" t="str">
        <f>VLOOKUP(Ruimtestaat[[#This Row],[Code]],Locaties[#All],4,FALSE)</f>
        <v>Gorinchem</v>
      </c>
      <c r="E209" s="32" t="s">
        <v>755</v>
      </c>
      <c r="F209" s="32" t="s">
        <v>121</v>
      </c>
      <c r="G209" s="117" t="s">
        <v>209</v>
      </c>
      <c r="H209" s="34" t="s">
        <v>211</v>
      </c>
      <c r="I209" s="6">
        <v>14</v>
      </c>
      <c r="J209" s="42" t="str">
        <f>VLOOKUP(Ruimtestaat[[#This Row],[Ruimte code]],Ruimtegroepen[[#All],[Code]:[Ruimte omschrijving]],2,FALSE)</f>
        <v>Praktijklokalen</v>
      </c>
      <c r="K209" s="32" t="s">
        <v>18</v>
      </c>
      <c r="L209" s="34" t="s">
        <v>123</v>
      </c>
      <c r="M209" s="119">
        <v>12</v>
      </c>
      <c r="N209" s="120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</row>
    <row r="210" spans="1:159" ht="15" hidden="1" customHeight="1">
      <c r="A210" s="6">
        <v>3</v>
      </c>
      <c r="B210" s="41" t="str">
        <f>VLOOKUP(Ruimtestaat[[#This Row],[Code]],Locaties[[Code]:[Locatie]],2,FALSE)</f>
        <v xml:space="preserve">Lyceum Oudehoven </v>
      </c>
      <c r="C210" s="41" t="str">
        <f>VLOOKUP(Ruimtestaat[[#This Row],[Code]],Locaties[#All],3,FALSE)</f>
        <v>Hoefslag 4</v>
      </c>
      <c r="D210" s="41" t="str">
        <f>VLOOKUP(Ruimtestaat[[#This Row],[Code]],Locaties[#All],4,FALSE)</f>
        <v>Gorinchem</v>
      </c>
      <c r="E210" s="32" t="s">
        <v>755</v>
      </c>
      <c r="F210" s="32" t="s">
        <v>121</v>
      </c>
      <c r="G210" s="117" t="s">
        <v>212</v>
      </c>
      <c r="H210" s="34" t="s">
        <v>213</v>
      </c>
      <c r="I210" s="6">
        <v>14</v>
      </c>
      <c r="J210" s="42" t="str">
        <f>VLOOKUP(Ruimtestaat[[#This Row],[Ruimte code]],Ruimtegroepen[[#All],[Code]:[Ruimte omschrijving]],2,FALSE)</f>
        <v>Praktijklokalen</v>
      </c>
      <c r="K210" s="32" t="s">
        <v>17</v>
      </c>
      <c r="L210" s="34" t="s">
        <v>6</v>
      </c>
      <c r="M210" s="119">
        <v>100</v>
      </c>
      <c r="N210" s="120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</row>
    <row r="211" spans="1:159" ht="15" hidden="1" customHeight="1">
      <c r="A211" s="6">
        <v>3</v>
      </c>
      <c r="B211" s="41" t="str">
        <f>VLOOKUP(Ruimtestaat[[#This Row],[Code]],Locaties[[Code]:[Locatie]],2,FALSE)</f>
        <v xml:space="preserve">Lyceum Oudehoven </v>
      </c>
      <c r="C211" s="41" t="str">
        <f>VLOOKUP(Ruimtestaat[[#This Row],[Code]],Locaties[#All],3,FALSE)</f>
        <v>Hoefslag 4</v>
      </c>
      <c r="D211" s="41" t="str">
        <f>VLOOKUP(Ruimtestaat[[#This Row],[Code]],Locaties[#All],4,FALSE)</f>
        <v>Gorinchem</v>
      </c>
      <c r="E211" s="32" t="s">
        <v>755</v>
      </c>
      <c r="F211" s="32" t="s">
        <v>121</v>
      </c>
      <c r="G211" s="117" t="s">
        <v>214</v>
      </c>
      <c r="H211" s="34" t="s">
        <v>216</v>
      </c>
      <c r="I211" s="6">
        <v>14</v>
      </c>
      <c r="J211" s="42" t="str">
        <f>VLOOKUP(Ruimtestaat[[#This Row],[Ruimte code]],Ruimtegroepen[[#All],[Code]:[Ruimte omschrijving]],2,FALSE)</f>
        <v>Praktijklokalen</v>
      </c>
      <c r="K211" s="32" t="s">
        <v>18</v>
      </c>
      <c r="L211" s="34" t="s">
        <v>123</v>
      </c>
      <c r="M211" s="119">
        <v>76</v>
      </c>
      <c r="N211" s="32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</row>
    <row r="212" spans="1:159" ht="15" hidden="1" customHeight="1">
      <c r="A212" s="6">
        <v>3</v>
      </c>
      <c r="B212" s="41" t="str">
        <f>VLOOKUP(Ruimtestaat[[#This Row],[Code]],Locaties[[Code]:[Locatie]],2,FALSE)</f>
        <v xml:space="preserve">Lyceum Oudehoven </v>
      </c>
      <c r="C212" s="41" t="str">
        <f>VLOOKUP(Ruimtestaat[[#This Row],[Code]],Locaties[#All],3,FALSE)</f>
        <v>Hoefslag 4</v>
      </c>
      <c r="D212" s="41" t="str">
        <f>VLOOKUP(Ruimtestaat[[#This Row],[Code]],Locaties[#All],4,FALSE)</f>
        <v>Gorinchem</v>
      </c>
      <c r="E212" s="32" t="s">
        <v>755</v>
      </c>
      <c r="F212" s="32" t="s">
        <v>121</v>
      </c>
      <c r="G212" s="121" t="s">
        <v>217</v>
      </c>
      <c r="H212" s="42" t="s">
        <v>218</v>
      </c>
      <c r="I212" s="6">
        <v>14</v>
      </c>
      <c r="J212" s="42" t="str">
        <f>VLOOKUP(Ruimtestaat[[#This Row],[Ruimte code]],Ruimtegroepen[[#All],[Code]:[Ruimte omschrijving]],2,FALSE)</f>
        <v>Praktijklokalen</v>
      </c>
      <c r="K212" s="32" t="s">
        <v>18</v>
      </c>
      <c r="L212" s="34" t="s">
        <v>123</v>
      </c>
      <c r="M212" s="119">
        <v>114</v>
      </c>
      <c r="N212" s="120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</row>
    <row r="213" spans="1:159" ht="15" hidden="1" customHeight="1">
      <c r="A213" s="6">
        <v>3</v>
      </c>
      <c r="B213" s="41" t="str">
        <f>VLOOKUP(Ruimtestaat[[#This Row],[Code]],Locaties[[Code]:[Locatie]],2,FALSE)</f>
        <v xml:space="preserve">Lyceum Oudehoven </v>
      </c>
      <c r="C213" s="41" t="str">
        <f>VLOOKUP(Ruimtestaat[[#This Row],[Code]],Locaties[#All],3,FALSE)</f>
        <v>Hoefslag 4</v>
      </c>
      <c r="D213" s="41" t="str">
        <f>VLOOKUP(Ruimtestaat[[#This Row],[Code]],Locaties[#All],4,FALSE)</f>
        <v>Gorinchem</v>
      </c>
      <c r="E213" s="32" t="s">
        <v>755</v>
      </c>
      <c r="F213" s="32" t="s">
        <v>121</v>
      </c>
      <c r="G213" s="121" t="s">
        <v>219</v>
      </c>
      <c r="H213" s="42" t="s">
        <v>210</v>
      </c>
      <c r="I213" s="6">
        <v>14</v>
      </c>
      <c r="J213" s="42" t="str">
        <f>VLOOKUP(Ruimtestaat[[#This Row],[Ruimte code]],Ruimtegroepen[[#All],[Code]:[Ruimte omschrijving]],2,FALSE)</f>
        <v>Praktijklokalen</v>
      </c>
      <c r="K213" s="32" t="s">
        <v>18</v>
      </c>
      <c r="L213" s="34" t="s">
        <v>123</v>
      </c>
      <c r="M213" s="119">
        <v>48</v>
      </c>
      <c r="N213" s="120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</row>
    <row r="214" spans="1:159" ht="15" hidden="1" customHeight="1">
      <c r="A214" s="6">
        <v>3</v>
      </c>
      <c r="B214" s="41" t="str">
        <f>VLOOKUP(Ruimtestaat[[#This Row],[Code]],Locaties[[Code]:[Locatie]],2,FALSE)</f>
        <v xml:space="preserve">Lyceum Oudehoven </v>
      </c>
      <c r="C214" s="41" t="str">
        <f>VLOOKUP(Ruimtestaat[[#This Row],[Code]],Locaties[#All],3,FALSE)</f>
        <v>Hoefslag 4</v>
      </c>
      <c r="D214" s="41" t="str">
        <f>VLOOKUP(Ruimtestaat[[#This Row],[Code]],Locaties[#All],4,FALSE)</f>
        <v>Gorinchem</v>
      </c>
      <c r="E214" s="32" t="s">
        <v>755</v>
      </c>
      <c r="F214" s="32" t="s">
        <v>121</v>
      </c>
      <c r="G214" s="121" t="s">
        <v>220</v>
      </c>
      <c r="H214" s="42" t="s">
        <v>139</v>
      </c>
      <c r="I214" s="6">
        <v>10</v>
      </c>
      <c r="J214" s="42" t="str">
        <f>VLOOKUP(Ruimtestaat[[#This Row],[Ruimte code]],Ruimtegroepen[[#All],[Code]:[Ruimte omschrijving]],2,FALSE)</f>
        <v>Trappenhuizen/lift</v>
      </c>
      <c r="K214" s="32" t="s">
        <v>19</v>
      </c>
      <c r="L214" s="34" t="s">
        <v>28</v>
      </c>
      <c r="M214" s="119">
        <v>22</v>
      </c>
      <c r="N214" s="32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</row>
    <row r="215" spans="1:159" ht="15" hidden="1" customHeight="1">
      <c r="A215" s="6">
        <v>3</v>
      </c>
      <c r="B215" s="41" t="str">
        <f>VLOOKUP(Ruimtestaat[[#This Row],[Code]],Locaties[[Code]:[Locatie]],2,FALSE)</f>
        <v xml:space="preserve">Lyceum Oudehoven </v>
      </c>
      <c r="C215" s="41" t="str">
        <f>VLOOKUP(Ruimtestaat[[#This Row],[Code]],Locaties[#All],3,FALSE)</f>
        <v>Hoefslag 4</v>
      </c>
      <c r="D215" s="41" t="str">
        <f>VLOOKUP(Ruimtestaat[[#This Row],[Code]],Locaties[#All],4,FALSE)</f>
        <v>Gorinchem</v>
      </c>
      <c r="E215" s="32" t="s">
        <v>755</v>
      </c>
      <c r="F215" s="32" t="s">
        <v>121</v>
      </c>
      <c r="G215" s="121" t="s">
        <v>215</v>
      </c>
      <c r="H215" s="42" t="s">
        <v>127</v>
      </c>
      <c r="I215" s="6">
        <v>6</v>
      </c>
      <c r="J215" s="42" t="str">
        <f>VLOOKUP(Ruimtestaat[[#This Row],[Ruimte code]],Ruimtegroepen[[#All],[Code]:[Ruimte omschrijving]],2,FALSE)</f>
        <v>Gangen/hallen</v>
      </c>
      <c r="K215" s="32" t="s">
        <v>18</v>
      </c>
      <c r="L215" s="34" t="s">
        <v>123</v>
      </c>
      <c r="M215" s="119">
        <v>78</v>
      </c>
      <c r="N215" s="120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</row>
    <row r="216" spans="1:159" ht="15" hidden="1" customHeight="1">
      <c r="A216" s="6">
        <v>3</v>
      </c>
      <c r="B216" s="41" t="str">
        <f>VLOOKUP(Ruimtestaat[[#This Row],[Code]],Locaties[[Code]:[Locatie]],2,FALSE)</f>
        <v xml:space="preserve">Lyceum Oudehoven </v>
      </c>
      <c r="C216" s="41" t="str">
        <f>VLOOKUP(Ruimtestaat[[#This Row],[Code]],Locaties[#All],3,FALSE)</f>
        <v>Hoefslag 4</v>
      </c>
      <c r="D216" s="41" t="str">
        <f>VLOOKUP(Ruimtestaat[[#This Row],[Code]],Locaties[#All],4,FALSE)</f>
        <v>Gorinchem</v>
      </c>
      <c r="E216" s="32" t="s">
        <v>755</v>
      </c>
      <c r="F216" s="32" t="s">
        <v>121</v>
      </c>
      <c r="G216" s="121" t="s">
        <v>221</v>
      </c>
      <c r="H216" s="42" t="s">
        <v>216</v>
      </c>
      <c r="I216" s="6">
        <v>14</v>
      </c>
      <c r="J216" s="42" t="str">
        <f>VLOOKUP(Ruimtestaat[[#This Row],[Ruimte code]],Ruimtegroepen[[#All],[Code]:[Ruimte omschrijving]],2,FALSE)</f>
        <v>Praktijklokalen</v>
      </c>
      <c r="K216" s="32" t="s">
        <v>20</v>
      </c>
      <c r="L216" s="34" t="s">
        <v>222</v>
      </c>
      <c r="M216" s="119">
        <v>95</v>
      </c>
      <c r="N216" s="120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</row>
    <row r="217" spans="1:159" ht="15" hidden="1" customHeight="1">
      <c r="A217" s="6">
        <v>3</v>
      </c>
      <c r="B217" s="41" t="str">
        <f>VLOOKUP(Ruimtestaat[[#This Row],[Code]],Locaties[[Code]:[Locatie]],2,FALSE)</f>
        <v xml:space="preserve">Lyceum Oudehoven </v>
      </c>
      <c r="C217" s="41" t="str">
        <f>VLOOKUP(Ruimtestaat[[#This Row],[Code]],Locaties[#All],3,FALSE)</f>
        <v>Hoefslag 4</v>
      </c>
      <c r="D217" s="41" t="str">
        <f>VLOOKUP(Ruimtestaat[[#This Row],[Code]],Locaties[#All],4,FALSE)</f>
        <v>Gorinchem</v>
      </c>
      <c r="E217" s="32" t="s">
        <v>755</v>
      </c>
      <c r="F217" s="32" t="s">
        <v>121</v>
      </c>
      <c r="G217" s="121" t="s">
        <v>223</v>
      </c>
      <c r="H217" s="42" t="s">
        <v>224</v>
      </c>
      <c r="I217" s="6">
        <v>5</v>
      </c>
      <c r="J217" s="42" t="str">
        <f>VLOOKUP(Ruimtestaat[[#This Row],[Ruimte code]],Ruimtegroepen[[#All],[Code]:[Ruimte omschrijving]],2,FALSE)</f>
        <v>Sanitair</v>
      </c>
      <c r="K217" s="32" t="s">
        <v>19</v>
      </c>
      <c r="L217" s="34" t="s">
        <v>28</v>
      </c>
      <c r="M217" s="119">
        <v>13</v>
      </c>
      <c r="N217" s="32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</row>
    <row r="218" spans="1:159" ht="15" hidden="1" customHeight="1">
      <c r="A218" s="6">
        <v>3</v>
      </c>
      <c r="B218" s="41" t="str">
        <f>VLOOKUP(Ruimtestaat[[#This Row],[Code]],Locaties[[Code]:[Locatie]],2,FALSE)</f>
        <v xml:space="preserve">Lyceum Oudehoven </v>
      </c>
      <c r="C218" s="41" t="str">
        <f>VLOOKUP(Ruimtestaat[[#This Row],[Code]],Locaties[#All],3,FALSE)</f>
        <v>Hoefslag 4</v>
      </c>
      <c r="D218" s="41" t="str">
        <f>VLOOKUP(Ruimtestaat[[#This Row],[Code]],Locaties[#All],4,FALSE)</f>
        <v>Gorinchem</v>
      </c>
      <c r="E218" s="32" t="s">
        <v>755</v>
      </c>
      <c r="F218" s="32" t="s">
        <v>121</v>
      </c>
      <c r="G218" s="121" t="s">
        <v>225</v>
      </c>
      <c r="H218" s="42" t="s">
        <v>226</v>
      </c>
      <c r="I218" s="6">
        <v>14</v>
      </c>
      <c r="J218" s="42" t="str">
        <f>VLOOKUP(Ruimtestaat[[#This Row],[Ruimte code]],Ruimtegroepen[[#All],[Code]:[Ruimte omschrijving]],2,FALSE)</f>
        <v>Praktijklokalen</v>
      </c>
      <c r="K218" s="32" t="s">
        <v>20</v>
      </c>
      <c r="L218" s="34" t="s">
        <v>222</v>
      </c>
      <c r="M218" s="119">
        <v>110</v>
      </c>
      <c r="N218" s="120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</row>
    <row r="219" spans="1:159" ht="15" hidden="1" customHeight="1">
      <c r="A219" s="6">
        <v>3</v>
      </c>
      <c r="B219" s="41" t="str">
        <f>VLOOKUP(Ruimtestaat[[#This Row],[Code]],Locaties[[Code]:[Locatie]],2,FALSE)</f>
        <v xml:space="preserve">Lyceum Oudehoven </v>
      </c>
      <c r="C219" s="41" t="str">
        <f>VLOOKUP(Ruimtestaat[[#This Row],[Code]],Locaties[#All],3,FALSE)</f>
        <v>Hoefslag 4</v>
      </c>
      <c r="D219" s="41" t="str">
        <f>VLOOKUP(Ruimtestaat[[#This Row],[Code]],Locaties[#All],4,FALSE)</f>
        <v>Gorinchem</v>
      </c>
      <c r="E219" s="32" t="s">
        <v>755</v>
      </c>
      <c r="F219" s="32" t="s">
        <v>121</v>
      </c>
      <c r="G219" s="121" t="s">
        <v>227</v>
      </c>
      <c r="H219" s="42" t="s">
        <v>204</v>
      </c>
      <c r="I219" s="6">
        <v>5</v>
      </c>
      <c r="J219" s="42" t="str">
        <f>VLOOKUP(Ruimtestaat[[#This Row],[Ruimte code]],Ruimtegroepen[[#All],[Code]:[Ruimte omschrijving]],2,FALSE)</f>
        <v>Sanitair</v>
      </c>
      <c r="K219" s="32" t="s">
        <v>19</v>
      </c>
      <c r="L219" s="34" t="s">
        <v>28</v>
      </c>
      <c r="M219" s="119">
        <v>12</v>
      </c>
      <c r="N219" s="120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</row>
    <row r="220" spans="1:159" ht="15" hidden="1" customHeight="1">
      <c r="A220" s="6">
        <v>3</v>
      </c>
      <c r="B220" s="41" t="str">
        <f>VLOOKUP(Ruimtestaat[[#This Row],[Code]],Locaties[[Code]:[Locatie]],2,FALSE)</f>
        <v xml:space="preserve">Lyceum Oudehoven </v>
      </c>
      <c r="C220" s="41" t="str">
        <f>VLOOKUP(Ruimtestaat[[#This Row],[Code]],Locaties[#All],3,FALSE)</f>
        <v>Hoefslag 4</v>
      </c>
      <c r="D220" s="41" t="str">
        <f>VLOOKUP(Ruimtestaat[[#This Row],[Code]],Locaties[#All],4,FALSE)</f>
        <v>Gorinchem</v>
      </c>
      <c r="E220" s="32" t="s">
        <v>755</v>
      </c>
      <c r="F220" s="32" t="s">
        <v>121</v>
      </c>
      <c r="G220" s="121" t="s">
        <v>228</v>
      </c>
      <c r="H220" s="42" t="s">
        <v>148</v>
      </c>
      <c r="I220" s="6">
        <v>5</v>
      </c>
      <c r="J220" s="42" t="str">
        <f>VLOOKUP(Ruimtestaat[[#This Row],[Ruimte code]],Ruimtegroepen[[#All],[Code]:[Ruimte omschrijving]],2,FALSE)</f>
        <v>Sanitair</v>
      </c>
      <c r="K220" s="32" t="s">
        <v>19</v>
      </c>
      <c r="L220" s="34" t="s">
        <v>28</v>
      </c>
      <c r="M220" s="119">
        <v>12</v>
      </c>
      <c r="N220" s="32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</row>
    <row r="221" spans="1:159" ht="15" hidden="1" customHeight="1">
      <c r="A221" s="6">
        <v>3</v>
      </c>
      <c r="B221" s="41" t="str">
        <f>VLOOKUP(Ruimtestaat[[#This Row],[Code]],Locaties[[Code]:[Locatie]],2,FALSE)</f>
        <v xml:space="preserve">Lyceum Oudehoven </v>
      </c>
      <c r="C221" s="41" t="str">
        <f>VLOOKUP(Ruimtestaat[[#This Row],[Code]],Locaties[#All],3,FALSE)</f>
        <v>Hoefslag 4</v>
      </c>
      <c r="D221" s="41" t="str">
        <f>VLOOKUP(Ruimtestaat[[#This Row],[Code]],Locaties[#All],4,FALSE)</f>
        <v>Gorinchem</v>
      </c>
      <c r="E221" s="32" t="s">
        <v>755</v>
      </c>
      <c r="F221" s="32" t="s">
        <v>121</v>
      </c>
      <c r="G221" s="121" t="s">
        <v>229</v>
      </c>
      <c r="H221" s="42" t="s">
        <v>230</v>
      </c>
      <c r="I221" s="6">
        <v>6</v>
      </c>
      <c r="J221" s="42" t="str">
        <f>VLOOKUP(Ruimtestaat[[#This Row],[Ruimte code]],Ruimtegroepen[[#All],[Code]:[Ruimte omschrijving]],2,FALSE)</f>
        <v>Gangen/hallen</v>
      </c>
      <c r="K221" s="32" t="s">
        <v>18</v>
      </c>
      <c r="L221" s="34" t="s">
        <v>123</v>
      </c>
      <c r="M221" s="119">
        <v>116</v>
      </c>
      <c r="N221" s="120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</row>
    <row r="222" spans="1:159" ht="15" hidden="1" customHeight="1">
      <c r="A222" s="6">
        <v>3</v>
      </c>
      <c r="B222" s="41" t="str">
        <f>VLOOKUP(Ruimtestaat[[#This Row],[Code]],Locaties[[Code]:[Locatie]],2,FALSE)</f>
        <v xml:space="preserve">Lyceum Oudehoven </v>
      </c>
      <c r="C222" s="41" t="str">
        <f>VLOOKUP(Ruimtestaat[[#This Row],[Code]],Locaties[#All],3,FALSE)</f>
        <v>Hoefslag 4</v>
      </c>
      <c r="D222" s="41" t="str">
        <f>VLOOKUP(Ruimtestaat[[#This Row],[Code]],Locaties[#All],4,FALSE)</f>
        <v>Gorinchem</v>
      </c>
      <c r="E222" s="32" t="s">
        <v>755</v>
      </c>
      <c r="F222" s="32" t="s">
        <v>121</v>
      </c>
      <c r="G222" s="121" t="s">
        <v>231</v>
      </c>
      <c r="H222" s="42" t="s">
        <v>232</v>
      </c>
      <c r="I222" s="6">
        <v>1</v>
      </c>
      <c r="J222" s="42" t="str">
        <f>VLOOKUP(Ruimtestaat[[#This Row],[Ruimte code]],Ruimtegroepen[[#All],[Code]:[Ruimte omschrijving]],2,FALSE)</f>
        <v>Magazijnen/bergingen</v>
      </c>
      <c r="K222" s="32" t="s">
        <v>18</v>
      </c>
      <c r="L222" s="34" t="s">
        <v>123</v>
      </c>
      <c r="M222" s="119">
        <v>37</v>
      </c>
      <c r="N222" s="120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</row>
    <row r="223" spans="1:159" ht="15" hidden="1" customHeight="1">
      <c r="A223" s="6">
        <v>3</v>
      </c>
      <c r="B223" s="41" t="str">
        <f>VLOOKUP(Ruimtestaat[[#This Row],[Code]],Locaties[[Code]:[Locatie]],2,FALSE)</f>
        <v xml:space="preserve">Lyceum Oudehoven </v>
      </c>
      <c r="C223" s="41" t="str">
        <f>VLOOKUP(Ruimtestaat[[#This Row],[Code]],Locaties[#All],3,FALSE)</f>
        <v>Hoefslag 4</v>
      </c>
      <c r="D223" s="41" t="str">
        <f>VLOOKUP(Ruimtestaat[[#This Row],[Code]],Locaties[#All],4,FALSE)</f>
        <v>Gorinchem</v>
      </c>
      <c r="E223" s="32" t="s">
        <v>755</v>
      </c>
      <c r="F223" s="32" t="s">
        <v>121</v>
      </c>
      <c r="G223" s="121" t="s">
        <v>233</v>
      </c>
      <c r="H223" s="42" t="s">
        <v>139</v>
      </c>
      <c r="I223" s="6">
        <v>10</v>
      </c>
      <c r="J223" s="42" t="str">
        <f>VLOOKUP(Ruimtestaat[[#This Row],[Ruimte code]],Ruimtegroepen[[#All],[Code]:[Ruimte omschrijving]],2,FALSE)</f>
        <v>Trappenhuizen/lift</v>
      </c>
      <c r="K223" s="32" t="s">
        <v>19</v>
      </c>
      <c r="L223" s="34" t="s">
        <v>28</v>
      </c>
      <c r="M223" s="119">
        <v>20</v>
      </c>
      <c r="N223" s="32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</row>
    <row r="224" spans="1:159" ht="15" hidden="1" customHeight="1">
      <c r="A224" s="6">
        <v>3</v>
      </c>
      <c r="B224" s="41" t="str">
        <f>VLOOKUP(Ruimtestaat[[#This Row],[Code]],Locaties[[Code]:[Locatie]],2,FALSE)</f>
        <v xml:space="preserve">Lyceum Oudehoven </v>
      </c>
      <c r="C224" s="41" t="str">
        <f>VLOOKUP(Ruimtestaat[[#This Row],[Code]],Locaties[#All],3,FALSE)</f>
        <v>Hoefslag 4</v>
      </c>
      <c r="D224" s="41" t="str">
        <f>VLOOKUP(Ruimtestaat[[#This Row],[Code]],Locaties[#All],4,FALSE)</f>
        <v>Gorinchem</v>
      </c>
      <c r="E224" s="32" t="s">
        <v>753</v>
      </c>
      <c r="F224" s="32" t="s">
        <v>276</v>
      </c>
      <c r="G224" s="155" t="s">
        <v>756</v>
      </c>
      <c r="H224" s="42" t="s">
        <v>127</v>
      </c>
      <c r="I224" s="6">
        <v>6</v>
      </c>
      <c r="J224" s="42" t="str">
        <f>VLOOKUP(Ruimtestaat[[#This Row],[Ruimte code]],Ruimtegroepen[[#All],[Code]:[Ruimte omschrijving]],2,FALSE)</f>
        <v>Gangen/hallen</v>
      </c>
      <c r="K224" s="32" t="s">
        <v>18</v>
      </c>
      <c r="L224" s="34" t="s">
        <v>123</v>
      </c>
      <c r="M224" s="119">
        <v>94</v>
      </c>
      <c r="N224" s="32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</row>
    <row r="225" spans="1:159" ht="15" hidden="1" customHeight="1">
      <c r="A225" s="6">
        <v>3</v>
      </c>
      <c r="B225" s="41" t="str">
        <f>VLOOKUP(Ruimtestaat[[#This Row],[Code]],Locaties[[Code]:[Locatie]],2,FALSE)</f>
        <v xml:space="preserve">Lyceum Oudehoven </v>
      </c>
      <c r="C225" s="41" t="str">
        <f>VLOOKUP(Ruimtestaat[[#This Row],[Code]],Locaties[#All],3,FALSE)</f>
        <v>Hoefslag 4</v>
      </c>
      <c r="D225" s="41" t="str">
        <f>VLOOKUP(Ruimtestaat[[#This Row],[Code]],Locaties[#All],4,FALSE)</f>
        <v>Gorinchem</v>
      </c>
      <c r="E225" s="32" t="s">
        <v>753</v>
      </c>
      <c r="F225" s="32" t="s">
        <v>276</v>
      </c>
      <c r="G225" s="121" t="s">
        <v>757</v>
      </c>
      <c r="H225" s="42" t="s">
        <v>758</v>
      </c>
      <c r="I225" s="6">
        <v>6</v>
      </c>
      <c r="J225" s="42" t="str">
        <f>VLOOKUP(Ruimtestaat[[#This Row],[Ruimte code]],Ruimtegroepen[[#All],[Code]:[Ruimte omschrijving]],2,FALSE)</f>
        <v>Gangen/hallen</v>
      </c>
      <c r="K225" s="32" t="s">
        <v>18</v>
      </c>
      <c r="L225" s="34" t="s">
        <v>123</v>
      </c>
      <c r="M225" s="119">
        <v>47</v>
      </c>
      <c r="N225" s="32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</row>
    <row r="226" spans="1:159" ht="15" hidden="1" customHeight="1">
      <c r="A226" s="6">
        <v>3</v>
      </c>
      <c r="B226" s="41" t="str">
        <f>VLOOKUP(Ruimtestaat[[#This Row],[Code]],Locaties[[Code]:[Locatie]],2,FALSE)</f>
        <v xml:space="preserve">Lyceum Oudehoven </v>
      </c>
      <c r="C226" s="41" t="str">
        <f>VLOOKUP(Ruimtestaat[[#This Row],[Code]],Locaties[#All],3,FALSE)</f>
        <v>Hoefslag 4</v>
      </c>
      <c r="D226" s="41" t="str">
        <f>VLOOKUP(Ruimtestaat[[#This Row],[Code]],Locaties[#All],4,FALSE)</f>
        <v>Gorinchem</v>
      </c>
      <c r="E226" s="32" t="s">
        <v>753</v>
      </c>
      <c r="F226" s="32" t="s">
        <v>276</v>
      </c>
      <c r="G226" s="121" t="s">
        <v>759</v>
      </c>
      <c r="H226" s="42" t="s">
        <v>299</v>
      </c>
      <c r="I226" s="6">
        <v>1</v>
      </c>
      <c r="J226" s="42" t="str">
        <f>VLOOKUP(Ruimtestaat[[#This Row],[Ruimte code]],Ruimtegroepen[[#All],[Code]:[Ruimte omschrijving]],2,FALSE)</f>
        <v>Magazijnen/bergingen</v>
      </c>
      <c r="K226" s="32" t="s">
        <v>18</v>
      </c>
      <c r="L226" s="34" t="s">
        <v>123</v>
      </c>
      <c r="M226" s="119">
        <v>7</v>
      </c>
      <c r="N226" s="32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</row>
    <row r="227" spans="1:159" ht="15" hidden="1" customHeight="1">
      <c r="A227" s="6">
        <v>3</v>
      </c>
      <c r="B227" s="41" t="str">
        <f>VLOOKUP(Ruimtestaat[[#This Row],[Code]],Locaties[[Code]:[Locatie]],2,FALSE)</f>
        <v xml:space="preserve">Lyceum Oudehoven </v>
      </c>
      <c r="C227" s="41" t="str">
        <f>VLOOKUP(Ruimtestaat[[#This Row],[Code]],Locaties[#All],3,FALSE)</f>
        <v>Hoefslag 4</v>
      </c>
      <c r="D227" s="41" t="str">
        <f>VLOOKUP(Ruimtestaat[[#This Row],[Code]],Locaties[#All],4,FALSE)</f>
        <v>Gorinchem</v>
      </c>
      <c r="E227" s="32" t="s">
        <v>753</v>
      </c>
      <c r="F227" s="32" t="s">
        <v>276</v>
      </c>
      <c r="G227" s="121" t="s">
        <v>760</v>
      </c>
      <c r="H227" s="42" t="s">
        <v>761</v>
      </c>
      <c r="I227" s="6">
        <v>2</v>
      </c>
      <c r="J227" s="42" t="str">
        <f>VLOOKUP(Ruimtestaat[[#This Row],[Ruimte code]],Ruimtegroepen[[#All],[Code]:[Ruimte omschrijving]],2,FALSE)</f>
        <v>Kantoren</v>
      </c>
      <c r="K227" s="32" t="s">
        <v>20</v>
      </c>
      <c r="L227" s="34" t="s">
        <v>29</v>
      </c>
      <c r="M227" s="119">
        <v>24</v>
      </c>
      <c r="N227" s="32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</row>
    <row r="228" spans="1:159" ht="15" hidden="1" customHeight="1">
      <c r="A228" s="6">
        <v>3</v>
      </c>
      <c r="B228" s="41" t="str">
        <f>VLOOKUP(Ruimtestaat[[#This Row],[Code]],Locaties[[Code]:[Locatie]],2,FALSE)</f>
        <v xml:space="preserve">Lyceum Oudehoven </v>
      </c>
      <c r="C228" s="41" t="str">
        <f>VLOOKUP(Ruimtestaat[[#This Row],[Code]],Locaties[#All],3,FALSE)</f>
        <v>Hoefslag 4</v>
      </c>
      <c r="D228" s="41" t="str">
        <f>VLOOKUP(Ruimtestaat[[#This Row],[Code]],Locaties[#All],4,FALSE)</f>
        <v>Gorinchem</v>
      </c>
      <c r="E228" s="32" t="s">
        <v>753</v>
      </c>
      <c r="F228" s="32" t="s">
        <v>276</v>
      </c>
      <c r="G228" s="121" t="s">
        <v>762</v>
      </c>
      <c r="H228" s="42" t="s">
        <v>763</v>
      </c>
      <c r="I228" s="6">
        <v>2</v>
      </c>
      <c r="J228" s="42" t="str">
        <f>VLOOKUP(Ruimtestaat[[#This Row],[Ruimte code]],Ruimtegroepen[[#All],[Code]:[Ruimte omschrijving]],2,FALSE)</f>
        <v>Kantoren</v>
      </c>
      <c r="K228" s="32" t="s">
        <v>20</v>
      </c>
      <c r="L228" s="34" t="s">
        <v>29</v>
      </c>
      <c r="M228" s="119">
        <v>15</v>
      </c>
      <c r="N228" s="32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</row>
    <row r="229" spans="1:159" ht="15" hidden="1" customHeight="1">
      <c r="A229" s="6">
        <v>3</v>
      </c>
      <c r="B229" s="41" t="str">
        <f>VLOOKUP(Ruimtestaat[[#This Row],[Code]],Locaties[[Code]:[Locatie]],2,FALSE)</f>
        <v xml:space="preserve">Lyceum Oudehoven </v>
      </c>
      <c r="C229" s="41" t="str">
        <f>VLOOKUP(Ruimtestaat[[#This Row],[Code]],Locaties[#All],3,FALSE)</f>
        <v>Hoefslag 4</v>
      </c>
      <c r="D229" s="41" t="str">
        <f>VLOOKUP(Ruimtestaat[[#This Row],[Code]],Locaties[#All],4,FALSE)</f>
        <v>Gorinchem</v>
      </c>
      <c r="E229" s="32" t="s">
        <v>753</v>
      </c>
      <c r="F229" s="32" t="s">
        <v>276</v>
      </c>
      <c r="G229" s="121" t="s">
        <v>764</v>
      </c>
      <c r="H229" s="42" t="s">
        <v>776</v>
      </c>
      <c r="I229" s="6">
        <v>16</v>
      </c>
      <c r="J229" s="42" t="str">
        <f>VLOOKUP(Ruimtestaat[[#This Row],[Ruimte code]],Ruimtegroepen[[#All],[Code]:[Ruimte omschrijving]],2,FALSE)</f>
        <v>Leslokalen</v>
      </c>
      <c r="K229" s="32" t="s">
        <v>18</v>
      </c>
      <c r="L229" s="34" t="s">
        <v>123</v>
      </c>
      <c r="M229" s="119">
        <v>51</v>
      </c>
      <c r="N229" s="32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</row>
    <row r="230" spans="1:159" ht="15" hidden="1" customHeight="1">
      <c r="A230" s="6">
        <v>3</v>
      </c>
      <c r="B230" s="41" t="str">
        <f>VLOOKUP(Ruimtestaat[[#This Row],[Code]],Locaties[[Code]:[Locatie]],2,FALSE)</f>
        <v xml:space="preserve">Lyceum Oudehoven </v>
      </c>
      <c r="C230" s="41" t="str">
        <f>VLOOKUP(Ruimtestaat[[#This Row],[Code]],Locaties[#All],3,FALSE)</f>
        <v>Hoefslag 4</v>
      </c>
      <c r="D230" s="41" t="str">
        <f>VLOOKUP(Ruimtestaat[[#This Row],[Code]],Locaties[#All],4,FALSE)</f>
        <v>Gorinchem</v>
      </c>
      <c r="E230" s="32" t="s">
        <v>753</v>
      </c>
      <c r="F230" s="32" t="s">
        <v>276</v>
      </c>
      <c r="G230" s="121" t="s">
        <v>765</v>
      </c>
      <c r="H230" s="42" t="s">
        <v>776</v>
      </c>
      <c r="I230" s="6">
        <v>16</v>
      </c>
      <c r="J230" s="42" t="str">
        <f>VLOOKUP(Ruimtestaat[[#This Row],[Ruimte code]],Ruimtegroepen[[#All],[Code]:[Ruimte omschrijving]],2,FALSE)</f>
        <v>Leslokalen</v>
      </c>
      <c r="K230" s="32" t="s">
        <v>18</v>
      </c>
      <c r="L230" s="34" t="s">
        <v>123</v>
      </c>
      <c r="M230" s="119">
        <v>50</v>
      </c>
      <c r="N230" s="32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</row>
    <row r="231" spans="1:159" ht="15" hidden="1" customHeight="1">
      <c r="A231" s="6">
        <v>3</v>
      </c>
      <c r="B231" s="41" t="str">
        <f>VLOOKUP(Ruimtestaat[[#This Row],[Code]],Locaties[[Code]:[Locatie]],2,FALSE)</f>
        <v xml:space="preserve">Lyceum Oudehoven </v>
      </c>
      <c r="C231" s="41" t="str">
        <f>VLOOKUP(Ruimtestaat[[#This Row],[Code]],Locaties[#All],3,FALSE)</f>
        <v>Hoefslag 4</v>
      </c>
      <c r="D231" s="41" t="str">
        <f>VLOOKUP(Ruimtestaat[[#This Row],[Code]],Locaties[#All],4,FALSE)</f>
        <v>Gorinchem</v>
      </c>
      <c r="E231" s="32" t="s">
        <v>753</v>
      </c>
      <c r="F231" s="32" t="s">
        <v>276</v>
      </c>
      <c r="G231" s="121" t="s">
        <v>766</v>
      </c>
      <c r="H231" s="42" t="s">
        <v>776</v>
      </c>
      <c r="I231" s="6">
        <v>16</v>
      </c>
      <c r="J231" s="42" t="str">
        <f>VLOOKUP(Ruimtestaat[[#This Row],[Ruimte code]],Ruimtegroepen[[#All],[Code]:[Ruimte omschrijving]],2,FALSE)</f>
        <v>Leslokalen</v>
      </c>
      <c r="K231" s="32" t="s">
        <v>18</v>
      </c>
      <c r="L231" s="34" t="s">
        <v>123</v>
      </c>
      <c r="M231" s="119">
        <v>50</v>
      </c>
      <c r="N231" s="32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</row>
    <row r="232" spans="1:159" ht="15" hidden="1" customHeight="1">
      <c r="A232" s="6">
        <v>3</v>
      </c>
      <c r="B232" s="41" t="str">
        <f>VLOOKUP(Ruimtestaat[[#This Row],[Code]],Locaties[[Code]:[Locatie]],2,FALSE)</f>
        <v xml:space="preserve">Lyceum Oudehoven </v>
      </c>
      <c r="C232" s="41" t="str">
        <f>VLOOKUP(Ruimtestaat[[#This Row],[Code]],Locaties[#All],3,FALSE)</f>
        <v>Hoefslag 4</v>
      </c>
      <c r="D232" s="41" t="str">
        <f>VLOOKUP(Ruimtestaat[[#This Row],[Code]],Locaties[#All],4,FALSE)</f>
        <v>Gorinchem</v>
      </c>
      <c r="E232" s="32" t="s">
        <v>753</v>
      </c>
      <c r="F232" s="32" t="s">
        <v>276</v>
      </c>
      <c r="G232" s="121" t="s">
        <v>767</v>
      </c>
      <c r="H232" s="42" t="s">
        <v>776</v>
      </c>
      <c r="I232" s="6">
        <v>16</v>
      </c>
      <c r="J232" s="42" t="str">
        <f>VLOOKUP(Ruimtestaat[[#This Row],[Ruimte code]],Ruimtegroepen[[#All],[Code]:[Ruimte omschrijving]],2,FALSE)</f>
        <v>Leslokalen</v>
      </c>
      <c r="K232" s="32" t="s">
        <v>18</v>
      </c>
      <c r="L232" s="34" t="s">
        <v>123</v>
      </c>
      <c r="M232" s="119">
        <v>50</v>
      </c>
      <c r="N232" s="32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</row>
    <row r="233" spans="1:159" ht="15" hidden="1" customHeight="1">
      <c r="A233" s="6">
        <v>3</v>
      </c>
      <c r="B233" s="41" t="str">
        <f>VLOOKUP(Ruimtestaat[[#This Row],[Code]],Locaties[[Code]:[Locatie]],2,FALSE)</f>
        <v xml:space="preserve">Lyceum Oudehoven </v>
      </c>
      <c r="C233" s="41" t="str">
        <f>VLOOKUP(Ruimtestaat[[#This Row],[Code]],Locaties[#All],3,FALSE)</f>
        <v>Hoefslag 4</v>
      </c>
      <c r="D233" s="41" t="str">
        <f>VLOOKUP(Ruimtestaat[[#This Row],[Code]],Locaties[#All],4,FALSE)</f>
        <v>Gorinchem</v>
      </c>
      <c r="E233" s="32" t="s">
        <v>753</v>
      </c>
      <c r="F233" s="32" t="s">
        <v>276</v>
      </c>
      <c r="G233" s="121" t="s">
        <v>768</v>
      </c>
      <c r="H233" s="42" t="s">
        <v>776</v>
      </c>
      <c r="I233" s="6">
        <v>16</v>
      </c>
      <c r="J233" s="42" t="str">
        <f>VLOOKUP(Ruimtestaat[[#This Row],[Ruimte code]],Ruimtegroepen[[#All],[Code]:[Ruimte omschrijving]],2,FALSE)</f>
        <v>Leslokalen</v>
      </c>
      <c r="K233" s="32" t="s">
        <v>18</v>
      </c>
      <c r="L233" s="34" t="s">
        <v>123</v>
      </c>
      <c r="M233" s="119">
        <v>50</v>
      </c>
      <c r="N233" s="32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</row>
    <row r="234" spans="1:159" ht="15" hidden="1" customHeight="1">
      <c r="A234" s="6">
        <v>3</v>
      </c>
      <c r="B234" s="41" t="str">
        <f>VLOOKUP(Ruimtestaat[[#This Row],[Code]],Locaties[[Code]:[Locatie]],2,FALSE)</f>
        <v xml:space="preserve">Lyceum Oudehoven </v>
      </c>
      <c r="C234" s="41" t="str">
        <f>VLOOKUP(Ruimtestaat[[#This Row],[Code]],Locaties[#All],3,FALSE)</f>
        <v>Hoefslag 4</v>
      </c>
      <c r="D234" s="41" t="str">
        <f>VLOOKUP(Ruimtestaat[[#This Row],[Code]],Locaties[#All],4,FALSE)</f>
        <v>Gorinchem</v>
      </c>
      <c r="E234" s="32" t="s">
        <v>753</v>
      </c>
      <c r="F234" s="32" t="s">
        <v>276</v>
      </c>
      <c r="G234" s="121" t="s">
        <v>769</v>
      </c>
      <c r="H234" s="42" t="s">
        <v>776</v>
      </c>
      <c r="I234" s="6">
        <v>16</v>
      </c>
      <c r="J234" s="42" t="str">
        <f>VLOOKUP(Ruimtestaat[[#This Row],[Ruimte code]],Ruimtegroepen[[#All],[Code]:[Ruimte omschrijving]],2,FALSE)</f>
        <v>Leslokalen</v>
      </c>
      <c r="K234" s="32" t="s">
        <v>18</v>
      </c>
      <c r="L234" s="34" t="s">
        <v>123</v>
      </c>
      <c r="M234" s="119">
        <v>50</v>
      </c>
      <c r="N234" s="32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</row>
    <row r="235" spans="1:159" ht="15" hidden="1" customHeight="1">
      <c r="A235" s="6">
        <v>3</v>
      </c>
      <c r="B235" s="41" t="str">
        <f>VLOOKUP(Ruimtestaat[[#This Row],[Code]],Locaties[[Code]:[Locatie]],2,FALSE)</f>
        <v xml:space="preserve">Lyceum Oudehoven </v>
      </c>
      <c r="C235" s="41" t="str">
        <f>VLOOKUP(Ruimtestaat[[#This Row],[Code]],Locaties[#All],3,FALSE)</f>
        <v>Hoefslag 4</v>
      </c>
      <c r="D235" s="41" t="str">
        <f>VLOOKUP(Ruimtestaat[[#This Row],[Code]],Locaties[#All],4,FALSE)</f>
        <v>Gorinchem</v>
      </c>
      <c r="E235" s="32" t="s">
        <v>753</v>
      </c>
      <c r="F235" s="32" t="s">
        <v>276</v>
      </c>
      <c r="G235" s="121" t="s">
        <v>770</v>
      </c>
      <c r="H235" s="42" t="s">
        <v>139</v>
      </c>
      <c r="I235" s="6">
        <v>10</v>
      </c>
      <c r="J235" s="42" t="str">
        <f>VLOOKUP(Ruimtestaat[[#This Row],[Ruimte code]],Ruimtegroepen[[#All],[Code]:[Ruimte omschrijving]],2,FALSE)</f>
        <v>Trappenhuizen/lift</v>
      </c>
      <c r="K235" s="32" t="s">
        <v>18</v>
      </c>
      <c r="L235" s="34" t="s">
        <v>123</v>
      </c>
      <c r="M235" s="119">
        <v>24</v>
      </c>
      <c r="N235" s="32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</row>
    <row r="236" spans="1:159" ht="15" hidden="1" customHeight="1">
      <c r="A236" s="6">
        <v>3</v>
      </c>
      <c r="B236" s="41" t="str">
        <f>VLOOKUP(Ruimtestaat[[#This Row],[Code]],Locaties[[Code]:[Locatie]],2,FALSE)</f>
        <v xml:space="preserve">Lyceum Oudehoven </v>
      </c>
      <c r="C236" s="41" t="str">
        <f>VLOOKUP(Ruimtestaat[[#This Row],[Code]],Locaties[#All],3,FALSE)</f>
        <v>Hoefslag 4</v>
      </c>
      <c r="D236" s="41" t="str">
        <f>VLOOKUP(Ruimtestaat[[#This Row],[Code]],Locaties[#All],4,FALSE)</f>
        <v>Gorinchem</v>
      </c>
      <c r="E236" s="32" t="s">
        <v>753</v>
      </c>
      <c r="F236" s="32" t="s">
        <v>276</v>
      </c>
      <c r="G236" s="121" t="s">
        <v>771</v>
      </c>
      <c r="H236" s="42" t="s">
        <v>127</v>
      </c>
      <c r="I236" s="6">
        <v>6</v>
      </c>
      <c r="J236" s="42" t="str">
        <f>VLOOKUP(Ruimtestaat[[#This Row],[Ruimte code]],Ruimtegroepen[[#All],[Code]:[Ruimte omschrijving]],2,FALSE)</f>
        <v>Gangen/hallen</v>
      </c>
      <c r="K236" s="32" t="s">
        <v>18</v>
      </c>
      <c r="L236" s="34" t="s">
        <v>123</v>
      </c>
      <c r="M236" s="119">
        <v>62</v>
      </c>
      <c r="N236" s="32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</row>
    <row r="237" spans="1:159" ht="15" hidden="1" customHeight="1">
      <c r="A237" s="6">
        <v>3</v>
      </c>
      <c r="B237" s="41" t="str">
        <f>VLOOKUP(Ruimtestaat[[#This Row],[Code]],Locaties[[Code]:[Locatie]],2,FALSE)</f>
        <v xml:space="preserve">Lyceum Oudehoven </v>
      </c>
      <c r="C237" s="41" t="str">
        <f>VLOOKUP(Ruimtestaat[[#This Row],[Code]],Locaties[#All],3,FALSE)</f>
        <v>Hoefslag 4</v>
      </c>
      <c r="D237" s="41" t="str">
        <f>VLOOKUP(Ruimtestaat[[#This Row],[Code]],Locaties[#All],4,FALSE)</f>
        <v>Gorinchem</v>
      </c>
      <c r="E237" s="32" t="s">
        <v>753</v>
      </c>
      <c r="F237" s="32" t="s">
        <v>276</v>
      </c>
      <c r="G237" s="121" t="s">
        <v>772</v>
      </c>
      <c r="H237" s="42" t="s">
        <v>147</v>
      </c>
      <c r="I237" s="6">
        <v>5</v>
      </c>
      <c r="J237" s="42" t="str">
        <f>VLOOKUP(Ruimtestaat[[#This Row],[Ruimte code]],Ruimtegroepen[[#All],[Code]:[Ruimte omschrijving]],2,FALSE)</f>
        <v>Sanitair</v>
      </c>
      <c r="K237" s="32" t="s">
        <v>19</v>
      </c>
      <c r="L237" s="34" t="s">
        <v>28</v>
      </c>
      <c r="M237" s="119">
        <v>11</v>
      </c>
      <c r="N237" s="32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</row>
    <row r="238" spans="1:159" ht="15" hidden="1" customHeight="1">
      <c r="A238" s="6">
        <v>3</v>
      </c>
      <c r="B238" s="41" t="str">
        <f>VLOOKUP(Ruimtestaat[[#This Row],[Code]],Locaties[[Code]:[Locatie]],2,FALSE)</f>
        <v xml:space="preserve">Lyceum Oudehoven </v>
      </c>
      <c r="C238" s="41" t="str">
        <f>VLOOKUP(Ruimtestaat[[#This Row],[Code]],Locaties[#All],3,FALSE)</f>
        <v>Hoefslag 4</v>
      </c>
      <c r="D238" s="41" t="str">
        <f>VLOOKUP(Ruimtestaat[[#This Row],[Code]],Locaties[#All],4,FALSE)</f>
        <v>Gorinchem</v>
      </c>
      <c r="E238" s="32" t="s">
        <v>753</v>
      </c>
      <c r="F238" s="32" t="s">
        <v>276</v>
      </c>
      <c r="G238" s="121" t="s">
        <v>773</v>
      </c>
      <c r="H238" s="42" t="s">
        <v>147</v>
      </c>
      <c r="I238" s="6">
        <v>5</v>
      </c>
      <c r="J238" s="42" t="str">
        <f>VLOOKUP(Ruimtestaat[[#This Row],[Ruimte code]],Ruimtegroepen[[#All],[Code]:[Ruimte omschrijving]],2,FALSE)</f>
        <v>Sanitair</v>
      </c>
      <c r="K238" s="32" t="s">
        <v>19</v>
      </c>
      <c r="L238" s="34" t="s">
        <v>28</v>
      </c>
      <c r="M238" s="119">
        <v>11</v>
      </c>
      <c r="N238" s="32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</row>
    <row r="239" spans="1:159" ht="15" hidden="1" customHeight="1">
      <c r="A239" s="6">
        <v>3</v>
      </c>
      <c r="B239" s="41" t="str">
        <f>VLOOKUP(Ruimtestaat[[#This Row],[Code]],Locaties[[Code]:[Locatie]],2,FALSE)</f>
        <v xml:space="preserve">Lyceum Oudehoven </v>
      </c>
      <c r="C239" s="41" t="str">
        <f>VLOOKUP(Ruimtestaat[[#This Row],[Code]],Locaties[#All],3,FALSE)</f>
        <v>Hoefslag 4</v>
      </c>
      <c r="D239" s="41" t="str">
        <f>VLOOKUP(Ruimtestaat[[#This Row],[Code]],Locaties[#All],4,FALSE)</f>
        <v>Gorinchem</v>
      </c>
      <c r="E239" s="32" t="s">
        <v>753</v>
      </c>
      <c r="F239" s="32" t="s">
        <v>276</v>
      </c>
      <c r="G239" s="121" t="s">
        <v>774</v>
      </c>
      <c r="H239" s="42" t="s">
        <v>776</v>
      </c>
      <c r="I239" s="6">
        <v>16</v>
      </c>
      <c r="J239" s="42" t="str">
        <f>VLOOKUP(Ruimtestaat[[#This Row],[Ruimte code]],Ruimtegroepen[[#All],[Code]:[Ruimte omschrijving]],2,FALSE)</f>
        <v>Leslokalen</v>
      </c>
      <c r="K239" s="32" t="s">
        <v>18</v>
      </c>
      <c r="L239" s="34" t="s">
        <v>123</v>
      </c>
      <c r="M239" s="119">
        <v>51</v>
      </c>
      <c r="N239" s="32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</row>
    <row r="240" spans="1:159" ht="15" hidden="1" customHeight="1">
      <c r="A240" s="6">
        <v>3</v>
      </c>
      <c r="B240" s="41" t="str">
        <f>VLOOKUP(Ruimtestaat[[#This Row],[Code]],Locaties[[Code]:[Locatie]],2,FALSE)</f>
        <v xml:space="preserve">Lyceum Oudehoven </v>
      </c>
      <c r="C240" s="41" t="str">
        <f>VLOOKUP(Ruimtestaat[[#This Row],[Code]],Locaties[#All],3,FALSE)</f>
        <v>Hoefslag 4</v>
      </c>
      <c r="D240" s="41" t="str">
        <f>VLOOKUP(Ruimtestaat[[#This Row],[Code]],Locaties[#All],4,FALSE)</f>
        <v>Gorinchem</v>
      </c>
      <c r="E240" s="32" t="s">
        <v>753</v>
      </c>
      <c r="F240" s="32" t="s">
        <v>276</v>
      </c>
      <c r="G240" s="121" t="s">
        <v>775</v>
      </c>
      <c r="H240" s="42" t="s">
        <v>776</v>
      </c>
      <c r="I240" s="6">
        <v>16</v>
      </c>
      <c r="J240" s="42" t="str">
        <f>VLOOKUP(Ruimtestaat[[#This Row],[Ruimte code]],Ruimtegroepen[[#All],[Code]:[Ruimte omschrijving]],2,FALSE)</f>
        <v>Leslokalen</v>
      </c>
      <c r="K240" s="32" t="s">
        <v>18</v>
      </c>
      <c r="L240" s="34" t="s">
        <v>123</v>
      </c>
      <c r="M240" s="119">
        <v>50</v>
      </c>
      <c r="N240" s="32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</row>
    <row r="241" spans="1:159" ht="15" hidden="1" customHeight="1">
      <c r="A241" s="6">
        <v>3</v>
      </c>
      <c r="B241" s="41" t="str">
        <f>VLOOKUP(Ruimtestaat[[#This Row],[Code]],Locaties[[Code]:[Locatie]],2,FALSE)</f>
        <v xml:space="preserve">Lyceum Oudehoven </v>
      </c>
      <c r="C241" s="41" t="str">
        <f>VLOOKUP(Ruimtestaat[[#This Row],[Code]],Locaties[#All],3,FALSE)</f>
        <v>Hoefslag 4</v>
      </c>
      <c r="D241" s="41" t="str">
        <f>VLOOKUP(Ruimtestaat[[#This Row],[Code]],Locaties[#All],4,FALSE)</f>
        <v>Gorinchem</v>
      </c>
      <c r="E241" s="32" t="s">
        <v>753</v>
      </c>
      <c r="F241" s="32" t="s">
        <v>276</v>
      </c>
      <c r="G241" s="121" t="s">
        <v>777</v>
      </c>
      <c r="H241" s="42" t="s">
        <v>139</v>
      </c>
      <c r="I241" s="6">
        <v>10</v>
      </c>
      <c r="J241" s="42" t="str">
        <f>VLOOKUP(Ruimtestaat[[#This Row],[Ruimte code]],Ruimtegroepen[[#All],[Code]:[Ruimte omschrijving]],2,FALSE)</f>
        <v>Trappenhuizen/lift</v>
      </c>
      <c r="K241" s="32" t="s">
        <v>18</v>
      </c>
      <c r="L241" s="34" t="s">
        <v>123</v>
      </c>
      <c r="M241" s="119">
        <v>17</v>
      </c>
      <c r="N241" s="32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</row>
    <row r="242" spans="1:159" ht="15" hidden="1" customHeight="1">
      <c r="A242" s="6">
        <v>3</v>
      </c>
      <c r="B242" s="41" t="str">
        <f>VLOOKUP(Ruimtestaat[[#This Row],[Code]],Locaties[[Code]:[Locatie]],2,FALSE)</f>
        <v xml:space="preserve">Lyceum Oudehoven </v>
      </c>
      <c r="C242" s="41" t="str">
        <f>VLOOKUP(Ruimtestaat[[#This Row],[Code]],Locaties[#All],3,FALSE)</f>
        <v>Hoefslag 4</v>
      </c>
      <c r="D242" s="41" t="str">
        <f>VLOOKUP(Ruimtestaat[[#This Row],[Code]],Locaties[#All],4,FALSE)</f>
        <v>Gorinchem</v>
      </c>
      <c r="E242" s="32" t="s">
        <v>753</v>
      </c>
      <c r="F242" s="32" t="s">
        <v>276</v>
      </c>
      <c r="G242" s="121" t="s">
        <v>778</v>
      </c>
      <c r="H242" s="42" t="s">
        <v>598</v>
      </c>
      <c r="I242" s="6">
        <v>20</v>
      </c>
      <c r="J242" s="42" t="str">
        <f>VLOOKUP(Ruimtestaat[[#This Row],[Ruimte code]],Ruimtegroepen[[#All],[Code]:[Ruimte omschrijving]],2,FALSE)</f>
        <v>Niet in Onderhoud</v>
      </c>
      <c r="K242" s="32" t="s">
        <v>19</v>
      </c>
      <c r="L242" s="34" t="s">
        <v>435</v>
      </c>
      <c r="M242" s="119"/>
      <c r="N242" s="119">
        <v>3</v>
      </c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</row>
    <row r="243" spans="1:159" ht="15" hidden="1" customHeight="1">
      <c r="A243" s="6">
        <v>3</v>
      </c>
      <c r="B243" s="41" t="str">
        <f>VLOOKUP(Ruimtestaat[[#This Row],[Code]],Locaties[[Code]:[Locatie]],2,FALSE)</f>
        <v xml:space="preserve">Lyceum Oudehoven </v>
      </c>
      <c r="C243" s="41" t="str">
        <f>VLOOKUP(Ruimtestaat[[#This Row],[Code]],Locaties[#All],3,FALSE)</f>
        <v>Hoefslag 4</v>
      </c>
      <c r="D243" s="41" t="str">
        <f>VLOOKUP(Ruimtestaat[[#This Row],[Code]],Locaties[#All],4,FALSE)</f>
        <v>Gorinchem</v>
      </c>
      <c r="E243" s="32" t="s">
        <v>754</v>
      </c>
      <c r="F243" s="32" t="s">
        <v>276</v>
      </c>
      <c r="G243" s="121" t="s">
        <v>779</v>
      </c>
      <c r="H243" s="42" t="s">
        <v>127</v>
      </c>
      <c r="I243" s="6">
        <v>6</v>
      </c>
      <c r="J243" s="42" t="str">
        <f>VLOOKUP(Ruimtestaat[[#This Row],[Ruimte code]],Ruimtegroepen[[#All],[Code]:[Ruimte omschrijving]],2,FALSE)</f>
        <v>Gangen/hallen</v>
      </c>
      <c r="K243" s="32" t="s">
        <v>18</v>
      </c>
      <c r="L243" s="34" t="s">
        <v>123</v>
      </c>
      <c r="M243" s="119">
        <v>162</v>
      </c>
      <c r="N243" s="32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</row>
    <row r="244" spans="1:159" ht="15" hidden="1" customHeight="1">
      <c r="A244" s="6">
        <v>3</v>
      </c>
      <c r="B244" s="41" t="str">
        <f>VLOOKUP(Ruimtestaat[[#This Row],[Code]],Locaties[[Code]:[Locatie]],2,FALSE)</f>
        <v xml:space="preserve">Lyceum Oudehoven </v>
      </c>
      <c r="C244" s="41" t="str">
        <f>VLOOKUP(Ruimtestaat[[#This Row],[Code]],Locaties[#All],3,FALSE)</f>
        <v>Hoefslag 4</v>
      </c>
      <c r="D244" s="41" t="str">
        <f>VLOOKUP(Ruimtestaat[[#This Row],[Code]],Locaties[#All],4,FALSE)</f>
        <v>Gorinchem</v>
      </c>
      <c r="E244" s="32" t="s">
        <v>754</v>
      </c>
      <c r="F244" s="32" t="s">
        <v>276</v>
      </c>
      <c r="G244" s="155" t="s">
        <v>780</v>
      </c>
      <c r="H244" s="42" t="s">
        <v>538</v>
      </c>
      <c r="I244" s="6">
        <v>2</v>
      </c>
      <c r="J244" s="42" t="str">
        <f>VLOOKUP(Ruimtestaat[[#This Row],[Ruimte code]],Ruimtegroepen[[#All],[Code]:[Ruimte omschrijving]],2,FALSE)</f>
        <v>Kantoren</v>
      </c>
      <c r="K244" s="32" t="s">
        <v>18</v>
      </c>
      <c r="L244" s="34" t="s">
        <v>123</v>
      </c>
      <c r="M244" s="119">
        <v>15</v>
      </c>
      <c r="N244" s="32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</row>
    <row r="245" spans="1:159" ht="15" hidden="1" customHeight="1">
      <c r="A245" s="6">
        <v>3</v>
      </c>
      <c r="B245" s="41" t="str">
        <f>VLOOKUP(Ruimtestaat[[#This Row],[Code]],Locaties[[Code]:[Locatie]],2,FALSE)</f>
        <v xml:space="preserve">Lyceum Oudehoven </v>
      </c>
      <c r="C245" s="41" t="str">
        <f>VLOOKUP(Ruimtestaat[[#This Row],[Code]],Locaties[#All],3,FALSE)</f>
        <v>Hoefslag 4</v>
      </c>
      <c r="D245" s="41" t="str">
        <f>VLOOKUP(Ruimtestaat[[#This Row],[Code]],Locaties[#All],4,FALSE)</f>
        <v>Gorinchem</v>
      </c>
      <c r="E245" s="32" t="s">
        <v>754</v>
      </c>
      <c r="F245" s="32" t="s">
        <v>276</v>
      </c>
      <c r="G245" s="121" t="s">
        <v>781</v>
      </c>
      <c r="H245" s="42" t="s">
        <v>306</v>
      </c>
      <c r="I245" s="6">
        <v>20</v>
      </c>
      <c r="J245" s="42" t="str">
        <f>VLOOKUP(Ruimtestaat[[#This Row],[Ruimte code]],Ruimtegroepen[[#All],[Code]:[Ruimte omschrijving]],2,FALSE)</f>
        <v>Niet in Onderhoud</v>
      </c>
      <c r="K245" s="32" t="s">
        <v>18</v>
      </c>
      <c r="L245" s="34" t="s">
        <v>123</v>
      </c>
      <c r="M245" s="119">
        <v>3</v>
      </c>
      <c r="N245" s="32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</row>
    <row r="246" spans="1:159" ht="15" hidden="1" customHeight="1">
      <c r="A246" s="6">
        <v>3</v>
      </c>
      <c r="B246" s="41" t="str">
        <f>VLOOKUP(Ruimtestaat[[#This Row],[Code]],Locaties[[Code]:[Locatie]],2,FALSE)</f>
        <v xml:space="preserve">Lyceum Oudehoven </v>
      </c>
      <c r="C246" s="41" t="str">
        <f>VLOOKUP(Ruimtestaat[[#This Row],[Code]],Locaties[#All],3,FALSE)</f>
        <v>Hoefslag 4</v>
      </c>
      <c r="D246" s="41" t="str">
        <f>VLOOKUP(Ruimtestaat[[#This Row],[Code]],Locaties[#All],4,FALSE)</f>
        <v>Gorinchem</v>
      </c>
      <c r="E246" s="32" t="s">
        <v>754</v>
      </c>
      <c r="F246" s="32" t="s">
        <v>276</v>
      </c>
      <c r="G246" s="121" t="s">
        <v>782</v>
      </c>
      <c r="H246" s="42" t="s">
        <v>776</v>
      </c>
      <c r="I246" s="6">
        <v>16</v>
      </c>
      <c r="J246" s="42" t="str">
        <f>VLOOKUP(Ruimtestaat[[#This Row],[Ruimte code]],Ruimtegroepen[[#All],[Code]:[Ruimte omschrijving]],2,FALSE)</f>
        <v>Leslokalen</v>
      </c>
      <c r="K246" s="32" t="s">
        <v>18</v>
      </c>
      <c r="L246" s="34" t="s">
        <v>123</v>
      </c>
      <c r="M246" s="119">
        <v>50</v>
      </c>
      <c r="N246" s="32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</row>
    <row r="247" spans="1:159" ht="15" hidden="1" customHeight="1">
      <c r="A247" s="6">
        <v>3</v>
      </c>
      <c r="B247" s="41" t="str">
        <f>VLOOKUP(Ruimtestaat[[#This Row],[Code]],Locaties[[Code]:[Locatie]],2,FALSE)</f>
        <v xml:space="preserve">Lyceum Oudehoven </v>
      </c>
      <c r="C247" s="41" t="str">
        <f>VLOOKUP(Ruimtestaat[[#This Row],[Code]],Locaties[#All],3,FALSE)</f>
        <v>Hoefslag 4</v>
      </c>
      <c r="D247" s="41" t="str">
        <f>VLOOKUP(Ruimtestaat[[#This Row],[Code]],Locaties[#All],4,FALSE)</f>
        <v>Gorinchem</v>
      </c>
      <c r="E247" s="32" t="s">
        <v>754</v>
      </c>
      <c r="F247" s="32" t="s">
        <v>276</v>
      </c>
      <c r="G247" s="155" t="s">
        <v>783</v>
      </c>
      <c r="H247" s="42" t="s">
        <v>784</v>
      </c>
      <c r="I247" s="6">
        <v>16</v>
      </c>
      <c r="J247" s="42" t="str">
        <f>VLOOKUP(Ruimtestaat[[#This Row],[Ruimte code]],Ruimtegroepen[[#All],[Code]:[Ruimte omschrijving]],2,FALSE)</f>
        <v>Leslokalen</v>
      </c>
      <c r="K247" s="32" t="s">
        <v>18</v>
      </c>
      <c r="L247" s="34" t="s">
        <v>123</v>
      </c>
      <c r="M247" s="119">
        <v>52</v>
      </c>
      <c r="N247" s="32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</row>
    <row r="248" spans="1:159" ht="15" hidden="1" customHeight="1">
      <c r="A248" s="6">
        <v>3</v>
      </c>
      <c r="B248" s="41" t="str">
        <f>VLOOKUP(Ruimtestaat[[#This Row],[Code]],Locaties[[Code]:[Locatie]],2,FALSE)</f>
        <v xml:space="preserve">Lyceum Oudehoven </v>
      </c>
      <c r="C248" s="41" t="str">
        <f>VLOOKUP(Ruimtestaat[[#This Row],[Code]],Locaties[#All],3,FALSE)</f>
        <v>Hoefslag 4</v>
      </c>
      <c r="D248" s="41" t="str">
        <f>VLOOKUP(Ruimtestaat[[#This Row],[Code]],Locaties[#All],4,FALSE)</f>
        <v>Gorinchem</v>
      </c>
      <c r="E248" s="32" t="s">
        <v>754</v>
      </c>
      <c r="F248" s="32" t="s">
        <v>276</v>
      </c>
      <c r="G248" s="155" t="s">
        <v>785</v>
      </c>
      <c r="H248" s="42" t="s">
        <v>127</v>
      </c>
      <c r="I248" s="6">
        <v>6</v>
      </c>
      <c r="J248" s="42" t="str">
        <f>VLOOKUP(Ruimtestaat[[#This Row],[Ruimte code]],Ruimtegroepen[[#All],[Code]:[Ruimte omschrijving]],2,FALSE)</f>
        <v>Gangen/hallen</v>
      </c>
      <c r="K248" s="32" t="s">
        <v>18</v>
      </c>
      <c r="L248" s="34" t="s">
        <v>123</v>
      </c>
      <c r="M248" s="119">
        <v>70</v>
      </c>
      <c r="N248" s="32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</row>
    <row r="249" spans="1:159" ht="15" hidden="1" customHeight="1">
      <c r="A249" s="6">
        <v>3</v>
      </c>
      <c r="B249" s="41" t="str">
        <f>VLOOKUP(Ruimtestaat[[#This Row],[Code]],Locaties[[Code]:[Locatie]],2,FALSE)</f>
        <v xml:space="preserve">Lyceum Oudehoven </v>
      </c>
      <c r="C249" s="41" t="str">
        <f>VLOOKUP(Ruimtestaat[[#This Row],[Code]],Locaties[#All],3,FALSE)</f>
        <v>Hoefslag 4</v>
      </c>
      <c r="D249" s="41" t="str">
        <f>VLOOKUP(Ruimtestaat[[#This Row],[Code]],Locaties[#All],4,FALSE)</f>
        <v>Gorinchem</v>
      </c>
      <c r="E249" s="32" t="s">
        <v>754</v>
      </c>
      <c r="F249" s="32" t="s">
        <v>276</v>
      </c>
      <c r="G249" s="155" t="s">
        <v>786</v>
      </c>
      <c r="H249" s="42" t="s">
        <v>776</v>
      </c>
      <c r="I249" s="6">
        <v>16</v>
      </c>
      <c r="J249" s="42" t="str">
        <f>VLOOKUP(Ruimtestaat[[#This Row],[Ruimte code]],Ruimtegroepen[[#All],[Code]:[Ruimte omschrijving]],2,FALSE)</f>
        <v>Leslokalen</v>
      </c>
      <c r="K249" s="32" t="s">
        <v>18</v>
      </c>
      <c r="L249" s="34" t="s">
        <v>123</v>
      </c>
      <c r="M249" s="119">
        <v>62</v>
      </c>
      <c r="N249" s="32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</row>
    <row r="250" spans="1:159" ht="15" hidden="1" customHeight="1">
      <c r="A250" s="6">
        <v>3</v>
      </c>
      <c r="B250" s="41" t="str">
        <f>VLOOKUP(Ruimtestaat[[#This Row],[Code]],Locaties[[Code]:[Locatie]],2,FALSE)</f>
        <v xml:space="preserve">Lyceum Oudehoven </v>
      </c>
      <c r="C250" s="41" t="str">
        <f>VLOOKUP(Ruimtestaat[[#This Row],[Code]],Locaties[#All],3,FALSE)</f>
        <v>Hoefslag 4</v>
      </c>
      <c r="D250" s="41" t="str">
        <f>VLOOKUP(Ruimtestaat[[#This Row],[Code]],Locaties[#All],4,FALSE)</f>
        <v>Gorinchem</v>
      </c>
      <c r="E250" s="32" t="s">
        <v>754</v>
      </c>
      <c r="F250" s="32" t="s">
        <v>276</v>
      </c>
      <c r="G250" s="155" t="s">
        <v>787</v>
      </c>
      <c r="H250" s="42" t="s">
        <v>776</v>
      </c>
      <c r="I250" s="6">
        <v>16</v>
      </c>
      <c r="J250" s="42" t="str">
        <f>VLOOKUP(Ruimtestaat[[#This Row],[Ruimte code]],Ruimtegroepen[[#All],[Code]:[Ruimte omschrijving]],2,FALSE)</f>
        <v>Leslokalen</v>
      </c>
      <c r="K250" s="32" t="s">
        <v>18</v>
      </c>
      <c r="L250" s="34" t="s">
        <v>123</v>
      </c>
      <c r="M250" s="119">
        <v>62</v>
      </c>
      <c r="N250" s="32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</row>
    <row r="251" spans="1:159" ht="15" hidden="1" customHeight="1">
      <c r="A251" s="6">
        <v>3</v>
      </c>
      <c r="B251" s="41" t="str">
        <f>VLOOKUP(Ruimtestaat[[#This Row],[Code]],Locaties[[Code]:[Locatie]],2,FALSE)</f>
        <v xml:space="preserve">Lyceum Oudehoven </v>
      </c>
      <c r="C251" s="41" t="str">
        <f>VLOOKUP(Ruimtestaat[[#This Row],[Code]],Locaties[#All],3,FALSE)</f>
        <v>Hoefslag 4</v>
      </c>
      <c r="D251" s="41" t="str">
        <f>VLOOKUP(Ruimtestaat[[#This Row],[Code]],Locaties[#All],4,FALSE)</f>
        <v>Gorinchem</v>
      </c>
      <c r="E251" s="32" t="s">
        <v>754</v>
      </c>
      <c r="F251" s="32" t="s">
        <v>276</v>
      </c>
      <c r="G251" s="155" t="s">
        <v>788</v>
      </c>
      <c r="H251" s="42" t="s">
        <v>776</v>
      </c>
      <c r="I251" s="6">
        <v>16</v>
      </c>
      <c r="J251" s="42" t="str">
        <f>VLOOKUP(Ruimtestaat[[#This Row],[Ruimte code]],Ruimtegroepen[[#All],[Code]:[Ruimte omschrijving]],2,FALSE)</f>
        <v>Leslokalen</v>
      </c>
      <c r="K251" s="32" t="s">
        <v>18</v>
      </c>
      <c r="L251" s="34" t="s">
        <v>123</v>
      </c>
      <c r="M251" s="119">
        <v>58</v>
      </c>
      <c r="N251" s="32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</row>
    <row r="252" spans="1:159" ht="15" hidden="1" customHeight="1">
      <c r="A252" s="6">
        <v>3</v>
      </c>
      <c r="B252" s="41" t="str">
        <f>VLOOKUP(Ruimtestaat[[#This Row],[Code]],Locaties[[Code]:[Locatie]],2,FALSE)</f>
        <v xml:space="preserve">Lyceum Oudehoven </v>
      </c>
      <c r="C252" s="41" t="str">
        <f>VLOOKUP(Ruimtestaat[[#This Row],[Code]],Locaties[#All],3,FALSE)</f>
        <v>Hoefslag 4</v>
      </c>
      <c r="D252" s="41" t="str">
        <f>VLOOKUP(Ruimtestaat[[#This Row],[Code]],Locaties[#All],4,FALSE)</f>
        <v>Gorinchem</v>
      </c>
      <c r="E252" s="32" t="s">
        <v>754</v>
      </c>
      <c r="F252" s="32" t="s">
        <v>276</v>
      </c>
      <c r="G252" s="155" t="s">
        <v>788</v>
      </c>
      <c r="H252" s="42" t="s">
        <v>776</v>
      </c>
      <c r="I252" s="6">
        <v>16</v>
      </c>
      <c r="J252" s="42" t="str">
        <f>VLOOKUP(Ruimtestaat[[#This Row],[Ruimte code]],Ruimtegroepen[[#All],[Code]:[Ruimte omschrijving]],2,FALSE)</f>
        <v>Leslokalen</v>
      </c>
      <c r="K252" s="32" t="s">
        <v>18</v>
      </c>
      <c r="L252" s="34" t="s">
        <v>123</v>
      </c>
      <c r="M252" s="119">
        <v>66</v>
      </c>
      <c r="N252" s="32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</row>
    <row r="253" spans="1:159" ht="15" hidden="1" customHeight="1">
      <c r="A253" s="6">
        <v>3</v>
      </c>
      <c r="B253" s="41" t="str">
        <f>VLOOKUP(Ruimtestaat[[#This Row],[Code]],Locaties[[Code]:[Locatie]],2,FALSE)</f>
        <v xml:space="preserve">Lyceum Oudehoven </v>
      </c>
      <c r="C253" s="41" t="str">
        <f>VLOOKUP(Ruimtestaat[[#This Row],[Code]],Locaties[#All],3,FALSE)</f>
        <v>Hoefslag 4</v>
      </c>
      <c r="D253" s="41" t="str">
        <f>VLOOKUP(Ruimtestaat[[#This Row],[Code]],Locaties[#All],4,FALSE)</f>
        <v>Gorinchem</v>
      </c>
      <c r="E253" s="32" t="s">
        <v>754</v>
      </c>
      <c r="F253" s="32" t="s">
        <v>276</v>
      </c>
      <c r="G253" s="155" t="s">
        <v>789</v>
      </c>
      <c r="H253" s="42" t="s">
        <v>299</v>
      </c>
      <c r="I253" s="6">
        <v>1</v>
      </c>
      <c r="J253" s="42" t="str">
        <f>VLOOKUP(Ruimtestaat[[#This Row],[Ruimte code]],Ruimtegroepen[[#All],[Code]:[Ruimte omschrijving]],2,FALSE)</f>
        <v>Magazijnen/bergingen</v>
      </c>
      <c r="K253" s="32" t="s">
        <v>18</v>
      </c>
      <c r="L253" s="34" t="s">
        <v>123</v>
      </c>
      <c r="M253" s="119">
        <v>8</v>
      </c>
      <c r="N253" s="32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</row>
    <row r="254" spans="1:159" ht="15" hidden="1" customHeight="1">
      <c r="A254" s="6">
        <v>3</v>
      </c>
      <c r="B254" s="41" t="str">
        <f>VLOOKUP(Ruimtestaat[[#This Row],[Code]],Locaties[[Code]:[Locatie]],2,FALSE)</f>
        <v xml:space="preserve">Lyceum Oudehoven </v>
      </c>
      <c r="C254" s="41" t="str">
        <f>VLOOKUP(Ruimtestaat[[#This Row],[Code]],Locaties[#All],3,FALSE)</f>
        <v>Hoefslag 4</v>
      </c>
      <c r="D254" s="41" t="str">
        <f>VLOOKUP(Ruimtestaat[[#This Row],[Code]],Locaties[#All],4,FALSE)</f>
        <v>Gorinchem</v>
      </c>
      <c r="E254" s="32" t="s">
        <v>754</v>
      </c>
      <c r="F254" s="32" t="s">
        <v>276</v>
      </c>
      <c r="G254" s="121"/>
      <c r="H254" s="42" t="s">
        <v>139</v>
      </c>
      <c r="I254" s="6">
        <v>10</v>
      </c>
      <c r="J254" s="42" t="str">
        <f>VLOOKUP(Ruimtestaat[[#This Row],[Ruimte code]],Ruimtegroepen[[#All],[Code]:[Ruimte omschrijving]],2,FALSE)</f>
        <v>Trappenhuizen/lift</v>
      </c>
      <c r="K254" s="32" t="s">
        <v>18</v>
      </c>
      <c r="L254" s="34" t="s">
        <v>123</v>
      </c>
      <c r="M254" s="119">
        <v>33</v>
      </c>
      <c r="N254" s="32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</row>
    <row r="255" spans="1:159" ht="15" hidden="1" customHeight="1">
      <c r="A255" s="6">
        <v>3</v>
      </c>
      <c r="B255" s="41" t="str">
        <f>VLOOKUP(Ruimtestaat[[#This Row],[Code]],Locaties[[Code]:[Locatie]],2,FALSE)</f>
        <v xml:space="preserve">Lyceum Oudehoven </v>
      </c>
      <c r="C255" s="41" t="str">
        <f>VLOOKUP(Ruimtestaat[[#This Row],[Code]],Locaties[#All],3,FALSE)</f>
        <v>Hoefslag 4</v>
      </c>
      <c r="D255" s="41" t="str">
        <f>VLOOKUP(Ruimtestaat[[#This Row],[Code]],Locaties[#All],4,FALSE)</f>
        <v>Gorinchem</v>
      </c>
      <c r="E255" s="32" t="s">
        <v>754</v>
      </c>
      <c r="F255" s="32" t="s">
        <v>276</v>
      </c>
      <c r="G255" s="121" t="s">
        <v>791</v>
      </c>
      <c r="H255" s="42" t="s">
        <v>792</v>
      </c>
      <c r="I255" s="6">
        <v>16</v>
      </c>
      <c r="J255" s="42" t="str">
        <f>VLOOKUP(Ruimtestaat[[#This Row],[Ruimte code]],Ruimtegroepen[[#All],[Code]:[Ruimte omschrijving]],2,FALSE)</f>
        <v>Leslokalen</v>
      </c>
      <c r="K255" s="32" t="s">
        <v>18</v>
      </c>
      <c r="L255" s="34" t="s">
        <v>123</v>
      </c>
      <c r="M255" s="119">
        <v>63</v>
      </c>
      <c r="N255" s="32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</row>
    <row r="256" spans="1:159" ht="15" hidden="1" customHeight="1">
      <c r="A256" s="6">
        <v>3</v>
      </c>
      <c r="B256" s="41" t="str">
        <f>VLOOKUP(Ruimtestaat[[#This Row],[Code]],Locaties[[Code]:[Locatie]],2,FALSE)</f>
        <v xml:space="preserve">Lyceum Oudehoven </v>
      </c>
      <c r="C256" s="41" t="str">
        <f>VLOOKUP(Ruimtestaat[[#This Row],[Code]],Locaties[#All],3,FALSE)</f>
        <v>Hoefslag 4</v>
      </c>
      <c r="D256" s="41" t="str">
        <f>VLOOKUP(Ruimtestaat[[#This Row],[Code]],Locaties[#All],4,FALSE)</f>
        <v>Gorinchem</v>
      </c>
      <c r="E256" s="32" t="s">
        <v>754</v>
      </c>
      <c r="F256" s="32" t="s">
        <v>276</v>
      </c>
      <c r="G256" s="121" t="s">
        <v>793</v>
      </c>
      <c r="H256" s="42" t="s">
        <v>297</v>
      </c>
      <c r="I256" s="6">
        <v>9</v>
      </c>
      <c r="J256" s="42" t="str">
        <f>VLOOKUP(Ruimtestaat[[#This Row],[Ruimte code]],Ruimtegroepen[[#All],[Code]:[Ruimte omschrijving]],2,FALSE)</f>
        <v>Bibliotheek/OLC</v>
      </c>
      <c r="K256" s="32" t="s">
        <v>20</v>
      </c>
      <c r="L256" s="34" t="s">
        <v>29</v>
      </c>
      <c r="M256" s="119">
        <v>325</v>
      </c>
      <c r="N256" s="32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</row>
    <row r="257" spans="1:159" ht="15" hidden="1" customHeight="1">
      <c r="A257" s="6">
        <v>3</v>
      </c>
      <c r="B257" s="41" t="str">
        <f>VLOOKUP(Ruimtestaat[[#This Row],[Code]],Locaties[[Code]:[Locatie]],2,FALSE)</f>
        <v xml:space="preserve">Lyceum Oudehoven </v>
      </c>
      <c r="C257" s="41" t="str">
        <f>VLOOKUP(Ruimtestaat[[#This Row],[Code]],Locaties[#All],3,FALSE)</f>
        <v>Hoefslag 4</v>
      </c>
      <c r="D257" s="41" t="str">
        <f>VLOOKUP(Ruimtestaat[[#This Row],[Code]],Locaties[#All],4,FALSE)</f>
        <v>Gorinchem</v>
      </c>
      <c r="E257" s="32" t="s">
        <v>754</v>
      </c>
      <c r="F257" s="32" t="s">
        <v>276</v>
      </c>
      <c r="G257" s="121" t="s">
        <v>794</v>
      </c>
      <c r="H257" s="42" t="s">
        <v>795</v>
      </c>
      <c r="I257" s="6">
        <v>15</v>
      </c>
      <c r="J257" s="42" t="str">
        <f>VLOOKUP(Ruimtestaat[[#This Row],[Ruimte code]],Ruimtegroepen[[#All],[Code]:[Ruimte omschrijving]],2,FALSE)</f>
        <v>Keuken/pantry</v>
      </c>
      <c r="K257" s="32" t="s">
        <v>20</v>
      </c>
      <c r="L257" s="34" t="s">
        <v>29</v>
      </c>
      <c r="M257" s="119">
        <v>7</v>
      </c>
      <c r="N257" s="32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</row>
    <row r="258" spans="1:159" ht="15" hidden="1" customHeight="1">
      <c r="A258" s="6">
        <v>3</v>
      </c>
      <c r="B258" s="41" t="str">
        <f>VLOOKUP(Ruimtestaat[[#This Row],[Code]],Locaties[[Code]:[Locatie]],2,FALSE)</f>
        <v xml:space="preserve">Lyceum Oudehoven </v>
      </c>
      <c r="C258" s="41" t="str">
        <f>VLOOKUP(Ruimtestaat[[#This Row],[Code]],Locaties[#All],3,FALSE)</f>
        <v>Hoefslag 4</v>
      </c>
      <c r="D258" s="41" t="str">
        <f>VLOOKUP(Ruimtestaat[[#This Row],[Code]],Locaties[#All],4,FALSE)</f>
        <v>Gorinchem</v>
      </c>
      <c r="E258" s="32" t="s">
        <v>754</v>
      </c>
      <c r="F258" s="32" t="s">
        <v>276</v>
      </c>
      <c r="G258" s="121" t="s">
        <v>796</v>
      </c>
      <c r="H258" s="42" t="s">
        <v>508</v>
      </c>
      <c r="I258" s="6">
        <v>1</v>
      </c>
      <c r="J258" s="42" t="str">
        <f>VLOOKUP(Ruimtestaat[[#This Row],[Ruimte code]],Ruimtegroepen[[#All],[Code]:[Ruimte omschrijving]],2,FALSE)</f>
        <v>Magazijnen/bergingen</v>
      </c>
      <c r="K258" s="32" t="s">
        <v>20</v>
      </c>
      <c r="L258" s="34" t="s">
        <v>29</v>
      </c>
      <c r="M258" s="119">
        <v>3</v>
      </c>
      <c r="N258" s="32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</row>
    <row r="259" spans="1:159" ht="15" hidden="1" customHeight="1">
      <c r="A259" s="6">
        <v>3</v>
      </c>
      <c r="B259" s="41" t="str">
        <f>VLOOKUP(Ruimtestaat[[#This Row],[Code]],Locaties[[Code]:[Locatie]],2,FALSE)</f>
        <v xml:space="preserve">Lyceum Oudehoven </v>
      </c>
      <c r="C259" s="41" t="str">
        <f>VLOOKUP(Ruimtestaat[[#This Row],[Code]],Locaties[#All],3,FALSE)</f>
        <v>Hoefslag 4</v>
      </c>
      <c r="D259" s="41" t="str">
        <f>VLOOKUP(Ruimtestaat[[#This Row],[Code]],Locaties[#All],4,FALSE)</f>
        <v>Gorinchem</v>
      </c>
      <c r="E259" s="32" t="s">
        <v>754</v>
      </c>
      <c r="F259" s="32" t="s">
        <v>276</v>
      </c>
      <c r="G259" s="121" t="s">
        <v>797</v>
      </c>
      <c r="H259" s="42" t="s">
        <v>798</v>
      </c>
      <c r="I259" s="6">
        <v>5</v>
      </c>
      <c r="J259" s="42" t="str">
        <f>VLOOKUP(Ruimtestaat[[#This Row],[Ruimte code]],Ruimtegroepen[[#All],[Code]:[Ruimte omschrijving]],2,FALSE)</f>
        <v>Sanitair</v>
      </c>
      <c r="K259" s="32" t="s">
        <v>19</v>
      </c>
      <c r="L259" s="34" t="s">
        <v>28</v>
      </c>
      <c r="M259" s="119">
        <v>3</v>
      </c>
      <c r="N259" s="32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</row>
    <row r="260" spans="1:159" ht="15" hidden="1" customHeight="1">
      <c r="A260" s="6">
        <v>3</v>
      </c>
      <c r="B260" s="41" t="str">
        <f>VLOOKUP(Ruimtestaat[[#This Row],[Code]],Locaties[[Code]:[Locatie]],2,FALSE)</f>
        <v xml:space="preserve">Lyceum Oudehoven </v>
      </c>
      <c r="C260" s="41" t="str">
        <f>VLOOKUP(Ruimtestaat[[#This Row],[Code]],Locaties[#All],3,FALSE)</f>
        <v>Hoefslag 4</v>
      </c>
      <c r="D260" s="41" t="str">
        <f>VLOOKUP(Ruimtestaat[[#This Row],[Code]],Locaties[#All],4,FALSE)</f>
        <v>Gorinchem</v>
      </c>
      <c r="E260" s="32" t="s">
        <v>754</v>
      </c>
      <c r="F260" s="32" t="s">
        <v>276</v>
      </c>
      <c r="G260" s="121" t="s">
        <v>799</v>
      </c>
      <c r="H260" s="42" t="s">
        <v>147</v>
      </c>
      <c r="I260" s="6">
        <v>5</v>
      </c>
      <c r="J260" s="42" t="str">
        <f>VLOOKUP(Ruimtestaat[[#This Row],[Ruimte code]],Ruimtegroepen[[#All],[Code]:[Ruimte omschrijving]],2,FALSE)</f>
        <v>Sanitair</v>
      </c>
      <c r="K260" s="32" t="s">
        <v>19</v>
      </c>
      <c r="L260" s="34" t="s">
        <v>28</v>
      </c>
      <c r="M260" s="119">
        <v>7</v>
      </c>
      <c r="N260" s="32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</row>
    <row r="261" spans="1:159" ht="15" hidden="1" customHeight="1">
      <c r="A261" s="6">
        <v>3</v>
      </c>
      <c r="B261" s="41" t="str">
        <f>VLOOKUP(Ruimtestaat[[#This Row],[Code]],Locaties[[Code]:[Locatie]],2,FALSE)</f>
        <v xml:space="preserve">Lyceum Oudehoven </v>
      </c>
      <c r="C261" s="41" t="str">
        <f>VLOOKUP(Ruimtestaat[[#This Row],[Code]],Locaties[#All],3,FALSE)</f>
        <v>Hoefslag 4</v>
      </c>
      <c r="D261" s="41" t="str">
        <f>VLOOKUP(Ruimtestaat[[#This Row],[Code]],Locaties[#All],4,FALSE)</f>
        <v>Gorinchem</v>
      </c>
      <c r="E261" s="32" t="s">
        <v>754</v>
      </c>
      <c r="F261" s="32" t="s">
        <v>276</v>
      </c>
      <c r="G261" s="121" t="s">
        <v>800</v>
      </c>
      <c r="H261" s="42" t="s">
        <v>148</v>
      </c>
      <c r="I261" s="6">
        <v>5</v>
      </c>
      <c r="J261" s="42" t="str">
        <f>VLOOKUP(Ruimtestaat[[#This Row],[Ruimte code]],Ruimtegroepen[[#All],[Code]:[Ruimte omschrijving]],2,FALSE)</f>
        <v>Sanitair</v>
      </c>
      <c r="K261" s="32" t="s">
        <v>19</v>
      </c>
      <c r="L261" s="34" t="s">
        <v>28</v>
      </c>
      <c r="M261" s="119">
        <v>7</v>
      </c>
      <c r="N261" s="32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</row>
    <row r="262" spans="1:159" ht="15" hidden="1" customHeight="1">
      <c r="A262" s="6">
        <v>3</v>
      </c>
      <c r="B262" s="41" t="str">
        <f>VLOOKUP(Ruimtestaat[[#This Row],[Code]],Locaties[[Code]:[Locatie]],2,FALSE)</f>
        <v xml:space="preserve">Lyceum Oudehoven </v>
      </c>
      <c r="C262" s="41" t="str">
        <f>VLOOKUP(Ruimtestaat[[#This Row],[Code]],Locaties[#All],3,FALSE)</f>
        <v>Hoefslag 4</v>
      </c>
      <c r="D262" s="41" t="str">
        <f>VLOOKUP(Ruimtestaat[[#This Row],[Code]],Locaties[#All],4,FALSE)</f>
        <v>Gorinchem</v>
      </c>
      <c r="E262" s="32" t="s">
        <v>754</v>
      </c>
      <c r="F262" s="32" t="s">
        <v>276</v>
      </c>
      <c r="G262" s="121" t="s">
        <v>801</v>
      </c>
      <c r="H262" s="42" t="s">
        <v>802</v>
      </c>
      <c r="I262" s="6">
        <v>5</v>
      </c>
      <c r="J262" s="42" t="str">
        <f>VLOOKUP(Ruimtestaat[[#This Row],[Ruimte code]],Ruimtegroepen[[#All],[Code]:[Ruimte omschrijving]],2,FALSE)</f>
        <v>Sanitair</v>
      </c>
      <c r="K262" s="32" t="s">
        <v>19</v>
      </c>
      <c r="L262" s="34" t="s">
        <v>28</v>
      </c>
      <c r="M262" s="119">
        <v>4</v>
      </c>
      <c r="N262" s="32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</row>
    <row r="263" spans="1:159" ht="15" hidden="1" customHeight="1">
      <c r="A263" s="6">
        <v>3</v>
      </c>
      <c r="B263" s="41" t="str">
        <f>VLOOKUP(Ruimtestaat[[#This Row],[Code]],Locaties[[Code]:[Locatie]],2,FALSE)</f>
        <v xml:space="preserve">Lyceum Oudehoven </v>
      </c>
      <c r="C263" s="41" t="str">
        <f>VLOOKUP(Ruimtestaat[[#This Row],[Code]],Locaties[#All],3,FALSE)</f>
        <v>Hoefslag 4</v>
      </c>
      <c r="D263" s="41" t="str">
        <f>VLOOKUP(Ruimtestaat[[#This Row],[Code]],Locaties[#All],4,FALSE)</f>
        <v>Gorinchem</v>
      </c>
      <c r="E263" s="32" t="s">
        <v>754</v>
      </c>
      <c r="F263" s="32" t="s">
        <v>276</v>
      </c>
      <c r="G263" s="155" t="s">
        <v>803</v>
      </c>
      <c r="H263" s="42" t="s">
        <v>804</v>
      </c>
      <c r="I263" s="6">
        <v>14</v>
      </c>
      <c r="J263" s="42" t="str">
        <f>VLOOKUP(Ruimtestaat[[#This Row],[Ruimte code]],Ruimtegroepen[[#All],[Code]:[Ruimte omschrijving]],2,FALSE)</f>
        <v>Praktijklokalen</v>
      </c>
      <c r="K263" s="32" t="s">
        <v>19</v>
      </c>
      <c r="L263" s="34" t="s">
        <v>805</v>
      </c>
      <c r="M263" s="119">
        <v>152</v>
      </c>
      <c r="N263" s="32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</row>
    <row r="264" spans="1:159" ht="15" hidden="1" customHeight="1">
      <c r="A264" s="6">
        <v>3</v>
      </c>
      <c r="B264" s="41" t="str">
        <f>VLOOKUP(Ruimtestaat[[#This Row],[Code]],Locaties[[Code]:[Locatie]],2,FALSE)</f>
        <v xml:space="preserve">Lyceum Oudehoven </v>
      </c>
      <c r="C264" s="41" t="str">
        <f>VLOOKUP(Ruimtestaat[[#This Row],[Code]],Locaties[#All],3,FALSE)</f>
        <v>Hoefslag 4</v>
      </c>
      <c r="D264" s="41" t="str">
        <f>VLOOKUP(Ruimtestaat[[#This Row],[Code]],Locaties[#All],4,FALSE)</f>
        <v>Gorinchem</v>
      </c>
      <c r="E264" s="32" t="s">
        <v>754</v>
      </c>
      <c r="F264" s="32" t="s">
        <v>276</v>
      </c>
      <c r="G264" s="155" t="s">
        <v>806</v>
      </c>
      <c r="H264" s="42" t="s">
        <v>807</v>
      </c>
      <c r="I264" s="6">
        <v>14</v>
      </c>
      <c r="J264" s="42" t="str">
        <f>VLOOKUP(Ruimtestaat[[#This Row],[Ruimte code]],Ruimtegroepen[[#All],[Code]:[Ruimte omschrijving]],2,FALSE)</f>
        <v>Praktijklokalen</v>
      </c>
      <c r="K264" s="32" t="s">
        <v>20</v>
      </c>
      <c r="L264" s="34" t="s">
        <v>29</v>
      </c>
      <c r="M264" s="119">
        <v>89</v>
      </c>
      <c r="N264" s="32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</row>
    <row r="265" spans="1:159" ht="15" hidden="1" customHeight="1">
      <c r="A265" s="6">
        <v>3</v>
      </c>
      <c r="B265" s="41" t="str">
        <f>VLOOKUP(Ruimtestaat[[#This Row],[Code]],Locaties[[Code]:[Locatie]],2,FALSE)</f>
        <v xml:space="preserve">Lyceum Oudehoven </v>
      </c>
      <c r="C265" s="41" t="str">
        <f>VLOOKUP(Ruimtestaat[[#This Row],[Code]],Locaties[#All],3,FALSE)</f>
        <v>Hoefslag 4</v>
      </c>
      <c r="D265" s="41" t="str">
        <f>VLOOKUP(Ruimtestaat[[#This Row],[Code]],Locaties[#All],4,FALSE)</f>
        <v>Gorinchem</v>
      </c>
      <c r="E265" s="32" t="s">
        <v>755</v>
      </c>
      <c r="F265" s="32" t="s">
        <v>276</v>
      </c>
      <c r="G265" s="155" t="s">
        <v>808</v>
      </c>
      <c r="H265" s="42" t="s">
        <v>127</v>
      </c>
      <c r="I265" s="6">
        <v>6</v>
      </c>
      <c r="J265" s="42" t="str">
        <f>VLOOKUP(Ruimtestaat[[#This Row],[Ruimte code]],Ruimtegroepen[[#All],[Code]:[Ruimte omschrijving]],2,FALSE)</f>
        <v>Gangen/hallen</v>
      </c>
      <c r="K265" s="32" t="s">
        <v>18</v>
      </c>
      <c r="L265" s="34" t="s">
        <v>123</v>
      </c>
      <c r="M265" s="119">
        <v>198</v>
      </c>
      <c r="N265" s="32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</row>
    <row r="266" spans="1:159" ht="15" hidden="1" customHeight="1">
      <c r="A266" s="6">
        <v>3</v>
      </c>
      <c r="B266" s="41" t="str">
        <f>VLOOKUP(Ruimtestaat[[#This Row],[Code]],Locaties[[Code]:[Locatie]],2,FALSE)</f>
        <v xml:space="preserve">Lyceum Oudehoven </v>
      </c>
      <c r="C266" s="41" t="str">
        <f>VLOOKUP(Ruimtestaat[[#This Row],[Code]],Locaties[#All],3,FALSE)</f>
        <v>Hoefslag 4</v>
      </c>
      <c r="D266" s="41" t="str">
        <f>VLOOKUP(Ruimtestaat[[#This Row],[Code]],Locaties[#All],4,FALSE)</f>
        <v>Gorinchem</v>
      </c>
      <c r="E266" s="32" t="s">
        <v>755</v>
      </c>
      <c r="F266" s="32" t="s">
        <v>276</v>
      </c>
      <c r="G266" s="155" t="s">
        <v>809</v>
      </c>
      <c r="H266" s="42" t="s">
        <v>139</v>
      </c>
      <c r="I266" s="6">
        <v>10</v>
      </c>
      <c r="J266" s="42" t="str">
        <f>VLOOKUP(Ruimtestaat[[#This Row],[Ruimte code]],Ruimtegroepen[[#All],[Code]:[Ruimte omschrijving]],2,FALSE)</f>
        <v>Trappenhuizen/lift</v>
      </c>
      <c r="K266" s="32" t="s">
        <v>19</v>
      </c>
      <c r="L266" s="34" t="s">
        <v>28</v>
      </c>
      <c r="M266" s="119">
        <v>16</v>
      </c>
      <c r="N266" s="32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</row>
    <row r="267" spans="1:159" ht="15" hidden="1" customHeight="1">
      <c r="A267" s="6">
        <v>3</v>
      </c>
      <c r="B267" s="41" t="str">
        <f>VLOOKUP(Ruimtestaat[[#This Row],[Code]],Locaties[[Code]:[Locatie]],2,FALSE)</f>
        <v xml:space="preserve">Lyceum Oudehoven </v>
      </c>
      <c r="C267" s="41" t="str">
        <f>VLOOKUP(Ruimtestaat[[#This Row],[Code]],Locaties[#All],3,FALSE)</f>
        <v>Hoefslag 4</v>
      </c>
      <c r="D267" s="41" t="str">
        <f>VLOOKUP(Ruimtestaat[[#This Row],[Code]],Locaties[#All],4,FALSE)</f>
        <v>Gorinchem</v>
      </c>
      <c r="E267" s="32" t="s">
        <v>755</v>
      </c>
      <c r="F267" s="32" t="s">
        <v>276</v>
      </c>
      <c r="G267" s="155" t="s">
        <v>810</v>
      </c>
      <c r="H267" s="42" t="s">
        <v>811</v>
      </c>
      <c r="I267" s="6">
        <v>20</v>
      </c>
      <c r="J267" s="42" t="str">
        <f>VLOOKUP(Ruimtestaat[[#This Row],[Ruimte code]],Ruimtegroepen[[#All],[Code]:[Ruimte omschrijving]],2,FALSE)</f>
        <v>Niet in Onderhoud</v>
      </c>
      <c r="K267" s="32"/>
      <c r="L267" s="34"/>
      <c r="M267" s="119"/>
      <c r="N267" s="119">
        <v>4</v>
      </c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</row>
    <row r="268" spans="1:159" ht="15" hidden="1" customHeight="1">
      <c r="A268" s="6">
        <v>3</v>
      </c>
      <c r="B268" s="41" t="str">
        <f>VLOOKUP(Ruimtestaat[[#This Row],[Code]],Locaties[[Code]:[Locatie]],2,FALSE)</f>
        <v xml:space="preserve">Lyceum Oudehoven </v>
      </c>
      <c r="C268" s="41" t="str">
        <f>VLOOKUP(Ruimtestaat[[#This Row],[Code]],Locaties[#All],3,FALSE)</f>
        <v>Hoefslag 4</v>
      </c>
      <c r="D268" s="41" t="str">
        <f>VLOOKUP(Ruimtestaat[[#This Row],[Code]],Locaties[#All],4,FALSE)</f>
        <v>Gorinchem</v>
      </c>
      <c r="E268" s="32" t="s">
        <v>755</v>
      </c>
      <c r="F268" s="32" t="s">
        <v>276</v>
      </c>
      <c r="G268" s="155" t="s">
        <v>812</v>
      </c>
      <c r="H268" s="42" t="s">
        <v>605</v>
      </c>
      <c r="I268" s="6">
        <v>20</v>
      </c>
      <c r="J268" s="42" t="str">
        <f>VLOOKUP(Ruimtestaat[[#This Row],[Ruimte code]],Ruimtegroepen[[#All],[Code]:[Ruimte omschrijving]],2,FALSE)</f>
        <v>Niet in Onderhoud</v>
      </c>
      <c r="K268" s="32"/>
      <c r="L268" s="34"/>
      <c r="M268" s="119"/>
      <c r="N268" s="32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</row>
    <row r="269" spans="1:159" ht="15" hidden="1" customHeight="1">
      <c r="A269" s="6">
        <v>3</v>
      </c>
      <c r="B269" s="41" t="str">
        <f>VLOOKUP(Ruimtestaat[[#This Row],[Code]],Locaties[[Code]:[Locatie]],2,FALSE)</f>
        <v xml:space="preserve">Lyceum Oudehoven </v>
      </c>
      <c r="C269" s="41" t="str">
        <f>VLOOKUP(Ruimtestaat[[#This Row],[Code]],Locaties[#All],3,FALSE)</f>
        <v>Hoefslag 4</v>
      </c>
      <c r="D269" s="41" t="str">
        <f>VLOOKUP(Ruimtestaat[[#This Row],[Code]],Locaties[#All],4,FALSE)</f>
        <v>Gorinchem</v>
      </c>
      <c r="E269" s="32" t="s">
        <v>755</v>
      </c>
      <c r="F269" s="32" t="s">
        <v>276</v>
      </c>
      <c r="G269" s="155" t="s">
        <v>813</v>
      </c>
      <c r="H269" s="42" t="s">
        <v>814</v>
      </c>
      <c r="I269" s="6">
        <v>14</v>
      </c>
      <c r="J269" s="42" t="str">
        <f>VLOOKUP(Ruimtestaat[[#This Row],[Ruimte code]],Ruimtegroepen[[#All],[Code]:[Ruimte omschrijving]],2,FALSE)</f>
        <v>Praktijklokalen</v>
      </c>
      <c r="K269" s="32" t="s">
        <v>18</v>
      </c>
      <c r="L269" s="34" t="s">
        <v>123</v>
      </c>
      <c r="M269" s="119">
        <v>63</v>
      </c>
      <c r="N269" s="32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</row>
    <row r="270" spans="1:159" ht="15" hidden="1" customHeight="1">
      <c r="A270" s="6">
        <v>3</v>
      </c>
      <c r="B270" s="41" t="str">
        <f>VLOOKUP(Ruimtestaat[[#This Row],[Code]],Locaties[[Code]:[Locatie]],2,FALSE)</f>
        <v xml:space="preserve">Lyceum Oudehoven </v>
      </c>
      <c r="C270" s="41" t="str">
        <f>VLOOKUP(Ruimtestaat[[#This Row],[Code]],Locaties[#All],3,FALSE)</f>
        <v>Hoefslag 4</v>
      </c>
      <c r="D270" s="41" t="str">
        <f>VLOOKUP(Ruimtestaat[[#This Row],[Code]],Locaties[#All],4,FALSE)</f>
        <v>Gorinchem</v>
      </c>
      <c r="E270" s="32" t="s">
        <v>755</v>
      </c>
      <c r="F270" s="32" t="s">
        <v>276</v>
      </c>
      <c r="G270" s="155" t="s">
        <v>815</v>
      </c>
      <c r="H270" s="42" t="s">
        <v>816</v>
      </c>
      <c r="I270" s="6">
        <v>14</v>
      </c>
      <c r="J270" s="42" t="str">
        <f>VLOOKUP(Ruimtestaat[[#This Row],[Ruimte code]],Ruimtegroepen[[#All],[Code]:[Ruimte omschrijving]],2,FALSE)</f>
        <v>Praktijklokalen</v>
      </c>
      <c r="K270" s="32" t="s">
        <v>18</v>
      </c>
      <c r="L270" s="34" t="s">
        <v>123</v>
      </c>
      <c r="M270" s="119">
        <v>25</v>
      </c>
      <c r="N270" s="32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</row>
    <row r="271" spans="1:159" ht="15" hidden="1" customHeight="1">
      <c r="A271" s="6">
        <v>3</v>
      </c>
      <c r="B271" s="41" t="str">
        <f>VLOOKUP(Ruimtestaat[[#This Row],[Code]],Locaties[[Code]:[Locatie]],2,FALSE)</f>
        <v xml:space="preserve">Lyceum Oudehoven </v>
      </c>
      <c r="C271" s="41" t="str">
        <f>VLOOKUP(Ruimtestaat[[#This Row],[Code]],Locaties[#All],3,FALSE)</f>
        <v>Hoefslag 4</v>
      </c>
      <c r="D271" s="41" t="str">
        <f>VLOOKUP(Ruimtestaat[[#This Row],[Code]],Locaties[#All],4,FALSE)</f>
        <v>Gorinchem</v>
      </c>
      <c r="E271" s="32" t="s">
        <v>755</v>
      </c>
      <c r="F271" s="32" t="s">
        <v>276</v>
      </c>
      <c r="G271" s="155" t="s">
        <v>817</v>
      </c>
      <c r="H271" s="42" t="s">
        <v>818</v>
      </c>
      <c r="I271" s="6">
        <v>14</v>
      </c>
      <c r="J271" s="42" t="str">
        <f>VLOOKUP(Ruimtestaat[[#This Row],[Ruimte code]],Ruimtegroepen[[#All],[Code]:[Ruimte omschrijving]],2,FALSE)</f>
        <v>Praktijklokalen</v>
      </c>
      <c r="K271" s="32" t="s">
        <v>18</v>
      </c>
      <c r="L271" s="34" t="s">
        <v>123</v>
      </c>
      <c r="M271" s="119">
        <v>63</v>
      </c>
      <c r="N271" s="32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</row>
    <row r="272" spans="1:159" ht="15" hidden="1" customHeight="1">
      <c r="A272" s="6">
        <v>3</v>
      </c>
      <c r="B272" s="41" t="str">
        <f>VLOOKUP(Ruimtestaat[[#This Row],[Code]],Locaties[[Code]:[Locatie]],2,FALSE)</f>
        <v xml:space="preserve">Lyceum Oudehoven </v>
      </c>
      <c r="C272" s="41" t="str">
        <f>VLOOKUP(Ruimtestaat[[#This Row],[Code]],Locaties[#All],3,FALSE)</f>
        <v>Hoefslag 4</v>
      </c>
      <c r="D272" s="41" t="str">
        <f>VLOOKUP(Ruimtestaat[[#This Row],[Code]],Locaties[#All],4,FALSE)</f>
        <v>Gorinchem</v>
      </c>
      <c r="E272" s="32" t="s">
        <v>755</v>
      </c>
      <c r="F272" s="32" t="s">
        <v>276</v>
      </c>
      <c r="G272" s="155" t="s">
        <v>819</v>
      </c>
      <c r="H272" s="42" t="s">
        <v>820</v>
      </c>
      <c r="I272" s="6">
        <v>14</v>
      </c>
      <c r="J272" s="42" t="str">
        <f>VLOOKUP(Ruimtestaat[[#This Row],[Ruimte code]],Ruimtegroepen[[#All],[Code]:[Ruimte omschrijving]],2,FALSE)</f>
        <v>Praktijklokalen</v>
      </c>
      <c r="K272" s="32" t="s">
        <v>18</v>
      </c>
      <c r="L272" s="34" t="s">
        <v>123</v>
      </c>
      <c r="M272" s="119">
        <v>101</v>
      </c>
      <c r="N272" s="32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</row>
    <row r="273" spans="1:159" ht="15" hidden="1" customHeight="1">
      <c r="A273" s="6">
        <v>3</v>
      </c>
      <c r="B273" s="41" t="str">
        <f>VLOOKUP(Ruimtestaat[[#This Row],[Code]],Locaties[[Code]:[Locatie]],2,FALSE)</f>
        <v xml:space="preserve">Lyceum Oudehoven </v>
      </c>
      <c r="C273" s="41" t="str">
        <f>VLOOKUP(Ruimtestaat[[#This Row],[Code]],Locaties[#All],3,FALSE)</f>
        <v>Hoefslag 4</v>
      </c>
      <c r="D273" s="41" t="str">
        <f>VLOOKUP(Ruimtestaat[[#This Row],[Code]],Locaties[#All],4,FALSE)</f>
        <v>Gorinchem</v>
      </c>
      <c r="E273" s="32" t="s">
        <v>755</v>
      </c>
      <c r="F273" s="32" t="s">
        <v>276</v>
      </c>
      <c r="G273" s="155" t="s">
        <v>821</v>
      </c>
      <c r="H273" s="42" t="s">
        <v>822</v>
      </c>
      <c r="I273" s="6">
        <v>16</v>
      </c>
      <c r="J273" s="42" t="str">
        <f>VLOOKUP(Ruimtestaat[[#This Row],[Ruimte code]],Ruimtegroepen[[#All],[Code]:[Ruimte omschrijving]],2,FALSE)</f>
        <v>Leslokalen</v>
      </c>
      <c r="K273" s="32" t="s">
        <v>18</v>
      </c>
      <c r="L273" s="34" t="s">
        <v>123</v>
      </c>
      <c r="M273" s="119">
        <v>50</v>
      </c>
      <c r="N273" s="32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</row>
    <row r="274" spans="1:159" ht="15" hidden="1" customHeight="1">
      <c r="A274" s="6">
        <v>3</v>
      </c>
      <c r="B274" s="41" t="str">
        <f>VLOOKUP(Ruimtestaat[[#This Row],[Code]],Locaties[[Code]:[Locatie]],2,FALSE)</f>
        <v xml:space="preserve">Lyceum Oudehoven </v>
      </c>
      <c r="C274" s="41" t="str">
        <f>VLOOKUP(Ruimtestaat[[#This Row],[Code]],Locaties[#All],3,FALSE)</f>
        <v>Hoefslag 4</v>
      </c>
      <c r="D274" s="41" t="str">
        <f>VLOOKUP(Ruimtestaat[[#This Row],[Code]],Locaties[#All],4,FALSE)</f>
        <v>Gorinchem</v>
      </c>
      <c r="E274" s="32" t="s">
        <v>755</v>
      </c>
      <c r="F274" s="32" t="s">
        <v>276</v>
      </c>
      <c r="G274" s="155" t="s">
        <v>823</v>
      </c>
      <c r="H274" s="42" t="s">
        <v>822</v>
      </c>
      <c r="I274" s="6">
        <v>16</v>
      </c>
      <c r="J274" s="42" t="str">
        <f>VLOOKUP(Ruimtestaat[[#This Row],[Ruimte code]],Ruimtegroepen[[#All],[Code]:[Ruimte omschrijving]],2,FALSE)</f>
        <v>Leslokalen</v>
      </c>
      <c r="K274" s="32" t="s">
        <v>18</v>
      </c>
      <c r="L274" s="34" t="s">
        <v>123</v>
      </c>
      <c r="M274" s="119">
        <v>50</v>
      </c>
      <c r="N274" s="32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</row>
    <row r="275" spans="1:159" ht="15" hidden="1" customHeight="1">
      <c r="A275" s="6">
        <v>3</v>
      </c>
      <c r="B275" s="41" t="str">
        <f>VLOOKUP(Ruimtestaat[[#This Row],[Code]],Locaties[[Code]:[Locatie]],2,FALSE)</f>
        <v xml:space="preserve">Lyceum Oudehoven </v>
      </c>
      <c r="C275" s="41" t="str">
        <f>VLOOKUP(Ruimtestaat[[#This Row],[Code]],Locaties[#All],3,FALSE)</f>
        <v>Hoefslag 4</v>
      </c>
      <c r="D275" s="41" t="str">
        <f>VLOOKUP(Ruimtestaat[[#This Row],[Code]],Locaties[#All],4,FALSE)</f>
        <v>Gorinchem</v>
      </c>
      <c r="E275" s="32" t="s">
        <v>755</v>
      </c>
      <c r="F275" s="32" t="s">
        <v>276</v>
      </c>
      <c r="G275" s="155" t="s">
        <v>824</v>
      </c>
      <c r="H275" s="42" t="s">
        <v>822</v>
      </c>
      <c r="I275" s="6">
        <v>16</v>
      </c>
      <c r="J275" s="42" t="str">
        <f>VLOOKUP(Ruimtestaat[[#This Row],[Ruimte code]],Ruimtegroepen[[#All],[Code]:[Ruimte omschrijving]],2,FALSE)</f>
        <v>Leslokalen</v>
      </c>
      <c r="K275" s="32" t="s">
        <v>18</v>
      </c>
      <c r="L275" s="34" t="s">
        <v>123</v>
      </c>
      <c r="M275" s="119">
        <v>50</v>
      </c>
      <c r="N275" s="32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</row>
    <row r="276" spans="1:159" ht="15" hidden="1" customHeight="1">
      <c r="A276" s="6">
        <v>3</v>
      </c>
      <c r="B276" s="41" t="str">
        <f>VLOOKUP(Ruimtestaat[[#This Row],[Code]],Locaties[[Code]:[Locatie]],2,FALSE)</f>
        <v xml:space="preserve">Lyceum Oudehoven </v>
      </c>
      <c r="C276" s="41" t="str">
        <f>VLOOKUP(Ruimtestaat[[#This Row],[Code]],Locaties[#All],3,FALSE)</f>
        <v>Hoefslag 4</v>
      </c>
      <c r="D276" s="41" t="str">
        <f>VLOOKUP(Ruimtestaat[[#This Row],[Code]],Locaties[#All],4,FALSE)</f>
        <v>Gorinchem</v>
      </c>
      <c r="E276" s="32" t="s">
        <v>755</v>
      </c>
      <c r="F276" s="32" t="s">
        <v>276</v>
      </c>
      <c r="G276" s="155" t="s">
        <v>825</v>
      </c>
      <c r="H276" s="42" t="s">
        <v>822</v>
      </c>
      <c r="I276" s="6">
        <v>16</v>
      </c>
      <c r="J276" s="42" t="str">
        <f>VLOOKUP(Ruimtestaat[[#This Row],[Ruimte code]],Ruimtegroepen[[#All],[Code]:[Ruimte omschrijving]],2,FALSE)</f>
        <v>Leslokalen</v>
      </c>
      <c r="K276" s="32" t="s">
        <v>18</v>
      </c>
      <c r="L276" s="34" t="s">
        <v>123</v>
      </c>
      <c r="M276" s="119">
        <v>48</v>
      </c>
      <c r="N276" s="32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</row>
    <row r="277" spans="1:159" ht="15" hidden="1" customHeight="1">
      <c r="A277" s="6">
        <v>3</v>
      </c>
      <c r="B277" s="41" t="str">
        <f>VLOOKUP(Ruimtestaat[[#This Row],[Code]],Locaties[[Code]:[Locatie]],2,FALSE)</f>
        <v xml:space="preserve">Lyceum Oudehoven </v>
      </c>
      <c r="C277" s="41" t="str">
        <f>VLOOKUP(Ruimtestaat[[#This Row],[Code]],Locaties[#All],3,FALSE)</f>
        <v>Hoefslag 4</v>
      </c>
      <c r="D277" s="41" t="str">
        <f>VLOOKUP(Ruimtestaat[[#This Row],[Code]],Locaties[#All],4,FALSE)</f>
        <v>Gorinchem</v>
      </c>
      <c r="E277" s="32" t="s">
        <v>755</v>
      </c>
      <c r="F277" s="32" t="s">
        <v>276</v>
      </c>
      <c r="G277" s="155" t="s">
        <v>790</v>
      </c>
      <c r="H277" s="42" t="s">
        <v>139</v>
      </c>
      <c r="I277" s="6">
        <v>10</v>
      </c>
      <c r="J277" s="42" t="str">
        <f>VLOOKUP(Ruimtestaat[[#This Row],[Ruimte code]],Ruimtegroepen[[#All],[Code]:[Ruimte omschrijving]],2,FALSE)</f>
        <v>Trappenhuizen/lift</v>
      </c>
      <c r="K277" s="32" t="s">
        <v>18</v>
      </c>
      <c r="L277" s="34" t="s">
        <v>123</v>
      </c>
      <c r="M277" s="119">
        <v>17</v>
      </c>
      <c r="N277" s="32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</row>
    <row r="278" spans="1:159" ht="15" hidden="1" customHeight="1">
      <c r="A278" s="6">
        <v>3</v>
      </c>
      <c r="B278" s="41" t="str">
        <f>VLOOKUP(Ruimtestaat[[#This Row],[Code]],Locaties[[Code]:[Locatie]],2,FALSE)</f>
        <v xml:space="preserve">Lyceum Oudehoven </v>
      </c>
      <c r="C278" s="41" t="str">
        <f>VLOOKUP(Ruimtestaat[[#This Row],[Code]],Locaties[#All],3,FALSE)</f>
        <v>Hoefslag 4</v>
      </c>
      <c r="D278" s="41" t="str">
        <f>VLOOKUP(Ruimtestaat[[#This Row],[Code]],Locaties[#All],4,FALSE)</f>
        <v>Gorinchem</v>
      </c>
      <c r="E278" s="32" t="s">
        <v>755</v>
      </c>
      <c r="F278" s="32" t="s">
        <v>276</v>
      </c>
      <c r="G278" s="155" t="s">
        <v>826</v>
      </c>
      <c r="H278" s="42" t="s">
        <v>827</v>
      </c>
      <c r="I278" s="6">
        <v>14</v>
      </c>
      <c r="J278" s="42" t="str">
        <f>VLOOKUP(Ruimtestaat[[#This Row],[Ruimte code]],Ruimtegroepen[[#All],[Code]:[Ruimte omschrijving]],2,FALSE)</f>
        <v>Praktijklokalen</v>
      </c>
      <c r="K278" s="32" t="s">
        <v>18</v>
      </c>
      <c r="L278" s="34" t="s">
        <v>123</v>
      </c>
      <c r="M278" s="119">
        <v>69</v>
      </c>
      <c r="N278" s="32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</row>
    <row r="279" spans="1:159" ht="15" hidden="1" customHeight="1">
      <c r="A279" s="6">
        <v>3</v>
      </c>
      <c r="B279" s="41" t="str">
        <f>VLOOKUP(Ruimtestaat[[#This Row],[Code]],Locaties[[Code]:[Locatie]],2,FALSE)</f>
        <v xml:space="preserve">Lyceum Oudehoven </v>
      </c>
      <c r="C279" s="41" t="str">
        <f>VLOOKUP(Ruimtestaat[[#This Row],[Code]],Locaties[#All],3,FALSE)</f>
        <v>Hoefslag 4</v>
      </c>
      <c r="D279" s="41" t="str">
        <f>VLOOKUP(Ruimtestaat[[#This Row],[Code]],Locaties[#All],4,FALSE)</f>
        <v>Gorinchem</v>
      </c>
      <c r="E279" s="32" t="s">
        <v>755</v>
      </c>
      <c r="F279" s="32" t="s">
        <v>276</v>
      </c>
      <c r="G279" s="155" t="s">
        <v>828</v>
      </c>
      <c r="H279" s="42" t="s">
        <v>827</v>
      </c>
      <c r="I279" s="6">
        <v>14</v>
      </c>
      <c r="J279" s="42" t="str">
        <f>VLOOKUP(Ruimtestaat[[#This Row],[Ruimte code]],Ruimtegroepen[[#All],[Code]:[Ruimte omschrijving]],2,FALSE)</f>
        <v>Praktijklokalen</v>
      </c>
      <c r="K279" s="32" t="s">
        <v>18</v>
      </c>
      <c r="L279" s="34" t="s">
        <v>123</v>
      </c>
      <c r="M279" s="119">
        <v>51</v>
      </c>
      <c r="N279" s="32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</row>
    <row r="280" spans="1:159" ht="15" hidden="1" customHeight="1">
      <c r="A280" s="6">
        <v>3</v>
      </c>
      <c r="B280" s="41" t="str">
        <f>VLOOKUP(Ruimtestaat[[#This Row],[Code]],Locaties[[Code]:[Locatie]],2,FALSE)</f>
        <v xml:space="preserve">Lyceum Oudehoven </v>
      </c>
      <c r="C280" s="41" t="str">
        <f>VLOOKUP(Ruimtestaat[[#This Row],[Code]],Locaties[#All],3,FALSE)</f>
        <v>Hoefslag 4</v>
      </c>
      <c r="D280" s="41" t="str">
        <f>VLOOKUP(Ruimtestaat[[#This Row],[Code]],Locaties[#All],4,FALSE)</f>
        <v>Gorinchem</v>
      </c>
      <c r="E280" s="32" t="s">
        <v>755</v>
      </c>
      <c r="F280" s="32" t="s">
        <v>276</v>
      </c>
      <c r="G280" s="155" t="s">
        <v>312</v>
      </c>
      <c r="H280" s="42" t="s">
        <v>818</v>
      </c>
      <c r="I280" s="6">
        <v>14</v>
      </c>
      <c r="J280" s="42" t="str">
        <f>VLOOKUP(Ruimtestaat[[#This Row],[Ruimte code]],Ruimtegroepen[[#All],[Code]:[Ruimte omschrijving]],2,FALSE)</f>
        <v>Praktijklokalen</v>
      </c>
      <c r="K280" s="32" t="s">
        <v>18</v>
      </c>
      <c r="L280" s="34" t="s">
        <v>123</v>
      </c>
      <c r="M280" s="119">
        <v>69</v>
      </c>
      <c r="N280" s="32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</row>
    <row r="281" spans="1:159" ht="15" hidden="1" customHeight="1">
      <c r="A281" s="6">
        <v>3</v>
      </c>
      <c r="B281" s="41" t="str">
        <f>VLOOKUP(Ruimtestaat[[#This Row],[Code]],Locaties[[Code]:[Locatie]],2,FALSE)</f>
        <v xml:space="preserve">Lyceum Oudehoven </v>
      </c>
      <c r="C281" s="41" t="str">
        <f>VLOOKUP(Ruimtestaat[[#This Row],[Code]],Locaties[#All],3,FALSE)</f>
        <v>Hoefslag 4</v>
      </c>
      <c r="D281" s="41" t="str">
        <f>VLOOKUP(Ruimtestaat[[#This Row],[Code]],Locaties[#All],4,FALSE)</f>
        <v>Gorinchem</v>
      </c>
      <c r="E281" s="32" t="s">
        <v>755</v>
      </c>
      <c r="F281" s="32" t="s">
        <v>276</v>
      </c>
      <c r="G281" s="121" t="s">
        <v>829</v>
      </c>
      <c r="H281" s="42" t="s">
        <v>822</v>
      </c>
      <c r="I281" s="6">
        <v>16</v>
      </c>
      <c r="J281" s="42" t="str">
        <f>VLOOKUP(Ruimtestaat[[#This Row],[Ruimte code]],Ruimtegroepen[[#All],[Code]:[Ruimte omschrijving]],2,FALSE)</f>
        <v>Leslokalen</v>
      </c>
      <c r="K281" s="32" t="s">
        <v>18</v>
      </c>
      <c r="L281" s="34" t="s">
        <v>123</v>
      </c>
      <c r="M281" s="119">
        <v>58</v>
      </c>
      <c r="N281" s="32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</row>
    <row r="282" spans="1:159" ht="15" hidden="1" customHeight="1">
      <c r="A282" s="6">
        <v>3</v>
      </c>
      <c r="B282" s="41" t="str">
        <f>VLOOKUP(Ruimtestaat[[#This Row],[Code]],Locaties[[Code]:[Locatie]],2,FALSE)</f>
        <v xml:space="preserve">Lyceum Oudehoven </v>
      </c>
      <c r="C282" s="41" t="str">
        <f>VLOOKUP(Ruimtestaat[[#This Row],[Code]],Locaties[#All],3,FALSE)</f>
        <v>Hoefslag 4</v>
      </c>
      <c r="D282" s="41" t="str">
        <f>VLOOKUP(Ruimtestaat[[#This Row],[Code]],Locaties[#All],4,FALSE)</f>
        <v>Gorinchem</v>
      </c>
      <c r="E282" s="32" t="s">
        <v>755</v>
      </c>
      <c r="F282" s="32" t="s">
        <v>276</v>
      </c>
      <c r="G282" s="121" t="s">
        <v>830</v>
      </c>
      <c r="H282" s="42" t="s">
        <v>148</v>
      </c>
      <c r="I282" s="6">
        <v>5</v>
      </c>
      <c r="J282" s="42" t="str">
        <f>VLOOKUP(Ruimtestaat[[#This Row],[Ruimte code]],Ruimtegroepen[[#All],[Code]:[Ruimte omschrijving]],2,FALSE)</f>
        <v>Sanitair</v>
      </c>
      <c r="K282" s="32" t="s">
        <v>19</v>
      </c>
      <c r="L282" s="34" t="s">
        <v>28</v>
      </c>
      <c r="M282" s="119">
        <v>9</v>
      </c>
      <c r="N282" s="32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</row>
    <row r="283" spans="1:159" ht="15" hidden="1" customHeight="1">
      <c r="A283" s="6">
        <v>3</v>
      </c>
      <c r="B283" s="41" t="str">
        <f>VLOOKUP(Ruimtestaat[[#This Row],[Code]],Locaties[[Code]:[Locatie]],2,FALSE)</f>
        <v xml:space="preserve">Lyceum Oudehoven </v>
      </c>
      <c r="C283" s="41" t="str">
        <f>VLOOKUP(Ruimtestaat[[#This Row],[Code]],Locaties[#All],3,FALSE)</f>
        <v>Hoefslag 4</v>
      </c>
      <c r="D283" s="41" t="str">
        <f>VLOOKUP(Ruimtestaat[[#This Row],[Code]],Locaties[#All],4,FALSE)</f>
        <v>Gorinchem</v>
      </c>
      <c r="E283" s="32" t="s">
        <v>755</v>
      </c>
      <c r="F283" s="32" t="s">
        <v>276</v>
      </c>
      <c r="G283" s="121" t="s">
        <v>313</v>
      </c>
      <c r="H283" s="42" t="s">
        <v>147</v>
      </c>
      <c r="I283" s="6">
        <v>5</v>
      </c>
      <c r="J283" s="42" t="str">
        <f>VLOOKUP(Ruimtestaat[[#This Row],[Ruimte code]],Ruimtegroepen[[#All],[Code]:[Ruimte omschrijving]],2,FALSE)</f>
        <v>Sanitair</v>
      </c>
      <c r="K283" s="32" t="s">
        <v>19</v>
      </c>
      <c r="L283" s="34" t="s">
        <v>28</v>
      </c>
      <c r="M283" s="119">
        <v>9</v>
      </c>
      <c r="N283" s="32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</row>
    <row r="284" spans="1:159" ht="15" hidden="1" customHeight="1">
      <c r="A284" s="6">
        <v>4</v>
      </c>
      <c r="B284" s="41" t="str">
        <f>VLOOKUP(Ruimtestaat[[#This Row],[Code]],Locaties[[Code]:[Locatie]],2,FALSE)</f>
        <v>Uilenhof</v>
      </c>
      <c r="C284" s="41" t="str">
        <f>VLOOKUP(Ruimtestaat[[#This Row],[Code]],Locaties[#All],3,FALSE)</f>
        <v>Oude Hoven 8</v>
      </c>
      <c r="D284" s="41" t="str">
        <f>VLOOKUP(Ruimtestaat[[#This Row],[Code]],Locaties[#All],4,FALSE)</f>
        <v>Gorinchem</v>
      </c>
      <c r="E284" s="32"/>
      <c r="F284" s="32" t="s">
        <v>121</v>
      </c>
      <c r="G284" s="121" t="s">
        <v>624</v>
      </c>
      <c r="H284" s="42" t="s">
        <v>662</v>
      </c>
      <c r="I284" s="6">
        <v>16</v>
      </c>
      <c r="J284" s="42" t="str">
        <f>VLOOKUP(Ruimtestaat[[#This Row],[Ruimte code]],Ruimtegroepen[[#All],[Code]:[Ruimte omschrijving]],2,FALSE)</f>
        <v>Leslokalen</v>
      </c>
      <c r="K284" s="32" t="s">
        <v>20</v>
      </c>
      <c r="L284" s="34" t="s">
        <v>29</v>
      </c>
      <c r="M284" s="119">
        <v>59.3</v>
      </c>
      <c r="N284" s="32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</row>
    <row r="285" spans="1:159" ht="15" hidden="1" customHeight="1">
      <c r="A285" s="6">
        <v>4</v>
      </c>
      <c r="B285" s="41" t="str">
        <f>VLOOKUP(Ruimtestaat[[#This Row],[Code]],Locaties[[Code]:[Locatie]],2,FALSE)</f>
        <v>Uilenhof</v>
      </c>
      <c r="C285" s="41" t="str">
        <f>VLOOKUP(Ruimtestaat[[#This Row],[Code]],Locaties[#All],3,FALSE)</f>
        <v>Oude Hoven 8</v>
      </c>
      <c r="D285" s="41" t="str">
        <f>VLOOKUP(Ruimtestaat[[#This Row],[Code]],Locaties[#All],4,FALSE)</f>
        <v>Gorinchem</v>
      </c>
      <c r="E285" s="32"/>
      <c r="F285" s="32" t="s">
        <v>121</v>
      </c>
      <c r="G285" s="121" t="s">
        <v>625</v>
      </c>
      <c r="H285" s="42" t="s">
        <v>663</v>
      </c>
      <c r="I285" s="6">
        <v>16</v>
      </c>
      <c r="J285" s="42" t="str">
        <f>VLOOKUP(Ruimtestaat[[#This Row],[Ruimte code]],Ruimtegroepen[[#All],[Code]:[Ruimte omschrijving]],2,FALSE)</f>
        <v>Leslokalen</v>
      </c>
      <c r="K285" s="32" t="s">
        <v>20</v>
      </c>
      <c r="L285" s="34" t="s">
        <v>29</v>
      </c>
      <c r="M285" s="119">
        <v>28.9</v>
      </c>
      <c r="N285" s="32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</row>
    <row r="286" spans="1:159" ht="15" hidden="1" customHeight="1">
      <c r="A286" s="6">
        <v>4</v>
      </c>
      <c r="B286" s="41" t="str">
        <f>VLOOKUP(Ruimtestaat[[#This Row],[Code]],Locaties[[Code]:[Locatie]],2,FALSE)</f>
        <v>Uilenhof</v>
      </c>
      <c r="C286" s="41" t="str">
        <f>VLOOKUP(Ruimtestaat[[#This Row],[Code]],Locaties[#All],3,FALSE)</f>
        <v>Oude Hoven 8</v>
      </c>
      <c r="D286" s="41" t="str">
        <f>VLOOKUP(Ruimtestaat[[#This Row],[Code]],Locaties[#All],4,FALSE)</f>
        <v>Gorinchem</v>
      </c>
      <c r="E286" s="32"/>
      <c r="F286" s="32" t="s">
        <v>121</v>
      </c>
      <c r="G286" s="121" t="s">
        <v>626</v>
      </c>
      <c r="H286" s="42" t="s">
        <v>664</v>
      </c>
      <c r="I286" s="6">
        <v>2</v>
      </c>
      <c r="J286" s="42" t="str">
        <f>VLOOKUP(Ruimtestaat[[#This Row],[Ruimte code]],Ruimtegroepen[[#All],[Code]:[Ruimte omschrijving]],2,FALSE)</f>
        <v>Kantoren</v>
      </c>
      <c r="K286" s="32" t="s">
        <v>20</v>
      </c>
      <c r="L286" s="34" t="s">
        <v>29</v>
      </c>
      <c r="M286" s="119">
        <v>23.8</v>
      </c>
      <c r="N286" s="32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</row>
    <row r="287" spans="1:159" ht="15" hidden="1" customHeight="1">
      <c r="A287" s="6">
        <v>4</v>
      </c>
      <c r="B287" s="41" t="str">
        <f>VLOOKUP(Ruimtestaat[[#This Row],[Code]],Locaties[[Code]:[Locatie]],2,FALSE)</f>
        <v>Uilenhof</v>
      </c>
      <c r="C287" s="41" t="str">
        <f>VLOOKUP(Ruimtestaat[[#This Row],[Code]],Locaties[#All],3,FALSE)</f>
        <v>Oude Hoven 8</v>
      </c>
      <c r="D287" s="41" t="str">
        <f>VLOOKUP(Ruimtestaat[[#This Row],[Code]],Locaties[#All],4,FALSE)</f>
        <v>Gorinchem</v>
      </c>
      <c r="E287" s="32"/>
      <c r="F287" s="32" t="s">
        <v>121</v>
      </c>
      <c r="G287" s="121" t="s">
        <v>627</v>
      </c>
      <c r="H287" s="42" t="s">
        <v>665</v>
      </c>
      <c r="I287" s="6">
        <v>2</v>
      </c>
      <c r="J287" s="42" t="str">
        <f>VLOOKUP(Ruimtestaat[[#This Row],[Ruimte code]],Ruimtegroepen[[#All],[Code]:[Ruimte omschrijving]],2,FALSE)</f>
        <v>Kantoren</v>
      </c>
      <c r="K287" s="32" t="s">
        <v>20</v>
      </c>
      <c r="L287" s="34" t="s">
        <v>29</v>
      </c>
      <c r="M287" s="119">
        <v>15.8</v>
      </c>
      <c r="N287" s="32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</row>
    <row r="288" spans="1:159" ht="15" hidden="1" customHeight="1">
      <c r="A288" s="6">
        <v>4</v>
      </c>
      <c r="B288" s="41" t="str">
        <f>VLOOKUP(Ruimtestaat[[#This Row],[Code]],Locaties[[Code]:[Locatie]],2,FALSE)</f>
        <v>Uilenhof</v>
      </c>
      <c r="C288" s="41" t="str">
        <f>VLOOKUP(Ruimtestaat[[#This Row],[Code]],Locaties[#All],3,FALSE)</f>
        <v>Oude Hoven 8</v>
      </c>
      <c r="D288" s="41" t="str">
        <f>VLOOKUP(Ruimtestaat[[#This Row],[Code]],Locaties[#All],4,FALSE)</f>
        <v>Gorinchem</v>
      </c>
      <c r="E288" s="32"/>
      <c r="F288" s="32" t="s">
        <v>121</v>
      </c>
      <c r="G288" s="121" t="s">
        <v>628</v>
      </c>
      <c r="H288" s="42" t="s">
        <v>666</v>
      </c>
      <c r="I288" s="6">
        <v>16</v>
      </c>
      <c r="J288" s="42" t="str">
        <f>VLOOKUP(Ruimtestaat[[#This Row],[Ruimte code]],Ruimtegroepen[[#All],[Code]:[Ruimte omschrijving]],2,FALSE)</f>
        <v>Leslokalen</v>
      </c>
      <c r="K288" s="32" t="s">
        <v>20</v>
      </c>
      <c r="L288" s="34" t="s">
        <v>29</v>
      </c>
      <c r="M288" s="119">
        <v>53.3</v>
      </c>
      <c r="N288" s="32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</row>
    <row r="289" spans="1:159" ht="15" hidden="1" customHeight="1">
      <c r="A289" s="6">
        <v>4</v>
      </c>
      <c r="B289" s="41" t="str">
        <f>VLOOKUP(Ruimtestaat[[#This Row],[Code]],Locaties[[Code]:[Locatie]],2,FALSE)</f>
        <v>Uilenhof</v>
      </c>
      <c r="C289" s="41" t="str">
        <f>VLOOKUP(Ruimtestaat[[#This Row],[Code]],Locaties[#All],3,FALSE)</f>
        <v>Oude Hoven 8</v>
      </c>
      <c r="D289" s="41" t="str">
        <f>VLOOKUP(Ruimtestaat[[#This Row],[Code]],Locaties[#All],4,FALSE)</f>
        <v>Gorinchem</v>
      </c>
      <c r="E289" s="32"/>
      <c r="F289" s="32" t="s">
        <v>121</v>
      </c>
      <c r="G289" s="121" t="s">
        <v>629</v>
      </c>
      <c r="H289" s="42" t="s">
        <v>667</v>
      </c>
      <c r="I289" s="6">
        <v>16</v>
      </c>
      <c r="J289" s="42" t="str">
        <f>VLOOKUP(Ruimtestaat[[#This Row],[Ruimte code]],Ruimtegroepen[[#All],[Code]:[Ruimte omschrijving]],2,FALSE)</f>
        <v>Leslokalen</v>
      </c>
      <c r="K289" s="32" t="s">
        <v>18</v>
      </c>
      <c r="L289" s="34" t="s">
        <v>123</v>
      </c>
      <c r="M289" s="119">
        <v>54.2</v>
      </c>
      <c r="N289" s="32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</row>
    <row r="290" spans="1:159" ht="15" hidden="1" customHeight="1">
      <c r="A290" s="6">
        <v>4</v>
      </c>
      <c r="B290" s="41" t="str">
        <f>VLOOKUP(Ruimtestaat[[#This Row],[Code]],Locaties[[Code]:[Locatie]],2,FALSE)</f>
        <v>Uilenhof</v>
      </c>
      <c r="C290" s="41" t="str">
        <f>VLOOKUP(Ruimtestaat[[#This Row],[Code]],Locaties[#All],3,FALSE)</f>
        <v>Oude Hoven 8</v>
      </c>
      <c r="D290" s="41" t="str">
        <f>VLOOKUP(Ruimtestaat[[#This Row],[Code]],Locaties[#All],4,FALSE)</f>
        <v>Gorinchem</v>
      </c>
      <c r="E290" s="32"/>
      <c r="F290" s="32" t="s">
        <v>121</v>
      </c>
      <c r="G290" s="121" t="s">
        <v>630</v>
      </c>
      <c r="H290" s="42" t="s">
        <v>299</v>
      </c>
      <c r="I290" s="6">
        <v>1</v>
      </c>
      <c r="J290" s="42" t="str">
        <f>VLOOKUP(Ruimtestaat[[#This Row],[Ruimte code]],Ruimtegroepen[[#All],[Code]:[Ruimte omschrijving]],2,FALSE)</f>
        <v>Magazijnen/bergingen</v>
      </c>
      <c r="K290" s="32" t="s">
        <v>18</v>
      </c>
      <c r="L290" s="34" t="s">
        <v>123</v>
      </c>
      <c r="M290" s="119">
        <v>20.9</v>
      </c>
      <c r="N290" s="32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</row>
    <row r="291" spans="1:159" ht="15" hidden="1" customHeight="1">
      <c r="A291" s="6">
        <v>4</v>
      </c>
      <c r="B291" s="41" t="str">
        <f>VLOOKUP(Ruimtestaat[[#This Row],[Code]],Locaties[[Code]:[Locatie]],2,FALSE)</f>
        <v>Uilenhof</v>
      </c>
      <c r="C291" s="41" t="str">
        <f>VLOOKUP(Ruimtestaat[[#This Row],[Code]],Locaties[#All],3,FALSE)</f>
        <v>Oude Hoven 8</v>
      </c>
      <c r="D291" s="41" t="str">
        <f>VLOOKUP(Ruimtestaat[[#This Row],[Code]],Locaties[#All],4,FALSE)</f>
        <v>Gorinchem</v>
      </c>
      <c r="E291" s="32"/>
      <c r="F291" s="32" t="s">
        <v>121</v>
      </c>
      <c r="G291" s="121" t="s">
        <v>631</v>
      </c>
      <c r="H291" s="42" t="s">
        <v>668</v>
      </c>
      <c r="I291" s="6">
        <v>16</v>
      </c>
      <c r="J291" s="42" t="str">
        <f>VLOOKUP(Ruimtestaat[[#This Row],[Ruimte code]],Ruimtegroepen[[#All],[Code]:[Ruimte omschrijving]],2,FALSE)</f>
        <v>Leslokalen</v>
      </c>
      <c r="K291" s="32" t="s">
        <v>18</v>
      </c>
      <c r="L291" s="34" t="s">
        <v>123</v>
      </c>
      <c r="M291" s="119">
        <v>71.2</v>
      </c>
      <c r="N291" s="32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</row>
    <row r="292" spans="1:159" ht="15" hidden="1" customHeight="1">
      <c r="A292" s="6">
        <v>4</v>
      </c>
      <c r="B292" s="41" t="str">
        <f>VLOOKUP(Ruimtestaat[[#This Row],[Code]],Locaties[[Code]:[Locatie]],2,FALSE)</f>
        <v>Uilenhof</v>
      </c>
      <c r="C292" s="41" t="str">
        <f>VLOOKUP(Ruimtestaat[[#This Row],[Code]],Locaties[#All],3,FALSE)</f>
        <v>Oude Hoven 8</v>
      </c>
      <c r="D292" s="41" t="str">
        <f>VLOOKUP(Ruimtestaat[[#This Row],[Code]],Locaties[#All],4,FALSE)</f>
        <v>Gorinchem</v>
      </c>
      <c r="E292" s="32"/>
      <c r="F292" s="32" t="s">
        <v>121</v>
      </c>
      <c r="G292" s="121" t="s">
        <v>632</v>
      </c>
      <c r="H292" s="42" t="s">
        <v>669</v>
      </c>
      <c r="I292" s="6">
        <v>14</v>
      </c>
      <c r="J292" s="42" t="str">
        <f>VLOOKUP(Ruimtestaat[[#This Row],[Ruimte code]],Ruimtegroepen[[#All],[Code]:[Ruimte omschrijving]],2,FALSE)</f>
        <v>Praktijklokalen</v>
      </c>
      <c r="K292" s="32" t="s">
        <v>18</v>
      </c>
      <c r="L292" s="34" t="s">
        <v>123</v>
      </c>
      <c r="M292" s="119">
        <v>66.400000000000006</v>
      </c>
      <c r="N292" s="32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</row>
    <row r="293" spans="1:159" ht="15" hidden="1" customHeight="1">
      <c r="A293" s="6">
        <v>4</v>
      </c>
      <c r="B293" s="41" t="str">
        <f>VLOOKUP(Ruimtestaat[[#This Row],[Code]],Locaties[[Code]:[Locatie]],2,FALSE)</f>
        <v>Uilenhof</v>
      </c>
      <c r="C293" s="41" t="str">
        <f>VLOOKUP(Ruimtestaat[[#This Row],[Code]],Locaties[#All],3,FALSE)</f>
        <v>Oude Hoven 8</v>
      </c>
      <c r="D293" s="41" t="str">
        <f>VLOOKUP(Ruimtestaat[[#This Row],[Code]],Locaties[#All],4,FALSE)</f>
        <v>Gorinchem</v>
      </c>
      <c r="E293" s="32"/>
      <c r="F293" s="32" t="s">
        <v>121</v>
      </c>
      <c r="G293" s="121" t="s">
        <v>633</v>
      </c>
      <c r="H293" s="42" t="s">
        <v>669</v>
      </c>
      <c r="I293" s="6">
        <v>14</v>
      </c>
      <c r="J293" s="42" t="str">
        <f>VLOOKUP(Ruimtestaat[[#This Row],[Ruimte code]],Ruimtegroepen[[#All],[Code]:[Ruimte omschrijving]],2,FALSE)</f>
        <v>Praktijklokalen</v>
      </c>
      <c r="K293" s="32" t="s">
        <v>18</v>
      </c>
      <c r="L293" s="34" t="s">
        <v>123</v>
      </c>
      <c r="M293" s="119">
        <v>116.5</v>
      </c>
      <c r="N293" s="32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</row>
    <row r="294" spans="1:159" ht="15" hidden="1" customHeight="1">
      <c r="A294" s="6">
        <v>4</v>
      </c>
      <c r="B294" s="41" t="str">
        <f>VLOOKUP(Ruimtestaat[[#This Row],[Code]],Locaties[[Code]:[Locatie]],2,FALSE)</f>
        <v>Uilenhof</v>
      </c>
      <c r="C294" s="41" t="str">
        <f>VLOOKUP(Ruimtestaat[[#This Row],[Code]],Locaties[#All],3,FALSE)</f>
        <v>Oude Hoven 8</v>
      </c>
      <c r="D294" s="41" t="str">
        <f>VLOOKUP(Ruimtestaat[[#This Row],[Code]],Locaties[#All],4,FALSE)</f>
        <v>Gorinchem</v>
      </c>
      <c r="E294" s="32"/>
      <c r="F294" s="32" t="s">
        <v>121</v>
      </c>
      <c r="G294" s="121">
        <v>33</v>
      </c>
      <c r="H294" s="42" t="s">
        <v>670</v>
      </c>
      <c r="I294" s="6">
        <v>10</v>
      </c>
      <c r="J294" s="42" t="str">
        <f>VLOOKUP(Ruimtestaat[[#This Row],[Ruimte code]],Ruimtegroepen[[#All],[Code]:[Ruimte omschrijving]],2,FALSE)</f>
        <v>Trappenhuizen/lift</v>
      </c>
      <c r="K294" s="32" t="s">
        <v>19</v>
      </c>
      <c r="L294" s="34" t="s">
        <v>28</v>
      </c>
      <c r="M294" s="119">
        <v>16.8</v>
      </c>
      <c r="N294" s="32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</row>
    <row r="295" spans="1:159" ht="15" hidden="1" customHeight="1">
      <c r="A295" s="6">
        <v>4</v>
      </c>
      <c r="B295" s="41" t="str">
        <f>VLOOKUP(Ruimtestaat[[#This Row],[Code]],Locaties[[Code]:[Locatie]],2,FALSE)</f>
        <v>Uilenhof</v>
      </c>
      <c r="C295" s="41" t="str">
        <f>VLOOKUP(Ruimtestaat[[#This Row],[Code]],Locaties[#All],3,FALSE)</f>
        <v>Oude Hoven 8</v>
      </c>
      <c r="D295" s="41" t="str">
        <f>VLOOKUP(Ruimtestaat[[#This Row],[Code]],Locaties[#All],4,FALSE)</f>
        <v>Gorinchem</v>
      </c>
      <c r="E295" s="32"/>
      <c r="F295" s="32" t="s">
        <v>121</v>
      </c>
      <c r="G295" s="121" t="s">
        <v>634</v>
      </c>
      <c r="I295" s="6">
        <v>1</v>
      </c>
      <c r="J295" s="42" t="str">
        <f>VLOOKUP(Ruimtestaat[[#This Row],[Ruimte code]],Ruimtegroepen[[#All],[Code]:[Ruimte omschrijving]],2,FALSE)</f>
        <v>Magazijnen/bergingen</v>
      </c>
      <c r="K295" s="32" t="s">
        <v>18</v>
      </c>
      <c r="L295" s="34" t="s">
        <v>123</v>
      </c>
      <c r="M295" s="119">
        <v>5.0999999999999996</v>
      </c>
      <c r="N295" s="32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</row>
    <row r="296" spans="1:159" ht="15" hidden="1" customHeight="1">
      <c r="A296" s="6">
        <v>4</v>
      </c>
      <c r="B296" s="41" t="str">
        <f>VLOOKUP(Ruimtestaat[[#This Row],[Code]],Locaties[[Code]:[Locatie]],2,FALSE)</f>
        <v>Uilenhof</v>
      </c>
      <c r="C296" s="41" t="str">
        <f>VLOOKUP(Ruimtestaat[[#This Row],[Code]],Locaties[#All],3,FALSE)</f>
        <v>Oude Hoven 8</v>
      </c>
      <c r="D296" s="41" t="str">
        <f>VLOOKUP(Ruimtestaat[[#This Row],[Code]],Locaties[#All],4,FALSE)</f>
        <v>Gorinchem</v>
      </c>
      <c r="E296" s="32"/>
      <c r="F296" s="32" t="s">
        <v>121</v>
      </c>
      <c r="G296" s="121">
        <v>35</v>
      </c>
      <c r="H296" s="42" t="s">
        <v>671</v>
      </c>
      <c r="I296" s="6">
        <v>1</v>
      </c>
      <c r="J296" s="42" t="str">
        <f>VLOOKUP(Ruimtestaat[[#This Row],[Ruimte code]],Ruimtegroepen[[#All],[Code]:[Ruimte omschrijving]],2,FALSE)</f>
        <v>Magazijnen/bergingen</v>
      </c>
      <c r="K296" s="32" t="s">
        <v>18</v>
      </c>
      <c r="L296" s="34" t="s">
        <v>123</v>
      </c>
      <c r="M296" s="119">
        <v>9.9</v>
      </c>
      <c r="N296" s="32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</row>
    <row r="297" spans="1:159" ht="15" hidden="1" customHeight="1">
      <c r="A297" s="6">
        <v>4</v>
      </c>
      <c r="B297" s="41" t="str">
        <f>VLOOKUP(Ruimtestaat[[#This Row],[Code]],Locaties[[Code]:[Locatie]],2,FALSE)</f>
        <v>Uilenhof</v>
      </c>
      <c r="C297" s="41" t="str">
        <f>VLOOKUP(Ruimtestaat[[#This Row],[Code]],Locaties[#All],3,FALSE)</f>
        <v>Oude Hoven 8</v>
      </c>
      <c r="D297" s="41" t="str">
        <f>VLOOKUP(Ruimtestaat[[#This Row],[Code]],Locaties[#All],4,FALSE)</f>
        <v>Gorinchem</v>
      </c>
      <c r="E297" s="32"/>
      <c r="F297" s="32" t="s">
        <v>121</v>
      </c>
      <c r="G297" s="121">
        <v>37</v>
      </c>
      <c r="H297" s="42" t="s">
        <v>672</v>
      </c>
      <c r="I297" s="6">
        <v>1</v>
      </c>
      <c r="J297" s="42" t="str">
        <f>VLOOKUP(Ruimtestaat[[#This Row],[Ruimte code]],Ruimtegroepen[[#All],[Code]:[Ruimte omschrijving]],2,FALSE)</f>
        <v>Magazijnen/bergingen</v>
      </c>
      <c r="K297" s="32" t="s">
        <v>18</v>
      </c>
      <c r="L297" s="34" t="s">
        <v>123</v>
      </c>
      <c r="M297" s="119">
        <v>6.6</v>
      </c>
      <c r="N297" s="32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</row>
    <row r="298" spans="1:159" ht="15" hidden="1" customHeight="1">
      <c r="A298" s="6">
        <v>4</v>
      </c>
      <c r="B298" s="41" t="str">
        <f>VLOOKUP(Ruimtestaat[[#This Row],[Code]],Locaties[[Code]:[Locatie]],2,FALSE)</f>
        <v>Uilenhof</v>
      </c>
      <c r="C298" s="41" t="str">
        <f>VLOOKUP(Ruimtestaat[[#This Row],[Code]],Locaties[#All],3,FALSE)</f>
        <v>Oude Hoven 8</v>
      </c>
      <c r="D298" s="41" t="str">
        <f>VLOOKUP(Ruimtestaat[[#This Row],[Code]],Locaties[#All],4,FALSE)</f>
        <v>Gorinchem</v>
      </c>
      <c r="E298" s="32"/>
      <c r="F298" s="32" t="s">
        <v>121</v>
      </c>
      <c r="G298" s="121">
        <v>38</v>
      </c>
      <c r="H298" s="42" t="s">
        <v>673</v>
      </c>
      <c r="I298" s="6">
        <v>1</v>
      </c>
      <c r="J298" s="42" t="str">
        <f>VLOOKUP(Ruimtestaat[[#This Row],[Ruimte code]],Ruimtegroepen[[#All],[Code]:[Ruimte omschrijving]],2,FALSE)</f>
        <v>Magazijnen/bergingen</v>
      </c>
      <c r="K298" s="32" t="s">
        <v>18</v>
      </c>
      <c r="L298" s="34" t="s">
        <v>123</v>
      </c>
      <c r="M298" s="119">
        <v>29.2</v>
      </c>
      <c r="N298" s="32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</row>
    <row r="299" spans="1:159" ht="15" hidden="1" customHeight="1">
      <c r="A299" s="6">
        <v>4</v>
      </c>
      <c r="B299" s="41" t="str">
        <f>VLOOKUP(Ruimtestaat[[#This Row],[Code]],Locaties[[Code]:[Locatie]],2,FALSE)</f>
        <v>Uilenhof</v>
      </c>
      <c r="C299" s="41" t="str">
        <f>VLOOKUP(Ruimtestaat[[#This Row],[Code]],Locaties[#All],3,FALSE)</f>
        <v>Oude Hoven 8</v>
      </c>
      <c r="D299" s="41" t="str">
        <f>VLOOKUP(Ruimtestaat[[#This Row],[Code]],Locaties[#All],4,FALSE)</f>
        <v>Gorinchem</v>
      </c>
      <c r="E299" s="32"/>
      <c r="F299" s="32" t="s">
        <v>121</v>
      </c>
      <c r="G299" s="121">
        <v>47</v>
      </c>
      <c r="H299" s="42" t="s">
        <v>299</v>
      </c>
      <c r="I299" s="6">
        <v>1</v>
      </c>
      <c r="J299" s="42" t="str">
        <f>VLOOKUP(Ruimtestaat[[#This Row],[Ruimte code]],Ruimtegroepen[[#All],[Code]:[Ruimte omschrijving]],2,FALSE)</f>
        <v>Magazijnen/bergingen</v>
      </c>
      <c r="K299" s="32" t="s">
        <v>18</v>
      </c>
      <c r="L299" s="34" t="s">
        <v>123</v>
      </c>
      <c r="M299" s="119">
        <v>1.8</v>
      </c>
      <c r="N299" s="32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</row>
    <row r="300" spans="1:159" ht="15" hidden="1" customHeight="1">
      <c r="A300" s="6">
        <v>4</v>
      </c>
      <c r="B300" s="41" t="str">
        <f>VLOOKUP(Ruimtestaat[[#This Row],[Code]],Locaties[[Code]:[Locatie]],2,FALSE)</f>
        <v>Uilenhof</v>
      </c>
      <c r="C300" s="41" t="str">
        <f>VLOOKUP(Ruimtestaat[[#This Row],[Code]],Locaties[#All],3,FALSE)</f>
        <v>Oude Hoven 8</v>
      </c>
      <c r="D300" s="41" t="str">
        <f>VLOOKUP(Ruimtestaat[[#This Row],[Code]],Locaties[#All],4,FALSE)</f>
        <v>Gorinchem</v>
      </c>
      <c r="E300" s="32"/>
      <c r="F300" s="32" t="s">
        <v>121</v>
      </c>
      <c r="G300" s="121">
        <v>53</v>
      </c>
      <c r="H300" s="42" t="s">
        <v>671</v>
      </c>
      <c r="I300" s="6">
        <v>1</v>
      </c>
      <c r="J300" s="42" t="str">
        <f>VLOOKUP(Ruimtestaat[[#This Row],[Ruimte code]],Ruimtegroepen[[#All],[Code]:[Ruimte omschrijving]],2,FALSE)</f>
        <v>Magazijnen/bergingen</v>
      </c>
      <c r="K300" s="32" t="s">
        <v>18</v>
      </c>
      <c r="L300" s="34" t="s">
        <v>123</v>
      </c>
      <c r="M300" s="119">
        <v>14.5</v>
      </c>
      <c r="N300" s="32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</row>
    <row r="301" spans="1:159" ht="15" hidden="1" customHeight="1">
      <c r="A301" s="6">
        <v>4</v>
      </c>
      <c r="B301" s="41" t="str">
        <f>VLOOKUP(Ruimtestaat[[#This Row],[Code]],Locaties[[Code]:[Locatie]],2,FALSE)</f>
        <v>Uilenhof</v>
      </c>
      <c r="C301" s="41" t="str">
        <f>VLOOKUP(Ruimtestaat[[#This Row],[Code]],Locaties[#All],3,FALSE)</f>
        <v>Oude Hoven 8</v>
      </c>
      <c r="D301" s="41" t="str">
        <f>VLOOKUP(Ruimtestaat[[#This Row],[Code]],Locaties[#All],4,FALSE)</f>
        <v>Gorinchem</v>
      </c>
      <c r="E301" s="32"/>
      <c r="F301" s="32" t="s">
        <v>121</v>
      </c>
      <c r="G301" s="121" t="s">
        <v>635</v>
      </c>
      <c r="H301" s="42" t="s">
        <v>674</v>
      </c>
      <c r="I301" s="6">
        <v>20</v>
      </c>
      <c r="J301" s="42" t="str">
        <f>VLOOKUP(Ruimtestaat[[#This Row],[Ruimte code]],Ruimtegroepen[[#All],[Code]:[Ruimte omschrijving]],2,FALSE)</f>
        <v>Niet in Onderhoud</v>
      </c>
      <c r="K301" s="32" t="s">
        <v>18</v>
      </c>
      <c r="L301" s="34" t="s">
        <v>123</v>
      </c>
      <c r="M301" s="119"/>
      <c r="N301" s="32">
        <v>252.1</v>
      </c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</row>
    <row r="302" spans="1:159" ht="15" hidden="1" customHeight="1">
      <c r="A302" s="6">
        <v>4</v>
      </c>
      <c r="B302" s="41" t="str">
        <f>VLOOKUP(Ruimtestaat[[#This Row],[Code]],Locaties[[Code]:[Locatie]],2,FALSE)</f>
        <v>Uilenhof</v>
      </c>
      <c r="C302" s="41" t="str">
        <f>VLOOKUP(Ruimtestaat[[#This Row],[Code]],Locaties[#All],3,FALSE)</f>
        <v>Oude Hoven 8</v>
      </c>
      <c r="D302" s="41" t="str">
        <f>VLOOKUP(Ruimtestaat[[#This Row],[Code]],Locaties[#All],4,FALSE)</f>
        <v>Gorinchem</v>
      </c>
      <c r="E302" s="32"/>
      <c r="F302" s="32" t="s">
        <v>121</v>
      </c>
      <c r="G302" s="121" t="s">
        <v>636</v>
      </c>
      <c r="H302" s="42" t="s">
        <v>675</v>
      </c>
      <c r="I302" s="6">
        <v>19</v>
      </c>
      <c r="J302" s="42" t="str">
        <f>VLOOKUP(Ruimtestaat[[#This Row],[Ruimte code]],Ruimtegroepen[[#All],[Code]:[Ruimte omschrijving]],2,FALSE)</f>
        <v>kleedruimten</v>
      </c>
      <c r="K302" s="32" t="s">
        <v>18</v>
      </c>
      <c r="L302" s="34" t="s">
        <v>123</v>
      </c>
      <c r="M302" s="119">
        <v>22.7</v>
      </c>
      <c r="N302" s="32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</row>
    <row r="303" spans="1:159" ht="15" hidden="1" customHeight="1">
      <c r="A303" s="6">
        <v>4</v>
      </c>
      <c r="B303" s="41" t="str">
        <f>VLOOKUP(Ruimtestaat[[#This Row],[Code]],Locaties[[Code]:[Locatie]],2,FALSE)</f>
        <v>Uilenhof</v>
      </c>
      <c r="C303" s="41" t="str">
        <f>VLOOKUP(Ruimtestaat[[#This Row],[Code]],Locaties[#All],3,FALSE)</f>
        <v>Oude Hoven 8</v>
      </c>
      <c r="D303" s="41" t="str">
        <f>VLOOKUP(Ruimtestaat[[#This Row],[Code]],Locaties[#All],4,FALSE)</f>
        <v>Gorinchem</v>
      </c>
      <c r="E303" s="32"/>
      <c r="F303" s="32" t="s">
        <v>121</v>
      </c>
      <c r="G303" s="121" t="s">
        <v>637</v>
      </c>
      <c r="H303" s="42" t="s">
        <v>291</v>
      </c>
      <c r="I303" s="6">
        <v>5</v>
      </c>
      <c r="J303" s="42" t="str">
        <f>VLOOKUP(Ruimtestaat[[#This Row],[Ruimte code]],Ruimtegroepen[[#All],[Code]:[Ruimte omschrijving]],2,FALSE)</f>
        <v>Sanitair</v>
      </c>
      <c r="K303" s="32" t="s">
        <v>19</v>
      </c>
      <c r="L303" s="34" t="s">
        <v>738</v>
      </c>
      <c r="M303" s="119">
        <v>1</v>
      </c>
      <c r="N303" s="32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</row>
    <row r="304" spans="1:159" ht="15" hidden="1" customHeight="1">
      <c r="A304" s="6">
        <v>4</v>
      </c>
      <c r="B304" s="41" t="str">
        <f>VLOOKUP(Ruimtestaat[[#This Row],[Code]],Locaties[[Code]:[Locatie]],2,FALSE)</f>
        <v>Uilenhof</v>
      </c>
      <c r="C304" s="41" t="str">
        <f>VLOOKUP(Ruimtestaat[[#This Row],[Code]],Locaties[#All],3,FALSE)</f>
        <v>Oude Hoven 8</v>
      </c>
      <c r="D304" s="41" t="str">
        <f>VLOOKUP(Ruimtestaat[[#This Row],[Code]],Locaties[#All],4,FALSE)</f>
        <v>Gorinchem</v>
      </c>
      <c r="E304" s="32"/>
      <c r="F304" s="32" t="s">
        <v>121</v>
      </c>
      <c r="G304" s="121" t="s">
        <v>638</v>
      </c>
      <c r="H304" s="42" t="s">
        <v>291</v>
      </c>
      <c r="I304" s="6">
        <v>5</v>
      </c>
      <c r="J304" s="42" t="str">
        <f>VLOOKUP(Ruimtestaat[[#This Row],[Ruimte code]],Ruimtegroepen[[#All],[Code]:[Ruimte omschrijving]],2,FALSE)</f>
        <v>Sanitair</v>
      </c>
      <c r="K304" s="32" t="s">
        <v>19</v>
      </c>
      <c r="L304" s="34" t="s">
        <v>738</v>
      </c>
      <c r="M304" s="119">
        <v>1.3</v>
      </c>
      <c r="N304" s="32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</row>
    <row r="305" spans="1:159" ht="15" hidden="1" customHeight="1">
      <c r="A305" s="6">
        <v>4</v>
      </c>
      <c r="B305" s="41" t="str">
        <f>VLOOKUP(Ruimtestaat[[#This Row],[Code]],Locaties[[Code]:[Locatie]],2,FALSE)</f>
        <v>Uilenhof</v>
      </c>
      <c r="C305" s="41" t="str">
        <f>VLOOKUP(Ruimtestaat[[#This Row],[Code]],Locaties[#All],3,FALSE)</f>
        <v>Oude Hoven 8</v>
      </c>
      <c r="D305" s="41" t="str">
        <f>VLOOKUP(Ruimtestaat[[#This Row],[Code]],Locaties[#All],4,FALSE)</f>
        <v>Gorinchem</v>
      </c>
      <c r="E305" s="32"/>
      <c r="F305" s="32" t="s">
        <v>121</v>
      </c>
      <c r="G305" s="121" t="s">
        <v>639</v>
      </c>
      <c r="H305" s="42" t="s">
        <v>299</v>
      </c>
      <c r="I305" s="6">
        <v>1</v>
      </c>
      <c r="J305" s="42" t="str">
        <f>VLOOKUP(Ruimtestaat[[#This Row],[Ruimte code]],Ruimtegroepen[[#All],[Code]:[Ruimte omschrijving]],2,FALSE)</f>
        <v>Magazijnen/bergingen</v>
      </c>
      <c r="K305" s="32" t="s">
        <v>18</v>
      </c>
      <c r="L305" s="34" t="s">
        <v>123</v>
      </c>
      <c r="M305" s="119">
        <v>1.4</v>
      </c>
      <c r="N305" s="32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</row>
    <row r="306" spans="1:159" ht="15" hidden="1" customHeight="1">
      <c r="A306" s="6">
        <v>4</v>
      </c>
      <c r="B306" s="41" t="str">
        <f>VLOOKUP(Ruimtestaat[[#This Row],[Code]],Locaties[[Code]:[Locatie]],2,FALSE)</f>
        <v>Uilenhof</v>
      </c>
      <c r="C306" s="41" t="str">
        <f>VLOOKUP(Ruimtestaat[[#This Row],[Code]],Locaties[#All],3,FALSE)</f>
        <v>Oude Hoven 8</v>
      </c>
      <c r="D306" s="41" t="str">
        <f>VLOOKUP(Ruimtestaat[[#This Row],[Code]],Locaties[#All],4,FALSE)</f>
        <v>Gorinchem</v>
      </c>
      <c r="E306" s="32"/>
      <c r="F306" s="32" t="s">
        <v>121</v>
      </c>
      <c r="G306" s="121" t="s">
        <v>640</v>
      </c>
      <c r="H306" s="42" t="s">
        <v>291</v>
      </c>
      <c r="I306" s="6">
        <v>5</v>
      </c>
      <c r="J306" s="42" t="str">
        <f>VLOOKUP(Ruimtestaat[[#This Row],[Ruimte code]],Ruimtegroepen[[#All],[Code]:[Ruimte omschrijving]],2,FALSE)</f>
        <v>Sanitair</v>
      </c>
      <c r="K306" s="32" t="s">
        <v>19</v>
      </c>
      <c r="L306" s="34" t="s">
        <v>738</v>
      </c>
      <c r="M306" s="119">
        <v>1.3</v>
      </c>
      <c r="N306" s="32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</row>
    <row r="307" spans="1:159" ht="15" hidden="1" customHeight="1">
      <c r="A307" s="6">
        <v>4</v>
      </c>
      <c r="B307" s="41" t="str">
        <f>VLOOKUP(Ruimtestaat[[#This Row],[Code]],Locaties[[Code]:[Locatie]],2,FALSE)</f>
        <v>Uilenhof</v>
      </c>
      <c r="C307" s="41" t="str">
        <f>VLOOKUP(Ruimtestaat[[#This Row],[Code]],Locaties[#All],3,FALSE)</f>
        <v>Oude Hoven 8</v>
      </c>
      <c r="D307" s="41" t="str">
        <f>VLOOKUP(Ruimtestaat[[#This Row],[Code]],Locaties[#All],4,FALSE)</f>
        <v>Gorinchem</v>
      </c>
      <c r="E307" s="32"/>
      <c r="F307" s="32" t="s">
        <v>121</v>
      </c>
      <c r="G307" s="121">
        <v>66</v>
      </c>
      <c r="H307" s="42" t="s">
        <v>581</v>
      </c>
      <c r="I307" s="6">
        <v>5</v>
      </c>
      <c r="J307" s="42" t="str">
        <f>VLOOKUP(Ruimtestaat[[#This Row],[Ruimte code]],Ruimtegroepen[[#All],[Code]:[Ruimte omschrijving]],2,FALSE)</f>
        <v>Sanitair</v>
      </c>
      <c r="K307" s="32" t="s">
        <v>19</v>
      </c>
      <c r="L307" s="34" t="s">
        <v>738</v>
      </c>
      <c r="M307" s="119">
        <v>10.6</v>
      </c>
      <c r="N307" s="32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</row>
    <row r="308" spans="1:159" ht="15" hidden="1" customHeight="1">
      <c r="A308" s="6">
        <v>4</v>
      </c>
      <c r="B308" s="41" t="str">
        <f>VLOOKUP(Ruimtestaat[[#This Row],[Code]],Locaties[[Code]:[Locatie]],2,FALSE)</f>
        <v>Uilenhof</v>
      </c>
      <c r="C308" s="41" t="str">
        <f>VLOOKUP(Ruimtestaat[[#This Row],[Code]],Locaties[#All],3,FALSE)</f>
        <v>Oude Hoven 8</v>
      </c>
      <c r="D308" s="41" t="str">
        <f>VLOOKUP(Ruimtestaat[[#This Row],[Code]],Locaties[#All],4,FALSE)</f>
        <v>Gorinchem</v>
      </c>
      <c r="E308" s="32"/>
      <c r="F308" s="32" t="s">
        <v>121</v>
      </c>
      <c r="G308" s="121">
        <v>67</v>
      </c>
      <c r="H308" s="42" t="s">
        <v>665</v>
      </c>
      <c r="I308" s="6">
        <v>2</v>
      </c>
      <c r="J308" s="42" t="str">
        <f>VLOOKUP(Ruimtestaat[[#This Row],[Ruimte code]],Ruimtegroepen[[#All],[Code]:[Ruimte omschrijving]],2,FALSE)</f>
        <v>Kantoren</v>
      </c>
      <c r="K308" s="32" t="s">
        <v>18</v>
      </c>
      <c r="L308" s="34" t="s">
        <v>123</v>
      </c>
      <c r="M308" s="119">
        <v>7.2</v>
      </c>
      <c r="N308" s="32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</row>
    <row r="309" spans="1:159" ht="15" hidden="1" customHeight="1">
      <c r="A309" s="6">
        <v>4</v>
      </c>
      <c r="B309" s="41" t="str">
        <f>VLOOKUP(Ruimtestaat[[#This Row],[Code]],Locaties[[Code]:[Locatie]],2,FALSE)</f>
        <v>Uilenhof</v>
      </c>
      <c r="C309" s="41" t="str">
        <f>VLOOKUP(Ruimtestaat[[#This Row],[Code]],Locaties[#All],3,FALSE)</f>
        <v>Oude Hoven 8</v>
      </c>
      <c r="D309" s="41" t="str">
        <f>VLOOKUP(Ruimtestaat[[#This Row],[Code]],Locaties[#All],4,FALSE)</f>
        <v>Gorinchem</v>
      </c>
      <c r="E309" s="32"/>
      <c r="F309" s="32" t="s">
        <v>121</v>
      </c>
      <c r="G309" s="121">
        <v>68</v>
      </c>
      <c r="H309" s="42" t="s">
        <v>8</v>
      </c>
      <c r="I309" s="6">
        <v>7</v>
      </c>
      <c r="J309" s="42" t="str">
        <f>VLOOKUP(Ruimtestaat[[#This Row],[Ruimte code]],Ruimtegroepen[[#All],[Code]:[Ruimte omschrijving]],2,FALSE)</f>
        <v>Entree</v>
      </c>
      <c r="K309" s="32" t="s">
        <v>18</v>
      </c>
      <c r="L309" s="34" t="s">
        <v>123</v>
      </c>
      <c r="M309" s="119">
        <v>5.0999999999999996</v>
      </c>
      <c r="N309" s="32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</row>
    <row r="310" spans="1:159" ht="15" hidden="1" customHeight="1">
      <c r="A310" s="6">
        <v>4</v>
      </c>
      <c r="B310" s="41" t="str">
        <f>VLOOKUP(Ruimtestaat[[#This Row],[Code]],Locaties[[Code]:[Locatie]],2,FALSE)</f>
        <v>Uilenhof</v>
      </c>
      <c r="C310" s="41" t="str">
        <f>VLOOKUP(Ruimtestaat[[#This Row],[Code]],Locaties[#All],3,FALSE)</f>
        <v>Oude Hoven 8</v>
      </c>
      <c r="D310" s="41" t="str">
        <f>VLOOKUP(Ruimtestaat[[#This Row],[Code]],Locaties[#All],4,FALSE)</f>
        <v>Gorinchem</v>
      </c>
      <c r="E310" s="32"/>
      <c r="F310" s="32" t="s">
        <v>121</v>
      </c>
      <c r="G310" s="121">
        <v>69</v>
      </c>
      <c r="H310" s="42" t="s">
        <v>274</v>
      </c>
      <c r="I310" s="6">
        <v>6</v>
      </c>
      <c r="J310" s="42" t="str">
        <f>VLOOKUP(Ruimtestaat[[#This Row],[Ruimte code]],Ruimtegroepen[[#All],[Code]:[Ruimte omschrijving]],2,FALSE)</f>
        <v>Gangen/hallen</v>
      </c>
      <c r="K310" s="32" t="s">
        <v>18</v>
      </c>
      <c r="L310" s="34" t="s">
        <v>123</v>
      </c>
      <c r="M310" s="119">
        <v>14.2</v>
      </c>
      <c r="N310" s="32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</row>
    <row r="311" spans="1:159" ht="15" hidden="1" customHeight="1">
      <c r="A311" s="6">
        <v>4</v>
      </c>
      <c r="B311" s="41" t="str">
        <f>VLOOKUP(Ruimtestaat[[#This Row],[Code]],Locaties[[Code]:[Locatie]],2,FALSE)</f>
        <v>Uilenhof</v>
      </c>
      <c r="C311" s="41" t="str">
        <f>VLOOKUP(Ruimtestaat[[#This Row],[Code]],Locaties[#All],3,FALSE)</f>
        <v>Oude Hoven 8</v>
      </c>
      <c r="D311" s="41" t="str">
        <f>VLOOKUP(Ruimtestaat[[#This Row],[Code]],Locaties[#All],4,FALSE)</f>
        <v>Gorinchem</v>
      </c>
      <c r="E311" s="32"/>
      <c r="F311" s="32" t="s">
        <v>121</v>
      </c>
      <c r="G311" s="121">
        <v>41</v>
      </c>
      <c r="H311" s="42" t="s">
        <v>670</v>
      </c>
      <c r="I311" s="6">
        <v>10</v>
      </c>
      <c r="J311" s="42" t="str">
        <f>VLOOKUP(Ruimtestaat[[#This Row],[Ruimte code]],Ruimtegroepen[[#All],[Code]:[Ruimte omschrijving]],2,FALSE)</f>
        <v>Trappenhuizen/lift</v>
      </c>
      <c r="K311" s="32" t="s">
        <v>19</v>
      </c>
      <c r="L311" s="34" t="s">
        <v>28</v>
      </c>
      <c r="M311" s="119">
        <v>21.4</v>
      </c>
      <c r="N311" s="32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</row>
    <row r="312" spans="1:159" ht="15" hidden="1" customHeight="1">
      <c r="A312" s="6">
        <v>4</v>
      </c>
      <c r="B312" s="41" t="str">
        <f>VLOOKUP(Ruimtestaat[[#This Row],[Code]],Locaties[[Code]:[Locatie]],2,FALSE)</f>
        <v>Uilenhof</v>
      </c>
      <c r="C312" s="41" t="str">
        <f>VLOOKUP(Ruimtestaat[[#This Row],[Code]],Locaties[#All],3,FALSE)</f>
        <v>Oude Hoven 8</v>
      </c>
      <c r="D312" s="41" t="str">
        <f>VLOOKUP(Ruimtestaat[[#This Row],[Code]],Locaties[#All],4,FALSE)</f>
        <v>Gorinchem</v>
      </c>
      <c r="E312" s="32"/>
      <c r="F312" s="32" t="s">
        <v>121</v>
      </c>
      <c r="G312" s="121" t="s">
        <v>641</v>
      </c>
      <c r="H312" s="42" t="s">
        <v>676</v>
      </c>
      <c r="I312" s="6">
        <v>19</v>
      </c>
      <c r="J312" s="42" t="str">
        <f>VLOOKUP(Ruimtestaat[[#This Row],[Ruimte code]],Ruimtegroepen[[#All],[Code]:[Ruimte omschrijving]],2,FALSE)</f>
        <v>kleedruimten</v>
      </c>
      <c r="K312" s="32" t="s">
        <v>18</v>
      </c>
      <c r="L312" s="34" t="s">
        <v>123</v>
      </c>
      <c r="M312" s="119">
        <v>25</v>
      </c>
      <c r="N312" s="32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</row>
    <row r="313" spans="1:159" ht="15" hidden="1" customHeight="1">
      <c r="A313" s="6">
        <v>4</v>
      </c>
      <c r="B313" s="41" t="str">
        <f>VLOOKUP(Ruimtestaat[[#This Row],[Code]],Locaties[[Code]:[Locatie]],2,FALSE)</f>
        <v>Uilenhof</v>
      </c>
      <c r="C313" s="41" t="str">
        <f>VLOOKUP(Ruimtestaat[[#This Row],[Code]],Locaties[#All],3,FALSE)</f>
        <v>Oude Hoven 8</v>
      </c>
      <c r="D313" s="41" t="str">
        <f>VLOOKUP(Ruimtestaat[[#This Row],[Code]],Locaties[#All],4,FALSE)</f>
        <v>Gorinchem</v>
      </c>
      <c r="E313" s="32"/>
      <c r="F313" s="32" t="s">
        <v>121</v>
      </c>
      <c r="G313" s="121" t="s">
        <v>642</v>
      </c>
      <c r="H313" s="42" t="s">
        <v>291</v>
      </c>
      <c r="I313" s="6">
        <v>5</v>
      </c>
      <c r="J313" s="42" t="str">
        <f>VLOOKUP(Ruimtestaat[[#This Row],[Ruimte code]],Ruimtegroepen[[#All],[Code]:[Ruimte omschrijving]],2,FALSE)</f>
        <v>Sanitair</v>
      </c>
      <c r="K313" s="32" t="s">
        <v>19</v>
      </c>
      <c r="L313" s="34" t="s">
        <v>738</v>
      </c>
      <c r="M313" s="119">
        <v>1.3</v>
      </c>
      <c r="N313" s="32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</row>
    <row r="314" spans="1:159" ht="15" hidden="1" customHeight="1">
      <c r="A314" s="6">
        <v>4</v>
      </c>
      <c r="B314" s="41" t="str">
        <f>VLOOKUP(Ruimtestaat[[#This Row],[Code]],Locaties[[Code]:[Locatie]],2,FALSE)</f>
        <v>Uilenhof</v>
      </c>
      <c r="C314" s="41" t="str">
        <f>VLOOKUP(Ruimtestaat[[#This Row],[Code]],Locaties[#All],3,FALSE)</f>
        <v>Oude Hoven 8</v>
      </c>
      <c r="D314" s="41" t="str">
        <f>VLOOKUP(Ruimtestaat[[#This Row],[Code]],Locaties[#All],4,FALSE)</f>
        <v>Gorinchem</v>
      </c>
      <c r="E314" s="32"/>
      <c r="F314" s="32" t="s">
        <v>121</v>
      </c>
      <c r="G314" s="121" t="s">
        <v>643</v>
      </c>
      <c r="H314" s="42" t="s">
        <v>291</v>
      </c>
      <c r="I314" s="6">
        <v>5</v>
      </c>
      <c r="J314" s="42" t="str">
        <f>VLOOKUP(Ruimtestaat[[#This Row],[Ruimte code]],Ruimtegroepen[[#All],[Code]:[Ruimte omschrijving]],2,FALSE)</f>
        <v>Sanitair</v>
      </c>
      <c r="K314" s="32" t="s">
        <v>19</v>
      </c>
      <c r="L314" s="34" t="s">
        <v>738</v>
      </c>
      <c r="M314" s="119">
        <v>1.3</v>
      </c>
      <c r="N314" s="32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</row>
    <row r="315" spans="1:159" ht="15" hidden="1" customHeight="1">
      <c r="A315" s="6">
        <v>4</v>
      </c>
      <c r="B315" s="41" t="str">
        <f>VLOOKUP(Ruimtestaat[[#This Row],[Code]],Locaties[[Code]:[Locatie]],2,FALSE)</f>
        <v>Uilenhof</v>
      </c>
      <c r="C315" s="41" t="str">
        <f>VLOOKUP(Ruimtestaat[[#This Row],[Code]],Locaties[#All],3,FALSE)</f>
        <v>Oude Hoven 8</v>
      </c>
      <c r="D315" s="41" t="str">
        <f>VLOOKUP(Ruimtestaat[[#This Row],[Code]],Locaties[#All],4,FALSE)</f>
        <v>Gorinchem</v>
      </c>
      <c r="E315" s="32"/>
      <c r="F315" s="32" t="s">
        <v>121</v>
      </c>
      <c r="G315" s="121" t="s">
        <v>644</v>
      </c>
      <c r="H315" s="42" t="s">
        <v>291</v>
      </c>
      <c r="I315" s="6">
        <v>5</v>
      </c>
      <c r="J315" s="42" t="str">
        <f>VLOOKUP(Ruimtestaat[[#This Row],[Ruimte code]],Ruimtegroepen[[#All],[Code]:[Ruimte omschrijving]],2,FALSE)</f>
        <v>Sanitair</v>
      </c>
      <c r="K315" s="32" t="s">
        <v>19</v>
      </c>
      <c r="L315" s="34" t="s">
        <v>738</v>
      </c>
      <c r="M315" s="119">
        <v>8</v>
      </c>
      <c r="N315" s="32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</row>
    <row r="316" spans="1:159" ht="15" hidden="1" customHeight="1">
      <c r="A316" s="6">
        <v>4</v>
      </c>
      <c r="B316" s="41" t="str">
        <f>VLOOKUP(Ruimtestaat[[#This Row],[Code]],Locaties[[Code]:[Locatie]],2,FALSE)</f>
        <v>Uilenhof</v>
      </c>
      <c r="C316" s="41" t="str">
        <f>VLOOKUP(Ruimtestaat[[#This Row],[Code]],Locaties[#All],3,FALSE)</f>
        <v>Oude Hoven 8</v>
      </c>
      <c r="D316" s="41" t="str">
        <f>VLOOKUP(Ruimtestaat[[#This Row],[Code]],Locaties[#All],4,FALSE)</f>
        <v>Gorinchem</v>
      </c>
      <c r="E316" s="32"/>
      <c r="F316" s="32" t="s">
        <v>121</v>
      </c>
      <c r="G316" s="121" t="s">
        <v>645</v>
      </c>
      <c r="H316" s="42" t="s">
        <v>291</v>
      </c>
      <c r="I316" s="6">
        <v>5</v>
      </c>
      <c r="J316" s="42" t="str">
        <f>VLOOKUP(Ruimtestaat[[#This Row],[Ruimte code]],Ruimtegroepen[[#All],[Code]:[Ruimte omschrijving]],2,FALSE)</f>
        <v>Sanitair</v>
      </c>
      <c r="K316" s="32" t="s">
        <v>19</v>
      </c>
      <c r="L316" s="34" t="s">
        <v>738</v>
      </c>
      <c r="M316" s="119">
        <v>1.1000000000000001</v>
      </c>
      <c r="N316" s="32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</row>
    <row r="317" spans="1:159" ht="15" hidden="1" customHeight="1">
      <c r="A317" s="6">
        <v>4</v>
      </c>
      <c r="B317" s="41" t="str">
        <f>VLOOKUP(Ruimtestaat[[#This Row],[Code]],Locaties[[Code]:[Locatie]],2,FALSE)</f>
        <v>Uilenhof</v>
      </c>
      <c r="C317" s="41" t="str">
        <f>VLOOKUP(Ruimtestaat[[#This Row],[Code]],Locaties[#All],3,FALSE)</f>
        <v>Oude Hoven 8</v>
      </c>
      <c r="D317" s="41" t="str">
        <f>VLOOKUP(Ruimtestaat[[#This Row],[Code]],Locaties[#All],4,FALSE)</f>
        <v>Gorinchem</v>
      </c>
      <c r="E317" s="32"/>
      <c r="F317" s="32" t="s">
        <v>121</v>
      </c>
      <c r="G317" s="121" t="s">
        <v>646</v>
      </c>
      <c r="H317" s="42" t="s">
        <v>677</v>
      </c>
      <c r="I317" s="6">
        <v>20</v>
      </c>
      <c r="J317" s="42" t="str">
        <f>VLOOKUP(Ruimtestaat[[#This Row],[Ruimte code]],Ruimtegroepen[[#All],[Code]:[Ruimte omschrijving]],2,FALSE)</f>
        <v>Niet in Onderhoud</v>
      </c>
      <c r="K317" s="32" t="s">
        <v>18</v>
      </c>
      <c r="L317" s="34" t="s">
        <v>123</v>
      </c>
      <c r="M317" s="119"/>
      <c r="N317" s="32">
        <v>29.5</v>
      </c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</row>
    <row r="318" spans="1:159" ht="15" hidden="1" customHeight="1">
      <c r="A318" s="6">
        <v>4</v>
      </c>
      <c r="B318" s="41" t="str">
        <f>VLOOKUP(Ruimtestaat[[#This Row],[Code]],Locaties[[Code]:[Locatie]],2,FALSE)</f>
        <v>Uilenhof</v>
      </c>
      <c r="C318" s="41" t="str">
        <f>VLOOKUP(Ruimtestaat[[#This Row],[Code]],Locaties[#All],3,FALSE)</f>
        <v>Oude Hoven 8</v>
      </c>
      <c r="D318" s="41" t="str">
        <f>VLOOKUP(Ruimtestaat[[#This Row],[Code]],Locaties[#All],4,FALSE)</f>
        <v>Gorinchem</v>
      </c>
      <c r="E318" s="32"/>
      <c r="F318" s="32" t="s">
        <v>121</v>
      </c>
      <c r="G318" s="121">
        <v>41</v>
      </c>
      <c r="H318" s="42" t="s">
        <v>670</v>
      </c>
      <c r="I318" s="6">
        <v>10</v>
      </c>
      <c r="J318" s="42" t="str">
        <f>VLOOKUP(Ruimtestaat[[#This Row],[Ruimte code]],Ruimtegroepen[[#All],[Code]:[Ruimte omschrijving]],2,FALSE)</f>
        <v>Trappenhuizen/lift</v>
      </c>
      <c r="K318" s="32" t="s">
        <v>19</v>
      </c>
      <c r="L318" s="34" t="s">
        <v>28</v>
      </c>
      <c r="M318" s="119">
        <v>18.5</v>
      </c>
      <c r="N318" s="32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</row>
    <row r="319" spans="1:159" ht="15" hidden="1" customHeight="1">
      <c r="A319" s="6">
        <v>4</v>
      </c>
      <c r="B319" s="41" t="str">
        <f>VLOOKUP(Ruimtestaat[[#This Row],[Code]],Locaties[[Code]:[Locatie]],2,FALSE)</f>
        <v>Uilenhof</v>
      </c>
      <c r="C319" s="41" t="str">
        <f>VLOOKUP(Ruimtestaat[[#This Row],[Code]],Locaties[#All],3,FALSE)</f>
        <v>Oude Hoven 8</v>
      </c>
      <c r="D319" s="41" t="str">
        <f>VLOOKUP(Ruimtestaat[[#This Row],[Code]],Locaties[#All],4,FALSE)</f>
        <v>Gorinchem</v>
      </c>
      <c r="E319" s="32"/>
      <c r="F319" s="32" t="s">
        <v>121</v>
      </c>
      <c r="G319" s="121" t="s">
        <v>647</v>
      </c>
      <c r="H319" s="42" t="s">
        <v>678</v>
      </c>
      <c r="I319" s="6">
        <v>2</v>
      </c>
      <c r="J319" s="42" t="str">
        <f>VLOOKUP(Ruimtestaat[[#This Row],[Ruimte code]],Ruimtegroepen[[#All],[Code]:[Ruimte omschrijving]],2,FALSE)</f>
        <v>Kantoren</v>
      </c>
      <c r="K319" s="32" t="s">
        <v>18</v>
      </c>
      <c r="L319" s="34" t="s">
        <v>123</v>
      </c>
      <c r="M319" s="119">
        <v>23.3</v>
      </c>
      <c r="N319" s="32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</row>
    <row r="320" spans="1:159" ht="15" hidden="1" customHeight="1">
      <c r="A320" s="6">
        <v>4</v>
      </c>
      <c r="B320" s="41" t="str">
        <f>VLOOKUP(Ruimtestaat[[#This Row],[Code]],Locaties[[Code]:[Locatie]],2,FALSE)</f>
        <v>Uilenhof</v>
      </c>
      <c r="C320" s="41" t="str">
        <f>VLOOKUP(Ruimtestaat[[#This Row],[Code]],Locaties[#All],3,FALSE)</f>
        <v>Oude Hoven 8</v>
      </c>
      <c r="D320" s="41" t="str">
        <f>VLOOKUP(Ruimtestaat[[#This Row],[Code]],Locaties[#All],4,FALSE)</f>
        <v>Gorinchem</v>
      </c>
      <c r="E320" s="32"/>
      <c r="F320" s="32" t="s">
        <v>121</v>
      </c>
      <c r="G320" s="121">
        <v>43</v>
      </c>
      <c r="H320" s="42" t="s">
        <v>274</v>
      </c>
      <c r="I320" s="6">
        <v>6</v>
      </c>
      <c r="J320" s="42" t="str">
        <f>VLOOKUP(Ruimtestaat[[#This Row],[Ruimte code]],Ruimtegroepen[[#All],[Code]:[Ruimte omschrijving]],2,FALSE)</f>
        <v>Gangen/hallen</v>
      </c>
      <c r="K320" s="32" t="s">
        <v>19</v>
      </c>
      <c r="L320" s="34" t="s">
        <v>692</v>
      </c>
      <c r="M320" s="119">
        <v>91.1</v>
      </c>
      <c r="N320" s="32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</row>
    <row r="321" spans="1:159" ht="15" hidden="1" customHeight="1">
      <c r="A321" s="6">
        <v>4</v>
      </c>
      <c r="B321" s="41" t="str">
        <f>VLOOKUP(Ruimtestaat[[#This Row],[Code]],Locaties[[Code]:[Locatie]],2,FALSE)</f>
        <v>Uilenhof</v>
      </c>
      <c r="C321" s="41" t="str">
        <f>VLOOKUP(Ruimtestaat[[#This Row],[Code]],Locaties[#All],3,FALSE)</f>
        <v>Oude Hoven 8</v>
      </c>
      <c r="D321" s="41" t="str">
        <f>VLOOKUP(Ruimtestaat[[#This Row],[Code]],Locaties[#All],4,FALSE)</f>
        <v>Gorinchem</v>
      </c>
      <c r="E321" s="32"/>
      <c r="F321" s="32" t="s">
        <v>121</v>
      </c>
      <c r="G321" s="121">
        <v>44</v>
      </c>
      <c r="H321" s="42" t="s">
        <v>679</v>
      </c>
      <c r="I321" s="6">
        <v>6</v>
      </c>
      <c r="J321" s="42" t="str">
        <f>VLOOKUP(Ruimtestaat[[#This Row],[Ruimte code]],Ruimtegroepen[[#All],[Code]:[Ruimte omschrijving]],2,FALSE)</f>
        <v>Gangen/hallen</v>
      </c>
      <c r="K321" s="32" t="s">
        <v>19</v>
      </c>
      <c r="L321" s="34" t="s">
        <v>692</v>
      </c>
      <c r="M321" s="119">
        <v>156</v>
      </c>
      <c r="N321" s="32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</row>
    <row r="322" spans="1:159" ht="15" hidden="1" customHeight="1">
      <c r="A322" s="6">
        <v>4</v>
      </c>
      <c r="B322" s="41" t="str">
        <f>VLOOKUP(Ruimtestaat[[#This Row],[Code]],Locaties[[Code]:[Locatie]],2,FALSE)</f>
        <v>Uilenhof</v>
      </c>
      <c r="C322" s="41" t="str">
        <f>VLOOKUP(Ruimtestaat[[#This Row],[Code]],Locaties[#All],3,FALSE)</f>
        <v>Oude Hoven 8</v>
      </c>
      <c r="D322" s="41" t="str">
        <f>VLOOKUP(Ruimtestaat[[#This Row],[Code]],Locaties[#All],4,FALSE)</f>
        <v>Gorinchem</v>
      </c>
      <c r="E322" s="32"/>
      <c r="F322" s="32" t="s">
        <v>121</v>
      </c>
      <c r="G322" s="121">
        <v>45</v>
      </c>
      <c r="H322" s="42" t="s">
        <v>680</v>
      </c>
      <c r="I322" s="6">
        <v>5</v>
      </c>
      <c r="J322" s="42" t="str">
        <f>VLOOKUP(Ruimtestaat[[#This Row],[Ruimte code]],Ruimtegroepen[[#All],[Code]:[Ruimte omschrijving]],2,FALSE)</f>
        <v>Sanitair</v>
      </c>
      <c r="K322" s="32" t="s">
        <v>19</v>
      </c>
      <c r="L322" s="34" t="s">
        <v>738</v>
      </c>
      <c r="M322" s="119">
        <v>5.2</v>
      </c>
      <c r="N322" s="32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</row>
    <row r="323" spans="1:159" ht="15" hidden="1" customHeight="1">
      <c r="A323" s="6">
        <v>4</v>
      </c>
      <c r="B323" s="41" t="str">
        <f>VLOOKUP(Ruimtestaat[[#This Row],[Code]],Locaties[[Code]:[Locatie]],2,FALSE)</f>
        <v>Uilenhof</v>
      </c>
      <c r="C323" s="41" t="str">
        <f>VLOOKUP(Ruimtestaat[[#This Row],[Code]],Locaties[#All],3,FALSE)</f>
        <v>Oude Hoven 8</v>
      </c>
      <c r="D323" s="41" t="str">
        <f>VLOOKUP(Ruimtestaat[[#This Row],[Code]],Locaties[#All],4,FALSE)</f>
        <v>Gorinchem</v>
      </c>
      <c r="E323" s="32"/>
      <c r="F323" s="32" t="s">
        <v>121</v>
      </c>
      <c r="G323" s="121">
        <v>46</v>
      </c>
      <c r="H323" s="42" t="s">
        <v>680</v>
      </c>
      <c r="I323" s="6">
        <v>5</v>
      </c>
      <c r="J323" s="42" t="str">
        <f>VLOOKUP(Ruimtestaat[[#This Row],[Ruimte code]],Ruimtegroepen[[#All],[Code]:[Ruimte omschrijving]],2,FALSE)</f>
        <v>Sanitair</v>
      </c>
      <c r="K323" s="32" t="s">
        <v>19</v>
      </c>
      <c r="L323" s="34" t="s">
        <v>738</v>
      </c>
      <c r="M323" s="119">
        <v>5.8</v>
      </c>
      <c r="N323" s="32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</row>
    <row r="324" spans="1:159" ht="15" hidden="1" customHeight="1">
      <c r="A324" s="6">
        <v>4</v>
      </c>
      <c r="B324" s="41" t="str">
        <f>VLOOKUP(Ruimtestaat[[#This Row],[Code]],Locaties[[Code]:[Locatie]],2,FALSE)</f>
        <v>Uilenhof</v>
      </c>
      <c r="C324" s="41" t="str">
        <f>VLOOKUP(Ruimtestaat[[#This Row],[Code]],Locaties[#All],3,FALSE)</f>
        <v>Oude Hoven 8</v>
      </c>
      <c r="D324" s="41" t="str">
        <f>VLOOKUP(Ruimtestaat[[#This Row],[Code]],Locaties[#All],4,FALSE)</f>
        <v>Gorinchem</v>
      </c>
      <c r="E324" s="32"/>
      <c r="F324" s="32" t="s">
        <v>121</v>
      </c>
      <c r="G324" s="121" t="s">
        <v>648</v>
      </c>
      <c r="H324" s="42" t="s">
        <v>681</v>
      </c>
      <c r="I324" s="6">
        <v>12</v>
      </c>
      <c r="J324" s="42" t="str">
        <f>VLOOKUP(Ruimtestaat[[#This Row],[Ruimte code]],Ruimtegroepen[[#All],[Code]:[Ruimte omschrijving]],2,FALSE)</f>
        <v>Kantine/Aula</v>
      </c>
      <c r="K324" s="32" t="s">
        <v>18</v>
      </c>
      <c r="L324" s="34" t="s">
        <v>693</v>
      </c>
      <c r="M324" s="119">
        <v>266.10000000000002</v>
      </c>
      <c r="N324" s="32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</row>
    <row r="325" spans="1:159" ht="15" hidden="1" customHeight="1">
      <c r="A325" s="6">
        <v>4</v>
      </c>
      <c r="B325" s="41" t="str">
        <f>VLOOKUP(Ruimtestaat[[#This Row],[Code]],Locaties[[Code]:[Locatie]],2,FALSE)</f>
        <v>Uilenhof</v>
      </c>
      <c r="C325" s="41" t="str">
        <f>VLOOKUP(Ruimtestaat[[#This Row],[Code]],Locaties[#All],3,FALSE)</f>
        <v>Oude Hoven 8</v>
      </c>
      <c r="D325" s="41" t="str">
        <f>VLOOKUP(Ruimtestaat[[#This Row],[Code]],Locaties[#All],4,FALSE)</f>
        <v>Gorinchem</v>
      </c>
      <c r="E325" s="32"/>
      <c r="F325" s="32" t="s">
        <v>121</v>
      </c>
      <c r="G325" s="121" t="s">
        <v>649</v>
      </c>
      <c r="H325" s="42" t="s">
        <v>299</v>
      </c>
      <c r="I325" s="6">
        <v>1</v>
      </c>
      <c r="J325" s="42" t="str">
        <f>VLOOKUP(Ruimtestaat[[#This Row],[Ruimte code]],Ruimtegroepen[[#All],[Code]:[Ruimte omschrijving]],2,FALSE)</f>
        <v>Magazijnen/bergingen</v>
      </c>
      <c r="K325" s="32" t="s">
        <v>18</v>
      </c>
      <c r="L325" s="34" t="s">
        <v>123</v>
      </c>
      <c r="M325" s="119">
        <v>17.600000000000001</v>
      </c>
      <c r="N325" s="32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</row>
    <row r="326" spans="1:159" ht="15" hidden="1" customHeight="1">
      <c r="A326" s="6">
        <v>4</v>
      </c>
      <c r="B326" s="41" t="str">
        <f>VLOOKUP(Ruimtestaat[[#This Row],[Code]],Locaties[[Code]:[Locatie]],2,FALSE)</f>
        <v>Uilenhof</v>
      </c>
      <c r="C326" s="41" t="str">
        <f>VLOOKUP(Ruimtestaat[[#This Row],[Code]],Locaties[#All],3,FALSE)</f>
        <v>Oude Hoven 8</v>
      </c>
      <c r="D326" s="41" t="str">
        <f>VLOOKUP(Ruimtestaat[[#This Row],[Code]],Locaties[#All],4,FALSE)</f>
        <v>Gorinchem</v>
      </c>
      <c r="E326" s="32"/>
      <c r="F326" s="32" t="s">
        <v>121</v>
      </c>
      <c r="G326" s="121" t="s">
        <v>650</v>
      </c>
      <c r="H326" s="42" t="s">
        <v>139</v>
      </c>
      <c r="I326" s="6">
        <v>10</v>
      </c>
      <c r="J326" s="42" t="str">
        <f>VLOOKUP(Ruimtestaat[[#This Row],[Ruimte code]],Ruimtegroepen[[#All],[Code]:[Ruimte omschrijving]],2,FALSE)</f>
        <v>Trappenhuizen/lift</v>
      </c>
      <c r="K326" s="32" t="s">
        <v>19</v>
      </c>
      <c r="L326" s="34" t="s">
        <v>28</v>
      </c>
      <c r="M326" s="119">
        <v>8</v>
      </c>
      <c r="N326" s="32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</row>
    <row r="327" spans="1:159" ht="15" hidden="1" customHeight="1">
      <c r="A327" s="6">
        <v>4</v>
      </c>
      <c r="B327" s="41" t="str">
        <f>VLOOKUP(Ruimtestaat[[#This Row],[Code]],Locaties[[Code]:[Locatie]],2,FALSE)</f>
        <v>Uilenhof</v>
      </c>
      <c r="C327" s="41" t="str">
        <f>VLOOKUP(Ruimtestaat[[#This Row],[Code]],Locaties[#All],3,FALSE)</f>
        <v>Oude Hoven 8</v>
      </c>
      <c r="D327" s="41" t="str">
        <f>VLOOKUP(Ruimtestaat[[#This Row],[Code]],Locaties[#All],4,FALSE)</f>
        <v>Gorinchem</v>
      </c>
      <c r="E327" s="32"/>
      <c r="F327" s="32" t="s">
        <v>121</v>
      </c>
      <c r="G327" s="121" t="s">
        <v>651</v>
      </c>
      <c r="H327" s="42" t="s">
        <v>291</v>
      </c>
      <c r="I327" s="6">
        <v>5</v>
      </c>
      <c r="J327" s="42" t="str">
        <f>VLOOKUP(Ruimtestaat[[#This Row],[Ruimte code]],Ruimtegroepen[[#All],[Code]:[Ruimte omschrijving]],2,FALSE)</f>
        <v>Sanitair</v>
      </c>
      <c r="K327" s="32" t="s">
        <v>19</v>
      </c>
      <c r="L327" s="34" t="s">
        <v>738</v>
      </c>
      <c r="M327" s="119">
        <v>6.4</v>
      </c>
      <c r="N327" s="32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</row>
    <row r="328" spans="1:159" ht="15" hidden="1" customHeight="1">
      <c r="A328" s="6">
        <v>4</v>
      </c>
      <c r="B328" s="41" t="str">
        <f>VLOOKUP(Ruimtestaat[[#This Row],[Code]],Locaties[[Code]:[Locatie]],2,FALSE)</f>
        <v>Uilenhof</v>
      </c>
      <c r="C328" s="41" t="str">
        <f>VLOOKUP(Ruimtestaat[[#This Row],[Code]],Locaties[#All],3,FALSE)</f>
        <v>Oude Hoven 8</v>
      </c>
      <c r="D328" s="41" t="str">
        <f>VLOOKUP(Ruimtestaat[[#This Row],[Code]],Locaties[#All],4,FALSE)</f>
        <v>Gorinchem</v>
      </c>
      <c r="E328" s="32"/>
      <c r="F328" s="32" t="s">
        <v>121</v>
      </c>
      <c r="G328" s="121" t="s">
        <v>652</v>
      </c>
      <c r="H328" s="42" t="s">
        <v>682</v>
      </c>
      <c r="I328" s="6">
        <v>7</v>
      </c>
      <c r="J328" s="42" t="str">
        <f>VLOOKUP(Ruimtestaat[[#This Row],[Ruimte code]],Ruimtegroepen[[#All],[Code]:[Ruimte omschrijving]],2,FALSE)</f>
        <v>Entree</v>
      </c>
      <c r="K328" s="32" t="s">
        <v>18</v>
      </c>
      <c r="L328" s="34" t="s">
        <v>123</v>
      </c>
      <c r="M328" s="119">
        <v>7.5</v>
      </c>
      <c r="N328" s="32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</row>
    <row r="329" spans="1:159" ht="15" hidden="1" customHeight="1">
      <c r="A329" s="6">
        <v>4</v>
      </c>
      <c r="B329" s="41" t="str">
        <f>VLOOKUP(Ruimtestaat[[#This Row],[Code]],Locaties[[Code]:[Locatie]],2,FALSE)</f>
        <v>Uilenhof</v>
      </c>
      <c r="C329" s="41" t="str">
        <f>VLOOKUP(Ruimtestaat[[#This Row],[Code]],Locaties[#All],3,FALSE)</f>
        <v>Oude Hoven 8</v>
      </c>
      <c r="D329" s="41" t="str">
        <f>VLOOKUP(Ruimtestaat[[#This Row],[Code]],Locaties[#All],4,FALSE)</f>
        <v>Gorinchem</v>
      </c>
      <c r="E329" s="32"/>
      <c r="F329" s="32" t="s">
        <v>121</v>
      </c>
      <c r="G329" s="121" t="s">
        <v>653</v>
      </c>
      <c r="H329" s="42" t="s">
        <v>683</v>
      </c>
      <c r="I329" s="6">
        <v>20</v>
      </c>
      <c r="J329" s="42" t="str">
        <f>VLOOKUP(Ruimtestaat[[#This Row],[Ruimte code]],Ruimtegroepen[[#All],[Code]:[Ruimte omschrijving]],2,FALSE)</f>
        <v>Niet in Onderhoud</v>
      </c>
      <c r="K329" s="32" t="s">
        <v>18</v>
      </c>
      <c r="L329" s="34" t="s">
        <v>123</v>
      </c>
      <c r="M329" s="119"/>
      <c r="N329" s="32">
        <v>31.7</v>
      </c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</row>
    <row r="330" spans="1:159" ht="15" hidden="1" customHeight="1">
      <c r="A330" s="6">
        <v>4</v>
      </c>
      <c r="B330" s="41" t="str">
        <f>VLOOKUP(Ruimtestaat[[#This Row],[Code]],Locaties[[Code]:[Locatie]],2,FALSE)</f>
        <v>Uilenhof</v>
      </c>
      <c r="C330" s="41" t="str">
        <f>VLOOKUP(Ruimtestaat[[#This Row],[Code]],Locaties[#All],3,FALSE)</f>
        <v>Oude Hoven 8</v>
      </c>
      <c r="D330" s="41" t="str">
        <f>VLOOKUP(Ruimtestaat[[#This Row],[Code]],Locaties[#All],4,FALSE)</f>
        <v>Gorinchem</v>
      </c>
      <c r="E330" s="32"/>
      <c r="F330" s="32" t="s">
        <v>121</v>
      </c>
      <c r="G330" s="121">
        <v>40</v>
      </c>
      <c r="H330" s="42" t="s">
        <v>680</v>
      </c>
      <c r="I330" s="6">
        <v>5</v>
      </c>
      <c r="J330" s="42" t="str">
        <f>VLOOKUP(Ruimtestaat[[#This Row],[Ruimte code]],Ruimtegroepen[[#All],[Code]:[Ruimte omschrijving]],2,FALSE)</f>
        <v>Sanitair</v>
      </c>
      <c r="K330" s="32" t="s">
        <v>19</v>
      </c>
      <c r="L330" s="34" t="s">
        <v>738</v>
      </c>
      <c r="M330" s="119">
        <v>8.1</v>
      </c>
      <c r="N330" s="32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</row>
    <row r="331" spans="1:159" ht="15" hidden="1" customHeight="1">
      <c r="A331" s="6">
        <v>4</v>
      </c>
      <c r="B331" s="41" t="str">
        <f>VLOOKUP(Ruimtestaat[[#This Row],[Code]],Locaties[[Code]:[Locatie]],2,FALSE)</f>
        <v>Uilenhof</v>
      </c>
      <c r="C331" s="41" t="str">
        <f>VLOOKUP(Ruimtestaat[[#This Row],[Code]],Locaties[#All],3,FALSE)</f>
        <v>Oude Hoven 8</v>
      </c>
      <c r="D331" s="41" t="str">
        <f>VLOOKUP(Ruimtestaat[[#This Row],[Code]],Locaties[#All],4,FALSE)</f>
        <v>Gorinchem</v>
      </c>
      <c r="E331" s="32"/>
      <c r="F331" s="32" t="s">
        <v>121</v>
      </c>
      <c r="G331" s="121" t="s">
        <v>654</v>
      </c>
      <c r="H331" s="42" t="s">
        <v>684</v>
      </c>
      <c r="I331" s="6">
        <v>20</v>
      </c>
      <c r="J331" s="42" t="str">
        <f>VLOOKUP(Ruimtestaat[[#This Row],[Ruimte code]],Ruimtegroepen[[#All],[Code]:[Ruimte omschrijving]],2,FALSE)</f>
        <v>Niet in Onderhoud</v>
      </c>
      <c r="K331" s="32" t="s">
        <v>18</v>
      </c>
      <c r="L331" s="34" t="s">
        <v>123</v>
      </c>
      <c r="M331" s="119"/>
      <c r="N331" s="32">
        <v>256.7</v>
      </c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</row>
    <row r="332" spans="1:159" ht="15" hidden="1" customHeight="1">
      <c r="A332" s="6">
        <v>4</v>
      </c>
      <c r="B332" s="41" t="str">
        <f>VLOOKUP(Ruimtestaat[[#This Row],[Code]],Locaties[[Code]:[Locatie]],2,FALSE)</f>
        <v>Uilenhof</v>
      </c>
      <c r="C332" s="41" t="str">
        <f>VLOOKUP(Ruimtestaat[[#This Row],[Code]],Locaties[#All],3,FALSE)</f>
        <v>Oude Hoven 8</v>
      </c>
      <c r="D332" s="41" t="str">
        <f>VLOOKUP(Ruimtestaat[[#This Row],[Code]],Locaties[#All],4,FALSE)</f>
        <v>Gorinchem</v>
      </c>
      <c r="E332" s="32"/>
      <c r="F332" s="32" t="s">
        <v>121</v>
      </c>
      <c r="G332" s="121" t="s">
        <v>655</v>
      </c>
      <c r="H332" s="42" t="s">
        <v>685</v>
      </c>
      <c r="I332" s="6">
        <v>2</v>
      </c>
      <c r="J332" s="42" t="str">
        <f>VLOOKUP(Ruimtestaat[[#This Row],[Ruimte code]],Ruimtegroepen[[#All],[Code]:[Ruimte omschrijving]],2,FALSE)</f>
        <v>Kantoren</v>
      </c>
      <c r="K332" s="32" t="s">
        <v>18</v>
      </c>
      <c r="L332" s="34" t="s">
        <v>123</v>
      </c>
      <c r="M332" s="119">
        <v>35</v>
      </c>
      <c r="N332" s="32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</row>
    <row r="333" spans="1:159" ht="15" hidden="1" customHeight="1">
      <c r="A333" s="6">
        <v>4</v>
      </c>
      <c r="B333" s="41" t="str">
        <f>VLOOKUP(Ruimtestaat[[#This Row],[Code]],Locaties[[Code]:[Locatie]],2,FALSE)</f>
        <v>Uilenhof</v>
      </c>
      <c r="C333" s="41" t="str">
        <f>VLOOKUP(Ruimtestaat[[#This Row],[Code]],Locaties[#All],3,FALSE)</f>
        <v>Oude Hoven 8</v>
      </c>
      <c r="D333" s="41" t="str">
        <f>VLOOKUP(Ruimtestaat[[#This Row],[Code]],Locaties[#All],4,FALSE)</f>
        <v>Gorinchem</v>
      </c>
      <c r="E333" s="32"/>
      <c r="F333" s="32" t="s">
        <v>121</v>
      </c>
      <c r="G333" s="121" t="s">
        <v>656</v>
      </c>
      <c r="H333" s="42" t="s">
        <v>663</v>
      </c>
      <c r="I333" s="6">
        <v>15</v>
      </c>
      <c r="J333" s="42" t="str">
        <f>VLOOKUP(Ruimtestaat[[#This Row],[Ruimte code]],Ruimtegroepen[[#All],[Code]:[Ruimte omschrijving]],2,FALSE)</f>
        <v>Keuken/pantry</v>
      </c>
      <c r="K333" s="32" t="s">
        <v>19</v>
      </c>
      <c r="L333" s="34" t="s">
        <v>234</v>
      </c>
      <c r="M333" s="119">
        <v>38.9</v>
      </c>
      <c r="N333" s="32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</row>
    <row r="334" spans="1:159" ht="15" hidden="1" customHeight="1">
      <c r="A334" s="6">
        <v>4</v>
      </c>
      <c r="B334" s="41" t="str">
        <f>VLOOKUP(Ruimtestaat[[#This Row],[Code]],Locaties[[Code]:[Locatie]],2,FALSE)</f>
        <v>Uilenhof</v>
      </c>
      <c r="C334" s="41" t="str">
        <f>VLOOKUP(Ruimtestaat[[#This Row],[Code]],Locaties[#All],3,FALSE)</f>
        <v>Oude Hoven 8</v>
      </c>
      <c r="D334" s="41" t="str">
        <f>VLOOKUP(Ruimtestaat[[#This Row],[Code]],Locaties[#All],4,FALSE)</f>
        <v>Gorinchem</v>
      </c>
      <c r="E334" s="32"/>
      <c r="F334" s="32" t="s">
        <v>121</v>
      </c>
      <c r="G334" s="121">
        <v>51</v>
      </c>
      <c r="H334" s="42" t="s">
        <v>686</v>
      </c>
      <c r="I334" s="6">
        <v>6</v>
      </c>
      <c r="J334" s="42" t="str">
        <f>VLOOKUP(Ruimtestaat[[#This Row],[Ruimte code]],Ruimtegroepen[[#All],[Code]:[Ruimte omschrijving]],2,FALSE)</f>
        <v>Gangen/hallen</v>
      </c>
      <c r="K334" s="32" t="s">
        <v>19</v>
      </c>
      <c r="L334" s="34" t="s">
        <v>692</v>
      </c>
      <c r="M334" s="119">
        <v>68.8</v>
      </c>
      <c r="N334" s="32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</row>
    <row r="335" spans="1:159" ht="15" hidden="1" customHeight="1">
      <c r="A335" s="6">
        <v>4</v>
      </c>
      <c r="B335" s="41" t="str">
        <f>VLOOKUP(Ruimtestaat[[#This Row],[Code]],Locaties[[Code]:[Locatie]],2,FALSE)</f>
        <v>Uilenhof</v>
      </c>
      <c r="C335" s="41" t="str">
        <f>VLOOKUP(Ruimtestaat[[#This Row],[Code]],Locaties[#All],3,FALSE)</f>
        <v>Oude Hoven 8</v>
      </c>
      <c r="D335" s="41" t="str">
        <f>VLOOKUP(Ruimtestaat[[#This Row],[Code]],Locaties[#All],4,FALSE)</f>
        <v>Gorinchem</v>
      </c>
      <c r="E335" s="32"/>
      <c r="F335" s="32" t="s">
        <v>121</v>
      </c>
      <c r="G335" s="121" t="s">
        <v>657</v>
      </c>
      <c r="H335" s="42" t="s">
        <v>687</v>
      </c>
      <c r="I335" s="6">
        <v>13</v>
      </c>
      <c r="J335" s="42" t="str">
        <f>VLOOKUP(Ruimtestaat[[#This Row],[Ruimte code]],Ruimtegroepen[[#All],[Code]:[Ruimte omschrijving]],2,FALSE)</f>
        <v>Personeelskamer</v>
      </c>
      <c r="K335" s="32" t="s">
        <v>20</v>
      </c>
      <c r="L335" s="34" t="s">
        <v>29</v>
      </c>
      <c r="M335" s="119">
        <v>75.400000000000006</v>
      </c>
      <c r="N335" s="32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</row>
    <row r="336" spans="1:159" ht="15" hidden="1" customHeight="1">
      <c r="A336" s="6">
        <v>4</v>
      </c>
      <c r="B336" s="41" t="str">
        <f>VLOOKUP(Ruimtestaat[[#This Row],[Code]],Locaties[[Code]:[Locatie]],2,FALSE)</f>
        <v>Uilenhof</v>
      </c>
      <c r="C336" s="41" t="str">
        <f>VLOOKUP(Ruimtestaat[[#This Row],[Code]],Locaties[#All],3,FALSE)</f>
        <v>Oude Hoven 8</v>
      </c>
      <c r="D336" s="41" t="str">
        <f>VLOOKUP(Ruimtestaat[[#This Row],[Code]],Locaties[#All],4,FALSE)</f>
        <v>Gorinchem</v>
      </c>
      <c r="E336" s="32"/>
      <c r="F336" s="32" t="s">
        <v>121</v>
      </c>
      <c r="G336" s="121" t="s">
        <v>658</v>
      </c>
      <c r="H336" s="42" t="s">
        <v>691</v>
      </c>
      <c r="I336" s="6">
        <v>20</v>
      </c>
      <c r="J336" s="42" t="str">
        <f>VLOOKUP(Ruimtestaat[[#This Row],[Ruimte code]],Ruimtegroepen[[#All],[Code]:[Ruimte omschrijving]],2,FALSE)</f>
        <v>Niet in Onderhoud</v>
      </c>
      <c r="K336" s="32" t="s">
        <v>18</v>
      </c>
      <c r="L336" s="34" t="s">
        <v>123</v>
      </c>
      <c r="M336" s="119">
        <v>11.6</v>
      </c>
      <c r="N336" s="32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</row>
    <row r="337" spans="1:159" ht="15" hidden="1" customHeight="1">
      <c r="A337" s="6">
        <v>4</v>
      </c>
      <c r="B337" s="41" t="str">
        <f>VLOOKUP(Ruimtestaat[[#This Row],[Code]],Locaties[[Code]:[Locatie]],2,FALSE)</f>
        <v>Uilenhof</v>
      </c>
      <c r="C337" s="41" t="str">
        <f>VLOOKUP(Ruimtestaat[[#This Row],[Code]],Locaties[#All],3,FALSE)</f>
        <v>Oude Hoven 8</v>
      </c>
      <c r="D337" s="41" t="str">
        <f>VLOOKUP(Ruimtestaat[[#This Row],[Code]],Locaties[#All],4,FALSE)</f>
        <v>Gorinchem</v>
      </c>
      <c r="E337" s="32"/>
      <c r="F337" s="32" t="s">
        <v>121</v>
      </c>
      <c r="G337" s="121" t="s">
        <v>659</v>
      </c>
      <c r="H337" s="42" t="s">
        <v>95</v>
      </c>
      <c r="I337" s="6">
        <v>13</v>
      </c>
      <c r="J337" s="42" t="str">
        <f>VLOOKUP(Ruimtestaat[[#This Row],[Ruimte code]],Ruimtegroepen[[#All],[Code]:[Ruimte omschrijving]],2,FALSE)</f>
        <v>Personeelskamer</v>
      </c>
      <c r="K337" s="32" t="s">
        <v>18</v>
      </c>
      <c r="L337" s="34" t="s">
        <v>123</v>
      </c>
      <c r="M337" s="119">
        <v>17.5</v>
      </c>
      <c r="N337" s="32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</row>
    <row r="338" spans="1:159" ht="15" hidden="1" customHeight="1">
      <c r="A338" s="6">
        <v>4</v>
      </c>
      <c r="B338" s="41" t="str">
        <f>VLOOKUP(Ruimtestaat[[#This Row],[Code]],Locaties[[Code]:[Locatie]],2,FALSE)</f>
        <v>Uilenhof</v>
      </c>
      <c r="C338" s="41" t="str">
        <f>VLOOKUP(Ruimtestaat[[#This Row],[Code]],Locaties[#All],3,FALSE)</f>
        <v>Oude Hoven 8</v>
      </c>
      <c r="D338" s="41" t="str">
        <f>VLOOKUP(Ruimtestaat[[#This Row],[Code]],Locaties[#All],4,FALSE)</f>
        <v>Gorinchem</v>
      </c>
      <c r="E338" s="32"/>
      <c r="F338" s="32" t="s">
        <v>121</v>
      </c>
      <c r="G338" s="121" t="s">
        <v>660</v>
      </c>
      <c r="H338" s="42" t="s">
        <v>688</v>
      </c>
      <c r="I338" s="6">
        <v>2</v>
      </c>
      <c r="J338" s="42" t="str">
        <f>VLOOKUP(Ruimtestaat[[#This Row],[Ruimte code]],Ruimtegroepen[[#All],[Code]:[Ruimte omschrijving]],2,FALSE)</f>
        <v>Kantoren</v>
      </c>
      <c r="K338" s="32" t="s">
        <v>18</v>
      </c>
      <c r="L338" s="34" t="s">
        <v>123</v>
      </c>
      <c r="M338" s="119">
        <v>13.8</v>
      </c>
      <c r="N338" s="32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</row>
    <row r="339" spans="1:159" ht="15" hidden="1" customHeight="1">
      <c r="A339" s="6">
        <v>4</v>
      </c>
      <c r="B339" s="41" t="str">
        <f>VLOOKUP(Ruimtestaat[[#This Row],[Code]],Locaties[[Code]:[Locatie]],2,FALSE)</f>
        <v>Uilenhof</v>
      </c>
      <c r="C339" s="41" t="str">
        <f>VLOOKUP(Ruimtestaat[[#This Row],[Code]],Locaties[#All],3,FALSE)</f>
        <v>Oude Hoven 8</v>
      </c>
      <c r="D339" s="41" t="str">
        <f>VLOOKUP(Ruimtestaat[[#This Row],[Code]],Locaties[#All],4,FALSE)</f>
        <v>Gorinchem</v>
      </c>
      <c r="E339" s="32"/>
      <c r="F339" s="32" t="s">
        <v>121</v>
      </c>
      <c r="G339" s="121">
        <v>49</v>
      </c>
      <c r="H339" s="42" t="s">
        <v>689</v>
      </c>
      <c r="I339" s="6">
        <v>7</v>
      </c>
      <c r="J339" s="42" t="str">
        <f>VLOOKUP(Ruimtestaat[[#This Row],[Ruimte code]],Ruimtegroepen[[#All],[Code]:[Ruimte omschrijving]],2,FALSE)</f>
        <v>Entree</v>
      </c>
      <c r="K339" s="32" t="s">
        <v>18</v>
      </c>
      <c r="L339" s="34" t="s">
        <v>123</v>
      </c>
      <c r="M339" s="119">
        <v>4.2</v>
      </c>
      <c r="N339" s="32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</row>
    <row r="340" spans="1:159" ht="15" hidden="1" customHeight="1">
      <c r="A340" s="6">
        <v>4</v>
      </c>
      <c r="B340" s="41" t="str">
        <f>VLOOKUP(Ruimtestaat[[#This Row],[Code]],Locaties[[Code]:[Locatie]],2,FALSE)</f>
        <v>Uilenhof</v>
      </c>
      <c r="C340" s="41" t="str">
        <f>VLOOKUP(Ruimtestaat[[#This Row],[Code]],Locaties[#All],3,FALSE)</f>
        <v>Oude Hoven 8</v>
      </c>
      <c r="D340" s="41" t="str">
        <f>VLOOKUP(Ruimtestaat[[#This Row],[Code]],Locaties[#All],4,FALSE)</f>
        <v>Gorinchem</v>
      </c>
      <c r="E340" s="32"/>
      <c r="F340" s="32" t="s">
        <v>121</v>
      </c>
      <c r="G340" s="121" t="s">
        <v>661</v>
      </c>
      <c r="H340" s="42" t="s">
        <v>690</v>
      </c>
      <c r="I340" s="6">
        <v>4</v>
      </c>
      <c r="J340" s="42" t="str">
        <f>VLOOKUP(Ruimtestaat[[#This Row],[Ruimte code]],Ruimtegroepen[[#All],[Code]:[Ruimte omschrijving]],2,FALSE)</f>
        <v>Vergader/spreekkamers</v>
      </c>
      <c r="K340" s="32" t="s">
        <v>18</v>
      </c>
      <c r="L340" s="34" t="s">
        <v>123</v>
      </c>
      <c r="M340" s="119">
        <v>7.8</v>
      </c>
      <c r="N340" s="32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</row>
    <row r="341" spans="1:159" ht="15" hidden="1" customHeight="1">
      <c r="A341" s="6">
        <v>4</v>
      </c>
      <c r="B341" s="41" t="str">
        <f>VLOOKUP(Ruimtestaat[[#This Row],[Code]],Locaties[[Code]:[Locatie]],2,FALSE)</f>
        <v>Uilenhof</v>
      </c>
      <c r="C341" s="41" t="str">
        <f>VLOOKUP(Ruimtestaat[[#This Row],[Code]],Locaties[#All],3,FALSE)</f>
        <v>Oude Hoven 8</v>
      </c>
      <c r="D341" s="41" t="str">
        <f>VLOOKUP(Ruimtestaat[[#This Row],[Code]],Locaties[#All],4,FALSE)</f>
        <v>Gorinchem</v>
      </c>
      <c r="E341" s="32"/>
      <c r="F341" s="32" t="s">
        <v>121</v>
      </c>
      <c r="G341" s="121">
        <v>52</v>
      </c>
      <c r="H341" s="42" t="s">
        <v>680</v>
      </c>
      <c r="I341" s="6">
        <v>5</v>
      </c>
      <c r="J341" s="42" t="str">
        <f>VLOOKUP(Ruimtestaat[[#This Row],[Ruimte code]],Ruimtegroepen[[#All],[Code]:[Ruimte omschrijving]],2,FALSE)</f>
        <v>Sanitair</v>
      </c>
      <c r="K341" s="32" t="s">
        <v>19</v>
      </c>
      <c r="L341" s="34" t="s">
        <v>738</v>
      </c>
      <c r="M341" s="119">
        <v>16.2</v>
      </c>
      <c r="N341" s="32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</row>
    <row r="342" spans="1:159" ht="15" hidden="1" customHeight="1">
      <c r="A342" s="6">
        <v>4</v>
      </c>
      <c r="B342" s="41" t="str">
        <f>VLOOKUP(Ruimtestaat[[#This Row],[Code]],Locaties[[Code]:[Locatie]],2,FALSE)</f>
        <v>Uilenhof</v>
      </c>
      <c r="C342" s="41" t="str">
        <f>VLOOKUP(Ruimtestaat[[#This Row],[Code]],Locaties[#All],3,FALSE)</f>
        <v>Oude Hoven 8</v>
      </c>
      <c r="D342" s="41" t="str">
        <f>VLOOKUP(Ruimtestaat[[#This Row],[Code]],Locaties[#All],4,FALSE)</f>
        <v>Gorinchem</v>
      </c>
      <c r="E342" s="32"/>
      <c r="F342" s="32" t="s">
        <v>276</v>
      </c>
      <c r="G342" s="121">
        <v>159</v>
      </c>
      <c r="H342" s="42" t="s">
        <v>670</v>
      </c>
      <c r="I342" s="6">
        <v>10</v>
      </c>
      <c r="J342" s="42" t="str">
        <f>VLOOKUP(Ruimtestaat[[#This Row],[Ruimte code]],Ruimtegroepen[[#All],[Code]:[Ruimte omschrijving]],2,FALSE)</f>
        <v>Trappenhuizen/lift</v>
      </c>
      <c r="K342" s="32" t="s">
        <v>19</v>
      </c>
      <c r="L342" s="34" t="s">
        <v>28</v>
      </c>
      <c r="M342" s="119">
        <v>8</v>
      </c>
      <c r="N342" s="32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</row>
    <row r="343" spans="1:159" ht="15" hidden="1" customHeight="1">
      <c r="A343" s="6">
        <v>4</v>
      </c>
      <c r="B343" s="41" t="str">
        <f>VLOOKUP(Ruimtestaat[[#This Row],[Code]],Locaties[[Code]:[Locatie]],2,FALSE)</f>
        <v>Uilenhof</v>
      </c>
      <c r="C343" s="41" t="str">
        <f>VLOOKUP(Ruimtestaat[[#This Row],[Code]],Locaties[#All],3,FALSE)</f>
        <v>Oude Hoven 8</v>
      </c>
      <c r="D343" s="41" t="str">
        <f>VLOOKUP(Ruimtestaat[[#This Row],[Code]],Locaties[#All],4,FALSE)</f>
        <v>Gorinchem</v>
      </c>
      <c r="E343" s="32"/>
      <c r="F343" s="32" t="s">
        <v>276</v>
      </c>
      <c r="G343" s="121" t="s">
        <v>694</v>
      </c>
      <c r="H343" s="42" t="s">
        <v>715</v>
      </c>
      <c r="I343" s="6">
        <v>2</v>
      </c>
      <c r="J343" s="42" t="str">
        <f>VLOOKUP(Ruimtestaat[[#This Row],[Ruimte code]],Ruimtegroepen[[#All],[Code]:[Ruimte omschrijving]],2,FALSE)</f>
        <v>Kantoren</v>
      </c>
      <c r="K343" s="32" t="s">
        <v>17</v>
      </c>
      <c r="L343" s="34" t="s">
        <v>737</v>
      </c>
      <c r="M343" s="119">
        <v>28.3</v>
      </c>
      <c r="N343" s="32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</row>
    <row r="344" spans="1:159" ht="15" hidden="1" customHeight="1">
      <c r="A344" s="6">
        <v>4</v>
      </c>
      <c r="B344" s="41" t="str">
        <f>VLOOKUP(Ruimtestaat[[#This Row],[Code]],Locaties[[Code]:[Locatie]],2,FALSE)</f>
        <v>Uilenhof</v>
      </c>
      <c r="C344" s="41" t="str">
        <f>VLOOKUP(Ruimtestaat[[#This Row],[Code]],Locaties[#All],3,FALSE)</f>
        <v>Oude Hoven 8</v>
      </c>
      <c r="D344" s="41" t="str">
        <f>VLOOKUP(Ruimtestaat[[#This Row],[Code]],Locaties[#All],4,FALSE)</f>
        <v>Gorinchem</v>
      </c>
      <c r="E344" s="32"/>
      <c r="F344" s="32" t="s">
        <v>276</v>
      </c>
      <c r="G344" s="121" t="s">
        <v>695</v>
      </c>
      <c r="H344" s="42" t="s">
        <v>716</v>
      </c>
      <c r="I344" s="6">
        <v>1</v>
      </c>
      <c r="J344" s="42" t="str">
        <f>VLOOKUP(Ruimtestaat[[#This Row],[Ruimte code]],Ruimtegroepen[[#All],[Code]:[Ruimte omschrijving]],2,FALSE)</f>
        <v>Magazijnen/bergingen</v>
      </c>
      <c r="K344" s="32" t="s">
        <v>19</v>
      </c>
      <c r="L344" s="34" t="s">
        <v>234</v>
      </c>
      <c r="M344" s="119">
        <v>4.0999999999999996</v>
      </c>
      <c r="N344" s="32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</row>
    <row r="345" spans="1:159" ht="15" hidden="1" customHeight="1">
      <c r="A345" s="6">
        <v>4</v>
      </c>
      <c r="B345" s="41" t="str">
        <f>VLOOKUP(Ruimtestaat[[#This Row],[Code]],Locaties[[Code]:[Locatie]],2,FALSE)</f>
        <v>Uilenhof</v>
      </c>
      <c r="C345" s="41" t="str">
        <f>VLOOKUP(Ruimtestaat[[#This Row],[Code]],Locaties[#All],3,FALSE)</f>
        <v>Oude Hoven 8</v>
      </c>
      <c r="D345" s="41" t="str">
        <f>VLOOKUP(Ruimtestaat[[#This Row],[Code]],Locaties[#All],4,FALSE)</f>
        <v>Gorinchem</v>
      </c>
      <c r="E345" s="32"/>
      <c r="F345" s="32" t="s">
        <v>276</v>
      </c>
      <c r="G345" s="121" t="s">
        <v>696</v>
      </c>
      <c r="H345" s="42" t="s">
        <v>717</v>
      </c>
      <c r="I345" s="6">
        <v>13</v>
      </c>
      <c r="J345" s="42" t="str">
        <f>VLOOKUP(Ruimtestaat[[#This Row],[Ruimte code]],Ruimtegroepen[[#All],[Code]:[Ruimte omschrijving]],2,FALSE)</f>
        <v>Personeelskamer</v>
      </c>
      <c r="K345" s="32" t="s">
        <v>17</v>
      </c>
      <c r="L345" s="34" t="s">
        <v>737</v>
      </c>
      <c r="M345" s="119">
        <v>26.6</v>
      </c>
      <c r="N345" s="32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</row>
    <row r="346" spans="1:159" ht="15" hidden="1" customHeight="1">
      <c r="A346" s="6">
        <v>4</v>
      </c>
      <c r="B346" s="41" t="str">
        <f>VLOOKUP(Ruimtestaat[[#This Row],[Code]],Locaties[[Code]:[Locatie]],2,FALSE)</f>
        <v>Uilenhof</v>
      </c>
      <c r="C346" s="41" t="str">
        <f>VLOOKUP(Ruimtestaat[[#This Row],[Code]],Locaties[#All],3,FALSE)</f>
        <v>Oude Hoven 8</v>
      </c>
      <c r="D346" s="41" t="str">
        <f>VLOOKUP(Ruimtestaat[[#This Row],[Code]],Locaties[#All],4,FALSE)</f>
        <v>Gorinchem</v>
      </c>
      <c r="E346" s="32"/>
      <c r="F346" s="32" t="s">
        <v>276</v>
      </c>
      <c r="G346" s="121" t="s">
        <v>697</v>
      </c>
      <c r="H346" s="42" t="s">
        <v>718</v>
      </c>
      <c r="I346" s="6">
        <v>14</v>
      </c>
      <c r="J346" s="42" t="str">
        <f>VLOOKUP(Ruimtestaat[[#This Row],[Ruimte code]],Ruimtegroepen[[#All],[Code]:[Ruimte omschrijving]],2,FALSE)</f>
        <v>Praktijklokalen</v>
      </c>
      <c r="K346" s="32" t="s">
        <v>18</v>
      </c>
      <c r="L346" s="34" t="s">
        <v>693</v>
      </c>
      <c r="M346" s="119">
        <v>76.400000000000006</v>
      </c>
      <c r="N346" s="32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</row>
    <row r="347" spans="1:159" ht="15" hidden="1" customHeight="1">
      <c r="A347" s="6">
        <v>4</v>
      </c>
      <c r="B347" s="41" t="str">
        <f>VLOOKUP(Ruimtestaat[[#This Row],[Code]],Locaties[[Code]:[Locatie]],2,FALSE)</f>
        <v>Uilenhof</v>
      </c>
      <c r="C347" s="41" t="str">
        <f>VLOOKUP(Ruimtestaat[[#This Row],[Code]],Locaties[#All],3,FALSE)</f>
        <v>Oude Hoven 8</v>
      </c>
      <c r="D347" s="41" t="str">
        <f>VLOOKUP(Ruimtestaat[[#This Row],[Code]],Locaties[#All],4,FALSE)</f>
        <v>Gorinchem</v>
      </c>
      <c r="E347" s="32"/>
      <c r="F347" s="32" t="s">
        <v>276</v>
      </c>
      <c r="G347" s="121" t="s">
        <v>698</v>
      </c>
      <c r="H347" s="42" t="s">
        <v>719</v>
      </c>
      <c r="I347" s="6">
        <v>16</v>
      </c>
      <c r="J347" s="42" t="str">
        <f>VLOOKUP(Ruimtestaat[[#This Row],[Ruimte code]],Ruimtegroepen[[#All],[Code]:[Ruimte omschrijving]],2,FALSE)</f>
        <v>Leslokalen</v>
      </c>
      <c r="K347" s="32" t="s">
        <v>18</v>
      </c>
      <c r="L347" s="34" t="s">
        <v>693</v>
      </c>
      <c r="M347" s="119">
        <v>51.5</v>
      </c>
      <c r="N347" s="32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</row>
    <row r="348" spans="1:159" ht="15" hidden="1" customHeight="1">
      <c r="A348" s="6">
        <v>4</v>
      </c>
      <c r="B348" s="41" t="str">
        <f>VLOOKUP(Ruimtestaat[[#This Row],[Code]],Locaties[[Code]:[Locatie]],2,FALSE)</f>
        <v>Uilenhof</v>
      </c>
      <c r="C348" s="41" t="str">
        <f>VLOOKUP(Ruimtestaat[[#This Row],[Code]],Locaties[#All],3,FALSE)</f>
        <v>Oude Hoven 8</v>
      </c>
      <c r="D348" s="41" t="str">
        <f>VLOOKUP(Ruimtestaat[[#This Row],[Code]],Locaties[#All],4,FALSE)</f>
        <v>Gorinchem</v>
      </c>
      <c r="E348" s="32"/>
      <c r="F348" s="32" t="s">
        <v>276</v>
      </c>
      <c r="G348" s="121" t="s">
        <v>699</v>
      </c>
      <c r="H348" s="42" t="s">
        <v>720</v>
      </c>
      <c r="I348" s="6">
        <v>16</v>
      </c>
      <c r="J348" s="42" t="str">
        <f>VLOOKUP(Ruimtestaat[[#This Row],[Ruimte code]],Ruimtegroepen[[#All],[Code]:[Ruimte omschrijving]],2,FALSE)</f>
        <v>Leslokalen</v>
      </c>
      <c r="K348" s="32" t="s">
        <v>18</v>
      </c>
      <c r="L348" s="34" t="s">
        <v>693</v>
      </c>
      <c r="M348" s="119">
        <v>54.2</v>
      </c>
      <c r="N348" s="32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</row>
    <row r="349" spans="1:159" ht="15" hidden="1" customHeight="1">
      <c r="A349" s="6">
        <v>4</v>
      </c>
      <c r="B349" s="41" t="str">
        <f>VLOOKUP(Ruimtestaat[[#This Row],[Code]],Locaties[[Code]:[Locatie]],2,FALSE)</f>
        <v>Uilenhof</v>
      </c>
      <c r="C349" s="41" t="str">
        <f>VLOOKUP(Ruimtestaat[[#This Row],[Code]],Locaties[#All],3,FALSE)</f>
        <v>Oude Hoven 8</v>
      </c>
      <c r="D349" s="41" t="str">
        <f>VLOOKUP(Ruimtestaat[[#This Row],[Code]],Locaties[#All],4,FALSE)</f>
        <v>Gorinchem</v>
      </c>
      <c r="E349" s="32"/>
      <c r="F349" s="32" t="s">
        <v>276</v>
      </c>
      <c r="G349" s="121" t="s">
        <v>700</v>
      </c>
      <c r="H349" s="42" t="s">
        <v>721</v>
      </c>
      <c r="I349" s="6">
        <v>16</v>
      </c>
      <c r="J349" s="42" t="str">
        <f>VLOOKUP(Ruimtestaat[[#This Row],[Ruimte code]],Ruimtegroepen[[#All],[Code]:[Ruimte omschrijving]],2,FALSE)</f>
        <v>Leslokalen</v>
      </c>
      <c r="K349" s="32" t="s">
        <v>18</v>
      </c>
      <c r="L349" s="34" t="s">
        <v>693</v>
      </c>
      <c r="M349" s="119">
        <v>60.8</v>
      </c>
      <c r="N349" s="32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</row>
    <row r="350" spans="1:159" ht="15" hidden="1" customHeight="1">
      <c r="A350" s="6">
        <v>4</v>
      </c>
      <c r="B350" s="41" t="str">
        <f>VLOOKUP(Ruimtestaat[[#This Row],[Code]],Locaties[[Code]:[Locatie]],2,FALSE)</f>
        <v>Uilenhof</v>
      </c>
      <c r="C350" s="41" t="str">
        <f>VLOOKUP(Ruimtestaat[[#This Row],[Code]],Locaties[#All],3,FALSE)</f>
        <v>Oude Hoven 8</v>
      </c>
      <c r="D350" s="41" t="str">
        <f>VLOOKUP(Ruimtestaat[[#This Row],[Code]],Locaties[#All],4,FALSE)</f>
        <v>Gorinchem</v>
      </c>
      <c r="E350" s="32"/>
      <c r="F350" s="32" t="s">
        <v>276</v>
      </c>
      <c r="G350" s="121" t="s">
        <v>701</v>
      </c>
      <c r="H350" s="42" t="s">
        <v>722</v>
      </c>
      <c r="I350" s="6">
        <v>16</v>
      </c>
      <c r="J350" s="42" t="str">
        <f>VLOOKUP(Ruimtestaat[[#This Row],[Ruimte code]],Ruimtegroepen[[#All],[Code]:[Ruimte omschrijving]],2,FALSE)</f>
        <v>Leslokalen</v>
      </c>
      <c r="K350" s="32" t="s">
        <v>18</v>
      </c>
      <c r="L350" s="34" t="s">
        <v>693</v>
      </c>
      <c r="M350" s="119">
        <v>47.4</v>
      </c>
      <c r="N350" s="32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</row>
    <row r="351" spans="1:159" ht="15" hidden="1" customHeight="1">
      <c r="A351" s="6">
        <v>4</v>
      </c>
      <c r="B351" s="41" t="str">
        <f>VLOOKUP(Ruimtestaat[[#This Row],[Code]],Locaties[[Code]:[Locatie]],2,FALSE)</f>
        <v>Uilenhof</v>
      </c>
      <c r="C351" s="41" t="str">
        <f>VLOOKUP(Ruimtestaat[[#This Row],[Code]],Locaties[#All],3,FALSE)</f>
        <v>Oude Hoven 8</v>
      </c>
      <c r="D351" s="41" t="str">
        <f>VLOOKUP(Ruimtestaat[[#This Row],[Code]],Locaties[#All],4,FALSE)</f>
        <v>Gorinchem</v>
      </c>
      <c r="E351" s="32"/>
      <c r="F351" s="32" t="s">
        <v>276</v>
      </c>
      <c r="G351" s="121" t="s">
        <v>702</v>
      </c>
      <c r="H351" s="42" t="s">
        <v>723</v>
      </c>
      <c r="I351" s="6">
        <v>16</v>
      </c>
      <c r="J351" s="42" t="str">
        <f>VLOOKUP(Ruimtestaat[[#This Row],[Ruimte code]],Ruimtegroepen[[#All],[Code]:[Ruimte omschrijving]],2,FALSE)</f>
        <v>Leslokalen</v>
      </c>
      <c r="K351" s="32" t="s">
        <v>18</v>
      </c>
      <c r="L351" s="34" t="s">
        <v>693</v>
      </c>
      <c r="M351" s="119">
        <v>47.4</v>
      </c>
      <c r="N351" s="32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</row>
    <row r="352" spans="1:159" ht="15" hidden="1" customHeight="1">
      <c r="A352" s="6">
        <v>4</v>
      </c>
      <c r="B352" s="41" t="str">
        <f>VLOOKUP(Ruimtestaat[[#This Row],[Code]],Locaties[[Code]:[Locatie]],2,FALSE)</f>
        <v>Uilenhof</v>
      </c>
      <c r="C352" s="41" t="str">
        <f>VLOOKUP(Ruimtestaat[[#This Row],[Code]],Locaties[#All],3,FALSE)</f>
        <v>Oude Hoven 8</v>
      </c>
      <c r="D352" s="41" t="str">
        <f>VLOOKUP(Ruimtestaat[[#This Row],[Code]],Locaties[#All],4,FALSE)</f>
        <v>Gorinchem</v>
      </c>
      <c r="E352" s="32"/>
      <c r="F352" s="32" t="s">
        <v>276</v>
      </c>
      <c r="G352" s="121">
        <v>133</v>
      </c>
      <c r="H352" s="42" t="s">
        <v>670</v>
      </c>
      <c r="I352" s="6">
        <v>10</v>
      </c>
      <c r="J352" s="42" t="str">
        <f>VLOOKUP(Ruimtestaat[[#This Row],[Ruimte code]],Ruimtegroepen[[#All],[Code]:[Ruimte omschrijving]],2,FALSE)</f>
        <v>Trappenhuizen/lift</v>
      </c>
      <c r="K352" s="32" t="s">
        <v>19</v>
      </c>
      <c r="L352" s="34" t="s">
        <v>28</v>
      </c>
      <c r="M352" s="119">
        <v>28.4</v>
      </c>
      <c r="N352" s="32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</row>
    <row r="353" spans="1:159" ht="15" hidden="1" customHeight="1">
      <c r="A353" s="6">
        <v>4</v>
      </c>
      <c r="B353" s="41" t="str">
        <f>VLOOKUP(Ruimtestaat[[#This Row],[Code]],Locaties[[Code]:[Locatie]],2,FALSE)</f>
        <v>Uilenhof</v>
      </c>
      <c r="C353" s="41" t="str">
        <f>VLOOKUP(Ruimtestaat[[#This Row],[Code]],Locaties[#All],3,FALSE)</f>
        <v>Oude Hoven 8</v>
      </c>
      <c r="D353" s="41" t="str">
        <f>VLOOKUP(Ruimtestaat[[#This Row],[Code]],Locaties[#All],4,FALSE)</f>
        <v>Gorinchem</v>
      </c>
      <c r="E353" s="32"/>
      <c r="F353" s="32" t="s">
        <v>276</v>
      </c>
      <c r="G353" s="121" t="s">
        <v>703</v>
      </c>
      <c r="H353" s="42" t="s">
        <v>724</v>
      </c>
      <c r="I353" s="6">
        <v>16</v>
      </c>
      <c r="J353" s="42" t="str">
        <f>VLOOKUP(Ruimtestaat[[#This Row],[Ruimte code]],Ruimtegroepen[[#All],[Code]:[Ruimte omschrijving]],2,FALSE)</f>
        <v>Leslokalen</v>
      </c>
      <c r="K353" s="32" t="s">
        <v>739</v>
      </c>
      <c r="L353" s="34" t="s">
        <v>693</v>
      </c>
      <c r="M353" s="119">
        <v>93.2</v>
      </c>
      <c r="N353" s="32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</row>
    <row r="354" spans="1:159" ht="15" hidden="1" customHeight="1">
      <c r="A354" s="6">
        <v>4</v>
      </c>
      <c r="B354" s="41" t="str">
        <f>VLOOKUP(Ruimtestaat[[#This Row],[Code]],Locaties[[Code]:[Locatie]],2,FALSE)</f>
        <v>Uilenhof</v>
      </c>
      <c r="C354" s="41" t="str">
        <f>VLOOKUP(Ruimtestaat[[#This Row],[Code]],Locaties[#All],3,FALSE)</f>
        <v>Oude Hoven 8</v>
      </c>
      <c r="D354" s="41" t="str">
        <f>VLOOKUP(Ruimtestaat[[#This Row],[Code]],Locaties[#All],4,FALSE)</f>
        <v>Gorinchem</v>
      </c>
      <c r="E354" s="32"/>
      <c r="F354" s="32" t="s">
        <v>276</v>
      </c>
      <c r="G354" s="121" t="s">
        <v>704</v>
      </c>
      <c r="H354" s="42" t="s">
        <v>299</v>
      </c>
      <c r="I354" s="6">
        <v>1</v>
      </c>
      <c r="J354" s="42" t="str">
        <f>VLOOKUP(Ruimtestaat[[#This Row],[Ruimte code]],Ruimtegroepen[[#All],[Code]:[Ruimte omschrijving]],2,FALSE)</f>
        <v>Magazijnen/bergingen</v>
      </c>
      <c r="K354" s="32" t="s">
        <v>18</v>
      </c>
      <c r="L354" s="34" t="s">
        <v>123</v>
      </c>
      <c r="M354" s="119">
        <v>7.9</v>
      </c>
      <c r="N354" s="32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</row>
    <row r="355" spans="1:159" ht="15" hidden="1" customHeight="1">
      <c r="A355" s="6">
        <v>4</v>
      </c>
      <c r="B355" s="41" t="str">
        <f>VLOOKUP(Ruimtestaat[[#This Row],[Code]],Locaties[[Code]:[Locatie]],2,FALSE)</f>
        <v>Uilenhof</v>
      </c>
      <c r="C355" s="41" t="str">
        <f>VLOOKUP(Ruimtestaat[[#This Row],[Code]],Locaties[#All],3,FALSE)</f>
        <v>Oude Hoven 8</v>
      </c>
      <c r="D355" s="41" t="str">
        <f>VLOOKUP(Ruimtestaat[[#This Row],[Code]],Locaties[#All],4,FALSE)</f>
        <v>Gorinchem</v>
      </c>
      <c r="E355" s="32"/>
      <c r="F355" s="32" t="s">
        <v>276</v>
      </c>
      <c r="G355" s="121" t="s">
        <v>705</v>
      </c>
      <c r="H355" s="42" t="s">
        <v>665</v>
      </c>
      <c r="I355" s="6">
        <v>2</v>
      </c>
      <c r="J355" s="42" t="str">
        <f>VLOOKUP(Ruimtestaat[[#This Row],[Ruimte code]],Ruimtegroepen[[#All],[Code]:[Ruimte omschrijving]],2,FALSE)</f>
        <v>Kantoren</v>
      </c>
      <c r="K355" s="32" t="s">
        <v>17</v>
      </c>
      <c r="L355" s="34" t="s">
        <v>737</v>
      </c>
      <c r="M355" s="119">
        <v>27.3</v>
      </c>
      <c r="N355" s="32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</row>
    <row r="356" spans="1:159" ht="15" hidden="1" customHeight="1">
      <c r="A356" s="6">
        <v>4</v>
      </c>
      <c r="B356" s="41" t="str">
        <f>VLOOKUP(Ruimtestaat[[#This Row],[Code]],Locaties[[Code]:[Locatie]],2,FALSE)</f>
        <v>Uilenhof</v>
      </c>
      <c r="C356" s="41" t="str">
        <f>VLOOKUP(Ruimtestaat[[#This Row],[Code]],Locaties[#All],3,FALSE)</f>
        <v>Oude Hoven 8</v>
      </c>
      <c r="D356" s="41" t="str">
        <f>VLOOKUP(Ruimtestaat[[#This Row],[Code]],Locaties[#All],4,FALSE)</f>
        <v>Gorinchem</v>
      </c>
      <c r="E356" s="32"/>
      <c r="F356" s="32" t="s">
        <v>276</v>
      </c>
      <c r="G356" s="121" t="s">
        <v>706</v>
      </c>
      <c r="H356" s="42" t="s">
        <v>254</v>
      </c>
      <c r="I356" s="6">
        <v>6</v>
      </c>
      <c r="J356" s="42" t="str">
        <f>VLOOKUP(Ruimtestaat[[#This Row],[Ruimte code]],Ruimtegroepen[[#All],[Code]:[Ruimte omschrijving]],2,FALSE)</f>
        <v>Gangen/hallen</v>
      </c>
      <c r="K356" s="32" t="s">
        <v>18</v>
      </c>
      <c r="L356" s="34" t="s">
        <v>123</v>
      </c>
      <c r="M356" s="119">
        <v>13.3</v>
      </c>
      <c r="N356" s="32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</row>
    <row r="357" spans="1:159" ht="15" hidden="1" customHeight="1">
      <c r="A357" s="6">
        <v>4</v>
      </c>
      <c r="B357" s="41" t="str">
        <f>VLOOKUP(Ruimtestaat[[#This Row],[Code]],Locaties[[Code]:[Locatie]],2,FALSE)</f>
        <v>Uilenhof</v>
      </c>
      <c r="C357" s="41" t="str">
        <f>VLOOKUP(Ruimtestaat[[#This Row],[Code]],Locaties[#All],3,FALSE)</f>
        <v>Oude Hoven 8</v>
      </c>
      <c r="D357" s="41" t="str">
        <f>VLOOKUP(Ruimtestaat[[#This Row],[Code]],Locaties[#All],4,FALSE)</f>
        <v>Gorinchem</v>
      </c>
      <c r="E357" s="32"/>
      <c r="F357" s="32" t="s">
        <v>276</v>
      </c>
      <c r="G357" s="121" t="s">
        <v>707</v>
      </c>
      <c r="H357" s="42" t="s">
        <v>725</v>
      </c>
      <c r="I357" s="6">
        <v>4</v>
      </c>
      <c r="J357" s="42" t="str">
        <f>VLOOKUP(Ruimtestaat[[#This Row],[Ruimte code]],Ruimtegroepen[[#All],[Code]:[Ruimte omschrijving]],2,FALSE)</f>
        <v>Vergader/spreekkamers</v>
      </c>
      <c r="K357" s="32" t="s">
        <v>17</v>
      </c>
      <c r="L357" s="34" t="s">
        <v>737</v>
      </c>
      <c r="M357" s="119">
        <v>25.7</v>
      </c>
      <c r="N357" s="32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</row>
    <row r="358" spans="1:159" ht="15" hidden="1" customHeight="1">
      <c r="A358" s="6">
        <v>4</v>
      </c>
      <c r="B358" s="41" t="str">
        <f>VLOOKUP(Ruimtestaat[[#This Row],[Code]],Locaties[[Code]:[Locatie]],2,FALSE)</f>
        <v>Uilenhof</v>
      </c>
      <c r="C358" s="41" t="str">
        <f>VLOOKUP(Ruimtestaat[[#This Row],[Code]],Locaties[#All],3,FALSE)</f>
        <v>Oude Hoven 8</v>
      </c>
      <c r="D358" s="41" t="str">
        <f>VLOOKUP(Ruimtestaat[[#This Row],[Code]],Locaties[#All],4,FALSE)</f>
        <v>Gorinchem</v>
      </c>
      <c r="E358" s="32"/>
      <c r="F358" s="32" t="s">
        <v>276</v>
      </c>
      <c r="G358" s="121" t="s">
        <v>708</v>
      </c>
      <c r="H358" s="42" t="s">
        <v>726</v>
      </c>
      <c r="I358" s="6">
        <v>5</v>
      </c>
      <c r="J358" s="42" t="str">
        <f>VLOOKUP(Ruimtestaat[[#This Row],[Ruimte code]],Ruimtegroepen[[#All],[Code]:[Ruimte omschrijving]],2,FALSE)</f>
        <v>Sanitair</v>
      </c>
      <c r="K358" s="32" t="s">
        <v>19</v>
      </c>
      <c r="L358" s="34" t="s">
        <v>738</v>
      </c>
      <c r="M358" s="119">
        <v>7</v>
      </c>
      <c r="N358" s="32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</row>
    <row r="359" spans="1:159" ht="15" hidden="1" customHeight="1">
      <c r="A359" s="6">
        <v>4</v>
      </c>
      <c r="B359" s="41" t="str">
        <f>VLOOKUP(Ruimtestaat[[#This Row],[Code]],Locaties[[Code]:[Locatie]],2,FALSE)</f>
        <v>Uilenhof</v>
      </c>
      <c r="C359" s="41" t="str">
        <f>VLOOKUP(Ruimtestaat[[#This Row],[Code]],Locaties[#All],3,FALSE)</f>
        <v>Oude Hoven 8</v>
      </c>
      <c r="D359" s="41" t="str">
        <f>VLOOKUP(Ruimtestaat[[#This Row],[Code]],Locaties[#All],4,FALSE)</f>
        <v>Gorinchem</v>
      </c>
      <c r="E359" s="32"/>
      <c r="F359" s="32" t="s">
        <v>276</v>
      </c>
      <c r="G359" s="121" t="s">
        <v>709</v>
      </c>
      <c r="H359" s="42" t="s">
        <v>727</v>
      </c>
      <c r="I359" s="6">
        <v>5</v>
      </c>
      <c r="J359" s="42" t="str">
        <f>VLOOKUP(Ruimtestaat[[#This Row],[Ruimte code]],Ruimtegroepen[[#All],[Code]:[Ruimte omschrijving]],2,FALSE)</f>
        <v>Sanitair</v>
      </c>
      <c r="K359" s="32" t="s">
        <v>19</v>
      </c>
      <c r="L359" s="34" t="s">
        <v>738</v>
      </c>
      <c r="M359" s="119">
        <v>2.6</v>
      </c>
      <c r="N359" s="32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</row>
    <row r="360" spans="1:159" ht="15" hidden="1" customHeight="1">
      <c r="A360" s="6">
        <v>4</v>
      </c>
      <c r="B360" s="41" t="str">
        <f>VLOOKUP(Ruimtestaat[[#This Row],[Code]],Locaties[[Code]:[Locatie]],2,FALSE)</f>
        <v>Uilenhof</v>
      </c>
      <c r="C360" s="41" t="str">
        <f>VLOOKUP(Ruimtestaat[[#This Row],[Code]],Locaties[#All],3,FALSE)</f>
        <v>Oude Hoven 8</v>
      </c>
      <c r="D360" s="41" t="str">
        <f>VLOOKUP(Ruimtestaat[[#This Row],[Code]],Locaties[#All],4,FALSE)</f>
        <v>Gorinchem</v>
      </c>
      <c r="E360" s="32"/>
      <c r="F360" s="32" t="s">
        <v>276</v>
      </c>
      <c r="G360" s="121">
        <v>132</v>
      </c>
      <c r="H360" s="42" t="s">
        <v>274</v>
      </c>
      <c r="I360" s="6">
        <v>6</v>
      </c>
      <c r="J360" s="42" t="str">
        <f>VLOOKUP(Ruimtestaat[[#This Row],[Ruimte code]],Ruimtegroepen[[#All],[Code]:[Ruimte omschrijving]],2,FALSE)</f>
        <v>Gangen/hallen</v>
      </c>
      <c r="K360" s="32" t="s">
        <v>18</v>
      </c>
      <c r="L360" s="34" t="s">
        <v>123</v>
      </c>
      <c r="M360" s="119">
        <v>54</v>
      </c>
      <c r="N360" s="32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</row>
    <row r="361" spans="1:159" ht="15" hidden="1" customHeight="1">
      <c r="A361" s="6">
        <v>4</v>
      </c>
      <c r="B361" s="41" t="str">
        <f>VLOOKUP(Ruimtestaat[[#This Row],[Code]],Locaties[[Code]:[Locatie]],2,FALSE)</f>
        <v>Uilenhof</v>
      </c>
      <c r="C361" s="41" t="str">
        <f>VLOOKUP(Ruimtestaat[[#This Row],[Code]],Locaties[#All],3,FALSE)</f>
        <v>Oude Hoven 8</v>
      </c>
      <c r="D361" s="41" t="str">
        <f>VLOOKUP(Ruimtestaat[[#This Row],[Code]],Locaties[#All],4,FALSE)</f>
        <v>Gorinchem</v>
      </c>
      <c r="E361" s="32"/>
      <c r="F361" s="32" t="s">
        <v>276</v>
      </c>
      <c r="G361" s="121">
        <v>86</v>
      </c>
      <c r="H361" s="42" t="s">
        <v>728</v>
      </c>
      <c r="I361" s="6">
        <v>5</v>
      </c>
      <c r="J361" s="42" t="str">
        <f>VLOOKUP(Ruimtestaat[[#This Row],[Ruimte code]],Ruimtegroepen[[#All],[Code]:[Ruimte omschrijving]],2,FALSE)</f>
        <v>Sanitair</v>
      </c>
      <c r="K361" s="32" t="s">
        <v>19</v>
      </c>
      <c r="L361" s="34" t="s">
        <v>738</v>
      </c>
      <c r="M361" s="119">
        <v>8.1</v>
      </c>
      <c r="N361" s="32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</row>
    <row r="362" spans="1:159" ht="15" hidden="1" customHeight="1">
      <c r="A362" s="6">
        <v>4</v>
      </c>
      <c r="B362" s="41" t="str">
        <f>VLOOKUP(Ruimtestaat[[#This Row],[Code]],Locaties[[Code]:[Locatie]],2,FALSE)</f>
        <v>Uilenhof</v>
      </c>
      <c r="C362" s="41" t="str">
        <f>VLOOKUP(Ruimtestaat[[#This Row],[Code]],Locaties[#All],3,FALSE)</f>
        <v>Oude Hoven 8</v>
      </c>
      <c r="D362" s="41" t="str">
        <f>VLOOKUP(Ruimtestaat[[#This Row],[Code]],Locaties[#All],4,FALSE)</f>
        <v>Gorinchem</v>
      </c>
      <c r="E362" s="32"/>
      <c r="F362" s="32" t="s">
        <v>276</v>
      </c>
      <c r="G362" s="121">
        <v>89</v>
      </c>
      <c r="H362" s="42" t="s">
        <v>671</v>
      </c>
      <c r="I362" s="6">
        <v>1</v>
      </c>
      <c r="J362" s="42" t="str">
        <f>VLOOKUP(Ruimtestaat[[#This Row],[Ruimte code]],Ruimtegroepen[[#All],[Code]:[Ruimte omschrijving]],2,FALSE)</f>
        <v>Magazijnen/bergingen</v>
      </c>
      <c r="K362" s="32" t="s">
        <v>18</v>
      </c>
      <c r="L362" s="34" t="s">
        <v>123</v>
      </c>
      <c r="M362" s="119">
        <v>12.4</v>
      </c>
      <c r="N362" s="32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</row>
    <row r="363" spans="1:159" ht="15" hidden="1" customHeight="1">
      <c r="A363" s="6">
        <v>4</v>
      </c>
      <c r="B363" s="41" t="str">
        <f>VLOOKUP(Ruimtestaat[[#This Row],[Code]],Locaties[[Code]:[Locatie]],2,FALSE)</f>
        <v>Uilenhof</v>
      </c>
      <c r="C363" s="41" t="str">
        <f>VLOOKUP(Ruimtestaat[[#This Row],[Code]],Locaties[#All],3,FALSE)</f>
        <v>Oude Hoven 8</v>
      </c>
      <c r="D363" s="41" t="str">
        <f>VLOOKUP(Ruimtestaat[[#This Row],[Code]],Locaties[#All],4,FALSE)</f>
        <v>Gorinchem</v>
      </c>
      <c r="E363" s="32"/>
      <c r="F363" s="32" t="s">
        <v>276</v>
      </c>
      <c r="G363" s="121">
        <v>91</v>
      </c>
      <c r="H363" s="42" t="s">
        <v>671</v>
      </c>
      <c r="I363" s="6">
        <v>1</v>
      </c>
      <c r="J363" s="42" t="str">
        <f>VLOOKUP(Ruimtestaat[[#This Row],[Ruimte code]],Ruimtegroepen[[#All],[Code]:[Ruimte omschrijving]],2,FALSE)</f>
        <v>Magazijnen/bergingen</v>
      </c>
      <c r="K363" s="32" t="s">
        <v>18</v>
      </c>
      <c r="L363" s="34" t="s">
        <v>123</v>
      </c>
      <c r="M363" s="119">
        <v>9.6999999999999993</v>
      </c>
      <c r="N363" s="32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</row>
    <row r="364" spans="1:159" ht="15" hidden="1" customHeight="1">
      <c r="A364" s="6">
        <v>4</v>
      </c>
      <c r="B364" s="41" t="str">
        <f>VLOOKUP(Ruimtestaat[[#This Row],[Code]],Locaties[[Code]:[Locatie]],2,FALSE)</f>
        <v>Uilenhof</v>
      </c>
      <c r="C364" s="41" t="str">
        <f>VLOOKUP(Ruimtestaat[[#This Row],[Code]],Locaties[#All],3,FALSE)</f>
        <v>Oude Hoven 8</v>
      </c>
      <c r="D364" s="41" t="str">
        <f>VLOOKUP(Ruimtestaat[[#This Row],[Code]],Locaties[#All],4,FALSE)</f>
        <v>Gorinchem</v>
      </c>
      <c r="E364" s="32"/>
      <c r="F364" s="32" t="s">
        <v>276</v>
      </c>
      <c r="G364" s="121" t="s">
        <v>710</v>
      </c>
      <c r="H364" s="42" t="s">
        <v>729</v>
      </c>
      <c r="I364" s="6">
        <v>14</v>
      </c>
      <c r="J364" s="42" t="str">
        <f>VLOOKUP(Ruimtestaat[[#This Row],[Ruimte code]],Ruimtegroepen[[#All],[Code]:[Ruimte omschrijving]],2,FALSE)</f>
        <v>Praktijklokalen</v>
      </c>
      <c r="K364" s="32" t="s">
        <v>19</v>
      </c>
      <c r="L364" s="34" t="s">
        <v>751</v>
      </c>
      <c r="M364" s="119">
        <v>128.9</v>
      </c>
      <c r="N364" s="32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</row>
    <row r="365" spans="1:159" ht="15" hidden="1" customHeight="1">
      <c r="A365" s="6">
        <v>4</v>
      </c>
      <c r="B365" s="41" t="str">
        <f>VLOOKUP(Ruimtestaat[[#This Row],[Code]],Locaties[[Code]:[Locatie]],2,FALSE)</f>
        <v>Uilenhof</v>
      </c>
      <c r="C365" s="41" t="str">
        <f>VLOOKUP(Ruimtestaat[[#This Row],[Code]],Locaties[#All],3,FALSE)</f>
        <v>Oude Hoven 8</v>
      </c>
      <c r="D365" s="41" t="str">
        <f>VLOOKUP(Ruimtestaat[[#This Row],[Code]],Locaties[#All],4,FALSE)</f>
        <v>Gorinchem</v>
      </c>
      <c r="E365" s="32"/>
      <c r="F365" s="32" t="s">
        <v>276</v>
      </c>
      <c r="G365" s="121">
        <v>97</v>
      </c>
      <c r="H365" s="42" t="s">
        <v>730</v>
      </c>
      <c r="I365" s="6">
        <v>5</v>
      </c>
      <c r="J365" s="42" t="str">
        <f>VLOOKUP(Ruimtestaat[[#This Row],[Ruimte code]],Ruimtegroepen[[#All],[Code]:[Ruimte omschrijving]],2,FALSE)</f>
        <v>Sanitair</v>
      </c>
      <c r="K365" s="32" t="s">
        <v>19</v>
      </c>
      <c r="L365" s="34" t="s">
        <v>738</v>
      </c>
      <c r="M365" s="119">
        <v>5.2</v>
      </c>
      <c r="N365" s="32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</row>
    <row r="366" spans="1:159" ht="15" hidden="1" customHeight="1">
      <c r="A366" s="6">
        <v>4</v>
      </c>
      <c r="B366" s="41" t="str">
        <f>VLOOKUP(Ruimtestaat[[#This Row],[Code]],Locaties[[Code]:[Locatie]],2,FALSE)</f>
        <v>Uilenhof</v>
      </c>
      <c r="C366" s="41" t="str">
        <f>VLOOKUP(Ruimtestaat[[#This Row],[Code]],Locaties[#All],3,FALSE)</f>
        <v>Oude Hoven 8</v>
      </c>
      <c r="D366" s="41" t="str">
        <f>VLOOKUP(Ruimtestaat[[#This Row],[Code]],Locaties[#All],4,FALSE)</f>
        <v>Gorinchem</v>
      </c>
      <c r="E366" s="32"/>
      <c r="F366" s="32" t="s">
        <v>276</v>
      </c>
      <c r="G366" s="121">
        <v>98</v>
      </c>
      <c r="H366" s="42" t="s">
        <v>731</v>
      </c>
      <c r="I366" s="6">
        <v>5</v>
      </c>
      <c r="J366" s="42" t="str">
        <f>VLOOKUP(Ruimtestaat[[#This Row],[Ruimte code]],Ruimtegroepen[[#All],[Code]:[Ruimte omschrijving]],2,FALSE)</f>
        <v>Sanitair</v>
      </c>
      <c r="K366" s="32" t="s">
        <v>19</v>
      </c>
      <c r="L366" s="34" t="s">
        <v>738</v>
      </c>
      <c r="M366" s="119">
        <v>5.8</v>
      </c>
      <c r="N366" s="32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</row>
    <row r="367" spans="1:159" ht="15" hidden="1" customHeight="1">
      <c r="A367" s="6">
        <v>4</v>
      </c>
      <c r="B367" s="41" t="str">
        <f>VLOOKUP(Ruimtestaat[[#This Row],[Code]],Locaties[[Code]:[Locatie]],2,FALSE)</f>
        <v>Uilenhof</v>
      </c>
      <c r="C367" s="41" t="str">
        <f>VLOOKUP(Ruimtestaat[[#This Row],[Code]],Locaties[#All],3,FALSE)</f>
        <v>Oude Hoven 8</v>
      </c>
      <c r="D367" s="41" t="str">
        <f>VLOOKUP(Ruimtestaat[[#This Row],[Code]],Locaties[#All],4,FALSE)</f>
        <v>Gorinchem</v>
      </c>
      <c r="E367" s="32"/>
      <c r="F367" s="32" t="s">
        <v>276</v>
      </c>
      <c r="G367" s="121">
        <v>99</v>
      </c>
      <c r="H367" s="42" t="s">
        <v>671</v>
      </c>
      <c r="I367" s="6">
        <v>1</v>
      </c>
      <c r="J367" s="42" t="str">
        <f>VLOOKUP(Ruimtestaat[[#This Row],[Ruimte code]],Ruimtegroepen[[#All],[Code]:[Ruimte omschrijving]],2,FALSE)</f>
        <v>Magazijnen/bergingen</v>
      </c>
      <c r="K367" s="32" t="s">
        <v>18</v>
      </c>
      <c r="L367" s="34" t="s">
        <v>123</v>
      </c>
      <c r="M367" s="119">
        <v>1.8</v>
      </c>
      <c r="N367" s="32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</row>
    <row r="368" spans="1:159" ht="15" hidden="1" customHeight="1">
      <c r="A368" s="6">
        <v>4</v>
      </c>
      <c r="B368" s="41" t="str">
        <f>VLOOKUP(Ruimtestaat[[#This Row],[Code]],Locaties[[Code]:[Locatie]],2,FALSE)</f>
        <v>Uilenhof</v>
      </c>
      <c r="C368" s="41" t="str">
        <f>VLOOKUP(Ruimtestaat[[#This Row],[Code]],Locaties[#All],3,FALSE)</f>
        <v>Oude Hoven 8</v>
      </c>
      <c r="D368" s="41" t="str">
        <f>VLOOKUP(Ruimtestaat[[#This Row],[Code]],Locaties[#All],4,FALSE)</f>
        <v>Gorinchem</v>
      </c>
      <c r="E368" s="32"/>
      <c r="F368" s="32" t="s">
        <v>276</v>
      </c>
      <c r="G368" s="121">
        <v>100</v>
      </c>
      <c r="H368" s="42" t="s">
        <v>274</v>
      </c>
      <c r="I368" s="6">
        <v>6</v>
      </c>
      <c r="J368" s="42" t="str">
        <f>VLOOKUP(Ruimtestaat[[#This Row],[Ruimte code]],Ruimtegroepen[[#All],[Code]:[Ruimte omschrijving]],2,FALSE)</f>
        <v>Gangen/hallen</v>
      </c>
      <c r="K368" s="32" t="s">
        <v>18</v>
      </c>
      <c r="L368" s="34" t="s">
        <v>123</v>
      </c>
      <c r="M368" s="119">
        <v>79.7</v>
      </c>
      <c r="N368" s="32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</row>
    <row r="369" spans="1:159" ht="15" hidden="1" customHeight="1">
      <c r="A369" s="6">
        <v>4</v>
      </c>
      <c r="B369" s="41" t="str">
        <f>VLOOKUP(Ruimtestaat[[#This Row],[Code]],Locaties[[Code]:[Locatie]],2,FALSE)</f>
        <v>Uilenhof</v>
      </c>
      <c r="C369" s="41" t="str">
        <f>VLOOKUP(Ruimtestaat[[#This Row],[Code]],Locaties[#All],3,FALSE)</f>
        <v>Oude Hoven 8</v>
      </c>
      <c r="D369" s="41" t="str">
        <f>VLOOKUP(Ruimtestaat[[#This Row],[Code]],Locaties[#All],4,FALSE)</f>
        <v>Gorinchem</v>
      </c>
      <c r="E369" s="32"/>
      <c r="F369" s="32" t="s">
        <v>276</v>
      </c>
      <c r="G369" s="121">
        <v>101</v>
      </c>
      <c r="H369" s="42" t="s">
        <v>732</v>
      </c>
      <c r="I369" s="6">
        <v>9</v>
      </c>
      <c r="J369" s="42" t="str">
        <f>VLOOKUP(Ruimtestaat[[#This Row],[Ruimte code]],Ruimtegroepen[[#All],[Code]:[Ruimte omschrijving]],2,FALSE)</f>
        <v>Bibliotheek/OLC</v>
      </c>
      <c r="K369" s="32" t="s">
        <v>18</v>
      </c>
      <c r="L369" s="34" t="s">
        <v>123</v>
      </c>
      <c r="M369" s="119">
        <v>90</v>
      </c>
      <c r="N369" s="32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</row>
    <row r="370" spans="1:159" ht="15" hidden="1" customHeight="1">
      <c r="A370" s="6">
        <v>4</v>
      </c>
      <c r="B370" s="41" t="str">
        <f>VLOOKUP(Ruimtestaat[[#This Row],[Code]],Locaties[[Code]:[Locatie]],2,FALSE)</f>
        <v>Uilenhof</v>
      </c>
      <c r="C370" s="41" t="str">
        <f>VLOOKUP(Ruimtestaat[[#This Row],[Code]],Locaties[#All],3,FALSE)</f>
        <v>Oude Hoven 8</v>
      </c>
      <c r="D370" s="41" t="str">
        <f>VLOOKUP(Ruimtestaat[[#This Row],[Code]],Locaties[#All],4,FALSE)</f>
        <v>Gorinchem</v>
      </c>
      <c r="E370" s="32"/>
      <c r="F370" s="32" t="s">
        <v>276</v>
      </c>
      <c r="G370" s="121">
        <v>102</v>
      </c>
      <c r="H370" s="42" t="s">
        <v>733</v>
      </c>
      <c r="I370" s="6">
        <v>6</v>
      </c>
      <c r="J370" s="42" t="str">
        <f>VLOOKUP(Ruimtestaat[[#This Row],[Ruimte code]],Ruimtegroepen[[#All],[Code]:[Ruimte omschrijving]],2,FALSE)</f>
        <v>Gangen/hallen</v>
      </c>
      <c r="K370" s="32" t="s">
        <v>18</v>
      </c>
      <c r="L370" s="34" t="s">
        <v>123</v>
      </c>
      <c r="M370" s="119">
        <v>54.9</v>
      </c>
      <c r="N370" s="32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</row>
    <row r="371" spans="1:159" ht="15" hidden="1" customHeight="1">
      <c r="A371" s="6">
        <v>4</v>
      </c>
      <c r="B371" s="41" t="str">
        <f>VLOOKUP(Ruimtestaat[[#This Row],[Code]],Locaties[[Code]:[Locatie]],2,FALSE)</f>
        <v>Uilenhof</v>
      </c>
      <c r="C371" s="41" t="str">
        <f>VLOOKUP(Ruimtestaat[[#This Row],[Code]],Locaties[#All],3,FALSE)</f>
        <v>Oude Hoven 8</v>
      </c>
      <c r="D371" s="41" t="str">
        <f>VLOOKUP(Ruimtestaat[[#This Row],[Code]],Locaties[#All],4,FALSE)</f>
        <v>Gorinchem</v>
      </c>
      <c r="E371" s="32"/>
      <c r="F371" s="32" t="s">
        <v>276</v>
      </c>
      <c r="G371" s="121">
        <v>103</v>
      </c>
      <c r="H371" s="42" t="s">
        <v>127</v>
      </c>
      <c r="I371" s="6">
        <v>6</v>
      </c>
      <c r="J371" s="42" t="str">
        <f>VLOOKUP(Ruimtestaat[[#This Row],[Ruimte code]],Ruimtegroepen[[#All],[Code]:[Ruimte omschrijving]],2,FALSE)</f>
        <v>Gangen/hallen</v>
      </c>
      <c r="K371" s="32" t="s">
        <v>18</v>
      </c>
      <c r="L371" s="34" t="s">
        <v>123</v>
      </c>
      <c r="M371" s="119">
        <v>6.2</v>
      </c>
      <c r="N371" s="32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</row>
    <row r="372" spans="1:159" ht="15" hidden="1" customHeight="1">
      <c r="A372" s="6">
        <v>4</v>
      </c>
      <c r="B372" s="41" t="str">
        <f>VLOOKUP(Ruimtestaat[[#This Row],[Code]],Locaties[[Code]:[Locatie]],2,FALSE)</f>
        <v>Uilenhof</v>
      </c>
      <c r="C372" s="41" t="str">
        <f>VLOOKUP(Ruimtestaat[[#This Row],[Code]],Locaties[#All],3,FALSE)</f>
        <v>Oude Hoven 8</v>
      </c>
      <c r="D372" s="41" t="str">
        <f>VLOOKUP(Ruimtestaat[[#This Row],[Code]],Locaties[#All],4,FALSE)</f>
        <v>Gorinchem</v>
      </c>
      <c r="E372" s="32"/>
      <c r="F372" s="32" t="s">
        <v>276</v>
      </c>
      <c r="G372" s="121" t="s">
        <v>711</v>
      </c>
      <c r="H372" s="42" t="s">
        <v>734</v>
      </c>
      <c r="I372" s="6">
        <v>2</v>
      </c>
      <c r="J372" s="42" t="str">
        <f>VLOOKUP(Ruimtestaat[[#This Row],[Ruimte code]],Ruimtegroepen[[#All],[Code]:[Ruimte omschrijving]],2,FALSE)</f>
        <v>Kantoren</v>
      </c>
      <c r="K372" s="32" t="s">
        <v>17</v>
      </c>
      <c r="L372" s="34" t="s">
        <v>737</v>
      </c>
      <c r="M372" s="119">
        <v>9.3000000000000007</v>
      </c>
      <c r="N372" s="32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</row>
    <row r="373" spans="1:159" ht="15" hidden="1" customHeight="1">
      <c r="A373" s="6">
        <v>4</v>
      </c>
      <c r="B373" s="41" t="str">
        <f>VLOOKUP(Ruimtestaat[[#This Row],[Code]],Locaties[[Code]:[Locatie]],2,FALSE)</f>
        <v>Uilenhof</v>
      </c>
      <c r="C373" s="41" t="str">
        <f>VLOOKUP(Ruimtestaat[[#This Row],[Code]],Locaties[#All],3,FALSE)</f>
        <v>Oude Hoven 8</v>
      </c>
      <c r="D373" s="41" t="str">
        <f>VLOOKUP(Ruimtestaat[[#This Row],[Code]],Locaties[#All],4,FALSE)</f>
        <v>Gorinchem</v>
      </c>
      <c r="E373" s="32"/>
      <c r="F373" s="32" t="s">
        <v>276</v>
      </c>
      <c r="G373" s="121" t="s">
        <v>712</v>
      </c>
      <c r="H373" s="42" t="s">
        <v>735</v>
      </c>
      <c r="I373" s="6">
        <v>14</v>
      </c>
      <c r="J373" s="42" t="str">
        <f>VLOOKUP(Ruimtestaat[[#This Row],[Ruimte code]],Ruimtegroepen[[#All],[Code]:[Ruimte omschrijving]],2,FALSE)</f>
        <v>Praktijklokalen</v>
      </c>
      <c r="K373" s="32" t="s">
        <v>18</v>
      </c>
      <c r="L373" s="34" t="s">
        <v>693</v>
      </c>
      <c r="M373" s="119">
        <v>27.5</v>
      </c>
      <c r="N373" s="32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</row>
    <row r="374" spans="1:159" ht="15" hidden="1" customHeight="1">
      <c r="A374" s="6">
        <v>4</v>
      </c>
      <c r="B374" s="41" t="str">
        <f>VLOOKUP(Ruimtestaat[[#This Row],[Code]],Locaties[[Code]:[Locatie]],2,FALSE)</f>
        <v>Uilenhof</v>
      </c>
      <c r="C374" s="41" t="str">
        <f>VLOOKUP(Ruimtestaat[[#This Row],[Code]],Locaties[#All],3,FALSE)</f>
        <v>Oude Hoven 8</v>
      </c>
      <c r="D374" s="41" t="str">
        <f>VLOOKUP(Ruimtestaat[[#This Row],[Code]],Locaties[#All],4,FALSE)</f>
        <v>Gorinchem</v>
      </c>
      <c r="E374" s="32"/>
      <c r="F374" s="32" t="s">
        <v>276</v>
      </c>
      <c r="G374" s="121" t="s">
        <v>713</v>
      </c>
      <c r="H374" s="42" t="s">
        <v>736</v>
      </c>
      <c r="I374" s="6">
        <v>14</v>
      </c>
      <c r="J374" s="42" t="str">
        <f>VLOOKUP(Ruimtestaat[[#This Row],[Ruimte code]],Ruimtegroepen[[#All],[Code]:[Ruimte omschrijving]],2,FALSE)</f>
        <v>Praktijklokalen</v>
      </c>
      <c r="K374" s="32" t="s">
        <v>18</v>
      </c>
      <c r="L374" s="34" t="s">
        <v>693</v>
      </c>
      <c r="M374" s="119">
        <v>221.6</v>
      </c>
      <c r="N374" s="32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</row>
    <row r="375" spans="1:159" ht="15" hidden="1" customHeight="1">
      <c r="A375" s="6">
        <v>4</v>
      </c>
      <c r="B375" s="41" t="str">
        <f>VLOOKUP(Ruimtestaat[[#This Row],[Code]],Locaties[[Code]:[Locatie]],2,FALSE)</f>
        <v>Uilenhof</v>
      </c>
      <c r="C375" s="41" t="str">
        <f>VLOOKUP(Ruimtestaat[[#This Row],[Code]],Locaties[#All],3,FALSE)</f>
        <v>Oude Hoven 8</v>
      </c>
      <c r="D375" s="41" t="str">
        <f>VLOOKUP(Ruimtestaat[[#This Row],[Code]],Locaties[#All],4,FALSE)</f>
        <v>Gorinchem</v>
      </c>
      <c r="E375" s="32"/>
      <c r="F375" s="32" t="s">
        <v>276</v>
      </c>
      <c r="G375" s="121" t="s">
        <v>714</v>
      </c>
      <c r="H375" s="42" t="s">
        <v>717</v>
      </c>
      <c r="I375" s="6">
        <v>13</v>
      </c>
      <c r="J375" s="42" t="str">
        <f>VLOOKUP(Ruimtestaat[[#This Row],[Ruimte code]],Ruimtegroepen[[#All],[Code]:[Ruimte omschrijving]],2,FALSE)</f>
        <v>Personeelskamer</v>
      </c>
      <c r="K375" s="32" t="s">
        <v>18</v>
      </c>
      <c r="L375" s="34" t="s">
        <v>123</v>
      </c>
      <c r="M375" s="119">
        <v>15.2</v>
      </c>
      <c r="N375" s="32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</row>
    <row r="376" spans="1:159" ht="15" hidden="1" customHeight="1">
      <c r="A376" s="6">
        <v>4</v>
      </c>
      <c r="B376" s="41" t="str">
        <f>VLOOKUP(Ruimtestaat[[#This Row],[Code]],Locaties[[Code]:[Locatie]],2,FALSE)</f>
        <v>Uilenhof</v>
      </c>
      <c r="C376" s="41" t="str">
        <f>VLOOKUP(Ruimtestaat[[#This Row],[Code]],Locaties[#All],3,FALSE)</f>
        <v>Oude Hoven 8</v>
      </c>
      <c r="D376" s="41" t="str">
        <f>VLOOKUP(Ruimtestaat[[#This Row],[Code]],Locaties[#All],4,FALSE)</f>
        <v>Gorinchem</v>
      </c>
      <c r="E376" s="32"/>
      <c r="F376" s="32" t="s">
        <v>276</v>
      </c>
      <c r="G376" s="121">
        <v>111</v>
      </c>
      <c r="H376" s="42" t="s">
        <v>671</v>
      </c>
      <c r="I376" s="6">
        <v>1</v>
      </c>
      <c r="J376" s="42" t="str">
        <f>VLOOKUP(Ruimtestaat[[#This Row],[Ruimte code]],Ruimtegroepen[[#All],[Code]:[Ruimte omschrijving]],2,FALSE)</f>
        <v>Magazijnen/bergingen</v>
      </c>
      <c r="K376" s="32" t="s">
        <v>18</v>
      </c>
      <c r="L376" s="34" t="s">
        <v>123</v>
      </c>
      <c r="M376" s="119">
        <v>17</v>
      </c>
      <c r="N376" s="32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</row>
    <row r="377" spans="1:159" ht="15" hidden="1" customHeight="1">
      <c r="A377" s="6">
        <v>4</v>
      </c>
      <c r="B377" s="41" t="str">
        <f>VLOOKUP(Ruimtestaat[[#This Row],[Code]],Locaties[[Code]:[Locatie]],2,FALSE)</f>
        <v>Uilenhof</v>
      </c>
      <c r="C377" s="41" t="str">
        <f>VLOOKUP(Ruimtestaat[[#This Row],[Code]],Locaties[#All],3,FALSE)</f>
        <v>Oude Hoven 8</v>
      </c>
      <c r="D377" s="41" t="str">
        <f>VLOOKUP(Ruimtestaat[[#This Row],[Code]],Locaties[#All],4,FALSE)</f>
        <v>Gorinchem</v>
      </c>
      <c r="E377" s="32"/>
      <c r="F377" s="32" t="s">
        <v>319</v>
      </c>
      <c r="G377" s="121">
        <v>233</v>
      </c>
      <c r="H377" s="42" t="s">
        <v>670</v>
      </c>
      <c r="I377" s="6">
        <v>10</v>
      </c>
      <c r="J377" s="42" t="str">
        <f>VLOOKUP(Ruimtestaat[[#This Row],[Ruimte code]],Ruimtegroepen[[#All],[Code]:[Ruimte omschrijving]],2,FALSE)</f>
        <v>Trappenhuizen/lift</v>
      </c>
      <c r="K377" s="32" t="s">
        <v>19</v>
      </c>
      <c r="L377" s="34" t="s">
        <v>28</v>
      </c>
      <c r="M377" s="119">
        <v>22</v>
      </c>
      <c r="N377" s="32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</row>
    <row r="378" spans="1:159" ht="15" hidden="1" customHeight="1">
      <c r="A378" s="6">
        <v>4</v>
      </c>
      <c r="B378" s="41" t="str">
        <f>VLOOKUP(Ruimtestaat[[#This Row],[Code]],Locaties[[Code]:[Locatie]],2,FALSE)</f>
        <v>Uilenhof</v>
      </c>
      <c r="C378" s="41" t="str">
        <f>VLOOKUP(Ruimtestaat[[#This Row],[Code]],Locaties[#All],3,FALSE)</f>
        <v>Oude Hoven 8</v>
      </c>
      <c r="D378" s="41" t="str">
        <f>VLOOKUP(Ruimtestaat[[#This Row],[Code]],Locaties[#All],4,FALSE)</f>
        <v>Gorinchem</v>
      </c>
      <c r="E378" s="32"/>
      <c r="F378" s="32" t="s">
        <v>319</v>
      </c>
      <c r="G378" s="121" t="s">
        <v>746</v>
      </c>
      <c r="H378" s="42" t="s">
        <v>740</v>
      </c>
      <c r="I378" s="6">
        <v>16</v>
      </c>
      <c r="J378" s="42" t="str">
        <f>VLOOKUP(Ruimtestaat[[#This Row],[Ruimte code]],Ruimtegroepen[[#All],[Code]:[Ruimte omschrijving]],2,FALSE)</f>
        <v>Leslokalen</v>
      </c>
      <c r="K378" s="32" t="s">
        <v>18</v>
      </c>
      <c r="L378" s="34" t="s">
        <v>123</v>
      </c>
      <c r="M378" s="119">
        <v>91.6</v>
      </c>
      <c r="N378" s="32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</row>
    <row r="379" spans="1:159" ht="15" hidden="1" customHeight="1">
      <c r="A379" s="6">
        <v>4</v>
      </c>
      <c r="B379" s="41" t="str">
        <f>VLOOKUP(Ruimtestaat[[#This Row],[Code]],Locaties[[Code]:[Locatie]],2,FALSE)</f>
        <v>Uilenhof</v>
      </c>
      <c r="C379" s="41" t="str">
        <f>VLOOKUP(Ruimtestaat[[#This Row],[Code]],Locaties[#All],3,FALSE)</f>
        <v>Oude Hoven 8</v>
      </c>
      <c r="D379" s="41" t="str">
        <f>VLOOKUP(Ruimtestaat[[#This Row],[Code]],Locaties[#All],4,FALSE)</f>
        <v>Gorinchem</v>
      </c>
      <c r="E379" s="32"/>
      <c r="F379" s="32" t="s">
        <v>319</v>
      </c>
      <c r="G379" s="121" t="s">
        <v>747</v>
      </c>
      <c r="H379" s="42" t="s">
        <v>273</v>
      </c>
      <c r="I379" s="6">
        <v>16</v>
      </c>
      <c r="J379" s="42" t="str">
        <f>VLOOKUP(Ruimtestaat[[#This Row],[Ruimte code]],Ruimtegroepen[[#All],[Code]:[Ruimte omschrijving]],2,FALSE)</f>
        <v>Leslokalen</v>
      </c>
      <c r="K379" s="32" t="s">
        <v>18</v>
      </c>
      <c r="L379" s="34" t="s">
        <v>123</v>
      </c>
      <c r="M379" s="119">
        <v>12.5</v>
      </c>
      <c r="N379" s="32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</row>
    <row r="380" spans="1:159" ht="15" hidden="1" customHeight="1">
      <c r="A380" s="6">
        <v>4</v>
      </c>
      <c r="B380" s="41" t="str">
        <f>VLOOKUP(Ruimtestaat[[#This Row],[Code]],Locaties[[Code]:[Locatie]],2,FALSE)</f>
        <v>Uilenhof</v>
      </c>
      <c r="C380" s="41" t="str">
        <f>VLOOKUP(Ruimtestaat[[#This Row],[Code]],Locaties[#All],3,FALSE)</f>
        <v>Oude Hoven 8</v>
      </c>
      <c r="D380" s="41" t="str">
        <f>VLOOKUP(Ruimtestaat[[#This Row],[Code]],Locaties[#All],4,FALSE)</f>
        <v>Gorinchem</v>
      </c>
      <c r="E380" s="32"/>
      <c r="F380" s="32" t="s">
        <v>319</v>
      </c>
      <c r="G380" s="121" t="s">
        <v>748</v>
      </c>
      <c r="H380" s="42" t="s">
        <v>741</v>
      </c>
      <c r="I380" s="6">
        <v>16</v>
      </c>
      <c r="J380" s="42" t="str">
        <f>VLOOKUP(Ruimtestaat[[#This Row],[Ruimte code]],Ruimtegroepen[[#All],[Code]:[Ruimte omschrijving]],2,FALSE)</f>
        <v>Leslokalen</v>
      </c>
      <c r="K380" s="32" t="s">
        <v>18</v>
      </c>
      <c r="L380" s="34" t="s">
        <v>123</v>
      </c>
      <c r="M380" s="119">
        <v>93.2</v>
      </c>
      <c r="N380" s="32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</row>
    <row r="381" spans="1:159" ht="15" hidden="1" customHeight="1">
      <c r="A381" s="6">
        <v>4</v>
      </c>
      <c r="B381" s="41" t="str">
        <f>VLOOKUP(Ruimtestaat[[#This Row],[Code]],Locaties[[Code]:[Locatie]],2,FALSE)</f>
        <v>Uilenhof</v>
      </c>
      <c r="C381" s="41" t="str">
        <f>VLOOKUP(Ruimtestaat[[#This Row],[Code]],Locaties[#All],3,FALSE)</f>
        <v>Oude Hoven 8</v>
      </c>
      <c r="D381" s="41" t="str">
        <f>VLOOKUP(Ruimtestaat[[#This Row],[Code]],Locaties[#All],4,FALSE)</f>
        <v>Gorinchem</v>
      </c>
      <c r="E381" s="32"/>
      <c r="F381" s="32" t="s">
        <v>319</v>
      </c>
      <c r="G381" s="121">
        <v>118</v>
      </c>
      <c r="H381" s="42" t="s">
        <v>742</v>
      </c>
      <c r="I381" s="6">
        <v>5</v>
      </c>
      <c r="J381" s="42" t="str">
        <f>VLOOKUP(Ruimtestaat[[#This Row],[Ruimte code]],Ruimtegroepen[[#All],[Code]:[Ruimte omschrijving]],2,FALSE)</f>
        <v>Sanitair</v>
      </c>
      <c r="K381" s="32" t="s">
        <v>19</v>
      </c>
      <c r="L381" s="34" t="s">
        <v>738</v>
      </c>
      <c r="M381" s="119">
        <v>6.3</v>
      </c>
      <c r="N381" s="32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</row>
    <row r="382" spans="1:159" ht="15" hidden="1" customHeight="1">
      <c r="A382" s="6">
        <v>4</v>
      </c>
      <c r="B382" s="41" t="str">
        <f>VLOOKUP(Ruimtestaat[[#This Row],[Code]],Locaties[[Code]:[Locatie]],2,FALSE)</f>
        <v>Uilenhof</v>
      </c>
      <c r="C382" s="41" t="str">
        <f>VLOOKUP(Ruimtestaat[[#This Row],[Code]],Locaties[#All],3,FALSE)</f>
        <v>Oude Hoven 8</v>
      </c>
      <c r="D382" s="41" t="str">
        <f>VLOOKUP(Ruimtestaat[[#This Row],[Code]],Locaties[#All],4,FALSE)</f>
        <v>Gorinchem</v>
      </c>
      <c r="E382" s="32"/>
      <c r="F382" s="32" t="s">
        <v>319</v>
      </c>
      <c r="G382" s="121">
        <v>119</v>
      </c>
      <c r="H382" s="42" t="s">
        <v>742</v>
      </c>
      <c r="I382" s="6">
        <v>5</v>
      </c>
      <c r="J382" s="42" t="str">
        <f>VLOOKUP(Ruimtestaat[[#This Row],[Ruimte code]],Ruimtegroepen[[#All],[Code]:[Ruimte omschrijving]],2,FALSE)</f>
        <v>Sanitair</v>
      </c>
      <c r="K382" s="32" t="s">
        <v>19</v>
      </c>
      <c r="L382" s="34" t="s">
        <v>738</v>
      </c>
      <c r="M382" s="119">
        <v>12.5</v>
      </c>
      <c r="N382" s="32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</row>
    <row r="383" spans="1:159" ht="15" hidden="1" customHeight="1">
      <c r="A383" s="6">
        <v>4</v>
      </c>
      <c r="B383" s="41" t="str">
        <f>VLOOKUP(Ruimtestaat[[#This Row],[Code]],Locaties[[Code]:[Locatie]],2,FALSE)</f>
        <v>Uilenhof</v>
      </c>
      <c r="C383" s="41" t="str">
        <f>VLOOKUP(Ruimtestaat[[#This Row],[Code]],Locaties[#All],3,FALSE)</f>
        <v>Oude Hoven 8</v>
      </c>
      <c r="D383" s="41" t="str">
        <f>VLOOKUP(Ruimtestaat[[#This Row],[Code]],Locaties[#All],4,FALSE)</f>
        <v>Gorinchem</v>
      </c>
      <c r="E383" s="32"/>
      <c r="F383" s="32" t="s">
        <v>319</v>
      </c>
      <c r="G383" s="121" t="s">
        <v>749</v>
      </c>
      <c r="H383" s="42" t="s">
        <v>743</v>
      </c>
      <c r="I383" s="6">
        <v>16</v>
      </c>
      <c r="J383" s="42" t="e">
        <f>VLOOKUP(Ruimtestaat[[#This Row],[Ruimte code]],#REF!,2,FALSE)</f>
        <v>#REF!</v>
      </c>
      <c r="K383" s="32" t="s">
        <v>18</v>
      </c>
      <c r="L383" s="34" t="s">
        <v>123</v>
      </c>
      <c r="M383" s="119">
        <v>48</v>
      </c>
      <c r="N383" s="32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</row>
    <row r="384" spans="1:159" ht="15" hidden="1" customHeight="1">
      <c r="A384" s="6">
        <v>4</v>
      </c>
      <c r="B384" s="41" t="str">
        <f>VLOOKUP(Ruimtestaat[[#This Row],[Code]],Locaties[[Code]:[Locatie]],2,FALSE)</f>
        <v>Uilenhof</v>
      </c>
      <c r="C384" s="41" t="str">
        <f>VLOOKUP(Ruimtestaat[[#This Row],[Code]],Locaties[#All],3,FALSE)</f>
        <v>Oude Hoven 8</v>
      </c>
      <c r="D384" s="41" t="str">
        <f>VLOOKUP(Ruimtestaat[[#This Row],[Code]],Locaties[#All],4,FALSE)</f>
        <v>Gorinchem</v>
      </c>
      <c r="E384" s="32"/>
      <c r="F384" s="32" t="s">
        <v>319</v>
      </c>
      <c r="G384" s="121">
        <v>134</v>
      </c>
      <c r="H384" s="42" t="s">
        <v>744</v>
      </c>
      <c r="I384" s="6">
        <v>1</v>
      </c>
      <c r="J384" s="42" t="e">
        <f>VLOOKUP(Ruimtestaat[[#This Row],[Ruimte code]],#REF!,2,FALSE)</f>
        <v>#REF!</v>
      </c>
      <c r="K384" s="32" t="s">
        <v>18</v>
      </c>
      <c r="L384" s="34" t="s">
        <v>123</v>
      </c>
      <c r="M384" s="119">
        <v>0.4</v>
      </c>
      <c r="N384" s="32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</row>
    <row r="385" spans="1:159" ht="15" hidden="1" customHeight="1">
      <c r="A385" s="6">
        <v>4</v>
      </c>
      <c r="B385" s="41" t="str">
        <f>VLOOKUP(Ruimtestaat[[#This Row],[Code]],Locaties[[Code]:[Locatie]],2,FALSE)</f>
        <v>Uilenhof</v>
      </c>
      <c r="C385" s="41" t="str">
        <f>VLOOKUP(Ruimtestaat[[#This Row],[Code]],Locaties[#All],3,FALSE)</f>
        <v>Oude Hoven 8</v>
      </c>
      <c r="D385" s="41" t="str">
        <f>VLOOKUP(Ruimtestaat[[#This Row],[Code]],Locaties[#All],4,FALSE)</f>
        <v>Gorinchem</v>
      </c>
      <c r="E385" s="32"/>
      <c r="F385" s="32" t="s">
        <v>319</v>
      </c>
      <c r="G385" s="121" t="s">
        <v>750</v>
      </c>
      <c r="H385" s="42" t="s">
        <v>745</v>
      </c>
      <c r="I385" s="6">
        <v>16</v>
      </c>
      <c r="J385" s="42" t="e">
        <f>VLOOKUP(Ruimtestaat[[#This Row],[Ruimte code]],#REF!,2,FALSE)</f>
        <v>#REF!</v>
      </c>
      <c r="K385" s="32" t="s">
        <v>18</v>
      </c>
      <c r="L385" s="34" t="s">
        <v>123</v>
      </c>
      <c r="M385" s="119">
        <v>47.4</v>
      </c>
      <c r="N385" s="32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</row>
    <row r="386" spans="1:159" ht="15" hidden="1" customHeight="1">
      <c r="A386" s="6">
        <v>4</v>
      </c>
      <c r="B386" s="41" t="str">
        <f>VLOOKUP(Ruimtestaat[[#This Row],[Code]],Locaties[[Code]:[Locatie]],2,FALSE)</f>
        <v>Uilenhof</v>
      </c>
      <c r="C386" s="41" t="str">
        <f>VLOOKUP(Ruimtestaat[[#This Row],[Code]],Locaties[#All],3,FALSE)</f>
        <v>Oude Hoven 8</v>
      </c>
      <c r="D386" s="41" t="str">
        <f>VLOOKUP(Ruimtestaat[[#This Row],[Code]],Locaties[#All],4,FALSE)</f>
        <v>Gorinchem</v>
      </c>
      <c r="E386" s="32"/>
      <c r="F386" s="32" t="s">
        <v>319</v>
      </c>
      <c r="G386" s="121">
        <v>120</v>
      </c>
      <c r="H386" s="42" t="s">
        <v>274</v>
      </c>
      <c r="I386" s="6">
        <v>6</v>
      </c>
      <c r="J386" s="42" t="e">
        <f>VLOOKUP(Ruimtestaat[[#This Row],[Ruimte code]],#REF!,2,FALSE)</f>
        <v>#REF!</v>
      </c>
      <c r="K386" s="32" t="s">
        <v>18</v>
      </c>
      <c r="L386" s="34" t="s">
        <v>123</v>
      </c>
      <c r="M386" s="119">
        <v>44.2</v>
      </c>
      <c r="N386" s="32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</row>
    <row r="387" spans="1:159" ht="15" hidden="1" customHeight="1">
      <c r="A387" s="6">
        <v>4</v>
      </c>
      <c r="B387" s="41" t="str">
        <f>VLOOKUP(Ruimtestaat[[#This Row],[Code]],Locaties[[Code]:[Locatie]],2,FALSE)</f>
        <v>Uilenhof</v>
      </c>
      <c r="C387" s="41" t="str">
        <f>VLOOKUP(Ruimtestaat[[#This Row],[Code]],Locaties[#All],3,FALSE)</f>
        <v>Oude Hoven 8</v>
      </c>
      <c r="D387" s="41" t="str">
        <f>VLOOKUP(Ruimtestaat[[#This Row],[Code]],Locaties[#All],4,FALSE)</f>
        <v>Gorinchem</v>
      </c>
      <c r="E387" s="32"/>
      <c r="F387" s="32" t="s">
        <v>319</v>
      </c>
      <c r="G387" s="121">
        <v>234</v>
      </c>
      <c r="H387" s="42" t="s">
        <v>670</v>
      </c>
      <c r="I387" s="6">
        <v>10</v>
      </c>
      <c r="J387" s="42" t="e">
        <f>VLOOKUP(Ruimtestaat[[#This Row],[Ruimte code]],#REF!,2,FALSE)</f>
        <v>#REF!</v>
      </c>
      <c r="K387" s="32" t="s">
        <v>19</v>
      </c>
      <c r="L387" s="34" t="s">
        <v>28</v>
      </c>
      <c r="M387" s="119">
        <v>3.3</v>
      </c>
      <c r="N387" s="32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</row>
    <row r="388" spans="1:159" ht="15" hidden="1" customHeight="1">
      <c r="A388" s="6">
        <v>5</v>
      </c>
      <c r="B388" s="41" t="str">
        <f>VLOOKUP(Ruimtestaat[[#This Row],[Code]],Locaties[[Code]:[Locatie]],2,FALSE)</f>
        <v>De Windroos</v>
      </c>
      <c r="C388" s="41" t="str">
        <f>VLOOKUP(Ruimtestaat[[#This Row],[Code]],Locaties[#All],3,FALSE)</f>
        <v>Koningin Wilhelminalaan 2</v>
      </c>
      <c r="D388" s="41" t="str">
        <f>VLOOKUP(Ruimtestaat[[#This Row],[Code]],Locaties[#All],4,FALSE)</f>
        <v>Gorinchem</v>
      </c>
      <c r="E388" s="32"/>
      <c r="F388" s="32" t="s">
        <v>121</v>
      </c>
      <c r="G388" s="121">
        <v>1</v>
      </c>
      <c r="H388" s="42" t="s">
        <v>337</v>
      </c>
      <c r="I388" s="6">
        <v>7</v>
      </c>
      <c r="J388" s="42" t="str">
        <f>VLOOKUP(Ruimtestaat[[#This Row],[Ruimte code]],Ruimtegroepen[[#All],[Code]:[Ruimte omschrijving]],2,FALSE)</f>
        <v>Entree</v>
      </c>
      <c r="K388" s="32" t="s">
        <v>17</v>
      </c>
      <c r="L388" s="34" t="s">
        <v>6</v>
      </c>
      <c r="M388" s="119">
        <v>8.4</v>
      </c>
      <c r="N388" s="32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</row>
    <row r="389" spans="1:159" ht="15" hidden="1" customHeight="1">
      <c r="A389" s="6">
        <v>5</v>
      </c>
      <c r="B389" s="41" t="str">
        <f>VLOOKUP(Ruimtestaat[[#This Row],[Code]],Locaties[[Code]:[Locatie]],2,FALSE)</f>
        <v>De Windroos</v>
      </c>
      <c r="C389" s="41" t="str">
        <f>VLOOKUP(Ruimtestaat[[#This Row],[Code]],Locaties[#All],3,FALSE)</f>
        <v>Koningin Wilhelminalaan 2</v>
      </c>
      <c r="D389" s="41" t="str">
        <f>VLOOKUP(Ruimtestaat[[#This Row],[Code]],Locaties[#All],4,FALSE)</f>
        <v>Gorinchem</v>
      </c>
      <c r="E389" s="32"/>
      <c r="F389" s="32" t="s">
        <v>121</v>
      </c>
      <c r="G389" s="121">
        <v>2</v>
      </c>
      <c r="H389" s="42" t="s">
        <v>252</v>
      </c>
      <c r="I389" s="6">
        <v>12</v>
      </c>
      <c r="J389" s="42" t="str">
        <f>VLOOKUP(Ruimtestaat[[#This Row],[Ruimte code]],Ruimtegroepen[[#All],[Code]:[Ruimte omschrijving]],2,FALSE)</f>
        <v>Kantine/Aula</v>
      </c>
      <c r="K389" s="32" t="s">
        <v>18</v>
      </c>
      <c r="L389" s="34" t="s">
        <v>123</v>
      </c>
      <c r="M389" s="119">
        <v>179.6</v>
      </c>
      <c r="N389" s="32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</row>
    <row r="390" spans="1:159" ht="15" hidden="1" customHeight="1">
      <c r="A390" s="6">
        <v>5</v>
      </c>
      <c r="B390" s="41" t="str">
        <f>VLOOKUP(Ruimtestaat[[#This Row],[Code]],Locaties[[Code]:[Locatie]],2,FALSE)</f>
        <v>De Windroos</v>
      </c>
      <c r="C390" s="41" t="str">
        <f>VLOOKUP(Ruimtestaat[[#This Row],[Code]],Locaties[#All],3,FALSE)</f>
        <v>Koningin Wilhelminalaan 2</v>
      </c>
      <c r="D390" s="41" t="str">
        <f>VLOOKUP(Ruimtestaat[[#This Row],[Code]],Locaties[#All],4,FALSE)</f>
        <v>Gorinchem</v>
      </c>
      <c r="E390" s="32"/>
      <c r="F390" s="32" t="s">
        <v>121</v>
      </c>
      <c r="G390" s="121">
        <v>5</v>
      </c>
      <c r="H390" s="42" t="s">
        <v>338</v>
      </c>
      <c r="I390" s="6">
        <v>16</v>
      </c>
      <c r="J390" s="42" t="str">
        <f>VLOOKUP(Ruimtestaat[[#This Row],[Ruimte code]],Ruimtegroepen[[#All],[Code]:[Ruimte omschrijving]],2,FALSE)</f>
        <v>Leslokalen</v>
      </c>
      <c r="K390" s="32" t="s">
        <v>19</v>
      </c>
      <c r="L390" s="34" t="s">
        <v>222</v>
      </c>
      <c r="M390" s="119">
        <v>10.9</v>
      </c>
      <c r="N390" s="32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</row>
    <row r="391" spans="1:159" ht="15" hidden="1" customHeight="1">
      <c r="A391" s="6">
        <v>5</v>
      </c>
      <c r="B391" s="41" t="str">
        <f>VLOOKUP(Ruimtestaat[[#This Row],[Code]],Locaties[[Code]:[Locatie]],2,FALSE)</f>
        <v>De Windroos</v>
      </c>
      <c r="C391" s="41" t="str">
        <f>VLOOKUP(Ruimtestaat[[#This Row],[Code]],Locaties[#All],3,FALSE)</f>
        <v>Koningin Wilhelminalaan 2</v>
      </c>
      <c r="D391" s="41" t="str">
        <f>VLOOKUP(Ruimtestaat[[#This Row],[Code]],Locaties[#All],4,FALSE)</f>
        <v>Gorinchem</v>
      </c>
      <c r="E391" s="32"/>
      <c r="F391" s="32" t="s">
        <v>121</v>
      </c>
      <c r="G391" s="121">
        <v>6</v>
      </c>
      <c r="H391" s="42" t="s">
        <v>338</v>
      </c>
      <c r="I391" s="6">
        <v>16</v>
      </c>
      <c r="J391" s="42" t="str">
        <f>VLOOKUP(Ruimtestaat[[#This Row],[Ruimte code]],Ruimtegroepen[[#All],[Code]:[Ruimte omschrijving]],2,FALSE)</f>
        <v>Leslokalen</v>
      </c>
      <c r="K391" s="32" t="s">
        <v>19</v>
      </c>
      <c r="L391" s="34" t="s">
        <v>222</v>
      </c>
      <c r="M391" s="119">
        <v>11.6</v>
      </c>
      <c r="N391" s="32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</row>
    <row r="392" spans="1:159" ht="15" hidden="1" customHeight="1">
      <c r="A392" s="6">
        <v>5</v>
      </c>
      <c r="B392" s="41" t="str">
        <f>VLOOKUP(Ruimtestaat[[#This Row],[Code]],Locaties[[Code]:[Locatie]],2,FALSE)</f>
        <v>De Windroos</v>
      </c>
      <c r="C392" s="41" t="str">
        <f>VLOOKUP(Ruimtestaat[[#This Row],[Code]],Locaties[#All],3,FALSE)</f>
        <v>Koningin Wilhelminalaan 2</v>
      </c>
      <c r="D392" s="41" t="str">
        <f>VLOOKUP(Ruimtestaat[[#This Row],[Code]],Locaties[#All],4,FALSE)</f>
        <v>Gorinchem</v>
      </c>
      <c r="E392" s="32"/>
      <c r="F392" s="32" t="s">
        <v>121</v>
      </c>
      <c r="G392" s="121">
        <v>7</v>
      </c>
      <c r="H392" s="42" t="s">
        <v>339</v>
      </c>
      <c r="I392" s="6">
        <v>2</v>
      </c>
      <c r="J392" s="42" t="str">
        <f>VLOOKUP(Ruimtestaat[[#This Row],[Ruimte code]],Ruimtegroepen[[#All],[Code]:[Ruimte omschrijving]],2,FALSE)</f>
        <v>Kantoren</v>
      </c>
      <c r="K392" s="32" t="s">
        <v>20</v>
      </c>
      <c r="L392" s="34" t="s">
        <v>29</v>
      </c>
      <c r="M392" s="119">
        <v>9.5</v>
      </c>
      <c r="N392" s="32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</row>
    <row r="393" spans="1:159" ht="15" hidden="1" customHeight="1">
      <c r="A393" s="6">
        <v>5</v>
      </c>
      <c r="B393" s="41" t="str">
        <f>VLOOKUP(Ruimtestaat[[#This Row],[Code]],Locaties[[Code]:[Locatie]],2,FALSE)</f>
        <v>De Windroos</v>
      </c>
      <c r="C393" s="41" t="str">
        <f>VLOOKUP(Ruimtestaat[[#This Row],[Code]],Locaties[#All],3,FALSE)</f>
        <v>Koningin Wilhelminalaan 2</v>
      </c>
      <c r="D393" s="41" t="str">
        <f>VLOOKUP(Ruimtestaat[[#This Row],[Code]],Locaties[#All],4,FALSE)</f>
        <v>Gorinchem</v>
      </c>
      <c r="E393" s="32"/>
      <c r="F393" s="32" t="s">
        <v>121</v>
      </c>
      <c r="G393" s="121">
        <v>8</v>
      </c>
      <c r="H393" s="42" t="s">
        <v>130</v>
      </c>
      <c r="I393" s="6">
        <v>4</v>
      </c>
      <c r="J393" s="42" t="str">
        <f>VLOOKUP(Ruimtestaat[[#This Row],[Ruimte code]],Ruimtegroepen[[#All],[Code]:[Ruimte omschrijving]],2,FALSE)</f>
        <v>Vergader/spreekkamers</v>
      </c>
      <c r="K393" s="32" t="s">
        <v>20</v>
      </c>
      <c r="L393" s="34" t="s">
        <v>29</v>
      </c>
      <c r="M393" s="119">
        <v>6.9</v>
      </c>
      <c r="N393" s="32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</row>
    <row r="394" spans="1:159" ht="15" hidden="1" customHeight="1">
      <c r="A394" s="6">
        <v>5</v>
      </c>
      <c r="B394" s="41" t="str">
        <f>VLOOKUP(Ruimtestaat[[#This Row],[Code]],Locaties[[Code]:[Locatie]],2,FALSE)</f>
        <v>De Windroos</v>
      </c>
      <c r="C394" s="41" t="str">
        <f>VLOOKUP(Ruimtestaat[[#This Row],[Code]],Locaties[#All],3,FALSE)</f>
        <v>Koningin Wilhelminalaan 2</v>
      </c>
      <c r="D394" s="41" t="str">
        <f>VLOOKUP(Ruimtestaat[[#This Row],[Code]],Locaties[#All],4,FALSE)</f>
        <v>Gorinchem</v>
      </c>
      <c r="E394" s="32"/>
      <c r="F394" s="32" t="s">
        <v>121</v>
      </c>
      <c r="G394" s="121">
        <v>9</v>
      </c>
      <c r="H394" s="42" t="s">
        <v>198</v>
      </c>
      <c r="I394" s="6">
        <v>11</v>
      </c>
      <c r="J394" s="42" t="str">
        <f>VLOOKUP(Ruimtestaat[[#This Row],[Ruimte code]],Ruimtegroepen[[#All],[Code]:[Ruimte omschrijving]],2,FALSE)</f>
        <v>Garderobes</v>
      </c>
      <c r="K394" s="32" t="s">
        <v>20</v>
      </c>
      <c r="L394" s="34" t="s">
        <v>29</v>
      </c>
      <c r="M394" s="119">
        <v>52.4</v>
      </c>
      <c r="N394" s="32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</row>
    <row r="395" spans="1:159" ht="15" hidden="1" customHeight="1">
      <c r="A395" s="6">
        <v>5</v>
      </c>
      <c r="B395" s="41" t="str">
        <f>VLOOKUP(Ruimtestaat[[#This Row],[Code]],Locaties[[Code]:[Locatie]],2,FALSE)</f>
        <v>De Windroos</v>
      </c>
      <c r="C395" s="41" t="str">
        <f>VLOOKUP(Ruimtestaat[[#This Row],[Code]],Locaties[#All],3,FALSE)</f>
        <v>Koningin Wilhelminalaan 2</v>
      </c>
      <c r="D395" s="41" t="str">
        <f>VLOOKUP(Ruimtestaat[[#This Row],[Code]],Locaties[#All],4,FALSE)</f>
        <v>Gorinchem</v>
      </c>
      <c r="E395" s="32"/>
      <c r="F395" s="32" t="s">
        <v>121</v>
      </c>
      <c r="G395" s="121">
        <v>10</v>
      </c>
      <c r="H395" s="42" t="s">
        <v>340</v>
      </c>
      <c r="I395" s="6">
        <v>6</v>
      </c>
      <c r="J395" s="42" t="str">
        <f>VLOOKUP(Ruimtestaat[[#This Row],[Ruimte code]],Ruimtegroepen[[#All],[Code]:[Ruimte omschrijving]],2,FALSE)</f>
        <v>Gangen/hallen</v>
      </c>
      <c r="K395" s="32" t="s">
        <v>19</v>
      </c>
      <c r="L395" s="34" t="s">
        <v>234</v>
      </c>
      <c r="M395" s="119">
        <v>128.5</v>
      </c>
      <c r="N395" s="32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</row>
    <row r="396" spans="1:159" ht="15" hidden="1" customHeight="1">
      <c r="A396" s="6">
        <v>5</v>
      </c>
      <c r="B396" s="41" t="str">
        <f>VLOOKUP(Ruimtestaat[[#This Row],[Code]],Locaties[[Code]:[Locatie]],2,FALSE)</f>
        <v>De Windroos</v>
      </c>
      <c r="C396" s="41" t="str">
        <f>VLOOKUP(Ruimtestaat[[#This Row],[Code]],Locaties[#All],3,FALSE)</f>
        <v>Koningin Wilhelminalaan 2</v>
      </c>
      <c r="D396" s="41" t="str">
        <f>VLOOKUP(Ruimtestaat[[#This Row],[Code]],Locaties[#All],4,FALSE)</f>
        <v>Gorinchem</v>
      </c>
      <c r="E396" s="32"/>
      <c r="F396" s="32" t="s">
        <v>121</v>
      </c>
      <c r="G396" s="121">
        <v>11</v>
      </c>
      <c r="H396" s="42" t="s">
        <v>130</v>
      </c>
      <c r="I396" s="6">
        <v>4</v>
      </c>
      <c r="J396" s="42" t="str">
        <f>VLOOKUP(Ruimtestaat[[#This Row],[Ruimte code]],Ruimtegroepen[[#All],[Code]:[Ruimte omschrijving]],2,FALSE)</f>
        <v>Vergader/spreekkamers</v>
      </c>
      <c r="K396" s="32" t="s">
        <v>18</v>
      </c>
      <c r="L396" s="34" t="s">
        <v>123</v>
      </c>
      <c r="M396" s="119" t="s">
        <v>351</v>
      </c>
      <c r="N396" s="32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</row>
    <row r="397" spans="1:159" ht="15" hidden="1" customHeight="1">
      <c r="A397" s="6">
        <v>5</v>
      </c>
      <c r="B397" s="41" t="str">
        <f>VLOOKUP(Ruimtestaat[[#This Row],[Code]],Locaties[[Code]:[Locatie]],2,FALSE)</f>
        <v>De Windroos</v>
      </c>
      <c r="C397" s="41" t="str">
        <f>VLOOKUP(Ruimtestaat[[#This Row],[Code]],Locaties[#All],3,FALSE)</f>
        <v>Koningin Wilhelminalaan 2</v>
      </c>
      <c r="D397" s="41" t="str">
        <f>VLOOKUP(Ruimtestaat[[#This Row],[Code]],Locaties[#All],4,FALSE)</f>
        <v>Gorinchem</v>
      </c>
      <c r="E397" s="32"/>
      <c r="F397" s="32" t="s">
        <v>121</v>
      </c>
      <c r="G397" s="121">
        <v>12</v>
      </c>
      <c r="H397" s="42" t="s">
        <v>291</v>
      </c>
      <c r="I397" s="6">
        <v>5</v>
      </c>
      <c r="J397" s="42" t="str">
        <f>VLOOKUP(Ruimtestaat[[#This Row],[Ruimte code]],Ruimtegroepen[[#All],[Code]:[Ruimte omschrijving]],2,FALSE)</f>
        <v>Sanitair</v>
      </c>
      <c r="K397" s="32" t="s">
        <v>19</v>
      </c>
      <c r="L397" s="34" t="s">
        <v>234</v>
      </c>
      <c r="M397" s="119">
        <v>8.3000000000000007</v>
      </c>
      <c r="N397" s="32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</row>
    <row r="398" spans="1:159" ht="15" hidden="1" customHeight="1">
      <c r="A398" s="6">
        <v>5</v>
      </c>
      <c r="B398" s="41" t="str">
        <f>VLOOKUP(Ruimtestaat[[#This Row],[Code]],Locaties[[Code]:[Locatie]],2,FALSE)</f>
        <v>De Windroos</v>
      </c>
      <c r="C398" s="41" t="str">
        <f>VLOOKUP(Ruimtestaat[[#This Row],[Code]],Locaties[#All],3,FALSE)</f>
        <v>Koningin Wilhelminalaan 2</v>
      </c>
      <c r="D398" s="41" t="str">
        <f>VLOOKUP(Ruimtestaat[[#This Row],[Code]],Locaties[#All],4,FALSE)</f>
        <v>Gorinchem</v>
      </c>
      <c r="E398" s="32"/>
      <c r="F398" s="32" t="s">
        <v>121</v>
      </c>
      <c r="G398" s="121" t="s">
        <v>332</v>
      </c>
      <c r="H398" s="42" t="s">
        <v>291</v>
      </c>
      <c r="I398" s="6">
        <v>5</v>
      </c>
      <c r="J398" s="42" t="str">
        <f>VLOOKUP(Ruimtestaat[[#This Row],[Ruimte code]],Ruimtegroepen[[#All],[Code]:[Ruimte omschrijving]],2,FALSE)</f>
        <v>Sanitair</v>
      </c>
      <c r="K398" s="32" t="s">
        <v>19</v>
      </c>
      <c r="L398" s="34" t="s">
        <v>234</v>
      </c>
      <c r="M398" s="119">
        <v>2.6</v>
      </c>
      <c r="N398" s="32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</row>
    <row r="399" spans="1:159" ht="15" hidden="1" customHeight="1">
      <c r="A399" s="6">
        <v>5</v>
      </c>
      <c r="B399" s="41" t="str">
        <f>VLOOKUP(Ruimtestaat[[#This Row],[Code]],Locaties[[Code]:[Locatie]],2,FALSE)</f>
        <v>De Windroos</v>
      </c>
      <c r="C399" s="41" t="str">
        <f>VLOOKUP(Ruimtestaat[[#This Row],[Code]],Locaties[#All],3,FALSE)</f>
        <v>Koningin Wilhelminalaan 2</v>
      </c>
      <c r="D399" s="41" t="str">
        <f>VLOOKUP(Ruimtestaat[[#This Row],[Code]],Locaties[#All],4,FALSE)</f>
        <v>Gorinchem</v>
      </c>
      <c r="E399" s="32"/>
      <c r="F399" s="32" t="s">
        <v>121</v>
      </c>
      <c r="G399" s="121">
        <v>13</v>
      </c>
      <c r="H399" s="42" t="s">
        <v>342</v>
      </c>
      <c r="I399" s="6">
        <v>19</v>
      </c>
      <c r="J399" s="42" t="str">
        <f>VLOOKUP(Ruimtestaat[[#This Row],[Ruimte code]],Ruimtegroepen[[#All],[Code]:[Ruimte omschrijving]],2,FALSE)</f>
        <v>kleedruimten</v>
      </c>
      <c r="K399" s="32" t="s">
        <v>19</v>
      </c>
      <c r="L399" s="34" t="s">
        <v>234</v>
      </c>
      <c r="M399" s="119">
        <v>11.5</v>
      </c>
      <c r="N399" s="32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</row>
    <row r="400" spans="1:159" ht="15" hidden="1" customHeight="1">
      <c r="A400" s="6">
        <v>5</v>
      </c>
      <c r="B400" s="41" t="str">
        <f>VLOOKUP(Ruimtestaat[[#This Row],[Code]],Locaties[[Code]:[Locatie]],2,FALSE)</f>
        <v>De Windroos</v>
      </c>
      <c r="C400" s="41" t="str">
        <f>VLOOKUP(Ruimtestaat[[#This Row],[Code]],Locaties[#All],3,FALSE)</f>
        <v>Koningin Wilhelminalaan 2</v>
      </c>
      <c r="D400" s="41" t="str">
        <f>VLOOKUP(Ruimtestaat[[#This Row],[Code]],Locaties[#All],4,FALSE)</f>
        <v>Gorinchem</v>
      </c>
      <c r="E400" s="32"/>
      <c r="F400" s="32" t="s">
        <v>121</v>
      </c>
      <c r="G400" s="121">
        <v>14</v>
      </c>
      <c r="H400" s="42" t="s">
        <v>343</v>
      </c>
      <c r="I400" s="6">
        <v>5</v>
      </c>
      <c r="J400" s="42" t="str">
        <f>VLOOKUP(Ruimtestaat[[#This Row],[Ruimte code]],Ruimtegroepen[[#All],[Code]:[Ruimte omschrijving]],2,FALSE)</f>
        <v>Sanitair</v>
      </c>
      <c r="K400" s="32" t="s">
        <v>19</v>
      </c>
      <c r="L400" s="34" t="s">
        <v>234</v>
      </c>
      <c r="M400" s="119">
        <v>16.3</v>
      </c>
      <c r="N400" s="32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</row>
    <row r="401" spans="1:159" ht="15" hidden="1" customHeight="1">
      <c r="A401" s="6">
        <v>5</v>
      </c>
      <c r="B401" s="41" t="str">
        <f>VLOOKUP(Ruimtestaat[[#This Row],[Code]],Locaties[[Code]:[Locatie]],2,FALSE)</f>
        <v>De Windroos</v>
      </c>
      <c r="C401" s="41" t="str">
        <f>VLOOKUP(Ruimtestaat[[#This Row],[Code]],Locaties[#All],3,FALSE)</f>
        <v>Koningin Wilhelminalaan 2</v>
      </c>
      <c r="D401" s="41" t="str">
        <f>VLOOKUP(Ruimtestaat[[#This Row],[Code]],Locaties[#All],4,FALSE)</f>
        <v>Gorinchem</v>
      </c>
      <c r="E401" s="32"/>
      <c r="F401" s="32" t="s">
        <v>121</v>
      </c>
      <c r="G401" s="121" t="s">
        <v>333</v>
      </c>
      <c r="H401" s="42" t="s">
        <v>291</v>
      </c>
      <c r="I401" s="6">
        <v>5</v>
      </c>
      <c r="J401" s="42" t="str">
        <f>VLOOKUP(Ruimtestaat[[#This Row],[Ruimte code]],Ruimtegroepen[[#All],[Code]:[Ruimte omschrijving]],2,FALSE)</f>
        <v>Sanitair</v>
      </c>
      <c r="K401" s="32" t="s">
        <v>19</v>
      </c>
      <c r="L401" s="34" t="s">
        <v>234</v>
      </c>
      <c r="M401" s="119">
        <v>1.1000000000000001</v>
      </c>
      <c r="N401" s="32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</row>
    <row r="402" spans="1:159" ht="15" hidden="1" customHeight="1">
      <c r="A402" s="6">
        <v>5</v>
      </c>
      <c r="B402" s="41" t="str">
        <f>VLOOKUP(Ruimtestaat[[#This Row],[Code]],Locaties[[Code]:[Locatie]],2,FALSE)</f>
        <v>De Windroos</v>
      </c>
      <c r="C402" s="41" t="str">
        <f>VLOOKUP(Ruimtestaat[[#This Row],[Code]],Locaties[#All],3,FALSE)</f>
        <v>Koningin Wilhelminalaan 2</v>
      </c>
      <c r="D402" s="41" t="str">
        <f>VLOOKUP(Ruimtestaat[[#This Row],[Code]],Locaties[#All],4,FALSE)</f>
        <v>Gorinchem</v>
      </c>
      <c r="E402" s="32"/>
      <c r="F402" s="32" t="s">
        <v>121</v>
      </c>
      <c r="G402" s="121">
        <v>17</v>
      </c>
      <c r="H402" s="42" t="s">
        <v>344</v>
      </c>
      <c r="I402" s="6">
        <v>7</v>
      </c>
      <c r="J402" s="42" t="str">
        <f>VLOOKUP(Ruimtestaat[[#This Row],[Ruimte code]],Ruimtegroepen[[#All],[Code]:[Ruimte omschrijving]],2,FALSE)</f>
        <v>Entree</v>
      </c>
      <c r="K402" s="32" t="s">
        <v>19</v>
      </c>
      <c r="L402" s="34" t="s">
        <v>234</v>
      </c>
      <c r="M402" s="119">
        <v>11.7</v>
      </c>
      <c r="N402" s="32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</row>
    <row r="403" spans="1:159" ht="15" hidden="1" customHeight="1">
      <c r="A403" s="6">
        <v>5</v>
      </c>
      <c r="B403" s="41" t="str">
        <f>VLOOKUP(Ruimtestaat[[#This Row],[Code]],Locaties[[Code]:[Locatie]],2,FALSE)</f>
        <v>De Windroos</v>
      </c>
      <c r="C403" s="41" t="str">
        <f>VLOOKUP(Ruimtestaat[[#This Row],[Code]],Locaties[#All],3,FALSE)</f>
        <v>Koningin Wilhelminalaan 2</v>
      </c>
      <c r="D403" s="41" t="str">
        <f>VLOOKUP(Ruimtestaat[[#This Row],[Code]],Locaties[#All],4,FALSE)</f>
        <v>Gorinchem</v>
      </c>
      <c r="E403" s="32"/>
      <c r="F403" s="32" t="s">
        <v>121</v>
      </c>
      <c r="G403" s="121">
        <v>19</v>
      </c>
      <c r="H403" s="42" t="s">
        <v>343</v>
      </c>
      <c r="I403" s="6">
        <v>5</v>
      </c>
      <c r="J403" s="42" t="str">
        <f>VLOOKUP(Ruimtestaat[[#This Row],[Ruimte code]],Ruimtegroepen[[#All],[Code]:[Ruimte omschrijving]],2,FALSE)</f>
        <v>Sanitair</v>
      </c>
      <c r="K403" s="32" t="s">
        <v>19</v>
      </c>
      <c r="L403" s="34" t="s">
        <v>234</v>
      </c>
      <c r="M403" s="119">
        <v>16.5</v>
      </c>
      <c r="N403" s="32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</row>
    <row r="404" spans="1:159" ht="15" hidden="1" customHeight="1">
      <c r="A404" s="6">
        <v>5</v>
      </c>
      <c r="B404" s="41" t="str">
        <f>VLOOKUP(Ruimtestaat[[#This Row],[Code]],Locaties[[Code]:[Locatie]],2,FALSE)</f>
        <v>De Windroos</v>
      </c>
      <c r="C404" s="41" t="str">
        <f>VLOOKUP(Ruimtestaat[[#This Row],[Code]],Locaties[#All],3,FALSE)</f>
        <v>Koningin Wilhelminalaan 2</v>
      </c>
      <c r="D404" s="41" t="str">
        <f>VLOOKUP(Ruimtestaat[[#This Row],[Code]],Locaties[#All],4,FALSE)</f>
        <v>Gorinchem</v>
      </c>
      <c r="E404" s="32"/>
      <c r="F404" s="32" t="s">
        <v>121</v>
      </c>
      <c r="G404" s="121" t="s">
        <v>334</v>
      </c>
      <c r="H404" s="42" t="s">
        <v>291</v>
      </c>
      <c r="I404" s="6">
        <v>5</v>
      </c>
      <c r="J404" s="42" t="str">
        <f>VLOOKUP(Ruimtestaat[[#This Row],[Ruimte code]],Ruimtegroepen[[#All],[Code]:[Ruimte omschrijving]],2,FALSE)</f>
        <v>Sanitair</v>
      </c>
      <c r="K404" s="32" t="s">
        <v>19</v>
      </c>
      <c r="L404" s="34" t="s">
        <v>234</v>
      </c>
      <c r="M404" s="119">
        <v>1.1000000000000001</v>
      </c>
      <c r="N404" s="32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</row>
    <row r="405" spans="1:159" ht="15" hidden="1" customHeight="1">
      <c r="A405" s="6">
        <v>5</v>
      </c>
      <c r="B405" s="41" t="str">
        <f>VLOOKUP(Ruimtestaat[[#This Row],[Code]],Locaties[[Code]:[Locatie]],2,FALSE)</f>
        <v>De Windroos</v>
      </c>
      <c r="C405" s="41" t="str">
        <f>VLOOKUP(Ruimtestaat[[#This Row],[Code]],Locaties[#All],3,FALSE)</f>
        <v>Koningin Wilhelminalaan 2</v>
      </c>
      <c r="D405" s="41" t="str">
        <f>VLOOKUP(Ruimtestaat[[#This Row],[Code]],Locaties[#All],4,FALSE)</f>
        <v>Gorinchem</v>
      </c>
      <c r="E405" s="32"/>
      <c r="F405" s="32" t="s">
        <v>121</v>
      </c>
      <c r="G405" s="121">
        <v>20</v>
      </c>
      <c r="H405" s="42" t="s">
        <v>127</v>
      </c>
      <c r="I405" s="6">
        <v>6</v>
      </c>
      <c r="J405" s="42" t="str">
        <f>VLOOKUP(Ruimtestaat[[#This Row],[Ruimte code]],Ruimtegroepen[[#All],[Code]:[Ruimte omschrijving]],2,FALSE)</f>
        <v>Gangen/hallen</v>
      </c>
      <c r="K405" s="32" t="s">
        <v>19</v>
      </c>
      <c r="L405" s="34" t="s">
        <v>234</v>
      </c>
      <c r="M405" s="119">
        <v>17.399999999999999</v>
      </c>
      <c r="N405" s="32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</row>
    <row r="406" spans="1:159" ht="15" hidden="1" customHeight="1">
      <c r="A406" s="6">
        <v>5</v>
      </c>
      <c r="B406" s="41" t="str">
        <f>VLOOKUP(Ruimtestaat[[#This Row],[Code]],Locaties[[Code]:[Locatie]],2,FALSE)</f>
        <v>De Windroos</v>
      </c>
      <c r="C406" s="41" t="str">
        <f>VLOOKUP(Ruimtestaat[[#This Row],[Code]],Locaties[#All],3,FALSE)</f>
        <v>Koningin Wilhelminalaan 2</v>
      </c>
      <c r="D406" s="41" t="str">
        <f>VLOOKUP(Ruimtestaat[[#This Row],[Code]],Locaties[#All],4,FALSE)</f>
        <v>Gorinchem</v>
      </c>
      <c r="E406" s="32"/>
      <c r="F406" s="32" t="s">
        <v>121</v>
      </c>
      <c r="G406" s="121" t="s">
        <v>335</v>
      </c>
      <c r="H406" s="42" t="s">
        <v>127</v>
      </c>
      <c r="I406" s="6">
        <v>6</v>
      </c>
      <c r="J406" s="42" t="str">
        <f>VLOOKUP(Ruimtestaat[[#This Row],[Ruimte code]],Ruimtegroepen[[#All],[Code]:[Ruimte omschrijving]],2,FALSE)</f>
        <v>Gangen/hallen</v>
      </c>
      <c r="K406" s="32" t="s">
        <v>19</v>
      </c>
      <c r="L406" s="34" t="s">
        <v>234</v>
      </c>
      <c r="M406" s="119">
        <v>17.399999999999999</v>
      </c>
      <c r="N406" s="32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</row>
    <row r="407" spans="1:159" ht="15" hidden="1" customHeight="1">
      <c r="A407" s="6">
        <v>5</v>
      </c>
      <c r="B407" s="41" t="str">
        <f>VLOOKUP(Ruimtestaat[[#This Row],[Code]],Locaties[[Code]:[Locatie]],2,FALSE)</f>
        <v>De Windroos</v>
      </c>
      <c r="C407" s="41" t="str">
        <f>VLOOKUP(Ruimtestaat[[#This Row],[Code]],Locaties[#All],3,FALSE)</f>
        <v>Koningin Wilhelminalaan 2</v>
      </c>
      <c r="D407" s="41" t="str">
        <f>VLOOKUP(Ruimtestaat[[#This Row],[Code]],Locaties[#All],4,FALSE)</f>
        <v>Gorinchem</v>
      </c>
      <c r="E407" s="32"/>
      <c r="F407" s="32" t="s">
        <v>121</v>
      </c>
      <c r="G407" s="121">
        <v>21</v>
      </c>
      <c r="H407" s="42" t="s">
        <v>342</v>
      </c>
      <c r="I407" s="6">
        <v>19</v>
      </c>
      <c r="J407" s="42" t="str">
        <f>VLOOKUP(Ruimtestaat[[#This Row],[Ruimte code]],Ruimtegroepen[[#All],[Code]:[Ruimte omschrijving]],2,FALSE)</f>
        <v>kleedruimten</v>
      </c>
      <c r="K407" s="32" t="s">
        <v>19</v>
      </c>
      <c r="L407" s="34" t="s">
        <v>234</v>
      </c>
      <c r="M407" s="119">
        <v>14.5</v>
      </c>
      <c r="N407" s="32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</row>
    <row r="408" spans="1:159" ht="15" hidden="1" customHeight="1">
      <c r="A408" s="6">
        <v>5</v>
      </c>
      <c r="B408" s="41" t="str">
        <f>VLOOKUP(Ruimtestaat[[#This Row],[Code]],Locaties[[Code]:[Locatie]],2,FALSE)</f>
        <v>De Windroos</v>
      </c>
      <c r="C408" s="41" t="str">
        <f>VLOOKUP(Ruimtestaat[[#This Row],[Code]],Locaties[#All],3,FALSE)</f>
        <v>Koningin Wilhelminalaan 2</v>
      </c>
      <c r="D408" s="41" t="str">
        <f>VLOOKUP(Ruimtestaat[[#This Row],[Code]],Locaties[#All],4,FALSE)</f>
        <v>Gorinchem</v>
      </c>
      <c r="E408" s="32"/>
      <c r="F408" s="32" t="s">
        <v>121</v>
      </c>
      <c r="G408" s="121">
        <v>22</v>
      </c>
      <c r="H408" s="42" t="s">
        <v>130</v>
      </c>
      <c r="I408" s="6">
        <v>4</v>
      </c>
      <c r="J408" s="42" t="str">
        <f>VLOOKUP(Ruimtestaat[[#This Row],[Ruimte code]],Ruimtegroepen[[#All],[Code]:[Ruimte omschrijving]],2,FALSE)</f>
        <v>Vergader/spreekkamers</v>
      </c>
      <c r="K408" s="32" t="s">
        <v>18</v>
      </c>
      <c r="L408" s="34" t="s">
        <v>123</v>
      </c>
      <c r="M408" s="119">
        <v>8.8000000000000007</v>
      </c>
      <c r="N408" s="32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</row>
    <row r="409" spans="1:159" ht="15" hidden="1" customHeight="1">
      <c r="A409" s="6">
        <v>5</v>
      </c>
      <c r="B409" s="41" t="str">
        <f>VLOOKUP(Ruimtestaat[[#This Row],[Code]],Locaties[[Code]:[Locatie]],2,FALSE)</f>
        <v>De Windroos</v>
      </c>
      <c r="C409" s="41" t="str">
        <f>VLOOKUP(Ruimtestaat[[#This Row],[Code]],Locaties[#All],3,FALSE)</f>
        <v>Koningin Wilhelminalaan 2</v>
      </c>
      <c r="D409" s="41" t="str">
        <f>VLOOKUP(Ruimtestaat[[#This Row],[Code]],Locaties[#All],4,FALSE)</f>
        <v>Gorinchem</v>
      </c>
      <c r="E409" s="32"/>
      <c r="F409" s="32" t="s">
        <v>121</v>
      </c>
      <c r="G409" s="121">
        <v>24</v>
      </c>
      <c r="H409" s="42" t="s">
        <v>337</v>
      </c>
      <c r="I409" s="6">
        <v>7</v>
      </c>
      <c r="J409" s="42" t="str">
        <f>VLOOKUP(Ruimtestaat[[#This Row],[Ruimte code]],Ruimtegroepen[[#All],[Code]:[Ruimte omschrijving]],2,FALSE)</f>
        <v>Entree</v>
      </c>
      <c r="K409" s="32" t="s">
        <v>17</v>
      </c>
      <c r="L409" s="34" t="s">
        <v>6</v>
      </c>
      <c r="M409" s="119">
        <v>5.9</v>
      </c>
      <c r="N409" s="32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</row>
    <row r="410" spans="1:159" ht="15" hidden="1" customHeight="1">
      <c r="A410" s="6">
        <v>5</v>
      </c>
      <c r="B410" s="41" t="str">
        <f>VLOOKUP(Ruimtestaat[[#This Row],[Code]],Locaties[[Code]:[Locatie]],2,FALSE)</f>
        <v>De Windroos</v>
      </c>
      <c r="C410" s="41" t="str">
        <f>VLOOKUP(Ruimtestaat[[#This Row],[Code]],Locaties[#All],3,FALSE)</f>
        <v>Koningin Wilhelminalaan 2</v>
      </c>
      <c r="D410" s="41" t="str">
        <f>VLOOKUP(Ruimtestaat[[#This Row],[Code]],Locaties[#All],4,FALSE)</f>
        <v>Gorinchem</v>
      </c>
      <c r="E410" s="32"/>
      <c r="F410" s="32" t="s">
        <v>121</v>
      </c>
      <c r="G410" s="121">
        <v>25</v>
      </c>
      <c r="H410" s="42" t="s">
        <v>127</v>
      </c>
      <c r="I410" s="6">
        <v>6</v>
      </c>
      <c r="J410" s="42" t="str">
        <f>VLOOKUP(Ruimtestaat[[#This Row],[Ruimte code]],Ruimtegroepen[[#All],[Code]:[Ruimte omschrijving]],2,FALSE)</f>
        <v>Gangen/hallen</v>
      </c>
      <c r="K410" s="32" t="s">
        <v>19</v>
      </c>
      <c r="L410" s="34" t="s">
        <v>234</v>
      </c>
      <c r="M410" s="119">
        <v>52.9</v>
      </c>
      <c r="N410" s="32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</row>
    <row r="411" spans="1:159" ht="15" hidden="1" customHeight="1">
      <c r="A411" s="6">
        <v>5</v>
      </c>
      <c r="B411" s="41" t="str">
        <f>VLOOKUP(Ruimtestaat[[#This Row],[Code]],Locaties[[Code]:[Locatie]],2,FALSE)</f>
        <v>De Windroos</v>
      </c>
      <c r="C411" s="41" t="str">
        <f>VLOOKUP(Ruimtestaat[[#This Row],[Code]],Locaties[#All],3,FALSE)</f>
        <v>Koningin Wilhelminalaan 2</v>
      </c>
      <c r="D411" s="41" t="str">
        <f>VLOOKUP(Ruimtestaat[[#This Row],[Code]],Locaties[#All],4,FALSE)</f>
        <v>Gorinchem</v>
      </c>
      <c r="E411" s="32"/>
      <c r="F411" s="32" t="s">
        <v>121</v>
      </c>
      <c r="G411" s="121">
        <v>26</v>
      </c>
      <c r="H411" s="42" t="s">
        <v>291</v>
      </c>
      <c r="I411" s="6">
        <v>5</v>
      </c>
      <c r="J411" s="42" t="str">
        <f>VLOOKUP(Ruimtestaat[[#This Row],[Ruimte code]],Ruimtegroepen[[#All],[Code]:[Ruimte omschrijving]],2,FALSE)</f>
        <v>Sanitair</v>
      </c>
      <c r="K411" s="32" t="s">
        <v>19</v>
      </c>
      <c r="L411" s="34" t="s">
        <v>234</v>
      </c>
      <c r="M411" s="119">
        <v>13.5</v>
      </c>
      <c r="N411" s="32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</row>
    <row r="412" spans="1:159" ht="15" hidden="1" customHeight="1">
      <c r="A412" s="6">
        <v>5</v>
      </c>
      <c r="B412" s="41" t="str">
        <f>VLOOKUP(Ruimtestaat[[#This Row],[Code]],Locaties[[Code]:[Locatie]],2,FALSE)</f>
        <v>De Windroos</v>
      </c>
      <c r="C412" s="41" t="str">
        <f>VLOOKUP(Ruimtestaat[[#This Row],[Code]],Locaties[#All],3,FALSE)</f>
        <v>Koningin Wilhelminalaan 2</v>
      </c>
      <c r="D412" s="41" t="str">
        <f>VLOOKUP(Ruimtestaat[[#This Row],[Code]],Locaties[#All],4,FALSE)</f>
        <v>Gorinchem</v>
      </c>
      <c r="E412" s="32"/>
      <c r="F412" s="32" t="s">
        <v>121</v>
      </c>
      <c r="G412" s="121">
        <v>27</v>
      </c>
      <c r="H412" s="42" t="s">
        <v>345</v>
      </c>
      <c r="I412" s="6">
        <v>2</v>
      </c>
      <c r="J412" s="42" t="str">
        <f>VLOOKUP(Ruimtestaat[[#This Row],[Ruimte code]],Ruimtegroepen[[#All],[Code]:[Ruimte omschrijving]],2,FALSE)</f>
        <v>Kantoren</v>
      </c>
      <c r="K412" s="32" t="s">
        <v>17</v>
      </c>
      <c r="L412" s="34" t="s">
        <v>6</v>
      </c>
      <c r="M412" s="119">
        <v>22.8</v>
      </c>
      <c r="N412" s="32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</row>
    <row r="413" spans="1:159" ht="15" hidden="1" customHeight="1">
      <c r="A413" s="6">
        <v>5</v>
      </c>
      <c r="B413" s="41" t="str">
        <f>VLOOKUP(Ruimtestaat[[#This Row],[Code]],Locaties[[Code]:[Locatie]],2,FALSE)</f>
        <v>De Windroos</v>
      </c>
      <c r="C413" s="41" t="str">
        <f>VLOOKUP(Ruimtestaat[[#This Row],[Code]],Locaties[#All],3,FALSE)</f>
        <v>Koningin Wilhelminalaan 2</v>
      </c>
      <c r="D413" s="41" t="str">
        <f>VLOOKUP(Ruimtestaat[[#This Row],[Code]],Locaties[#All],4,FALSE)</f>
        <v>Gorinchem</v>
      </c>
      <c r="E413" s="32"/>
      <c r="F413" s="32" t="s">
        <v>121</v>
      </c>
      <c r="G413" s="121">
        <v>28</v>
      </c>
      <c r="H413" s="42" t="s">
        <v>291</v>
      </c>
      <c r="I413" s="6">
        <v>5</v>
      </c>
      <c r="J413" s="42" t="str">
        <f>VLOOKUP(Ruimtestaat[[#This Row],[Ruimte code]],Ruimtegroepen[[#All],[Code]:[Ruimte omschrijving]],2,FALSE)</f>
        <v>Sanitair</v>
      </c>
      <c r="K413" s="32" t="s">
        <v>19</v>
      </c>
      <c r="L413" s="34" t="s">
        <v>234</v>
      </c>
      <c r="M413" s="119">
        <v>5.3</v>
      </c>
      <c r="N413" s="32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</row>
    <row r="414" spans="1:159" ht="15" hidden="1" customHeight="1">
      <c r="A414" s="6">
        <v>5</v>
      </c>
      <c r="B414" s="41" t="str">
        <f>VLOOKUP(Ruimtestaat[[#This Row],[Code]],Locaties[[Code]:[Locatie]],2,FALSE)</f>
        <v>De Windroos</v>
      </c>
      <c r="C414" s="41" t="str">
        <f>VLOOKUP(Ruimtestaat[[#This Row],[Code]],Locaties[#All],3,FALSE)</f>
        <v>Koningin Wilhelminalaan 2</v>
      </c>
      <c r="D414" s="41" t="str">
        <f>VLOOKUP(Ruimtestaat[[#This Row],[Code]],Locaties[#All],4,FALSE)</f>
        <v>Gorinchem</v>
      </c>
      <c r="E414" s="32"/>
      <c r="F414" s="32" t="s">
        <v>121</v>
      </c>
      <c r="G414" s="121">
        <v>29</v>
      </c>
      <c r="H414" s="42" t="s">
        <v>178</v>
      </c>
      <c r="I414" s="6">
        <v>15</v>
      </c>
      <c r="J414" s="42" t="str">
        <f>VLOOKUP(Ruimtestaat[[#This Row],[Ruimte code]],Ruimtegroepen[[#All],[Code]:[Ruimte omschrijving]],2,FALSE)</f>
        <v>Keuken/pantry</v>
      </c>
      <c r="K414" s="32" t="s">
        <v>19</v>
      </c>
      <c r="L414" s="34" t="s">
        <v>234</v>
      </c>
      <c r="M414" s="119">
        <v>8.3000000000000007</v>
      </c>
      <c r="N414" s="32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</row>
    <row r="415" spans="1:159" ht="15" hidden="1" customHeight="1">
      <c r="A415" s="6">
        <v>5</v>
      </c>
      <c r="B415" s="41" t="str">
        <f>VLOOKUP(Ruimtestaat[[#This Row],[Code]],Locaties[[Code]:[Locatie]],2,FALSE)</f>
        <v>De Windroos</v>
      </c>
      <c r="C415" s="41" t="str">
        <f>VLOOKUP(Ruimtestaat[[#This Row],[Code]],Locaties[#All],3,FALSE)</f>
        <v>Koningin Wilhelminalaan 2</v>
      </c>
      <c r="D415" s="41" t="str">
        <f>VLOOKUP(Ruimtestaat[[#This Row],[Code]],Locaties[#All],4,FALSE)</f>
        <v>Gorinchem</v>
      </c>
      <c r="E415" s="32"/>
      <c r="F415" s="32" t="s">
        <v>121</v>
      </c>
      <c r="G415" s="121">
        <v>30</v>
      </c>
      <c r="H415" s="42" t="s">
        <v>346</v>
      </c>
      <c r="I415" s="6">
        <v>13</v>
      </c>
      <c r="J415" s="42" t="str">
        <f>VLOOKUP(Ruimtestaat[[#This Row],[Ruimte code]],Ruimtegroepen[[#All],[Code]:[Ruimte omschrijving]],2,FALSE)</f>
        <v>Personeelskamer</v>
      </c>
      <c r="K415" s="32" t="s">
        <v>20</v>
      </c>
      <c r="L415" s="34" t="s">
        <v>29</v>
      </c>
      <c r="M415" s="119">
        <v>35</v>
      </c>
      <c r="N415" s="32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</row>
    <row r="416" spans="1:159" ht="15" hidden="1" customHeight="1">
      <c r="A416" s="6">
        <v>5</v>
      </c>
      <c r="B416" s="41" t="str">
        <f>VLOOKUP(Ruimtestaat[[#This Row],[Code]],Locaties[[Code]:[Locatie]],2,FALSE)</f>
        <v>De Windroos</v>
      </c>
      <c r="C416" s="41" t="str">
        <f>VLOOKUP(Ruimtestaat[[#This Row],[Code]],Locaties[#All],3,FALSE)</f>
        <v>Koningin Wilhelminalaan 2</v>
      </c>
      <c r="D416" s="41" t="str">
        <f>VLOOKUP(Ruimtestaat[[#This Row],[Code]],Locaties[#All],4,FALSE)</f>
        <v>Gorinchem</v>
      </c>
      <c r="E416" s="32"/>
      <c r="F416" s="32" t="s">
        <v>121</v>
      </c>
      <c r="G416" s="121">
        <v>31</v>
      </c>
      <c r="H416" s="42" t="s">
        <v>156</v>
      </c>
      <c r="I416" s="6">
        <v>3</v>
      </c>
      <c r="J416" s="42" t="str">
        <f>VLOOKUP(Ruimtestaat[[#This Row],[Ruimte code]],Ruimtegroepen[[#All],[Code]:[Ruimte omschrijving]],2,FALSE)</f>
        <v>Reproruimte</v>
      </c>
      <c r="K416" s="32" t="s">
        <v>20</v>
      </c>
      <c r="L416" s="34" t="s">
        <v>29</v>
      </c>
      <c r="M416" s="119">
        <v>17.5</v>
      </c>
      <c r="N416" s="32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</row>
    <row r="417" spans="1:159" ht="15" hidden="1" customHeight="1">
      <c r="A417" s="6">
        <v>5</v>
      </c>
      <c r="B417" s="41" t="str">
        <f>VLOOKUP(Ruimtestaat[[#This Row],[Code]],Locaties[[Code]:[Locatie]],2,FALSE)</f>
        <v>De Windroos</v>
      </c>
      <c r="C417" s="41" t="str">
        <f>VLOOKUP(Ruimtestaat[[#This Row],[Code]],Locaties[#All],3,FALSE)</f>
        <v>Koningin Wilhelminalaan 2</v>
      </c>
      <c r="D417" s="41" t="str">
        <f>VLOOKUP(Ruimtestaat[[#This Row],[Code]],Locaties[#All],4,FALSE)</f>
        <v>Gorinchem</v>
      </c>
      <c r="E417" s="32"/>
      <c r="F417" s="32" t="s">
        <v>121</v>
      </c>
      <c r="G417" s="121">
        <v>32</v>
      </c>
      <c r="H417" s="42" t="s">
        <v>347</v>
      </c>
      <c r="I417" s="6">
        <v>2</v>
      </c>
      <c r="J417" s="42" t="str">
        <f>VLOOKUP(Ruimtestaat[[#This Row],[Ruimte code]],Ruimtegroepen[[#All],[Code]:[Ruimte omschrijving]],2,FALSE)</f>
        <v>Kantoren</v>
      </c>
      <c r="K417" s="32" t="s">
        <v>20</v>
      </c>
      <c r="L417" s="34" t="s">
        <v>29</v>
      </c>
      <c r="M417" s="119">
        <v>34.700000000000003</v>
      </c>
      <c r="N417" s="32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</row>
    <row r="418" spans="1:159" ht="15" hidden="1" customHeight="1">
      <c r="A418" s="6">
        <v>5</v>
      </c>
      <c r="B418" s="41" t="str">
        <f>VLOOKUP(Ruimtestaat[[#This Row],[Code]],Locaties[[Code]:[Locatie]],2,FALSE)</f>
        <v>De Windroos</v>
      </c>
      <c r="C418" s="41" t="str">
        <f>VLOOKUP(Ruimtestaat[[#This Row],[Code]],Locaties[#All],3,FALSE)</f>
        <v>Koningin Wilhelminalaan 2</v>
      </c>
      <c r="D418" s="41" t="str">
        <f>VLOOKUP(Ruimtestaat[[#This Row],[Code]],Locaties[#All],4,FALSE)</f>
        <v>Gorinchem</v>
      </c>
      <c r="E418" s="32"/>
      <c r="F418" s="32" t="s">
        <v>121</v>
      </c>
      <c r="G418" s="121">
        <v>33</v>
      </c>
      <c r="H418" s="42" t="s">
        <v>273</v>
      </c>
      <c r="I418" s="6">
        <v>16</v>
      </c>
      <c r="J418" s="42" t="str">
        <f>VLOOKUP(Ruimtestaat[[#This Row],[Ruimte code]],Ruimtegroepen[[#All],[Code]:[Ruimte omschrijving]],2,FALSE)</f>
        <v>Leslokalen</v>
      </c>
      <c r="K418" s="32" t="s">
        <v>18</v>
      </c>
      <c r="L418" s="34" t="s">
        <v>123</v>
      </c>
      <c r="M418" s="119">
        <v>58.2</v>
      </c>
      <c r="N418" s="32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</row>
    <row r="419" spans="1:159" ht="15" hidden="1" customHeight="1">
      <c r="A419" s="6">
        <v>5</v>
      </c>
      <c r="B419" s="41" t="str">
        <f>VLOOKUP(Ruimtestaat[[#This Row],[Code]],Locaties[[Code]:[Locatie]],2,FALSE)</f>
        <v>De Windroos</v>
      </c>
      <c r="C419" s="41" t="str">
        <f>VLOOKUP(Ruimtestaat[[#This Row],[Code]],Locaties[#All],3,FALSE)</f>
        <v>Koningin Wilhelminalaan 2</v>
      </c>
      <c r="D419" s="41" t="str">
        <f>VLOOKUP(Ruimtestaat[[#This Row],[Code]],Locaties[#All],4,FALSE)</f>
        <v>Gorinchem</v>
      </c>
      <c r="E419" s="32"/>
      <c r="F419" s="32" t="s">
        <v>121</v>
      </c>
      <c r="G419" s="121">
        <v>34</v>
      </c>
      <c r="H419" s="42" t="s">
        <v>273</v>
      </c>
      <c r="I419" s="6">
        <v>16</v>
      </c>
      <c r="J419" s="42" t="str">
        <f>VLOOKUP(Ruimtestaat[[#This Row],[Ruimte code]],Ruimtegroepen[[#All],[Code]:[Ruimte omschrijving]],2,FALSE)</f>
        <v>Leslokalen</v>
      </c>
      <c r="K419" s="32" t="s">
        <v>18</v>
      </c>
      <c r="L419" s="34" t="s">
        <v>123</v>
      </c>
      <c r="M419" s="119">
        <v>168.4</v>
      </c>
      <c r="N419" s="32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</row>
    <row r="420" spans="1:159" ht="15" hidden="1" customHeight="1">
      <c r="A420" s="6">
        <v>5</v>
      </c>
      <c r="B420" s="41" t="str">
        <f>VLOOKUP(Ruimtestaat[[#This Row],[Code]],Locaties[[Code]:[Locatie]],2,FALSE)</f>
        <v>De Windroos</v>
      </c>
      <c r="C420" s="41" t="str">
        <f>VLOOKUP(Ruimtestaat[[#This Row],[Code]],Locaties[#All],3,FALSE)</f>
        <v>Koningin Wilhelminalaan 2</v>
      </c>
      <c r="D420" s="41" t="str">
        <f>VLOOKUP(Ruimtestaat[[#This Row],[Code]],Locaties[#All],4,FALSE)</f>
        <v>Gorinchem</v>
      </c>
      <c r="E420" s="32"/>
      <c r="F420" s="32" t="s">
        <v>121</v>
      </c>
      <c r="G420" s="121">
        <v>35</v>
      </c>
      <c r="H420" s="42" t="s">
        <v>135</v>
      </c>
      <c r="I420" s="6">
        <v>2</v>
      </c>
      <c r="J420" s="42" t="str">
        <f>VLOOKUP(Ruimtestaat[[#This Row],[Ruimte code]],Ruimtegroepen[[#All],[Code]:[Ruimte omschrijving]],2,FALSE)</f>
        <v>Kantoren</v>
      </c>
      <c r="K420" s="32" t="s">
        <v>17</v>
      </c>
      <c r="L420" s="34" t="s">
        <v>6</v>
      </c>
      <c r="M420" s="119">
        <v>22.5</v>
      </c>
      <c r="N420" s="32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</row>
    <row r="421" spans="1:159" ht="15" hidden="1" customHeight="1">
      <c r="A421" s="6">
        <v>5</v>
      </c>
      <c r="B421" s="41" t="str">
        <f>VLOOKUP(Ruimtestaat[[#This Row],[Code]],Locaties[[Code]:[Locatie]],2,FALSE)</f>
        <v>De Windroos</v>
      </c>
      <c r="C421" s="41" t="str">
        <f>VLOOKUP(Ruimtestaat[[#This Row],[Code]],Locaties[#All],3,FALSE)</f>
        <v>Koningin Wilhelminalaan 2</v>
      </c>
      <c r="D421" s="41" t="str">
        <f>VLOOKUP(Ruimtestaat[[#This Row],[Code]],Locaties[#All],4,FALSE)</f>
        <v>Gorinchem</v>
      </c>
      <c r="E421" s="32"/>
      <c r="F421" s="32" t="s">
        <v>121</v>
      </c>
      <c r="G421" s="121">
        <v>36</v>
      </c>
      <c r="H421" s="42" t="s">
        <v>127</v>
      </c>
      <c r="I421" s="6">
        <v>6</v>
      </c>
      <c r="J421" s="42" t="str">
        <f>VLOOKUP(Ruimtestaat[[#This Row],[Ruimte code]],Ruimtegroepen[[#All],[Code]:[Ruimte omschrijving]],2,FALSE)</f>
        <v>Gangen/hallen</v>
      </c>
      <c r="K421" s="32" t="s">
        <v>19</v>
      </c>
      <c r="L421" s="34" t="s">
        <v>234</v>
      </c>
      <c r="M421" s="119">
        <v>12.7</v>
      </c>
      <c r="N421" s="32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</row>
    <row r="422" spans="1:159" ht="15" hidden="1" customHeight="1">
      <c r="A422" s="6">
        <v>5</v>
      </c>
      <c r="B422" s="41" t="str">
        <f>VLOOKUP(Ruimtestaat[[#This Row],[Code]],Locaties[[Code]:[Locatie]],2,FALSE)</f>
        <v>De Windroos</v>
      </c>
      <c r="C422" s="41" t="str">
        <f>VLOOKUP(Ruimtestaat[[#This Row],[Code]],Locaties[#All],3,FALSE)</f>
        <v>Koningin Wilhelminalaan 2</v>
      </c>
      <c r="D422" s="41" t="str">
        <f>VLOOKUP(Ruimtestaat[[#This Row],[Code]],Locaties[#All],4,FALSE)</f>
        <v>Gorinchem</v>
      </c>
      <c r="E422" s="32"/>
      <c r="F422" s="32" t="s">
        <v>121</v>
      </c>
      <c r="G422" s="121">
        <v>37</v>
      </c>
      <c r="H422" s="42" t="s">
        <v>135</v>
      </c>
      <c r="I422" s="6">
        <v>2</v>
      </c>
      <c r="J422" s="42" t="str">
        <f>VLOOKUP(Ruimtestaat[[#This Row],[Ruimte code]],Ruimtegroepen[[#All],[Code]:[Ruimte omschrijving]],2,FALSE)</f>
        <v>Kantoren</v>
      </c>
      <c r="K422" s="32" t="s">
        <v>18</v>
      </c>
      <c r="L422" s="34" t="s">
        <v>123</v>
      </c>
      <c r="M422" s="119">
        <v>11.7</v>
      </c>
      <c r="N422" s="32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</row>
    <row r="423" spans="1:159" ht="15" hidden="1" customHeight="1">
      <c r="A423" s="6">
        <v>5</v>
      </c>
      <c r="B423" s="41" t="str">
        <f>VLOOKUP(Ruimtestaat[[#This Row],[Code]],Locaties[[Code]:[Locatie]],2,FALSE)</f>
        <v>De Windroos</v>
      </c>
      <c r="C423" s="41" t="str">
        <f>VLOOKUP(Ruimtestaat[[#This Row],[Code]],Locaties[#All],3,FALSE)</f>
        <v>Koningin Wilhelminalaan 2</v>
      </c>
      <c r="D423" s="41" t="str">
        <f>VLOOKUP(Ruimtestaat[[#This Row],[Code]],Locaties[#All],4,FALSE)</f>
        <v>Gorinchem</v>
      </c>
      <c r="E423" s="32"/>
      <c r="F423" s="32" t="s">
        <v>121</v>
      </c>
      <c r="G423" s="121">
        <v>38</v>
      </c>
      <c r="H423" s="42" t="s">
        <v>273</v>
      </c>
      <c r="I423" s="6">
        <v>16</v>
      </c>
      <c r="J423" s="42" t="str">
        <f>VLOOKUP(Ruimtestaat[[#This Row],[Ruimte code]],Ruimtegroepen[[#All],[Code]:[Ruimte omschrijving]],2,FALSE)</f>
        <v>Leslokalen</v>
      </c>
      <c r="K423" s="32" t="s">
        <v>18</v>
      </c>
      <c r="L423" s="34" t="s">
        <v>123</v>
      </c>
      <c r="M423" s="119">
        <v>48.2</v>
      </c>
      <c r="N423" s="32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</row>
    <row r="424" spans="1:159" ht="15" hidden="1" customHeight="1">
      <c r="A424" s="6">
        <v>5</v>
      </c>
      <c r="B424" s="41" t="str">
        <f>VLOOKUP(Ruimtestaat[[#This Row],[Code]],Locaties[[Code]:[Locatie]],2,FALSE)</f>
        <v>De Windroos</v>
      </c>
      <c r="C424" s="41" t="str">
        <f>VLOOKUP(Ruimtestaat[[#This Row],[Code]],Locaties[#All],3,FALSE)</f>
        <v>Koningin Wilhelminalaan 2</v>
      </c>
      <c r="D424" s="41" t="str">
        <f>VLOOKUP(Ruimtestaat[[#This Row],[Code]],Locaties[#All],4,FALSE)</f>
        <v>Gorinchem</v>
      </c>
      <c r="E424" s="32"/>
      <c r="F424" s="32" t="s">
        <v>121</v>
      </c>
      <c r="G424" s="121">
        <v>39</v>
      </c>
      <c r="H424" s="42" t="s">
        <v>127</v>
      </c>
      <c r="I424" s="6">
        <v>6</v>
      </c>
      <c r="J424" s="42" t="str">
        <f>VLOOKUP(Ruimtestaat[[#This Row],[Ruimte code]],Ruimtegroepen[[#All],[Code]:[Ruimte omschrijving]],2,FALSE)</f>
        <v>Gangen/hallen</v>
      </c>
      <c r="K424" s="32" t="s">
        <v>19</v>
      </c>
      <c r="L424" s="34" t="s">
        <v>234</v>
      </c>
      <c r="M424" s="119">
        <v>57.3</v>
      </c>
      <c r="N424" s="32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</row>
    <row r="425" spans="1:159" ht="15" hidden="1" customHeight="1">
      <c r="A425" s="6">
        <v>5</v>
      </c>
      <c r="B425" s="41" t="str">
        <f>VLOOKUP(Ruimtestaat[[#This Row],[Code]],Locaties[[Code]:[Locatie]],2,FALSE)</f>
        <v>De Windroos</v>
      </c>
      <c r="C425" s="41" t="str">
        <f>VLOOKUP(Ruimtestaat[[#This Row],[Code]],Locaties[#All],3,FALSE)</f>
        <v>Koningin Wilhelminalaan 2</v>
      </c>
      <c r="D425" s="41" t="str">
        <f>VLOOKUP(Ruimtestaat[[#This Row],[Code]],Locaties[#All],4,FALSE)</f>
        <v>Gorinchem</v>
      </c>
      <c r="E425" s="32"/>
      <c r="F425" s="32" t="s">
        <v>121</v>
      </c>
      <c r="G425" s="121">
        <v>40</v>
      </c>
      <c r="H425" s="42" t="s">
        <v>158</v>
      </c>
      <c r="I425" s="6">
        <v>2</v>
      </c>
      <c r="J425" s="42" t="str">
        <f>VLOOKUP(Ruimtestaat[[#This Row],[Ruimte code]],Ruimtegroepen[[#All],[Code]:[Ruimte omschrijving]],2,FALSE)</f>
        <v>Kantoren</v>
      </c>
      <c r="K425" s="32" t="s">
        <v>18</v>
      </c>
      <c r="L425" s="34" t="s">
        <v>123</v>
      </c>
      <c r="M425" s="119">
        <v>11.2</v>
      </c>
      <c r="N425" s="32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</row>
    <row r="426" spans="1:159" ht="15" hidden="1" customHeight="1">
      <c r="A426" s="6">
        <v>5</v>
      </c>
      <c r="B426" s="41" t="str">
        <f>VLOOKUP(Ruimtestaat[[#This Row],[Code]],Locaties[[Code]:[Locatie]],2,FALSE)</f>
        <v>De Windroos</v>
      </c>
      <c r="C426" s="41" t="str">
        <f>VLOOKUP(Ruimtestaat[[#This Row],[Code]],Locaties[#All],3,FALSE)</f>
        <v>Koningin Wilhelminalaan 2</v>
      </c>
      <c r="D426" s="41" t="str">
        <f>VLOOKUP(Ruimtestaat[[#This Row],[Code]],Locaties[#All],4,FALSE)</f>
        <v>Gorinchem</v>
      </c>
      <c r="E426" s="32"/>
      <c r="F426" s="32" t="s">
        <v>121</v>
      </c>
      <c r="G426" s="121">
        <v>41</v>
      </c>
      <c r="H426" s="42" t="s">
        <v>273</v>
      </c>
      <c r="I426" s="6">
        <v>16</v>
      </c>
      <c r="J426" s="42" t="str">
        <f>VLOOKUP(Ruimtestaat[[#This Row],[Ruimte code]],Ruimtegroepen[[#All],[Code]:[Ruimte omschrijving]],2,FALSE)</f>
        <v>Leslokalen</v>
      </c>
      <c r="K426" s="32" t="s">
        <v>18</v>
      </c>
      <c r="L426" s="34" t="s">
        <v>123</v>
      </c>
      <c r="M426" s="119">
        <v>98</v>
      </c>
      <c r="N426" s="32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</row>
    <row r="427" spans="1:159" ht="15" hidden="1" customHeight="1">
      <c r="A427" s="6">
        <v>5</v>
      </c>
      <c r="B427" s="41" t="str">
        <f>VLOOKUP(Ruimtestaat[[#This Row],[Code]],Locaties[[Code]:[Locatie]],2,FALSE)</f>
        <v>De Windroos</v>
      </c>
      <c r="C427" s="41" t="str">
        <f>VLOOKUP(Ruimtestaat[[#This Row],[Code]],Locaties[#All],3,FALSE)</f>
        <v>Koningin Wilhelminalaan 2</v>
      </c>
      <c r="D427" s="41" t="str">
        <f>VLOOKUP(Ruimtestaat[[#This Row],[Code]],Locaties[#All],4,FALSE)</f>
        <v>Gorinchem</v>
      </c>
      <c r="E427" s="32"/>
      <c r="F427" s="32" t="s">
        <v>121</v>
      </c>
      <c r="G427" s="121" t="s">
        <v>336</v>
      </c>
      <c r="H427" s="42" t="s">
        <v>273</v>
      </c>
      <c r="I427" s="6">
        <v>16</v>
      </c>
      <c r="J427" s="42" t="str">
        <f>VLOOKUP(Ruimtestaat[[#This Row],[Ruimte code]],Ruimtegroepen[[#All],[Code]:[Ruimte omschrijving]],2,FALSE)</f>
        <v>Leslokalen</v>
      </c>
      <c r="K427" s="32" t="s">
        <v>18</v>
      </c>
      <c r="L427" s="34" t="s">
        <v>123</v>
      </c>
      <c r="M427" s="119">
        <v>98</v>
      </c>
      <c r="N427" s="32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</row>
    <row r="428" spans="1:159" ht="15" hidden="1" customHeight="1">
      <c r="A428" s="6">
        <v>5</v>
      </c>
      <c r="B428" s="41" t="str">
        <f>VLOOKUP(Ruimtestaat[[#This Row],[Code]],Locaties[[Code]:[Locatie]],2,FALSE)</f>
        <v>De Windroos</v>
      </c>
      <c r="C428" s="41" t="str">
        <f>VLOOKUP(Ruimtestaat[[#This Row],[Code]],Locaties[#All],3,FALSE)</f>
        <v>Koningin Wilhelminalaan 2</v>
      </c>
      <c r="D428" s="41" t="str">
        <f>VLOOKUP(Ruimtestaat[[#This Row],[Code]],Locaties[#All],4,FALSE)</f>
        <v>Gorinchem</v>
      </c>
      <c r="E428" s="32"/>
      <c r="F428" s="32" t="s">
        <v>121</v>
      </c>
      <c r="G428" s="121">
        <v>42</v>
      </c>
      <c r="H428" s="42" t="s">
        <v>348</v>
      </c>
      <c r="I428" s="6">
        <v>10</v>
      </c>
      <c r="J428" s="42" t="str">
        <f>VLOOKUP(Ruimtestaat[[#This Row],[Ruimte code]],Ruimtegroepen[[#All],[Code]:[Ruimte omschrijving]],2,FALSE)</f>
        <v>Trappenhuizen/lift</v>
      </c>
      <c r="K428" s="32" t="s">
        <v>20</v>
      </c>
      <c r="L428" s="34" t="s">
        <v>29</v>
      </c>
      <c r="M428" s="119">
        <v>44.6</v>
      </c>
      <c r="N428" s="32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</row>
    <row r="429" spans="1:159" ht="15" hidden="1" customHeight="1">
      <c r="A429" s="6">
        <v>5</v>
      </c>
      <c r="B429" s="41" t="str">
        <f>VLOOKUP(Ruimtestaat[[#This Row],[Code]],Locaties[[Code]:[Locatie]],2,FALSE)</f>
        <v>De Windroos</v>
      </c>
      <c r="C429" s="41" t="str">
        <f>VLOOKUP(Ruimtestaat[[#This Row],[Code]],Locaties[#All],3,FALSE)</f>
        <v>Koningin Wilhelminalaan 2</v>
      </c>
      <c r="D429" s="41" t="str">
        <f>VLOOKUP(Ruimtestaat[[#This Row],[Code]],Locaties[#All],4,FALSE)</f>
        <v>Gorinchem</v>
      </c>
      <c r="E429" s="32"/>
      <c r="F429" s="32" t="s">
        <v>121</v>
      </c>
      <c r="G429" s="121">
        <v>43</v>
      </c>
      <c r="H429" s="42" t="s">
        <v>291</v>
      </c>
      <c r="I429" s="6">
        <v>5</v>
      </c>
      <c r="J429" s="42" t="str">
        <f>VLOOKUP(Ruimtestaat[[#This Row],[Ruimte code]],Ruimtegroepen[[#All],[Code]:[Ruimte omschrijving]],2,FALSE)</f>
        <v>Sanitair</v>
      </c>
      <c r="K429" s="32" t="s">
        <v>19</v>
      </c>
      <c r="L429" s="34" t="s">
        <v>234</v>
      </c>
      <c r="M429" s="119">
        <v>6.4</v>
      </c>
      <c r="N429" s="32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</row>
    <row r="430" spans="1:159" ht="15" hidden="1" customHeight="1">
      <c r="A430" s="6">
        <v>5</v>
      </c>
      <c r="B430" s="41" t="str">
        <f>VLOOKUP(Ruimtestaat[[#This Row],[Code]],Locaties[[Code]:[Locatie]],2,FALSE)</f>
        <v>De Windroos</v>
      </c>
      <c r="C430" s="41" t="str">
        <f>VLOOKUP(Ruimtestaat[[#This Row],[Code]],Locaties[#All],3,FALSE)</f>
        <v>Koningin Wilhelminalaan 2</v>
      </c>
      <c r="D430" s="41" t="str">
        <f>VLOOKUP(Ruimtestaat[[#This Row],[Code]],Locaties[#All],4,FALSE)</f>
        <v>Gorinchem</v>
      </c>
      <c r="E430" s="32"/>
      <c r="F430" s="32" t="s">
        <v>121</v>
      </c>
      <c r="G430" s="121">
        <v>44</v>
      </c>
      <c r="H430" s="42" t="s">
        <v>273</v>
      </c>
      <c r="I430" s="6">
        <v>16</v>
      </c>
      <c r="J430" s="42" t="str">
        <f>VLOOKUP(Ruimtestaat[[#This Row],[Ruimte code]],Ruimtegroepen[[#All],[Code]:[Ruimte omschrijving]],2,FALSE)</f>
        <v>Leslokalen</v>
      </c>
      <c r="K430" s="32" t="s">
        <v>18</v>
      </c>
      <c r="L430" s="34" t="s">
        <v>123</v>
      </c>
      <c r="M430" s="119">
        <v>58.4</v>
      </c>
      <c r="N430" s="32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</row>
    <row r="431" spans="1:159" ht="15" hidden="1" customHeight="1">
      <c r="A431" s="6">
        <v>5</v>
      </c>
      <c r="B431" s="41" t="str">
        <f>VLOOKUP(Ruimtestaat[[#This Row],[Code]],Locaties[[Code]:[Locatie]],2,FALSE)</f>
        <v>De Windroos</v>
      </c>
      <c r="C431" s="41" t="str">
        <f>VLOOKUP(Ruimtestaat[[#This Row],[Code]],Locaties[#All],3,FALSE)</f>
        <v>Koningin Wilhelminalaan 2</v>
      </c>
      <c r="D431" s="41" t="str">
        <f>VLOOKUP(Ruimtestaat[[#This Row],[Code]],Locaties[#All],4,FALSE)</f>
        <v>Gorinchem</v>
      </c>
      <c r="E431" s="32"/>
      <c r="F431" s="32" t="s">
        <v>121</v>
      </c>
      <c r="G431" s="121">
        <v>46</v>
      </c>
      <c r="H431" s="42" t="s">
        <v>349</v>
      </c>
      <c r="I431" s="6">
        <v>5</v>
      </c>
      <c r="J431" s="42" t="str">
        <f>VLOOKUP(Ruimtestaat[[#This Row],[Ruimte code]],Ruimtegroepen[[#All],[Code]:[Ruimte omschrijving]],2,FALSE)</f>
        <v>Sanitair</v>
      </c>
      <c r="K431" s="32" t="s">
        <v>19</v>
      </c>
      <c r="L431" s="34" t="s">
        <v>234</v>
      </c>
      <c r="M431" s="119">
        <v>10.8</v>
      </c>
      <c r="N431" s="32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</row>
    <row r="432" spans="1:159" ht="15" hidden="1" customHeight="1">
      <c r="A432" s="6">
        <v>5</v>
      </c>
      <c r="B432" s="41" t="str">
        <f>VLOOKUP(Ruimtestaat[[#This Row],[Code]],Locaties[[Code]:[Locatie]],2,FALSE)</f>
        <v>De Windroos</v>
      </c>
      <c r="C432" s="41" t="str">
        <f>VLOOKUP(Ruimtestaat[[#This Row],[Code]],Locaties[#All],3,FALSE)</f>
        <v>Koningin Wilhelminalaan 2</v>
      </c>
      <c r="D432" s="41" t="str">
        <f>VLOOKUP(Ruimtestaat[[#This Row],[Code]],Locaties[#All],4,FALSE)</f>
        <v>Gorinchem</v>
      </c>
      <c r="E432" s="32"/>
      <c r="F432" s="32" t="s">
        <v>121</v>
      </c>
      <c r="G432" s="121">
        <v>47</v>
      </c>
      <c r="H432" s="42" t="s">
        <v>350</v>
      </c>
      <c r="I432" s="6">
        <v>15</v>
      </c>
      <c r="J432" s="42" t="str">
        <f>VLOOKUP(Ruimtestaat[[#This Row],[Ruimte code]],Ruimtegroepen[[#All],[Code]:[Ruimte omschrijving]],2,FALSE)</f>
        <v>Keuken/pantry</v>
      </c>
      <c r="K432" s="32" t="s">
        <v>19</v>
      </c>
      <c r="L432" s="34" t="s">
        <v>234</v>
      </c>
      <c r="M432" s="119">
        <v>4.9000000000000004</v>
      </c>
      <c r="N432" s="32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</row>
    <row r="433" spans="1:159" ht="15" hidden="1" customHeight="1">
      <c r="A433" s="6">
        <v>5</v>
      </c>
      <c r="B433" s="41" t="str">
        <f>VLOOKUP(Ruimtestaat[[#This Row],[Code]],Locaties[[Code]:[Locatie]],2,FALSE)</f>
        <v>De Windroos</v>
      </c>
      <c r="C433" s="41" t="str">
        <f>VLOOKUP(Ruimtestaat[[#This Row],[Code]],Locaties[#All],3,FALSE)</f>
        <v>Koningin Wilhelminalaan 2</v>
      </c>
      <c r="D433" s="41" t="str">
        <f>VLOOKUP(Ruimtestaat[[#This Row],[Code]],Locaties[#All],4,FALSE)</f>
        <v>Gorinchem</v>
      </c>
      <c r="E433" s="32"/>
      <c r="F433" s="32" t="s">
        <v>121</v>
      </c>
      <c r="G433" s="121">
        <v>48</v>
      </c>
      <c r="H433" s="42" t="s">
        <v>178</v>
      </c>
      <c r="I433" s="6">
        <v>15</v>
      </c>
      <c r="J433" s="42" t="str">
        <f>VLOOKUP(Ruimtestaat[[#This Row],[Ruimte code]],Ruimtegroepen[[#All],[Code]:[Ruimte omschrijving]],2,FALSE)</f>
        <v>Keuken/pantry</v>
      </c>
      <c r="K433" s="32" t="s">
        <v>19</v>
      </c>
      <c r="L433" s="34" t="s">
        <v>234</v>
      </c>
      <c r="M433" s="119">
        <v>28.2</v>
      </c>
      <c r="N433" s="32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</row>
    <row r="434" spans="1:159" ht="15" hidden="1" customHeight="1">
      <c r="A434" s="6">
        <v>5</v>
      </c>
      <c r="B434" s="41" t="str">
        <f>VLOOKUP(Ruimtestaat[[#This Row],[Code]],Locaties[[Code]:[Locatie]],2,FALSE)</f>
        <v>De Windroos</v>
      </c>
      <c r="C434" s="41" t="str">
        <f>VLOOKUP(Ruimtestaat[[#This Row],[Code]],Locaties[#All],3,FALSE)</f>
        <v>Koningin Wilhelminalaan 2</v>
      </c>
      <c r="D434" s="41" t="str">
        <f>VLOOKUP(Ruimtestaat[[#This Row],[Code]],Locaties[#All],4,FALSE)</f>
        <v>Gorinchem</v>
      </c>
      <c r="E434" s="32"/>
      <c r="F434" s="32" t="s">
        <v>121</v>
      </c>
      <c r="G434" s="121">
        <v>49</v>
      </c>
      <c r="H434" s="42" t="s">
        <v>178</v>
      </c>
      <c r="I434" s="6">
        <v>15</v>
      </c>
      <c r="J434" s="42" t="str">
        <f>VLOOKUP(Ruimtestaat[[#This Row],[Ruimte code]],Ruimtegroepen[[#All],[Code]:[Ruimte omschrijving]],2,FALSE)</f>
        <v>Keuken/pantry</v>
      </c>
      <c r="K434" s="32" t="s">
        <v>19</v>
      </c>
      <c r="L434" s="34" t="s">
        <v>234</v>
      </c>
      <c r="M434" s="119">
        <v>44.2</v>
      </c>
      <c r="N434" s="32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</row>
    <row r="435" spans="1:159" ht="15" hidden="1" customHeight="1">
      <c r="A435" s="6">
        <v>5</v>
      </c>
      <c r="B435" s="41" t="str">
        <f>VLOOKUP(Ruimtestaat[[#This Row],[Code]],Locaties[[Code]:[Locatie]],2,FALSE)</f>
        <v>De Windroos</v>
      </c>
      <c r="C435" s="41" t="str">
        <f>VLOOKUP(Ruimtestaat[[#This Row],[Code]],Locaties[#All],3,FALSE)</f>
        <v>Koningin Wilhelminalaan 2</v>
      </c>
      <c r="D435" s="41" t="str">
        <f>VLOOKUP(Ruimtestaat[[#This Row],[Code]],Locaties[#All],4,FALSE)</f>
        <v>Gorinchem</v>
      </c>
      <c r="E435" s="32"/>
      <c r="F435" s="32" t="s">
        <v>121</v>
      </c>
      <c r="G435" s="121">
        <v>59</v>
      </c>
      <c r="H435" s="42" t="s">
        <v>135</v>
      </c>
      <c r="I435" s="6">
        <v>2</v>
      </c>
      <c r="J435" s="42" t="str">
        <f>VLOOKUP(Ruimtestaat[[#This Row],[Ruimte code]],Ruimtegroepen[[#All],[Code]:[Ruimte omschrijving]],2,FALSE)</f>
        <v>Kantoren</v>
      </c>
      <c r="K435" s="32" t="s">
        <v>19</v>
      </c>
      <c r="L435" s="34" t="s">
        <v>234</v>
      </c>
      <c r="M435" s="119">
        <v>7.9</v>
      </c>
      <c r="N435" s="32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</row>
    <row r="436" spans="1:159" ht="15" hidden="1" customHeight="1">
      <c r="A436" s="6">
        <v>5</v>
      </c>
      <c r="B436" s="41" t="str">
        <f>VLOOKUP(Ruimtestaat[[#This Row],[Code]],Locaties[[Code]:[Locatie]],2,FALSE)</f>
        <v>De Windroos</v>
      </c>
      <c r="C436" s="41" t="str">
        <f>VLOOKUP(Ruimtestaat[[#This Row],[Code]],Locaties[#All],3,FALSE)</f>
        <v>Koningin Wilhelminalaan 2</v>
      </c>
      <c r="D436" s="41" t="str">
        <f>VLOOKUP(Ruimtestaat[[#This Row],[Code]],Locaties[#All],4,FALSE)</f>
        <v>Gorinchem</v>
      </c>
      <c r="E436" s="32"/>
      <c r="F436" s="32" t="s">
        <v>121</v>
      </c>
      <c r="G436" s="121">
        <v>51</v>
      </c>
      <c r="H436" s="42" t="s">
        <v>135</v>
      </c>
      <c r="I436" s="6">
        <v>2</v>
      </c>
      <c r="J436" s="42" t="str">
        <f>VLOOKUP(Ruimtestaat[[#This Row],[Ruimte code]],Ruimtegroepen[[#All],[Code]:[Ruimte omschrijving]],2,FALSE)</f>
        <v>Kantoren</v>
      </c>
      <c r="K436" s="32" t="s">
        <v>19</v>
      </c>
      <c r="L436" s="34" t="s">
        <v>234</v>
      </c>
      <c r="M436" s="119">
        <v>15.3</v>
      </c>
      <c r="N436" s="32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</row>
    <row r="437" spans="1:159" ht="15" hidden="1" customHeight="1">
      <c r="A437" s="6">
        <v>5</v>
      </c>
      <c r="B437" s="41" t="str">
        <f>VLOOKUP(Ruimtestaat[[#This Row],[Code]],Locaties[[Code]:[Locatie]],2,FALSE)</f>
        <v>De Windroos</v>
      </c>
      <c r="C437" s="41" t="str">
        <f>VLOOKUP(Ruimtestaat[[#This Row],[Code]],Locaties[#All],3,FALSE)</f>
        <v>Koningin Wilhelminalaan 2</v>
      </c>
      <c r="D437" s="41" t="str">
        <f>VLOOKUP(Ruimtestaat[[#This Row],[Code]],Locaties[#All],4,FALSE)</f>
        <v>Gorinchem</v>
      </c>
      <c r="E437" s="32"/>
      <c r="F437" s="32" t="s">
        <v>276</v>
      </c>
      <c r="G437" s="121">
        <v>101</v>
      </c>
      <c r="H437" s="42" t="s">
        <v>352</v>
      </c>
      <c r="I437" s="6">
        <v>7</v>
      </c>
      <c r="J437" s="42" t="str">
        <f>VLOOKUP(Ruimtestaat[[#This Row],[Ruimte code]],Ruimtegroepen[[#All],[Code]:[Ruimte omschrijving]],2,FALSE)</f>
        <v>Entree</v>
      </c>
      <c r="K437" s="32" t="s">
        <v>19</v>
      </c>
      <c r="L437" s="34" t="s">
        <v>234</v>
      </c>
      <c r="M437" s="119">
        <v>73.400000000000006</v>
      </c>
      <c r="N437" s="32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</row>
    <row r="438" spans="1:159" ht="15" hidden="1" customHeight="1">
      <c r="A438" s="6">
        <v>5</v>
      </c>
      <c r="B438" s="41" t="str">
        <f>VLOOKUP(Ruimtestaat[[#This Row],[Code]],Locaties[[Code]:[Locatie]],2,FALSE)</f>
        <v>De Windroos</v>
      </c>
      <c r="C438" s="41" t="str">
        <f>VLOOKUP(Ruimtestaat[[#This Row],[Code]],Locaties[#All],3,FALSE)</f>
        <v>Koningin Wilhelminalaan 2</v>
      </c>
      <c r="D438" s="41" t="str">
        <f>VLOOKUP(Ruimtestaat[[#This Row],[Code]],Locaties[#All],4,FALSE)</f>
        <v>Gorinchem</v>
      </c>
      <c r="E438" s="32"/>
      <c r="F438" s="32" t="s">
        <v>276</v>
      </c>
      <c r="G438" s="121">
        <v>102</v>
      </c>
      <c r="H438" s="42" t="s">
        <v>273</v>
      </c>
      <c r="I438" s="6">
        <v>16</v>
      </c>
      <c r="J438" s="42" t="str">
        <f>VLOOKUP(Ruimtestaat[[#This Row],[Ruimte code]],Ruimtegroepen[[#All],[Code]:[Ruimte omschrijving]],2,FALSE)</f>
        <v>Leslokalen</v>
      </c>
      <c r="K438" s="32" t="s">
        <v>18</v>
      </c>
      <c r="L438" s="34" t="s">
        <v>123</v>
      </c>
      <c r="M438" s="119">
        <v>53.7</v>
      </c>
      <c r="N438" s="32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</row>
    <row r="439" spans="1:159" ht="15" hidden="1" customHeight="1">
      <c r="A439" s="6">
        <v>5</v>
      </c>
      <c r="B439" s="41" t="str">
        <f>VLOOKUP(Ruimtestaat[[#This Row],[Code]],Locaties[[Code]:[Locatie]],2,FALSE)</f>
        <v>De Windroos</v>
      </c>
      <c r="C439" s="41" t="str">
        <f>VLOOKUP(Ruimtestaat[[#This Row],[Code]],Locaties[#All],3,FALSE)</f>
        <v>Koningin Wilhelminalaan 2</v>
      </c>
      <c r="D439" s="41" t="str">
        <f>VLOOKUP(Ruimtestaat[[#This Row],[Code]],Locaties[#All],4,FALSE)</f>
        <v>Gorinchem</v>
      </c>
      <c r="E439" s="32"/>
      <c r="F439" s="32" t="s">
        <v>276</v>
      </c>
      <c r="G439" s="121">
        <v>103</v>
      </c>
      <c r="H439" s="42" t="s">
        <v>273</v>
      </c>
      <c r="I439" s="6">
        <v>16</v>
      </c>
      <c r="J439" s="42" t="str">
        <f>VLOOKUP(Ruimtestaat[[#This Row],[Ruimte code]],Ruimtegroepen[[#All],[Code]:[Ruimte omschrijving]],2,FALSE)</f>
        <v>Leslokalen</v>
      </c>
      <c r="K439" s="32" t="s">
        <v>18</v>
      </c>
      <c r="L439" s="34" t="s">
        <v>123</v>
      </c>
      <c r="M439" s="119">
        <v>73.900000000000006</v>
      </c>
      <c r="N439" s="32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</row>
    <row r="440" spans="1:159" ht="15" hidden="1" customHeight="1">
      <c r="A440" s="6">
        <v>5</v>
      </c>
      <c r="B440" s="41" t="str">
        <f>VLOOKUP(Ruimtestaat[[#This Row],[Code]],Locaties[[Code]:[Locatie]],2,FALSE)</f>
        <v>De Windroos</v>
      </c>
      <c r="C440" s="41" t="str">
        <f>VLOOKUP(Ruimtestaat[[#This Row],[Code]],Locaties[#All],3,FALSE)</f>
        <v>Koningin Wilhelminalaan 2</v>
      </c>
      <c r="D440" s="41" t="str">
        <f>VLOOKUP(Ruimtestaat[[#This Row],[Code]],Locaties[#All],4,FALSE)</f>
        <v>Gorinchem</v>
      </c>
      <c r="E440" s="32"/>
      <c r="F440" s="32" t="s">
        <v>276</v>
      </c>
      <c r="G440" s="121">
        <v>105</v>
      </c>
      <c r="H440" s="42" t="s">
        <v>127</v>
      </c>
      <c r="I440" s="6">
        <v>6</v>
      </c>
      <c r="J440" s="42" t="str">
        <f>VLOOKUP(Ruimtestaat[[#This Row],[Ruimte code]],Ruimtegroepen[[#All],[Code]:[Ruimte omschrijving]],2,FALSE)</f>
        <v>Gangen/hallen</v>
      </c>
      <c r="K440" s="32" t="s">
        <v>18</v>
      </c>
      <c r="L440" s="34" t="s">
        <v>123</v>
      </c>
      <c r="M440" s="119">
        <v>67.3</v>
      </c>
      <c r="N440" s="32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</row>
    <row r="441" spans="1:159" ht="15" hidden="1" customHeight="1">
      <c r="A441" s="6">
        <v>5</v>
      </c>
      <c r="B441" s="41" t="str">
        <f>VLOOKUP(Ruimtestaat[[#This Row],[Code]],Locaties[[Code]:[Locatie]],2,FALSE)</f>
        <v>De Windroos</v>
      </c>
      <c r="C441" s="41" t="str">
        <f>VLOOKUP(Ruimtestaat[[#This Row],[Code]],Locaties[#All],3,FALSE)</f>
        <v>Koningin Wilhelminalaan 2</v>
      </c>
      <c r="D441" s="41" t="str">
        <f>VLOOKUP(Ruimtestaat[[#This Row],[Code]],Locaties[#All],4,FALSE)</f>
        <v>Gorinchem</v>
      </c>
      <c r="E441" s="32"/>
      <c r="F441" s="32" t="s">
        <v>276</v>
      </c>
      <c r="G441" s="121" t="s">
        <v>355</v>
      </c>
      <c r="H441" s="42" t="s">
        <v>348</v>
      </c>
      <c r="I441" s="6">
        <v>10</v>
      </c>
      <c r="J441" s="42" t="str">
        <f>VLOOKUP(Ruimtestaat[[#This Row],[Ruimte code]],Ruimtegroepen[[#All],[Code]:[Ruimte omschrijving]],2,FALSE)</f>
        <v>Trappenhuizen/lift</v>
      </c>
      <c r="K441" s="32" t="s">
        <v>19</v>
      </c>
      <c r="L441" s="34" t="s">
        <v>234</v>
      </c>
      <c r="M441" s="119">
        <v>8.9</v>
      </c>
      <c r="N441" s="32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</row>
    <row r="442" spans="1:159" ht="15" hidden="1" customHeight="1">
      <c r="A442" s="6">
        <v>5</v>
      </c>
      <c r="B442" s="41" t="str">
        <f>VLOOKUP(Ruimtestaat[[#This Row],[Code]],Locaties[[Code]:[Locatie]],2,FALSE)</f>
        <v>De Windroos</v>
      </c>
      <c r="C442" s="41" t="str">
        <f>VLOOKUP(Ruimtestaat[[#This Row],[Code]],Locaties[#All],3,FALSE)</f>
        <v>Koningin Wilhelminalaan 2</v>
      </c>
      <c r="D442" s="41" t="str">
        <f>VLOOKUP(Ruimtestaat[[#This Row],[Code]],Locaties[#All],4,FALSE)</f>
        <v>Gorinchem</v>
      </c>
      <c r="E442" s="32"/>
      <c r="F442" s="32" t="s">
        <v>276</v>
      </c>
      <c r="G442" s="121">
        <v>106</v>
      </c>
      <c r="H442" s="42" t="s">
        <v>341</v>
      </c>
      <c r="I442" s="6">
        <v>5</v>
      </c>
      <c r="J442" s="42" t="str">
        <f>VLOOKUP(Ruimtestaat[[#This Row],[Ruimte code]],Ruimtegroepen[[#All],[Code]:[Ruimte omschrijving]],2,FALSE)</f>
        <v>Sanitair</v>
      </c>
      <c r="K442" s="32" t="s">
        <v>19</v>
      </c>
      <c r="L442" s="34" t="s">
        <v>234</v>
      </c>
      <c r="M442" s="119">
        <v>13.8</v>
      </c>
      <c r="N442" s="32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</row>
    <row r="443" spans="1:159" ht="15" hidden="1" customHeight="1">
      <c r="A443" s="6">
        <v>5</v>
      </c>
      <c r="B443" s="41" t="str">
        <f>VLOOKUP(Ruimtestaat[[#This Row],[Code]],Locaties[[Code]:[Locatie]],2,FALSE)</f>
        <v>De Windroos</v>
      </c>
      <c r="C443" s="41" t="str">
        <f>VLOOKUP(Ruimtestaat[[#This Row],[Code]],Locaties[#All],3,FALSE)</f>
        <v>Koningin Wilhelminalaan 2</v>
      </c>
      <c r="D443" s="41" t="str">
        <f>VLOOKUP(Ruimtestaat[[#This Row],[Code]],Locaties[#All],4,FALSE)</f>
        <v>Gorinchem</v>
      </c>
      <c r="E443" s="32"/>
      <c r="F443" s="32" t="s">
        <v>276</v>
      </c>
      <c r="G443" s="121" t="s">
        <v>356</v>
      </c>
      <c r="H443" s="42" t="s">
        <v>341</v>
      </c>
      <c r="I443" s="6">
        <v>5</v>
      </c>
      <c r="J443" s="42" t="str">
        <f>VLOOKUP(Ruimtestaat[[#This Row],[Ruimte code]],Ruimtegroepen[[#All],[Code]:[Ruimte omschrijving]],2,FALSE)</f>
        <v>Sanitair</v>
      </c>
      <c r="K443" s="32" t="s">
        <v>19</v>
      </c>
      <c r="L443" s="34" t="s">
        <v>234</v>
      </c>
      <c r="M443" s="119">
        <v>5.2</v>
      </c>
      <c r="N443" s="32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</row>
    <row r="444" spans="1:159" ht="15" hidden="1" customHeight="1">
      <c r="A444" s="6">
        <v>5</v>
      </c>
      <c r="B444" s="41" t="str">
        <f>VLOOKUP(Ruimtestaat[[#This Row],[Code]],Locaties[[Code]:[Locatie]],2,FALSE)</f>
        <v>De Windroos</v>
      </c>
      <c r="C444" s="41" t="str">
        <f>VLOOKUP(Ruimtestaat[[#This Row],[Code]],Locaties[#All],3,FALSE)</f>
        <v>Koningin Wilhelminalaan 2</v>
      </c>
      <c r="D444" s="41" t="str">
        <f>VLOOKUP(Ruimtestaat[[#This Row],[Code]],Locaties[#All],4,FALSE)</f>
        <v>Gorinchem</v>
      </c>
      <c r="E444" s="32"/>
      <c r="F444" s="32" t="s">
        <v>276</v>
      </c>
      <c r="G444" s="121">
        <v>108</v>
      </c>
      <c r="H444" s="42" t="s">
        <v>273</v>
      </c>
      <c r="I444" s="6">
        <v>16</v>
      </c>
      <c r="J444" s="42" t="str">
        <f>VLOOKUP(Ruimtestaat[[#This Row],[Ruimte code]],Ruimtegroepen[[#All],[Code]:[Ruimte omschrijving]],2,FALSE)</f>
        <v>Leslokalen</v>
      </c>
      <c r="K444" s="32" t="s">
        <v>18</v>
      </c>
      <c r="L444" s="34" t="s">
        <v>123</v>
      </c>
      <c r="M444" s="119">
        <v>71.7</v>
      </c>
      <c r="N444" s="32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</row>
    <row r="445" spans="1:159" ht="15" hidden="1" customHeight="1">
      <c r="A445" s="6">
        <v>5</v>
      </c>
      <c r="B445" s="41" t="str">
        <f>VLOOKUP(Ruimtestaat[[#This Row],[Code]],Locaties[[Code]:[Locatie]],2,FALSE)</f>
        <v>De Windroos</v>
      </c>
      <c r="C445" s="41" t="str">
        <f>VLOOKUP(Ruimtestaat[[#This Row],[Code]],Locaties[#All],3,FALSE)</f>
        <v>Koningin Wilhelminalaan 2</v>
      </c>
      <c r="D445" s="41" t="str">
        <f>VLOOKUP(Ruimtestaat[[#This Row],[Code]],Locaties[#All],4,FALSE)</f>
        <v>Gorinchem</v>
      </c>
      <c r="E445" s="32"/>
      <c r="F445" s="32" t="s">
        <v>276</v>
      </c>
      <c r="G445" s="121">
        <v>109</v>
      </c>
      <c r="H445" s="42" t="s">
        <v>273</v>
      </c>
      <c r="I445" s="6">
        <v>16</v>
      </c>
      <c r="J445" s="42" t="str">
        <f>VLOOKUP(Ruimtestaat[[#This Row],[Ruimte code]],Ruimtegroepen[[#All],[Code]:[Ruimte omschrijving]],2,FALSE)</f>
        <v>Leslokalen</v>
      </c>
      <c r="K445" s="32" t="s">
        <v>18</v>
      </c>
      <c r="L445" s="34" t="s">
        <v>123</v>
      </c>
      <c r="M445" s="119">
        <v>53.6</v>
      </c>
      <c r="N445" s="32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</row>
    <row r="446" spans="1:159" ht="15" hidden="1" customHeight="1">
      <c r="A446" s="6">
        <v>5</v>
      </c>
      <c r="B446" s="41" t="str">
        <f>VLOOKUP(Ruimtestaat[[#This Row],[Code]],Locaties[[Code]:[Locatie]],2,FALSE)</f>
        <v>De Windroos</v>
      </c>
      <c r="C446" s="41" t="str">
        <f>VLOOKUP(Ruimtestaat[[#This Row],[Code]],Locaties[#All],3,FALSE)</f>
        <v>Koningin Wilhelminalaan 2</v>
      </c>
      <c r="D446" s="41" t="str">
        <f>VLOOKUP(Ruimtestaat[[#This Row],[Code]],Locaties[#All],4,FALSE)</f>
        <v>Gorinchem</v>
      </c>
      <c r="E446" s="32"/>
      <c r="F446" s="32" t="s">
        <v>276</v>
      </c>
      <c r="G446" s="121">
        <v>110</v>
      </c>
      <c r="H446" s="42" t="s">
        <v>273</v>
      </c>
      <c r="I446" s="6">
        <v>16</v>
      </c>
      <c r="J446" s="42" t="str">
        <f>VLOOKUP(Ruimtestaat[[#This Row],[Ruimte code]],Ruimtegroepen[[#All],[Code]:[Ruimte omschrijving]],2,FALSE)</f>
        <v>Leslokalen</v>
      </c>
      <c r="K446" s="32" t="s">
        <v>18</v>
      </c>
      <c r="L446" s="34" t="s">
        <v>123</v>
      </c>
      <c r="M446" s="119">
        <v>53.7</v>
      </c>
      <c r="N446" s="32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</row>
    <row r="447" spans="1:159" ht="15" hidden="1" customHeight="1">
      <c r="A447" s="6">
        <v>5</v>
      </c>
      <c r="B447" s="41" t="str">
        <f>VLOOKUP(Ruimtestaat[[#This Row],[Code]],Locaties[[Code]:[Locatie]],2,FALSE)</f>
        <v>De Windroos</v>
      </c>
      <c r="C447" s="41" t="str">
        <f>VLOOKUP(Ruimtestaat[[#This Row],[Code]],Locaties[#All],3,FALSE)</f>
        <v>Koningin Wilhelminalaan 2</v>
      </c>
      <c r="D447" s="41" t="str">
        <f>VLOOKUP(Ruimtestaat[[#This Row],[Code]],Locaties[#All],4,FALSE)</f>
        <v>Gorinchem</v>
      </c>
      <c r="E447" s="32"/>
      <c r="F447" s="32" t="s">
        <v>276</v>
      </c>
      <c r="G447" s="121">
        <v>111</v>
      </c>
      <c r="H447" s="42" t="s">
        <v>353</v>
      </c>
      <c r="I447" s="6">
        <v>4</v>
      </c>
      <c r="J447" s="42" t="str">
        <f>VLOOKUP(Ruimtestaat[[#This Row],[Ruimte code]],Ruimtegroepen[[#All],[Code]:[Ruimte omschrijving]],2,FALSE)</f>
        <v>Vergader/spreekkamers</v>
      </c>
      <c r="K447" s="32" t="s">
        <v>17</v>
      </c>
      <c r="L447" s="34" t="s">
        <v>6</v>
      </c>
      <c r="M447" s="119">
        <v>18.7</v>
      </c>
      <c r="N447" s="32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</row>
    <row r="448" spans="1:159" ht="15" hidden="1" customHeight="1">
      <c r="A448" s="6">
        <v>5</v>
      </c>
      <c r="B448" s="41" t="str">
        <f>VLOOKUP(Ruimtestaat[[#This Row],[Code]],Locaties[[Code]:[Locatie]],2,FALSE)</f>
        <v>De Windroos</v>
      </c>
      <c r="C448" s="41" t="str">
        <f>VLOOKUP(Ruimtestaat[[#This Row],[Code]],Locaties[#All],3,FALSE)</f>
        <v>Koningin Wilhelminalaan 2</v>
      </c>
      <c r="D448" s="41" t="str">
        <f>VLOOKUP(Ruimtestaat[[#This Row],[Code]],Locaties[#All],4,FALSE)</f>
        <v>Gorinchem</v>
      </c>
      <c r="E448" s="32"/>
      <c r="F448" s="32" t="s">
        <v>276</v>
      </c>
      <c r="G448" s="121">
        <v>112</v>
      </c>
      <c r="H448" s="42" t="s">
        <v>273</v>
      </c>
      <c r="I448" s="6">
        <v>16</v>
      </c>
      <c r="J448" s="42" t="str">
        <f>VLOOKUP(Ruimtestaat[[#This Row],[Ruimte code]],Ruimtegroepen[[#All],[Code]:[Ruimte omschrijving]],2,FALSE)</f>
        <v>Leslokalen</v>
      </c>
      <c r="K448" s="32" t="s">
        <v>18</v>
      </c>
      <c r="L448" s="34" t="s">
        <v>123</v>
      </c>
      <c r="M448" s="119">
        <v>146.69999999999999</v>
      </c>
      <c r="N448" s="32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</row>
    <row r="449" spans="1:159" ht="15" hidden="1" customHeight="1">
      <c r="A449" s="6">
        <v>5</v>
      </c>
      <c r="B449" s="41" t="str">
        <f>VLOOKUP(Ruimtestaat[[#This Row],[Code]],Locaties[[Code]:[Locatie]],2,FALSE)</f>
        <v>De Windroos</v>
      </c>
      <c r="C449" s="41" t="str">
        <f>VLOOKUP(Ruimtestaat[[#This Row],[Code]],Locaties[#All],3,FALSE)</f>
        <v>Koningin Wilhelminalaan 2</v>
      </c>
      <c r="D449" s="41" t="str">
        <f>VLOOKUP(Ruimtestaat[[#This Row],[Code]],Locaties[#All],4,FALSE)</f>
        <v>Gorinchem</v>
      </c>
      <c r="E449" s="32"/>
      <c r="F449" s="32" t="s">
        <v>276</v>
      </c>
      <c r="G449" s="121">
        <v>113</v>
      </c>
      <c r="H449" s="42" t="s">
        <v>273</v>
      </c>
      <c r="I449" s="6">
        <v>16</v>
      </c>
      <c r="J449" s="42" t="str">
        <f>VLOOKUP(Ruimtestaat[[#This Row],[Ruimte code]],Ruimtegroepen[[#All],[Code]:[Ruimte omschrijving]],2,FALSE)</f>
        <v>Leslokalen</v>
      </c>
      <c r="K449" s="32" t="s">
        <v>18</v>
      </c>
      <c r="L449" s="34" t="s">
        <v>123</v>
      </c>
      <c r="M449" s="119">
        <v>51.3</v>
      </c>
      <c r="N449" s="32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</row>
    <row r="450" spans="1:159" ht="15" hidden="1" customHeight="1">
      <c r="A450" s="6">
        <v>5</v>
      </c>
      <c r="B450" s="41" t="str">
        <f>VLOOKUP(Ruimtestaat[[#This Row],[Code]],Locaties[[Code]:[Locatie]],2,FALSE)</f>
        <v>De Windroos</v>
      </c>
      <c r="C450" s="41" t="str">
        <f>VLOOKUP(Ruimtestaat[[#This Row],[Code]],Locaties[#All],3,FALSE)</f>
        <v>Koningin Wilhelminalaan 2</v>
      </c>
      <c r="D450" s="41" t="str">
        <f>VLOOKUP(Ruimtestaat[[#This Row],[Code]],Locaties[#All],4,FALSE)</f>
        <v>Gorinchem</v>
      </c>
      <c r="E450" s="32"/>
      <c r="F450" s="32" t="s">
        <v>276</v>
      </c>
      <c r="G450" s="121" t="s">
        <v>357</v>
      </c>
      <c r="H450" s="42" t="s">
        <v>348</v>
      </c>
      <c r="I450" s="6">
        <v>10</v>
      </c>
      <c r="J450" s="42" t="str">
        <f>VLOOKUP(Ruimtestaat[[#This Row],[Ruimte code]],Ruimtegroepen[[#All],[Code]:[Ruimte omschrijving]],2,FALSE)</f>
        <v>Trappenhuizen/lift</v>
      </c>
      <c r="K450" s="32" t="s">
        <v>18</v>
      </c>
      <c r="L450" s="34" t="s">
        <v>123</v>
      </c>
      <c r="M450" s="119">
        <v>3.6</v>
      </c>
      <c r="N450" s="32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</row>
    <row r="451" spans="1:159" ht="15" hidden="1" customHeight="1">
      <c r="A451" s="6">
        <v>5</v>
      </c>
      <c r="B451" s="41" t="str">
        <f>VLOOKUP(Ruimtestaat[[#This Row],[Code]],Locaties[[Code]:[Locatie]],2,FALSE)</f>
        <v>De Windroos</v>
      </c>
      <c r="C451" s="41" t="str">
        <f>VLOOKUP(Ruimtestaat[[#This Row],[Code]],Locaties[#All],3,FALSE)</f>
        <v>Koningin Wilhelminalaan 2</v>
      </c>
      <c r="D451" s="41" t="str">
        <f>VLOOKUP(Ruimtestaat[[#This Row],[Code]],Locaties[#All],4,FALSE)</f>
        <v>Gorinchem</v>
      </c>
      <c r="E451" s="32"/>
      <c r="F451" s="32" t="s">
        <v>276</v>
      </c>
      <c r="G451" s="121">
        <v>115</v>
      </c>
      <c r="H451" s="42" t="s">
        <v>273</v>
      </c>
      <c r="I451" s="6">
        <v>16</v>
      </c>
      <c r="J451" s="42" t="str">
        <f>VLOOKUP(Ruimtestaat[[#This Row],[Ruimte code]],Ruimtegroepen[[#All],[Code]:[Ruimte omschrijving]],2,FALSE)</f>
        <v>Leslokalen</v>
      </c>
      <c r="K451" s="32" t="s">
        <v>18</v>
      </c>
      <c r="L451" s="34" t="s">
        <v>123</v>
      </c>
      <c r="M451" s="119">
        <v>67.400000000000006</v>
      </c>
      <c r="N451" s="32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</row>
    <row r="452" spans="1:159" ht="15" hidden="1" customHeight="1">
      <c r="A452" s="6">
        <v>5</v>
      </c>
      <c r="B452" s="41" t="str">
        <f>VLOOKUP(Ruimtestaat[[#This Row],[Code]],Locaties[[Code]:[Locatie]],2,FALSE)</f>
        <v>De Windroos</v>
      </c>
      <c r="C452" s="41" t="str">
        <f>VLOOKUP(Ruimtestaat[[#This Row],[Code]],Locaties[#All],3,FALSE)</f>
        <v>Koningin Wilhelminalaan 2</v>
      </c>
      <c r="D452" s="41" t="str">
        <f>VLOOKUP(Ruimtestaat[[#This Row],[Code]],Locaties[#All],4,FALSE)</f>
        <v>Gorinchem</v>
      </c>
      <c r="E452" s="32"/>
      <c r="F452" s="32" t="s">
        <v>276</v>
      </c>
      <c r="G452" s="121">
        <v>116</v>
      </c>
      <c r="H452" s="42" t="s">
        <v>348</v>
      </c>
      <c r="I452" s="6">
        <v>10</v>
      </c>
      <c r="J452" s="42" t="str">
        <f>VLOOKUP(Ruimtestaat[[#This Row],[Ruimte code]],Ruimtegroepen[[#All],[Code]:[Ruimte omschrijving]],2,FALSE)</f>
        <v>Trappenhuizen/lift</v>
      </c>
      <c r="K452" s="32" t="s">
        <v>19</v>
      </c>
      <c r="L452" s="34" t="s">
        <v>28</v>
      </c>
      <c r="M452" s="119">
        <v>35.799999999999997</v>
      </c>
      <c r="N452" s="32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</row>
    <row r="453" spans="1:159" ht="15" hidden="1" customHeight="1">
      <c r="A453" s="6">
        <v>5</v>
      </c>
      <c r="B453" s="41" t="str">
        <f>VLOOKUP(Ruimtestaat[[#This Row],[Code]],Locaties[[Code]:[Locatie]],2,FALSE)</f>
        <v>De Windroos</v>
      </c>
      <c r="C453" s="41" t="str">
        <f>VLOOKUP(Ruimtestaat[[#This Row],[Code]],Locaties[#All],3,FALSE)</f>
        <v>Koningin Wilhelminalaan 2</v>
      </c>
      <c r="D453" s="41" t="str">
        <f>VLOOKUP(Ruimtestaat[[#This Row],[Code]],Locaties[#All],4,FALSE)</f>
        <v>Gorinchem</v>
      </c>
      <c r="E453" s="32"/>
      <c r="F453" s="32" t="s">
        <v>276</v>
      </c>
      <c r="G453" s="121">
        <v>117</v>
      </c>
      <c r="H453" s="42" t="s">
        <v>130</v>
      </c>
      <c r="I453" s="6">
        <v>4</v>
      </c>
      <c r="J453" s="42" t="str">
        <f>VLOOKUP(Ruimtestaat[[#This Row],[Ruimte code]],Ruimtegroepen[[#All],[Code]:[Ruimte omschrijving]],2,FALSE)</f>
        <v>Vergader/spreekkamers</v>
      </c>
      <c r="K453" s="32" t="s">
        <v>20</v>
      </c>
      <c r="L453" s="34" t="s">
        <v>29</v>
      </c>
      <c r="M453" s="119">
        <v>4.7</v>
      </c>
      <c r="N453" s="32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</row>
    <row r="454" spans="1:159" ht="15" hidden="1" customHeight="1">
      <c r="A454" s="6">
        <v>5</v>
      </c>
      <c r="B454" s="41" t="str">
        <f>VLOOKUP(Ruimtestaat[[#This Row],[Code]],Locaties[[Code]:[Locatie]],2,FALSE)</f>
        <v>De Windroos</v>
      </c>
      <c r="C454" s="41" t="str">
        <f>VLOOKUP(Ruimtestaat[[#This Row],[Code]],Locaties[#All],3,FALSE)</f>
        <v>Koningin Wilhelminalaan 2</v>
      </c>
      <c r="D454" s="41" t="str">
        <f>VLOOKUP(Ruimtestaat[[#This Row],[Code]],Locaties[#All],4,FALSE)</f>
        <v>Gorinchem</v>
      </c>
      <c r="E454" s="32"/>
      <c r="F454" s="32" t="s">
        <v>276</v>
      </c>
      <c r="G454" s="121">
        <v>118</v>
      </c>
      <c r="H454" s="42" t="s">
        <v>354</v>
      </c>
      <c r="I454" s="6">
        <v>5</v>
      </c>
      <c r="J454" s="42" t="str">
        <f>VLOOKUP(Ruimtestaat[[#This Row],[Ruimte code]],Ruimtegroepen[[#All],[Code]:[Ruimte omschrijving]],2,FALSE)</f>
        <v>Sanitair</v>
      </c>
      <c r="K454" s="32" t="s">
        <v>19</v>
      </c>
      <c r="L454" s="34" t="s">
        <v>28</v>
      </c>
      <c r="M454" s="119">
        <v>4.7</v>
      </c>
      <c r="N454" s="32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</row>
    <row r="455" spans="1:159" ht="15" hidden="1" customHeight="1">
      <c r="A455" s="6">
        <v>5</v>
      </c>
      <c r="B455" s="41" t="str">
        <f>VLOOKUP(Ruimtestaat[[#This Row],[Code]],Locaties[[Code]:[Locatie]],2,FALSE)</f>
        <v>De Windroos</v>
      </c>
      <c r="C455" s="41" t="str">
        <f>VLOOKUP(Ruimtestaat[[#This Row],[Code]],Locaties[#All],3,FALSE)</f>
        <v>Koningin Wilhelminalaan 2</v>
      </c>
      <c r="D455" s="41" t="str">
        <f>VLOOKUP(Ruimtestaat[[#This Row],[Code]],Locaties[#All],4,FALSE)</f>
        <v>Gorinchem</v>
      </c>
      <c r="E455" s="32"/>
      <c r="F455" s="32" t="s">
        <v>276</v>
      </c>
      <c r="G455" s="121">
        <v>120</v>
      </c>
      <c r="H455" s="42" t="s">
        <v>273</v>
      </c>
      <c r="I455" s="6">
        <v>16</v>
      </c>
      <c r="J455" s="42" t="str">
        <f>VLOOKUP(Ruimtestaat[[#This Row],[Ruimte code]],Ruimtegroepen[[#All],[Code]:[Ruimte omschrijving]],2,FALSE)</f>
        <v>Leslokalen</v>
      </c>
      <c r="K455" s="32" t="s">
        <v>18</v>
      </c>
      <c r="L455" s="34" t="s">
        <v>123</v>
      </c>
      <c r="M455" s="119">
        <v>75.3</v>
      </c>
      <c r="N455" s="32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</row>
    <row r="456" spans="1:159" ht="15" hidden="1" customHeight="1">
      <c r="A456" s="6">
        <v>5</v>
      </c>
      <c r="B456" s="41" t="str">
        <f>VLOOKUP(Ruimtestaat[[#This Row],[Code]],Locaties[[Code]:[Locatie]],2,FALSE)</f>
        <v>De Windroos</v>
      </c>
      <c r="C456" s="41" t="str">
        <f>VLOOKUP(Ruimtestaat[[#This Row],[Code]],Locaties[#All],3,FALSE)</f>
        <v>Koningin Wilhelminalaan 2</v>
      </c>
      <c r="D456" s="41" t="str">
        <f>VLOOKUP(Ruimtestaat[[#This Row],[Code]],Locaties[#All],4,FALSE)</f>
        <v>Gorinchem</v>
      </c>
      <c r="E456" s="32"/>
      <c r="F456" s="32" t="s">
        <v>276</v>
      </c>
      <c r="G456" s="121">
        <v>121</v>
      </c>
      <c r="H456" s="42" t="s">
        <v>135</v>
      </c>
      <c r="I456" s="6">
        <v>2</v>
      </c>
      <c r="J456" s="42" t="str">
        <f>VLOOKUP(Ruimtestaat[[#This Row],[Ruimte code]],Ruimtegroepen[[#All],[Code]:[Ruimte omschrijving]],2,FALSE)</f>
        <v>Kantoren</v>
      </c>
      <c r="K456" s="32" t="s">
        <v>20</v>
      </c>
      <c r="L456" s="34" t="s">
        <v>29</v>
      </c>
      <c r="M456" s="119">
        <v>17.2</v>
      </c>
      <c r="N456" s="32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</row>
    <row r="457" spans="1:159" ht="15" hidden="1" customHeight="1">
      <c r="A457" s="6">
        <v>5</v>
      </c>
      <c r="B457" s="41" t="str">
        <f>VLOOKUP(Ruimtestaat[[#This Row],[Code]],Locaties[[Code]:[Locatie]],2,FALSE)</f>
        <v>De Windroos</v>
      </c>
      <c r="C457" s="41" t="str">
        <f>VLOOKUP(Ruimtestaat[[#This Row],[Code]],Locaties[#All],3,FALSE)</f>
        <v>Koningin Wilhelminalaan 2</v>
      </c>
      <c r="D457" s="41" t="str">
        <f>VLOOKUP(Ruimtestaat[[#This Row],[Code]],Locaties[#All],4,FALSE)</f>
        <v>Gorinchem</v>
      </c>
      <c r="E457" s="32"/>
      <c r="F457" s="32" t="s">
        <v>276</v>
      </c>
      <c r="G457" s="121">
        <v>122</v>
      </c>
      <c r="H457" s="42" t="s">
        <v>274</v>
      </c>
      <c r="I457" s="6">
        <v>6</v>
      </c>
      <c r="J457" s="42" t="str">
        <f>VLOOKUP(Ruimtestaat[[#This Row],[Ruimte code]],Ruimtegroepen[[#All],[Code]:[Ruimte omschrijving]],2,FALSE)</f>
        <v>Gangen/hallen</v>
      </c>
      <c r="K457" s="32" t="s">
        <v>19</v>
      </c>
      <c r="L457" s="34" t="s">
        <v>234</v>
      </c>
      <c r="M457" s="119">
        <v>78.599999999999994</v>
      </c>
      <c r="N457" s="32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</row>
    <row r="458" spans="1:159" ht="15" hidden="1" customHeight="1">
      <c r="A458" s="6">
        <v>6</v>
      </c>
      <c r="B458" s="41" t="str">
        <f>VLOOKUP(Ruimtestaat[[#This Row],[Code]],Locaties[[Code]:[Locatie]],2,FALSE)</f>
        <v>Schans</v>
      </c>
      <c r="C458" s="41" t="str">
        <f>VLOOKUP(Ruimtestaat[[#This Row],[Code]],Locaties[#All],3,FALSE)</f>
        <v>Munnikenland 27</v>
      </c>
      <c r="D458" s="41" t="str">
        <f>VLOOKUP(Ruimtestaat[[#This Row],[Code]],Locaties[#All],4,FALSE)</f>
        <v>Sleeuwijk</v>
      </c>
      <c r="E458" s="32"/>
      <c r="F458" s="32" t="s">
        <v>121</v>
      </c>
      <c r="G458" s="121">
        <v>1</v>
      </c>
      <c r="H458" s="42" t="s">
        <v>236</v>
      </c>
      <c r="I458" s="6">
        <v>2</v>
      </c>
      <c r="J458" s="42" t="str">
        <f>VLOOKUP(Ruimtestaat[[#This Row],[Ruimte code]],Ruimtegroepen[[#All],[Code]:[Ruimte omschrijving]],2,FALSE)</f>
        <v>Kantoren</v>
      </c>
      <c r="K458" s="32" t="s">
        <v>20</v>
      </c>
      <c r="L458" s="34" t="s">
        <v>29</v>
      </c>
      <c r="M458" s="119">
        <v>24.1</v>
      </c>
      <c r="N458" s="32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</row>
    <row r="459" spans="1:159" ht="15" hidden="1" customHeight="1">
      <c r="A459" s="6">
        <v>6</v>
      </c>
      <c r="B459" s="41" t="str">
        <f>VLOOKUP(Ruimtestaat[[#This Row],[Code]],Locaties[[Code]:[Locatie]],2,FALSE)</f>
        <v>Schans</v>
      </c>
      <c r="C459" s="41" t="str">
        <f>VLOOKUP(Ruimtestaat[[#This Row],[Code]],Locaties[#All],3,FALSE)</f>
        <v>Munnikenland 27</v>
      </c>
      <c r="D459" s="41" t="str">
        <f>VLOOKUP(Ruimtestaat[[#This Row],[Code]],Locaties[#All],4,FALSE)</f>
        <v>Sleeuwijk</v>
      </c>
      <c r="E459" s="32"/>
      <c r="F459" s="32" t="s">
        <v>121</v>
      </c>
      <c r="G459" s="121">
        <v>2</v>
      </c>
      <c r="H459" s="42" t="s">
        <v>236</v>
      </c>
      <c r="I459" s="6">
        <v>2</v>
      </c>
      <c r="J459" s="42" t="str">
        <f>VLOOKUP(Ruimtestaat[[#This Row],[Ruimte code]],Ruimtegroepen[[#All],[Code]:[Ruimte omschrijving]],2,FALSE)</f>
        <v>Kantoren</v>
      </c>
      <c r="K459" s="32" t="s">
        <v>20</v>
      </c>
      <c r="L459" s="34" t="s">
        <v>29</v>
      </c>
      <c r="M459" s="119">
        <v>22.8</v>
      </c>
      <c r="N459" s="120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</row>
    <row r="460" spans="1:159" ht="15" hidden="1" customHeight="1">
      <c r="A460" s="6">
        <v>6</v>
      </c>
      <c r="B460" s="41" t="str">
        <f>VLOOKUP(Ruimtestaat[[#This Row],[Code]],Locaties[[Code]:[Locatie]],2,FALSE)</f>
        <v>Schans</v>
      </c>
      <c r="C460" s="41" t="str">
        <f>VLOOKUP(Ruimtestaat[[#This Row],[Code]],Locaties[#All],3,FALSE)</f>
        <v>Munnikenland 27</v>
      </c>
      <c r="D460" s="41" t="str">
        <f>VLOOKUP(Ruimtestaat[[#This Row],[Code]],Locaties[#All],4,FALSE)</f>
        <v>Sleeuwijk</v>
      </c>
      <c r="E460" s="32"/>
      <c r="F460" s="32" t="s">
        <v>121</v>
      </c>
      <c r="G460" s="122">
        <v>3</v>
      </c>
      <c r="H460" s="42" t="s">
        <v>236</v>
      </c>
      <c r="I460" s="32">
        <v>2</v>
      </c>
      <c r="J460" s="42" t="str">
        <f>VLOOKUP(Ruimtestaat[[#This Row],[Ruimte code]],Ruimtegroepen[[#All],[Code]:[Ruimte omschrijving]],2,FALSE)</f>
        <v>Kantoren</v>
      </c>
      <c r="K460" s="32" t="s">
        <v>20</v>
      </c>
      <c r="L460" s="34" t="s">
        <v>29</v>
      </c>
      <c r="M460" s="119">
        <v>22.8</v>
      </c>
      <c r="N460" s="120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</row>
    <row r="461" spans="1:159" ht="15" hidden="1" customHeight="1">
      <c r="A461" s="6">
        <v>6</v>
      </c>
      <c r="B461" s="41" t="str">
        <f>VLOOKUP(Ruimtestaat[[#This Row],[Code]],Locaties[[Code]:[Locatie]],2,FALSE)</f>
        <v>Schans</v>
      </c>
      <c r="C461" s="41" t="str">
        <f>VLOOKUP(Ruimtestaat[[#This Row],[Code]],Locaties[#All],3,FALSE)</f>
        <v>Munnikenland 27</v>
      </c>
      <c r="D461" s="41" t="str">
        <f>VLOOKUP(Ruimtestaat[[#This Row],[Code]],Locaties[#All],4,FALSE)</f>
        <v>Sleeuwijk</v>
      </c>
      <c r="E461" s="32"/>
      <c r="F461" s="32" t="s">
        <v>121</v>
      </c>
      <c r="G461" s="121">
        <v>4</v>
      </c>
      <c r="H461" s="42" t="s">
        <v>237</v>
      </c>
      <c r="I461" s="32">
        <v>6</v>
      </c>
      <c r="J461" s="42" t="str">
        <f>VLOOKUP(Ruimtestaat[[#This Row],[Ruimte code]],Ruimtegroepen[[#All],[Code]:[Ruimte omschrijving]],2,FALSE)</f>
        <v>Gangen/hallen</v>
      </c>
      <c r="K461" s="32" t="s">
        <v>18</v>
      </c>
      <c r="L461" s="34" t="s">
        <v>123</v>
      </c>
      <c r="M461" s="119">
        <v>10.199999999999999</v>
      </c>
      <c r="N461" s="32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</row>
    <row r="462" spans="1:159" ht="15" hidden="1" customHeight="1">
      <c r="A462" s="6">
        <v>6</v>
      </c>
      <c r="B462" s="41" t="str">
        <f>VLOOKUP(Ruimtestaat[[#This Row],[Code]],Locaties[[Code]:[Locatie]],2,FALSE)</f>
        <v>Schans</v>
      </c>
      <c r="C462" s="41" t="str">
        <f>VLOOKUP(Ruimtestaat[[#This Row],[Code]],Locaties[#All],3,FALSE)</f>
        <v>Munnikenland 27</v>
      </c>
      <c r="D462" s="41" t="str">
        <f>VLOOKUP(Ruimtestaat[[#This Row],[Code]],Locaties[#All],4,FALSE)</f>
        <v>Sleeuwijk</v>
      </c>
      <c r="E462" s="32"/>
      <c r="F462" s="32" t="s">
        <v>121</v>
      </c>
      <c r="G462" s="121">
        <v>5</v>
      </c>
      <c r="H462" s="42" t="s">
        <v>237</v>
      </c>
      <c r="I462" s="6">
        <v>6</v>
      </c>
      <c r="J462" s="42" t="str">
        <f>VLOOKUP(Ruimtestaat[[#This Row],[Ruimte code]],Ruimtegroepen[[#All],[Code]:[Ruimte omschrijving]],2,FALSE)</f>
        <v>Gangen/hallen</v>
      </c>
      <c r="K462" s="32" t="s">
        <v>18</v>
      </c>
      <c r="L462" s="34" t="s">
        <v>123</v>
      </c>
      <c r="M462" s="119">
        <v>10.199999999999999</v>
      </c>
      <c r="N462" s="120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</row>
    <row r="463" spans="1:159" ht="15" hidden="1" customHeight="1">
      <c r="A463" s="6">
        <v>6</v>
      </c>
      <c r="B463" s="41" t="str">
        <f>VLOOKUP(Ruimtestaat[[#This Row],[Code]],Locaties[[Code]:[Locatie]],2,FALSE)</f>
        <v>Schans</v>
      </c>
      <c r="C463" s="41" t="str">
        <f>VLOOKUP(Ruimtestaat[[#This Row],[Code]],Locaties[#All],3,FALSE)</f>
        <v>Munnikenland 27</v>
      </c>
      <c r="D463" s="41" t="str">
        <f>VLOOKUP(Ruimtestaat[[#This Row],[Code]],Locaties[#All],4,FALSE)</f>
        <v>Sleeuwijk</v>
      </c>
      <c r="E463" s="32"/>
      <c r="F463" s="32" t="s">
        <v>121</v>
      </c>
      <c r="G463" s="121">
        <v>6</v>
      </c>
      <c r="H463" s="42" t="s">
        <v>238</v>
      </c>
      <c r="I463" s="6">
        <v>14</v>
      </c>
      <c r="J463" s="42" t="str">
        <f>VLOOKUP(Ruimtestaat[[#This Row],[Ruimte code]],Ruimtegroepen[[#All],[Code]:[Ruimte omschrijving]],2,FALSE)</f>
        <v>Praktijklokalen</v>
      </c>
      <c r="K463" s="32" t="s">
        <v>18</v>
      </c>
      <c r="L463" s="34" t="s">
        <v>123</v>
      </c>
      <c r="M463" s="119">
        <v>65.7</v>
      </c>
      <c r="N463" s="120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</row>
    <row r="464" spans="1:159" ht="15" hidden="1" customHeight="1">
      <c r="A464" s="6">
        <v>6</v>
      </c>
      <c r="B464" s="41" t="str">
        <f>VLOOKUP(Ruimtestaat[[#This Row],[Code]],Locaties[[Code]:[Locatie]],2,FALSE)</f>
        <v>Schans</v>
      </c>
      <c r="C464" s="41" t="str">
        <f>VLOOKUP(Ruimtestaat[[#This Row],[Code]],Locaties[#All],3,FALSE)</f>
        <v>Munnikenland 27</v>
      </c>
      <c r="D464" s="41" t="str">
        <f>VLOOKUP(Ruimtestaat[[#This Row],[Code]],Locaties[#All],4,FALSE)</f>
        <v>Sleeuwijk</v>
      </c>
      <c r="E464" s="32"/>
      <c r="F464" s="32" t="s">
        <v>121</v>
      </c>
      <c r="G464" s="121" t="s">
        <v>255</v>
      </c>
      <c r="H464" s="42" t="s">
        <v>239</v>
      </c>
      <c r="I464" s="6">
        <v>5</v>
      </c>
      <c r="J464" s="42" t="str">
        <f>VLOOKUP(Ruimtestaat[[#This Row],[Ruimte code]],Ruimtegroepen[[#All],[Code]:[Ruimte omschrijving]],2,FALSE)</f>
        <v>Sanitair</v>
      </c>
      <c r="K464" s="32" t="s">
        <v>19</v>
      </c>
      <c r="L464" s="34" t="s">
        <v>234</v>
      </c>
      <c r="M464" s="119">
        <v>7.1</v>
      </c>
      <c r="N464" s="32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</row>
    <row r="465" spans="1:159" ht="15" hidden="1" customHeight="1">
      <c r="A465" s="6">
        <v>6</v>
      </c>
      <c r="B465" s="41" t="str">
        <f>VLOOKUP(Ruimtestaat[[#This Row],[Code]],Locaties[[Code]:[Locatie]],2,FALSE)</f>
        <v>Schans</v>
      </c>
      <c r="C465" s="41" t="str">
        <f>VLOOKUP(Ruimtestaat[[#This Row],[Code]],Locaties[#All],3,FALSE)</f>
        <v>Munnikenland 27</v>
      </c>
      <c r="D465" s="41" t="str">
        <f>VLOOKUP(Ruimtestaat[[#This Row],[Code]],Locaties[#All],4,FALSE)</f>
        <v>Sleeuwijk</v>
      </c>
      <c r="E465" s="32"/>
      <c r="F465" s="32" t="s">
        <v>121</v>
      </c>
      <c r="G465" s="121">
        <v>7</v>
      </c>
      <c r="H465" s="42" t="s">
        <v>240</v>
      </c>
      <c r="I465" s="6">
        <v>5</v>
      </c>
      <c r="J465" s="42" t="str">
        <f>VLOOKUP(Ruimtestaat[[#This Row],[Ruimte code]],Ruimtegroepen[[#All],[Code]:[Ruimte omschrijving]],2,FALSE)</f>
        <v>Sanitair</v>
      </c>
      <c r="K465" s="32" t="s">
        <v>19</v>
      </c>
      <c r="L465" s="34" t="s">
        <v>234</v>
      </c>
      <c r="M465" s="119">
        <v>5.0999999999999996</v>
      </c>
      <c r="N465" s="120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</row>
    <row r="466" spans="1:159" ht="15" hidden="1" customHeight="1">
      <c r="A466" s="6">
        <v>6</v>
      </c>
      <c r="B466" s="41" t="str">
        <f>VLOOKUP(Ruimtestaat[[#This Row],[Code]],Locaties[[Code]:[Locatie]],2,FALSE)</f>
        <v>Schans</v>
      </c>
      <c r="C466" s="41" t="str">
        <f>VLOOKUP(Ruimtestaat[[#This Row],[Code]],Locaties[#All],3,FALSE)</f>
        <v>Munnikenland 27</v>
      </c>
      <c r="D466" s="41" t="str">
        <f>VLOOKUP(Ruimtestaat[[#This Row],[Code]],Locaties[#All],4,FALSE)</f>
        <v>Sleeuwijk</v>
      </c>
      <c r="E466" s="32"/>
      <c r="F466" s="32" t="s">
        <v>121</v>
      </c>
      <c r="G466" s="121">
        <v>8</v>
      </c>
      <c r="H466" s="42" t="s">
        <v>240</v>
      </c>
      <c r="I466" s="6">
        <v>5</v>
      </c>
      <c r="J466" s="42" t="str">
        <f>VLOOKUP(Ruimtestaat[[#This Row],[Ruimte code]],Ruimtegroepen[[#All],[Code]:[Ruimte omschrijving]],2,FALSE)</f>
        <v>Sanitair</v>
      </c>
      <c r="K466" s="32" t="s">
        <v>19</v>
      </c>
      <c r="L466" s="34" t="s">
        <v>234</v>
      </c>
      <c r="M466" s="119">
        <v>3.4</v>
      </c>
      <c r="N466" s="120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</row>
    <row r="467" spans="1:159" ht="15" hidden="1" customHeight="1">
      <c r="A467" s="6">
        <v>6</v>
      </c>
      <c r="B467" s="41" t="str">
        <f>VLOOKUP(Ruimtestaat[[#This Row],[Code]],Locaties[[Code]:[Locatie]],2,FALSE)</f>
        <v>Schans</v>
      </c>
      <c r="C467" s="41" t="str">
        <f>VLOOKUP(Ruimtestaat[[#This Row],[Code]],Locaties[#All],3,FALSE)</f>
        <v>Munnikenland 27</v>
      </c>
      <c r="D467" s="41" t="str">
        <f>VLOOKUP(Ruimtestaat[[#This Row],[Code]],Locaties[#All],4,FALSE)</f>
        <v>Sleeuwijk</v>
      </c>
      <c r="E467" s="32"/>
      <c r="F467" s="32" t="s">
        <v>121</v>
      </c>
      <c r="G467" s="121">
        <v>9</v>
      </c>
      <c r="H467" s="42" t="s">
        <v>127</v>
      </c>
      <c r="I467" s="6">
        <v>6</v>
      </c>
      <c r="J467" s="42" t="str">
        <f>VLOOKUP(Ruimtestaat[[#This Row],[Ruimte code]],Ruimtegroepen[[#All],[Code]:[Ruimte omschrijving]],2,FALSE)</f>
        <v>Gangen/hallen</v>
      </c>
      <c r="K467" s="32" t="s">
        <v>18</v>
      </c>
      <c r="L467" s="34" t="s">
        <v>123</v>
      </c>
      <c r="M467" s="119">
        <v>59.1</v>
      </c>
      <c r="N467" s="32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</row>
    <row r="468" spans="1:159" ht="15" hidden="1" customHeight="1">
      <c r="A468" s="6">
        <v>6</v>
      </c>
      <c r="B468" s="41" t="str">
        <f>VLOOKUP(Ruimtestaat[[#This Row],[Code]],Locaties[[Code]:[Locatie]],2,FALSE)</f>
        <v>Schans</v>
      </c>
      <c r="C468" s="41" t="str">
        <f>VLOOKUP(Ruimtestaat[[#This Row],[Code]],Locaties[#All],3,FALSE)</f>
        <v>Munnikenland 27</v>
      </c>
      <c r="D468" s="41" t="str">
        <f>VLOOKUP(Ruimtestaat[[#This Row],[Code]],Locaties[#All],4,FALSE)</f>
        <v>Sleeuwijk</v>
      </c>
      <c r="E468" s="32"/>
      <c r="F468" s="32" t="s">
        <v>121</v>
      </c>
      <c r="G468" s="121">
        <v>10</v>
      </c>
      <c r="H468" s="42" t="s">
        <v>241</v>
      </c>
      <c r="I468" s="6">
        <v>10</v>
      </c>
      <c r="J468" s="42" t="str">
        <f>VLOOKUP(Ruimtestaat[[#This Row],[Ruimte code]],Ruimtegroepen[[#All],[Code]:[Ruimte omschrijving]],2,FALSE)</f>
        <v>Trappenhuizen/lift</v>
      </c>
      <c r="K468" s="32" t="s">
        <v>92</v>
      </c>
      <c r="L468" s="34" t="s">
        <v>74</v>
      </c>
      <c r="M468" s="119">
        <v>19.399999999999999</v>
      </c>
      <c r="N468" s="120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</row>
    <row r="469" spans="1:159" ht="15" hidden="1" customHeight="1">
      <c r="A469" s="6">
        <v>6</v>
      </c>
      <c r="B469" s="41" t="str">
        <f>VLOOKUP(Ruimtestaat[[#This Row],[Code]],Locaties[[Code]:[Locatie]],2,FALSE)</f>
        <v>Schans</v>
      </c>
      <c r="C469" s="41" t="str">
        <f>VLOOKUP(Ruimtestaat[[#This Row],[Code]],Locaties[#All],3,FALSE)</f>
        <v>Munnikenland 27</v>
      </c>
      <c r="D469" s="41" t="str">
        <f>VLOOKUP(Ruimtestaat[[#This Row],[Code]],Locaties[#All],4,FALSE)</f>
        <v>Sleeuwijk</v>
      </c>
      <c r="E469" s="32"/>
      <c r="F469" s="32" t="s">
        <v>121</v>
      </c>
      <c r="G469" s="121">
        <v>11</v>
      </c>
      <c r="H469" s="42" t="s">
        <v>242</v>
      </c>
      <c r="I469" s="6">
        <v>20</v>
      </c>
      <c r="J469" s="42" t="str">
        <f>VLOOKUP(Ruimtestaat[[#This Row],[Ruimte code]],Ruimtegroepen[[#All],[Code]:[Ruimte omschrijving]],2,FALSE)</f>
        <v>Niet in Onderhoud</v>
      </c>
      <c r="K469" s="32"/>
      <c r="L469" s="34"/>
      <c r="M469" s="119"/>
      <c r="N469" s="120">
        <v>0</v>
      </c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</row>
    <row r="470" spans="1:159" ht="15" hidden="1" customHeight="1">
      <c r="A470" s="6">
        <v>6</v>
      </c>
      <c r="B470" s="41" t="str">
        <f>VLOOKUP(Ruimtestaat[[#This Row],[Code]],Locaties[[Code]:[Locatie]],2,FALSE)</f>
        <v>Schans</v>
      </c>
      <c r="C470" s="41" t="str">
        <f>VLOOKUP(Ruimtestaat[[#This Row],[Code]],Locaties[#All],3,FALSE)</f>
        <v>Munnikenland 27</v>
      </c>
      <c r="D470" s="41" t="str">
        <f>VLOOKUP(Ruimtestaat[[#This Row],[Code]],Locaties[#All],4,FALSE)</f>
        <v>Sleeuwijk</v>
      </c>
      <c r="E470" s="32"/>
      <c r="F470" s="32" t="s">
        <v>121</v>
      </c>
      <c r="G470" s="121">
        <v>12</v>
      </c>
      <c r="H470" s="42" t="s">
        <v>243</v>
      </c>
      <c r="I470" s="6">
        <v>14</v>
      </c>
      <c r="J470" s="42" t="str">
        <f>VLOOKUP(Ruimtestaat[[#This Row],[Ruimte code]],Ruimtegroepen[[#All],[Code]:[Ruimte omschrijving]],2,FALSE)</f>
        <v>Praktijklokalen</v>
      </c>
      <c r="K470" s="32" t="s">
        <v>18</v>
      </c>
      <c r="L470" s="34" t="s">
        <v>123</v>
      </c>
      <c r="M470" s="119">
        <v>116</v>
      </c>
      <c r="N470" s="32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</row>
    <row r="471" spans="1:159" ht="15" hidden="1" customHeight="1">
      <c r="A471" s="6">
        <v>6</v>
      </c>
      <c r="B471" s="41" t="str">
        <f>VLOOKUP(Ruimtestaat[[#This Row],[Code]],Locaties[[Code]:[Locatie]],2,FALSE)</f>
        <v>Schans</v>
      </c>
      <c r="C471" s="41" t="str">
        <f>VLOOKUP(Ruimtestaat[[#This Row],[Code]],Locaties[#All],3,FALSE)</f>
        <v>Munnikenland 27</v>
      </c>
      <c r="D471" s="41" t="str">
        <f>VLOOKUP(Ruimtestaat[[#This Row],[Code]],Locaties[#All],4,FALSE)</f>
        <v>Sleeuwijk</v>
      </c>
      <c r="E471" s="32"/>
      <c r="F471" s="32" t="s">
        <v>121</v>
      </c>
      <c r="G471" s="121" t="s">
        <v>256</v>
      </c>
      <c r="H471" s="42" t="s">
        <v>244</v>
      </c>
      <c r="I471" s="6">
        <v>20</v>
      </c>
      <c r="J471" s="42" t="str">
        <f>VLOOKUP(Ruimtestaat[[#This Row],[Ruimte code]],Ruimtegroepen[[#All],[Code]:[Ruimte omschrijving]],2,FALSE)</f>
        <v>Niet in Onderhoud</v>
      </c>
      <c r="K471" s="32" t="s">
        <v>18</v>
      </c>
      <c r="L471" s="34" t="s">
        <v>123</v>
      </c>
      <c r="M471" s="119"/>
      <c r="N471" s="120">
        <v>0</v>
      </c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</row>
    <row r="472" spans="1:159" ht="15" hidden="1" customHeight="1">
      <c r="A472" s="6">
        <v>6</v>
      </c>
      <c r="B472" s="41" t="str">
        <f>VLOOKUP(Ruimtestaat[[#This Row],[Code]],Locaties[[Code]:[Locatie]],2,FALSE)</f>
        <v>Schans</v>
      </c>
      <c r="C472" s="41" t="str">
        <f>VLOOKUP(Ruimtestaat[[#This Row],[Code]],Locaties[#All],3,FALSE)</f>
        <v>Munnikenland 27</v>
      </c>
      <c r="D472" s="41" t="str">
        <f>VLOOKUP(Ruimtestaat[[#This Row],[Code]],Locaties[#All],4,FALSE)</f>
        <v>Sleeuwijk</v>
      </c>
      <c r="E472" s="32"/>
      <c r="F472" s="32" t="s">
        <v>121</v>
      </c>
      <c r="G472" s="121">
        <v>13</v>
      </c>
      <c r="H472" s="42" t="s">
        <v>243</v>
      </c>
      <c r="I472" s="6">
        <v>14</v>
      </c>
      <c r="J472" s="42" t="str">
        <f>VLOOKUP(Ruimtestaat[[#This Row],[Ruimte code]],Ruimtegroepen[[#All],[Code]:[Ruimte omschrijving]],2,FALSE)</f>
        <v>Praktijklokalen</v>
      </c>
      <c r="K472" s="32" t="s">
        <v>18</v>
      </c>
      <c r="L472" s="34" t="s">
        <v>123</v>
      </c>
      <c r="M472" s="119">
        <v>92.4</v>
      </c>
      <c r="N472" s="120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</row>
    <row r="473" spans="1:159" ht="15" hidden="1" customHeight="1">
      <c r="A473" s="6">
        <v>6</v>
      </c>
      <c r="B473" s="41" t="str">
        <f>VLOOKUP(Ruimtestaat[[#This Row],[Code]],Locaties[[Code]:[Locatie]],2,FALSE)</f>
        <v>Schans</v>
      </c>
      <c r="C473" s="41" t="str">
        <f>VLOOKUP(Ruimtestaat[[#This Row],[Code]],Locaties[#All],3,FALSE)</f>
        <v>Munnikenland 27</v>
      </c>
      <c r="D473" s="41" t="str">
        <f>VLOOKUP(Ruimtestaat[[#This Row],[Code]],Locaties[#All],4,FALSE)</f>
        <v>Sleeuwijk</v>
      </c>
      <c r="E473" s="32"/>
      <c r="F473" s="32" t="s">
        <v>121</v>
      </c>
      <c r="G473" s="121" t="s">
        <v>257</v>
      </c>
      <c r="H473" s="42" t="s">
        <v>243</v>
      </c>
      <c r="I473" s="6">
        <v>14</v>
      </c>
      <c r="J473" s="42" t="str">
        <f>VLOOKUP(Ruimtestaat[[#This Row],[Ruimte code]],Ruimtegroepen[[#All],[Code]:[Ruimte omschrijving]],2,FALSE)</f>
        <v>Praktijklokalen</v>
      </c>
      <c r="K473" s="32" t="s">
        <v>18</v>
      </c>
      <c r="L473" s="34" t="s">
        <v>123</v>
      </c>
      <c r="M473" s="119"/>
      <c r="N473" s="32">
        <v>0</v>
      </c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</row>
    <row r="474" spans="1:159" ht="15" hidden="1" customHeight="1">
      <c r="A474" s="6">
        <v>6</v>
      </c>
      <c r="B474" s="41" t="str">
        <f>VLOOKUP(Ruimtestaat[[#This Row],[Code]],Locaties[[Code]:[Locatie]],2,FALSE)</f>
        <v>Schans</v>
      </c>
      <c r="C474" s="41" t="str">
        <f>VLOOKUP(Ruimtestaat[[#This Row],[Code]],Locaties[#All],3,FALSE)</f>
        <v>Munnikenland 27</v>
      </c>
      <c r="D474" s="41" t="str">
        <f>VLOOKUP(Ruimtestaat[[#This Row],[Code]],Locaties[#All],4,FALSE)</f>
        <v>Sleeuwijk</v>
      </c>
      <c r="E474" s="32"/>
      <c r="F474" s="32" t="s">
        <v>121</v>
      </c>
      <c r="G474" s="121">
        <v>14</v>
      </c>
      <c r="H474" s="42" t="s">
        <v>236</v>
      </c>
      <c r="I474" s="6">
        <v>2</v>
      </c>
      <c r="J474" s="42" t="str">
        <f>VLOOKUP(Ruimtestaat[[#This Row],[Ruimte code]],Ruimtegroepen[[#All],[Code]:[Ruimte omschrijving]],2,FALSE)</f>
        <v>Kantoren</v>
      </c>
      <c r="K474" s="32" t="s">
        <v>20</v>
      </c>
      <c r="L474" s="34" t="s">
        <v>29</v>
      </c>
      <c r="M474" s="119">
        <v>10.6</v>
      </c>
      <c r="N474" s="120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</row>
    <row r="475" spans="1:159" ht="15" hidden="1" customHeight="1">
      <c r="A475" s="6">
        <v>6</v>
      </c>
      <c r="B475" s="41" t="str">
        <f>VLOOKUP(Ruimtestaat[[#This Row],[Code]],Locaties[[Code]:[Locatie]],2,FALSE)</f>
        <v>Schans</v>
      </c>
      <c r="C475" s="41" t="str">
        <f>VLOOKUP(Ruimtestaat[[#This Row],[Code]],Locaties[#All],3,FALSE)</f>
        <v>Munnikenland 27</v>
      </c>
      <c r="D475" s="41" t="str">
        <f>VLOOKUP(Ruimtestaat[[#This Row],[Code]],Locaties[#All],4,FALSE)</f>
        <v>Sleeuwijk</v>
      </c>
      <c r="E475" s="32"/>
      <c r="F475" s="32" t="s">
        <v>121</v>
      </c>
      <c r="G475" s="121" t="s">
        <v>258</v>
      </c>
      <c r="H475" s="42" t="s">
        <v>236</v>
      </c>
      <c r="I475" s="6">
        <v>2</v>
      </c>
      <c r="J475" s="42" t="str">
        <f>VLOOKUP(Ruimtestaat[[#This Row],[Ruimte code]],Ruimtegroepen[[#All],[Code]:[Ruimte omschrijving]],2,FALSE)</f>
        <v>Kantoren</v>
      </c>
      <c r="K475" s="32" t="s">
        <v>20</v>
      </c>
      <c r="L475" s="34" t="s">
        <v>29</v>
      </c>
      <c r="M475" s="119">
        <v>10.6</v>
      </c>
      <c r="N475" s="120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</row>
    <row r="476" spans="1:159" ht="15" hidden="1" customHeight="1">
      <c r="A476" s="6">
        <v>6</v>
      </c>
      <c r="B476" s="41" t="str">
        <f>VLOOKUP(Ruimtestaat[[#This Row],[Code]],Locaties[[Code]:[Locatie]],2,FALSE)</f>
        <v>Schans</v>
      </c>
      <c r="C476" s="41" t="str">
        <f>VLOOKUP(Ruimtestaat[[#This Row],[Code]],Locaties[#All],3,FALSE)</f>
        <v>Munnikenland 27</v>
      </c>
      <c r="D476" s="41" t="str">
        <f>VLOOKUP(Ruimtestaat[[#This Row],[Code]],Locaties[#All],4,FALSE)</f>
        <v>Sleeuwijk</v>
      </c>
      <c r="E476" s="32"/>
      <c r="F476" s="32" t="s">
        <v>121</v>
      </c>
      <c r="G476" s="121">
        <v>17</v>
      </c>
      <c r="H476" s="42" t="s">
        <v>236</v>
      </c>
      <c r="I476" s="6">
        <v>2</v>
      </c>
      <c r="J476" s="42" t="str">
        <f>VLOOKUP(Ruimtestaat[[#This Row],[Ruimte code]],Ruimtegroepen[[#All],[Code]:[Ruimte omschrijving]],2,FALSE)</f>
        <v>Kantoren</v>
      </c>
      <c r="K476" s="32" t="s">
        <v>20</v>
      </c>
      <c r="L476" s="34" t="s">
        <v>29</v>
      </c>
      <c r="M476" s="119">
        <v>12.1</v>
      </c>
      <c r="N476" s="32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</row>
    <row r="477" spans="1:159" ht="15" hidden="1" customHeight="1">
      <c r="A477" s="6">
        <v>6</v>
      </c>
      <c r="B477" s="41" t="str">
        <f>VLOOKUP(Ruimtestaat[[#This Row],[Code]],Locaties[[Code]:[Locatie]],2,FALSE)</f>
        <v>Schans</v>
      </c>
      <c r="C477" s="41" t="str">
        <f>VLOOKUP(Ruimtestaat[[#This Row],[Code]],Locaties[#All],3,FALSE)</f>
        <v>Munnikenland 27</v>
      </c>
      <c r="D477" s="41" t="str">
        <f>VLOOKUP(Ruimtestaat[[#This Row],[Code]],Locaties[#All],4,FALSE)</f>
        <v>Sleeuwijk</v>
      </c>
      <c r="E477" s="32"/>
      <c r="F477" s="32" t="s">
        <v>121</v>
      </c>
      <c r="G477" s="121">
        <v>15</v>
      </c>
      <c r="H477" s="42" t="s">
        <v>245</v>
      </c>
      <c r="I477" s="6">
        <v>5</v>
      </c>
      <c r="J477" s="42" t="str">
        <f>VLOOKUP(Ruimtestaat[[#This Row],[Ruimte code]],Ruimtegroepen[[#All],[Code]:[Ruimte omschrijving]],2,FALSE)</f>
        <v>Sanitair</v>
      </c>
      <c r="K477" s="32" t="s">
        <v>18</v>
      </c>
      <c r="L477" s="34" t="s">
        <v>123</v>
      </c>
      <c r="M477" s="119">
        <v>7.1</v>
      </c>
      <c r="N477" s="120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</row>
    <row r="478" spans="1:159" ht="15" hidden="1" customHeight="1">
      <c r="A478" s="6">
        <v>6</v>
      </c>
      <c r="B478" s="41" t="str">
        <f>VLOOKUP(Ruimtestaat[[#This Row],[Code]],Locaties[[Code]:[Locatie]],2,FALSE)</f>
        <v>Schans</v>
      </c>
      <c r="C478" s="41" t="str">
        <f>VLOOKUP(Ruimtestaat[[#This Row],[Code]],Locaties[#All],3,FALSE)</f>
        <v>Munnikenland 27</v>
      </c>
      <c r="D478" s="41" t="str">
        <f>VLOOKUP(Ruimtestaat[[#This Row],[Code]],Locaties[#All],4,FALSE)</f>
        <v>Sleeuwijk</v>
      </c>
      <c r="E478" s="32"/>
      <c r="F478" s="32" t="s">
        <v>121</v>
      </c>
      <c r="G478" s="121">
        <v>18</v>
      </c>
      <c r="H478" s="42" t="s">
        <v>246</v>
      </c>
      <c r="I478" s="6">
        <v>16</v>
      </c>
      <c r="J478" s="42" t="str">
        <f>VLOOKUP(Ruimtestaat[[#This Row],[Ruimte code]],Ruimtegroepen[[#All],[Code]:[Ruimte omschrijving]],2,FALSE)</f>
        <v>Leslokalen</v>
      </c>
      <c r="K478" s="32" t="s">
        <v>18</v>
      </c>
      <c r="L478" s="34" t="s">
        <v>123</v>
      </c>
      <c r="M478" s="119">
        <v>54.9</v>
      </c>
      <c r="N478" s="120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</row>
    <row r="479" spans="1:159" ht="15" hidden="1" customHeight="1">
      <c r="A479" s="6">
        <v>6</v>
      </c>
      <c r="B479" s="41" t="str">
        <f>VLOOKUP(Ruimtestaat[[#This Row],[Code]],Locaties[[Code]:[Locatie]],2,FALSE)</f>
        <v>Schans</v>
      </c>
      <c r="C479" s="41" t="str">
        <f>VLOOKUP(Ruimtestaat[[#This Row],[Code]],Locaties[#All],3,FALSE)</f>
        <v>Munnikenland 27</v>
      </c>
      <c r="D479" s="41" t="str">
        <f>VLOOKUP(Ruimtestaat[[#This Row],[Code]],Locaties[#All],4,FALSE)</f>
        <v>Sleeuwijk</v>
      </c>
      <c r="E479" s="32"/>
      <c r="F479" s="32" t="s">
        <v>121</v>
      </c>
      <c r="G479" s="121" t="s">
        <v>259</v>
      </c>
      <c r="H479" s="42" t="s">
        <v>241</v>
      </c>
      <c r="I479" s="6">
        <v>10</v>
      </c>
      <c r="J479" s="42" t="str">
        <f>VLOOKUP(Ruimtestaat[[#This Row],[Ruimte code]],Ruimtegroepen[[#All],[Code]:[Ruimte omschrijving]],2,FALSE)</f>
        <v>Trappenhuizen/lift</v>
      </c>
      <c r="K479" s="32" t="s">
        <v>92</v>
      </c>
      <c r="L479" s="34" t="s">
        <v>74</v>
      </c>
      <c r="M479" s="119">
        <v>19.399999999999999</v>
      </c>
      <c r="N479" s="32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</row>
    <row r="480" spans="1:159" ht="15" hidden="1" customHeight="1">
      <c r="A480" s="6">
        <v>6</v>
      </c>
      <c r="B480" s="41" t="str">
        <f>VLOOKUP(Ruimtestaat[[#This Row],[Code]],Locaties[[Code]:[Locatie]],2,FALSE)</f>
        <v>Schans</v>
      </c>
      <c r="C480" s="41" t="str">
        <f>VLOOKUP(Ruimtestaat[[#This Row],[Code]],Locaties[#All],3,FALSE)</f>
        <v>Munnikenland 27</v>
      </c>
      <c r="D480" s="41" t="str">
        <f>VLOOKUP(Ruimtestaat[[#This Row],[Code]],Locaties[#All],4,FALSE)</f>
        <v>Sleeuwijk</v>
      </c>
      <c r="E480" s="32"/>
      <c r="F480" s="32" t="s">
        <v>121</v>
      </c>
      <c r="G480" s="121">
        <v>19</v>
      </c>
      <c r="H480" s="42" t="s">
        <v>247</v>
      </c>
      <c r="I480" s="6">
        <v>15</v>
      </c>
      <c r="J480" s="42" t="str">
        <f>VLOOKUP(Ruimtestaat[[#This Row],[Ruimte code]],Ruimtegroepen[[#All],[Code]:[Ruimte omschrijving]],2,FALSE)</f>
        <v>Keuken/pantry</v>
      </c>
      <c r="K480" s="32" t="s">
        <v>19</v>
      </c>
      <c r="L480" s="34" t="s">
        <v>222</v>
      </c>
      <c r="M480" s="119">
        <v>63.9</v>
      </c>
      <c r="N480" s="120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</row>
    <row r="481" spans="1:159" ht="15" hidden="1" customHeight="1">
      <c r="A481" s="6">
        <v>6</v>
      </c>
      <c r="B481" s="41" t="str">
        <f>VLOOKUP(Ruimtestaat[[#This Row],[Code]],Locaties[[Code]:[Locatie]],2,FALSE)</f>
        <v>Schans</v>
      </c>
      <c r="C481" s="41" t="str">
        <f>VLOOKUP(Ruimtestaat[[#This Row],[Code]],Locaties[#All],3,FALSE)</f>
        <v>Munnikenland 27</v>
      </c>
      <c r="D481" s="41" t="str">
        <f>VLOOKUP(Ruimtestaat[[#This Row],[Code]],Locaties[#All],4,FALSE)</f>
        <v>Sleeuwijk</v>
      </c>
      <c r="E481" s="32"/>
      <c r="F481" s="32" t="s">
        <v>121</v>
      </c>
      <c r="G481" s="121" t="s">
        <v>260</v>
      </c>
      <c r="H481" s="42" t="s">
        <v>238</v>
      </c>
      <c r="I481" s="6">
        <v>14</v>
      </c>
      <c r="J481" s="42" t="str">
        <f>VLOOKUP(Ruimtestaat[[#This Row],[Ruimte code]],Ruimtegroepen[[#All],[Code]:[Ruimte omschrijving]],2,FALSE)</f>
        <v>Praktijklokalen</v>
      </c>
      <c r="K481" s="32" t="s">
        <v>20</v>
      </c>
      <c r="L481" s="34" t="s">
        <v>29</v>
      </c>
      <c r="M481" s="119">
        <v>51.3</v>
      </c>
      <c r="N481" s="120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</row>
    <row r="482" spans="1:159" ht="15" hidden="1" customHeight="1">
      <c r="A482" s="6">
        <v>6</v>
      </c>
      <c r="B482" s="41" t="str">
        <f>VLOOKUP(Ruimtestaat[[#This Row],[Code]],Locaties[[Code]:[Locatie]],2,FALSE)</f>
        <v>Schans</v>
      </c>
      <c r="C482" s="41" t="str">
        <f>VLOOKUP(Ruimtestaat[[#This Row],[Code]],Locaties[#All],3,FALSE)</f>
        <v>Munnikenland 27</v>
      </c>
      <c r="D482" s="41" t="str">
        <f>VLOOKUP(Ruimtestaat[[#This Row],[Code]],Locaties[#All],4,FALSE)</f>
        <v>Sleeuwijk</v>
      </c>
      <c r="E482" s="32"/>
      <c r="F482" s="32" t="s">
        <v>121</v>
      </c>
      <c r="G482" s="121" t="s">
        <v>261</v>
      </c>
      <c r="H482" s="42" t="s">
        <v>248</v>
      </c>
      <c r="I482" s="6">
        <v>15</v>
      </c>
      <c r="J482" s="42" t="str">
        <f>VLOOKUP(Ruimtestaat[[#This Row],[Ruimte code]],Ruimtegroepen[[#All],[Code]:[Ruimte omschrijving]],2,FALSE)</f>
        <v>Keuken/pantry</v>
      </c>
      <c r="K482" s="32" t="s">
        <v>19</v>
      </c>
      <c r="L482" s="34" t="s">
        <v>222</v>
      </c>
      <c r="M482" s="119">
        <v>8.5</v>
      </c>
      <c r="N482" s="32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</row>
    <row r="483" spans="1:159" ht="15" hidden="1" customHeight="1">
      <c r="A483" s="6">
        <v>6</v>
      </c>
      <c r="B483" s="41" t="str">
        <f>VLOOKUP(Ruimtestaat[[#This Row],[Code]],Locaties[[Code]:[Locatie]],2,FALSE)</f>
        <v>Schans</v>
      </c>
      <c r="C483" s="41" t="str">
        <f>VLOOKUP(Ruimtestaat[[#This Row],[Code]],Locaties[#All],3,FALSE)</f>
        <v>Munnikenland 27</v>
      </c>
      <c r="D483" s="41" t="str">
        <f>VLOOKUP(Ruimtestaat[[#This Row],[Code]],Locaties[#All],4,FALSE)</f>
        <v>Sleeuwijk</v>
      </c>
      <c r="E483" s="32"/>
      <c r="F483" s="32" t="s">
        <v>121</v>
      </c>
      <c r="G483" s="121" t="s">
        <v>262</v>
      </c>
      <c r="H483" s="42" t="s">
        <v>249</v>
      </c>
      <c r="I483" s="6">
        <v>1</v>
      </c>
      <c r="J483" s="42" t="str">
        <f>VLOOKUP(Ruimtestaat[[#This Row],[Ruimte code]],Ruimtegroepen[[#All],[Code]:[Ruimte omschrijving]],2,FALSE)</f>
        <v>Magazijnen/bergingen</v>
      </c>
      <c r="K483" s="32" t="s">
        <v>19</v>
      </c>
      <c r="L483" s="34" t="s">
        <v>222</v>
      </c>
      <c r="M483" s="119">
        <v>14.2</v>
      </c>
      <c r="N483" s="120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</row>
    <row r="484" spans="1:159" ht="15" hidden="1" customHeight="1">
      <c r="A484" s="6">
        <v>6</v>
      </c>
      <c r="B484" s="41" t="str">
        <f>VLOOKUP(Ruimtestaat[[#This Row],[Code]],Locaties[[Code]:[Locatie]],2,FALSE)</f>
        <v>Schans</v>
      </c>
      <c r="C484" s="41" t="str">
        <f>VLOOKUP(Ruimtestaat[[#This Row],[Code]],Locaties[#All],3,FALSE)</f>
        <v>Munnikenland 27</v>
      </c>
      <c r="D484" s="41" t="str">
        <f>VLOOKUP(Ruimtestaat[[#This Row],[Code]],Locaties[#All],4,FALSE)</f>
        <v>Sleeuwijk</v>
      </c>
      <c r="E484" s="32"/>
      <c r="F484" s="32" t="s">
        <v>121</v>
      </c>
      <c r="G484" s="121">
        <v>20</v>
      </c>
      <c r="H484" s="42" t="s">
        <v>250</v>
      </c>
      <c r="I484" s="6">
        <v>12</v>
      </c>
      <c r="J484" s="42" t="str">
        <f>VLOOKUP(Ruimtestaat[[#This Row],[Ruimte code]],Ruimtegroepen[[#All],[Code]:[Ruimte omschrijving]],2,FALSE)</f>
        <v>Kantine/Aula</v>
      </c>
      <c r="K484" s="32" t="s">
        <v>20</v>
      </c>
      <c r="L484" s="34" t="s">
        <v>29</v>
      </c>
      <c r="M484" s="119">
        <v>59.6</v>
      </c>
      <c r="N484" s="120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</row>
    <row r="485" spans="1:159" ht="15" hidden="1" customHeight="1">
      <c r="A485" s="6">
        <v>6</v>
      </c>
      <c r="B485" s="41" t="str">
        <f>VLOOKUP(Ruimtestaat[[#This Row],[Code]],Locaties[[Code]:[Locatie]],2,FALSE)</f>
        <v>Schans</v>
      </c>
      <c r="C485" s="41" t="str">
        <f>VLOOKUP(Ruimtestaat[[#This Row],[Code]],Locaties[#All],3,FALSE)</f>
        <v>Munnikenland 27</v>
      </c>
      <c r="D485" s="41" t="str">
        <f>VLOOKUP(Ruimtestaat[[#This Row],[Code]],Locaties[#All],4,FALSE)</f>
        <v>Sleeuwijk</v>
      </c>
      <c r="E485" s="32"/>
      <c r="F485" s="32" t="s">
        <v>121</v>
      </c>
      <c r="G485" s="121" t="s">
        <v>263</v>
      </c>
      <c r="H485" s="42" t="s">
        <v>127</v>
      </c>
      <c r="I485" s="6">
        <v>6</v>
      </c>
      <c r="J485" s="42" t="str">
        <f>VLOOKUP(Ruimtestaat[[#This Row],[Ruimte code]],Ruimtegroepen[[#All],[Code]:[Ruimte omschrijving]],2,FALSE)</f>
        <v>Gangen/hallen</v>
      </c>
      <c r="K485" s="32" t="s">
        <v>18</v>
      </c>
      <c r="L485" s="34" t="s">
        <v>123</v>
      </c>
      <c r="M485" s="119">
        <v>11.7</v>
      </c>
      <c r="N485" s="32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</row>
    <row r="486" spans="1:159" ht="15" hidden="1" customHeight="1">
      <c r="A486" s="6">
        <v>6</v>
      </c>
      <c r="B486" s="41" t="str">
        <f>VLOOKUP(Ruimtestaat[[#This Row],[Code]],Locaties[[Code]:[Locatie]],2,FALSE)</f>
        <v>Schans</v>
      </c>
      <c r="C486" s="41" t="str">
        <f>VLOOKUP(Ruimtestaat[[#This Row],[Code]],Locaties[#All],3,FALSE)</f>
        <v>Munnikenland 27</v>
      </c>
      <c r="D486" s="41" t="str">
        <f>VLOOKUP(Ruimtestaat[[#This Row],[Code]],Locaties[#All],4,FALSE)</f>
        <v>Sleeuwijk</v>
      </c>
      <c r="E486" s="32"/>
      <c r="F486" s="32" t="s">
        <v>121</v>
      </c>
      <c r="G486" s="121" t="s">
        <v>264</v>
      </c>
      <c r="H486" s="42" t="s">
        <v>239</v>
      </c>
      <c r="I486" s="6">
        <v>5</v>
      </c>
      <c r="J486" s="42" t="str">
        <f>VLOOKUP(Ruimtestaat[[#This Row],[Ruimte code]],Ruimtegroepen[[#All],[Code]:[Ruimte omschrijving]],2,FALSE)</f>
        <v>Sanitair</v>
      </c>
      <c r="K486" s="32" t="s">
        <v>19</v>
      </c>
      <c r="L486" s="34" t="s">
        <v>234</v>
      </c>
      <c r="M486" s="119">
        <v>1</v>
      </c>
      <c r="N486" s="120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</row>
    <row r="487" spans="1:159" ht="15" hidden="1" customHeight="1">
      <c r="A487" s="6">
        <v>6</v>
      </c>
      <c r="B487" s="41" t="str">
        <f>VLOOKUP(Ruimtestaat[[#This Row],[Code]],Locaties[[Code]:[Locatie]],2,FALSE)</f>
        <v>Schans</v>
      </c>
      <c r="C487" s="41" t="str">
        <f>VLOOKUP(Ruimtestaat[[#This Row],[Code]],Locaties[#All],3,FALSE)</f>
        <v>Munnikenland 27</v>
      </c>
      <c r="D487" s="41" t="str">
        <f>VLOOKUP(Ruimtestaat[[#This Row],[Code]],Locaties[#All],4,FALSE)</f>
        <v>Sleeuwijk</v>
      </c>
      <c r="E487" s="32"/>
      <c r="F487" s="32" t="s">
        <v>121</v>
      </c>
      <c r="G487" s="121" t="s">
        <v>265</v>
      </c>
      <c r="H487" s="42" t="s">
        <v>240</v>
      </c>
      <c r="I487" s="6">
        <v>5</v>
      </c>
      <c r="J487" s="42" t="str">
        <f>VLOOKUP(Ruimtestaat[[#This Row],[Ruimte code]],Ruimtegroepen[[#All],[Code]:[Ruimte omschrijving]],2,FALSE)</f>
        <v>Sanitair</v>
      </c>
      <c r="K487" s="32" t="s">
        <v>19</v>
      </c>
      <c r="L487" s="34" t="s">
        <v>234</v>
      </c>
      <c r="M487" s="119">
        <v>1</v>
      </c>
      <c r="N487" s="120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</row>
    <row r="488" spans="1:159" ht="15" hidden="1" customHeight="1">
      <c r="A488" s="6">
        <v>6</v>
      </c>
      <c r="B488" s="41" t="str">
        <f>VLOOKUP(Ruimtestaat[[#This Row],[Code]],Locaties[[Code]:[Locatie]],2,FALSE)</f>
        <v>Schans</v>
      </c>
      <c r="C488" s="41" t="str">
        <f>VLOOKUP(Ruimtestaat[[#This Row],[Code]],Locaties[#All],3,FALSE)</f>
        <v>Munnikenland 27</v>
      </c>
      <c r="D488" s="41" t="str">
        <f>VLOOKUP(Ruimtestaat[[#This Row],[Code]],Locaties[#All],4,FALSE)</f>
        <v>Sleeuwijk</v>
      </c>
      <c r="E488" s="32"/>
      <c r="F488" s="32" t="s">
        <v>121</v>
      </c>
      <c r="G488" s="121">
        <v>21</v>
      </c>
      <c r="H488" s="42" t="s">
        <v>0</v>
      </c>
      <c r="I488" s="6">
        <v>5</v>
      </c>
      <c r="J488" s="42" t="str">
        <f>VLOOKUP(Ruimtestaat[[#This Row],[Ruimte code]],Ruimtegroepen[[#All],[Code]:[Ruimte omschrijving]],2,FALSE)</f>
        <v>Sanitair</v>
      </c>
      <c r="K488" s="32" t="s">
        <v>19</v>
      </c>
      <c r="L488" s="34" t="s">
        <v>234</v>
      </c>
      <c r="M488" s="119">
        <v>2.7</v>
      </c>
      <c r="N488" s="32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</row>
    <row r="489" spans="1:159" ht="15" hidden="1" customHeight="1">
      <c r="A489" s="6">
        <v>6</v>
      </c>
      <c r="B489" s="41" t="str">
        <f>VLOOKUP(Ruimtestaat[[#This Row],[Code]],Locaties[[Code]:[Locatie]],2,FALSE)</f>
        <v>Schans</v>
      </c>
      <c r="C489" s="41" t="str">
        <f>VLOOKUP(Ruimtestaat[[#This Row],[Code]],Locaties[#All],3,FALSE)</f>
        <v>Munnikenland 27</v>
      </c>
      <c r="D489" s="41" t="str">
        <f>VLOOKUP(Ruimtestaat[[#This Row],[Code]],Locaties[#All],4,FALSE)</f>
        <v>Sleeuwijk</v>
      </c>
      <c r="E489" s="32"/>
      <c r="F489" s="32" t="s">
        <v>121</v>
      </c>
      <c r="G489" s="121">
        <v>22</v>
      </c>
      <c r="H489" s="42" t="s">
        <v>0</v>
      </c>
      <c r="I489" s="6">
        <v>5</v>
      </c>
      <c r="J489" s="42" t="str">
        <f>VLOOKUP(Ruimtestaat[[#This Row],[Ruimte code]],Ruimtegroepen[[#All],[Code]:[Ruimte omschrijving]],2,FALSE)</f>
        <v>Sanitair</v>
      </c>
      <c r="K489" s="32" t="s">
        <v>19</v>
      </c>
      <c r="L489" s="34" t="s">
        <v>234</v>
      </c>
      <c r="M489" s="119">
        <v>2.7</v>
      </c>
      <c r="N489" s="120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</row>
    <row r="490" spans="1:159" ht="15" hidden="1" customHeight="1">
      <c r="A490" s="6">
        <v>6</v>
      </c>
      <c r="B490" s="41" t="str">
        <f>VLOOKUP(Ruimtestaat[[#This Row],[Code]],Locaties[[Code]:[Locatie]],2,FALSE)</f>
        <v>Schans</v>
      </c>
      <c r="C490" s="41" t="str">
        <f>VLOOKUP(Ruimtestaat[[#This Row],[Code]],Locaties[#All],3,FALSE)</f>
        <v>Munnikenland 27</v>
      </c>
      <c r="D490" s="41" t="str">
        <f>VLOOKUP(Ruimtestaat[[#This Row],[Code]],Locaties[#All],4,FALSE)</f>
        <v>Sleeuwijk</v>
      </c>
      <c r="E490" s="32"/>
      <c r="F490" s="32" t="s">
        <v>121</v>
      </c>
      <c r="G490" s="121">
        <v>23</v>
      </c>
      <c r="H490" s="42" t="s">
        <v>0</v>
      </c>
      <c r="I490" s="6">
        <v>5</v>
      </c>
      <c r="J490" s="42" t="str">
        <f>VLOOKUP(Ruimtestaat[[#This Row],[Ruimte code]],Ruimtegroepen[[#All],[Code]:[Ruimte omschrijving]],2,FALSE)</f>
        <v>Sanitair</v>
      </c>
      <c r="K490" s="32" t="s">
        <v>19</v>
      </c>
      <c r="L490" s="34" t="s">
        <v>234</v>
      </c>
      <c r="M490" s="119">
        <v>2.7</v>
      </c>
      <c r="N490" s="120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</row>
    <row r="491" spans="1:159" ht="15" hidden="1" customHeight="1">
      <c r="A491" s="6">
        <v>6</v>
      </c>
      <c r="B491" s="41" t="str">
        <f>VLOOKUP(Ruimtestaat[[#This Row],[Code]],Locaties[[Code]:[Locatie]],2,FALSE)</f>
        <v>Schans</v>
      </c>
      <c r="C491" s="41" t="str">
        <f>VLOOKUP(Ruimtestaat[[#This Row],[Code]],Locaties[#All],3,FALSE)</f>
        <v>Munnikenland 27</v>
      </c>
      <c r="D491" s="41" t="str">
        <f>VLOOKUP(Ruimtestaat[[#This Row],[Code]],Locaties[#All],4,FALSE)</f>
        <v>Sleeuwijk</v>
      </c>
      <c r="E491" s="32"/>
      <c r="F491" s="32" t="s">
        <v>121</v>
      </c>
      <c r="G491" s="121">
        <v>25</v>
      </c>
      <c r="H491" s="42" t="s">
        <v>251</v>
      </c>
      <c r="I491" s="6">
        <v>6</v>
      </c>
      <c r="J491" s="42" t="str">
        <f>VLOOKUP(Ruimtestaat[[#This Row],[Ruimte code]],Ruimtegroepen[[#All],[Code]:[Ruimte omschrijving]],2,FALSE)</f>
        <v>Gangen/hallen</v>
      </c>
      <c r="K491" s="32" t="s">
        <v>18</v>
      </c>
      <c r="L491" s="34" t="s">
        <v>123</v>
      </c>
      <c r="M491" s="119">
        <v>38.200000000000003</v>
      </c>
      <c r="N491" s="32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</row>
    <row r="492" spans="1:159" ht="15" hidden="1" customHeight="1">
      <c r="A492" s="6">
        <v>6</v>
      </c>
      <c r="B492" s="41" t="str">
        <f>VLOOKUP(Ruimtestaat[[#This Row],[Code]],Locaties[[Code]:[Locatie]],2,FALSE)</f>
        <v>Schans</v>
      </c>
      <c r="C492" s="41" t="str">
        <f>VLOOKUP(Ruimtestaat[[#This Row],[Code]],Locaties[#All],3,FALSE)</f>
        <v>Munnikenland 27</v>
      </c>
      <c r="D492" s="41" t="str">
        <f>VLOOKUP(Ruimtestaat[[#This Row],[Code]],Locaties[#All],4,FALSE)</f>
        <v>Sleeuwijk</v>
      </c>
      <c r="E492" s="32"/>
      <c r="F492" s="32" t="s">
        <v>121</v>
      </c>
      <c r="G492" s="121" t="s">
        <v>266</v>
      </c>
      <c r="H492" s="42" t="s">
        <v>252</v>
      </c>
      <c r="I492" s="6">
        <v>12</v>
      </c>
      <c r="J492" s="42" t="str">
        <f>VLOOKUP(Ruimtestaat[[#This Row],[Ruimte code]],Ruimtegroepen[[#All],[Code]:[Ruimte omschrijving]],2,FALSE)</f>
        <v>Kantine/Aula</v>
      </c>
      <c r="K492" s="32" t="s">
        <v>18</v>
      </c>
      <c r="L492" s="34" t="s">
        <v>123</v>
      </c>
      <c r="M492" s="119">
        <v>230.6</v>
      </c>
      <c r="N492" s="120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</row>
    <row r="493" spans="1:159" ht="15" hidden="1" customHeight="1">
      <c r="A493" s="6">
        <v>6</v>
      </c>
      <c r="B493" s="41" t="str">
        <f>VLOOKUP(Ruimtestaat[[#This Row],[Code]],Locaties[[Code]:[Locatie]],2,FALSE)</f>
        <v>Schans</v>
      </c>
      <c r="C493" s="41" t="str">
        <f>VLOOKUP(Ruimtestaat[[#This Row],[Code]],Locaties[#All],3,FALSE)</f>
        <v>Munnikenland 27</v>
      </c>
      <c r="D493" s="41" t="str">
        <f>VLOOKUP(Ruimtestaat[[#This Row],[Code]],Locaties[#All],4,FALSE)</f>
        <v>Sleeuwijk</v>
      </c>
      <c r="E493" s="32"/>
      <c r="F493" s="32" t="s">
        <v>121</v>
      </c>
      <c r="G493" s="121">
        <v>26</v>
      </c>
      <c r="H493" s="42" t="s">
        <v>178</v>
      </c>
      <c r="I493" s="6">
        <v>15</v>
      </c>
      <c r="J493" s="42" t="str">
        <f>VLOOKUP(Ruimtestaat[[#This Row],[Ruimte code]],Ruimtegroepen[[#All],[Code]:[Ruimte omschrijving]],2,FALSE)</f>
        <v>Keuken/pantry</v>
      </c>
      <c r="K493" s="32" t="s">
        <v>18</v>
      </c>
      <c r="L493" s="34" t="s">
        <v>123</v>
      </c>
      <c r="M493" s="119">
        <v>14.9</v>
      </c>
      <c r="N493" s="120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</row>
    <row r="494" spans="1:159" ht="15" hidden="1" customHeight="1">
      <c r="A494" s="6">
        <v>6</v>
      </c>
      <c r="B494" s="41" t="str">
        <f>VLOOKUP(Ruimtestaat[[#This Row],[Code]],Locaties[[Code]:[Locatie]],2,FALSE)</f>
        <v>Schans</v>
      </c>
      <c r="C494" s="41" t="str">
        <f>VLOOKUP(Ruimtestaat[[#This Row],[Code]],Locaties[#All],3,FALSE)</f>
        <v>Munnikenland 27</v>
      </c>
      <c r="D494" s="41" t="str">
        <f>VLOOKUP(Ruimtestaat[[#This Row],[Code]],Locaties[#All],4,FALSE)</f>
        <v>Sleeuwijk</v>
      </c>
      <c r="E494" s="32"/>
      <c r="F494" s="32" t="s">
        <v>121</v>
      </c>
      <c r="G494" s="121">
        <v>28</v>
      </c>
      <c r="H494" s="42" t="s">
        <v>8</v>
      </c>
      <c r="I494" s="6">
        <v>7</v>
      </c>
      <c r="J494" s="42" t="str">
        <f>VLOOKUP(Ruimtestaat[[#This Row],[Ruimte code]],Ruimtegroepen[[#All],[Code]:[Ruimte omschrijving]],2,FALSE)</f>
        <v>Entree</v>
      </c>
      <c r="K494" s="32" t="s">
        <v>17</v>
      </c>
      <c r="L494" s="34" t="s">
        <v>6</v>
      </c>
      <c r="M494" s="119">
        <v>5.2</v>
      </c>
      <c r="N494" s="32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</row>
    <row r="495" spans="1:159" ht="15" hidden="1" customHeight="1">
      <c r="A495" s="6">
        <v>6</v>
      </c>
      <c r="B495" s="41" t="str">
        <f>VLOOKUP(Ruimtestaat[[#This Row],[Code]],Locaties[[Code]:[Locatie]],2,FALSE)</f>
        <v>Schans</v>
      </c>
      <c r="C495" s="41" t="str">
        <f>VLOOKUP(Ruimtestaat[[#This Row],[Code]],Locaties[#All],3,FALSE)</f>
        <v>Munnikenland 27</v>
      </c>
      <c r="D495" s="41" t="str">
        <f>VLOOKUP(Ruimtestaat[[#This Row],[Code]],Locaties[#All],4,FALSE)</f>
        <v>Sleeuwijk</v>
      </c>
      <c r="E495" s="32"/>
      <c r="F495" s="32" t="s">
        <v>121</v>
      </c>
      <c r="G495" s="121" t="s">
        <v>267</v>
      </c>
      <c r="H495" s="42" t="s">
        <v>253</v>
      </c>
      <c r="I495" s="6">
        <v>2</v>
      </c>
      <c r="J495" s="42" t="str">
        <f>VLOOKUP(Ruimtestaat[[#This Row],[Ruimte code]],Ruimtegroepen[[#All],[Code]:[Ruimte omschrijving]],2,FALSE)</f>
        <v>Kantoren</v>
      </c>
      <c r="K495" s="32" t="s">
        <v>20</v>
      </c>
      <c r="L495" s="34" t="s">
        <v>29</v>
      </c>
      <c r="M495" s="119">
        <v>15.1</v>
      </c>
      <c r="N495" s="120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</row>
    <row r="496" spans="1:159" ht="15" hidden="1" customHeight="1">
      <c r="A496" s="6">
        <v>6</v>
      </c>
      <c r="B496" s="41" t="str">
        <f>VLOOKUP(Ruimtestaat[[#This Row],[Code]],Locaties[[Code]:[Locatie]],2,FALSE)</f>
        <v>Schans</v>
      </c>
      <c r="C496" s="41" t="str">
        <f>VLOOKUP(Ruimtestaat[[#This Row],[Code]],Locaties[#All],3,FALSE)</f>
        <v>Munnikenland 27</v>
      </c>
      <c r="D496" s="41" t="str">
        <f>VLOOKUP(Ruimtestaat[[#This Row],[Code]],Locaties[#All],4,FALSE)</f>
        <v>Sleeuwijk</v>
      </c>
      <c r="E496" s="32"/>
      <c r="F496" s="32" t="s">
        <v>121</v>
      </c>
      <c r="G496" s="121">
        <v>29</v>
      </c>
      <c r="H496" s="42" t="s">
        <v>254</v>
      </c>
      <c r="I496" s="6">
        <v>6</v>
      </c>
      <c r="J496" s="42" t="str">
        <f>VLOOKUP(Ruimtestaat[[#This Row],[Ruimte code]],Ruimtegroepen[[#All],[Code]:[Ruimte omschrijving]],2,FALSE)</f>
        <v>Gangen/hallen</v>
      </c>
      <c r="K496" s="32" t="s">
        <v>18</v>
      </c>
      <c r="L496" s="34" t="s">
        <v>123</v>
      </c>
      <c r="M496" s="119">
        <v>110</v>
      </c>
      <c r="N496" s="120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</row>
    <row r="497" spans="1:159" ht="15" hidden="1" customHeight="1">
      <c r="A497" s="6">
        <v>6</v>
      </c>
      <c r="B497" s="41" t="str">
        <f>VLOOKUP(Ruimtestaat[[#This Row],[Code]],Locaties[[Code]:[Locatie]],2,FALSE)</f>
        <v>Schans</v>
      </c>
      <c r="C497" s="41" t="str">
        <f>VLOOKUP(Ruimtestaat[[#This Row],[Code]],Locaties[#All],3,FALSE)</f>
        <v>Munnikenland 27</v>
      </c>
      <c r="D497" s="41" t="str">
        <f>VLOOKUP(Ruimtestaat[[#This Row],[Code]],Locaties[#All],4,FALSE)</f>
        <v>Sleeuwijk</v>
      </c>
      <c r="E497" s="32"/>
      <c r="F497" s="32" t="s">
        <v>276</v>
      </c>
      <c r="G497" s="121">
        <v>101</v>
      </c>
      <c r="H497" s="42" t="s">
        <v>246</v>
      </c>
      <c r="I497" s="32">
        <v>16</v>
      </c>
      <c r="J497" s="42" t="str">
        <f>VLOOKUP(Ruimtestaat[[#This Row],[Ruimte code]],Ruimtegroepen[[#All],[Code]:[Ruimte omschrijving]],2,FALSE)</f>
        <v>Leslokalen</v>
      </c>
      <c r="K497" s="32" t="s">
        <v>18</v>
      </c>
      <c r="L497" s="34" t="s">
        <v>123</v>
      </c>
      <c r="M497" s="119">
        <v>55.8</v>
      </c>
      <c r="N497" s="32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</row>
    <row r="498" spans="1:159" ht="15" hidden="1" customHeight="1">
      <c r="A498" s="6">
        <v>6</v>
      </c>
      <c r="B498" s="41" t="str">
        <f>VLOOKUP(Ruimtestaat[[#This Row],[Code]],Locaties[[Code]:[Locatie]],2,FALSE)</f>
        <v>Schans</v>
      </c>
      <c r="C498" s="41" t="str">
        <f>VLOOKUP(Ruimtestaat[[#This Row],[Code]],Locaties[#All],3,FALSE)</f>
        <v>Munnikenland 27</v>
      </c>
      <c r="D498" s="41" t="str">
        <f>VLOOKUP(Ruimtestaat[[#This Row],[Code]],Locaties[#All],4,FALSE)</f>
        <v>Sleeuwijk</v>
      </c>
      <c r="E498" s="32"/>
      <c r="F498" s="32" t="s">
        <v>276</v>
      </c>
      <c r="G498" s="121">
        <v>102</v>
      </c>
      <c r="H498" s="42" t="s">
        <v>246</v>
      </c>
      <c r="I498" s="6">
        <v>16</v>
      </c>
      <c r="J498" s="42" t="str">
        <f>VLOOKUP(Ruimtestaat[[#This Row],[Ruimte code]],Ruimtegroepen[[#All],[Code]:[Ruimte omschrijving]],2,FALSE)</f>
        <v>Leslokalen</v>
      </c>
      <c r="K498" s="32" t="s">
        <v>18</v>
      </c>
      <c r="L498" s="34" t="s">
        <v>123</v>
      </c>
      <c r="M498" s="119">
        <v>55.8</v>
      </c>
      <c r="N498" s="120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</row>
    <row r="499" spans="1:159" ht="15" hidden="1" customHeight="1">
      <c r="A499" s="6">
        <v>6</v>
      </c>
      <c r="B499" s="41" t="str">
        <f>VLOOKUP(Ruimtestaat[[#This Row],[Code]],Locaties[[Code]:[Locatie]],2,FALSE)</f>
        <v>Schans</v>
      </c>
      <c r="C499" s="41" t="str">
        <f>VLOOKUP(Ruimtestaat[[#This Row],[Code]],Locaties[#All],3,FALSE)</f>
        <v>Munnikenland 27</v>
      </c>
      <c r="D499" s="41" t="str">
        <f>VLOOKUP(Ruimtestaat[[#This Row],[Code]],Locaties[#All],4,FALSE)</f>
        <v>Sleeuwijk</v>
      </c>
      <c r="E499" s="32"/>
      <c r="F499" s="32" t="s">
        <v>276</v>
      </c>
      <c r="G499" s="121">
        <v>103</v>
      </c>
      <c r="H499" s="42" t="s">
        <v>239</v>
      </c>
      <c r="I499" s="6">
        <v>5</v>
      </c>
      <c r="J499" s="42" t="str">
        <f>VLOOKUP(Ruimtestaat[[#This Row],[Ruimte code]],Ruimtegroepen[[#All],[Code]:[Ruimte omschrijving]],2,FALSE)</f>
        <v>Sanitair</v>
      </c>
      <c r="K499" s="32" t="s">
        <v>19</v>
      </c>
      <c r="L499" s="34" t="s">
        <v>234</v>
      </c>
      <c r="M499" s="119">
        <v>7.1</v>
      </c>
      <c r="N499" s="120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</row>
    <row r="500" spans="1:159" ht="15" hidden="1" customHeight="1">
      <c r="A500" s="6">
        <v>6</v>
      </c>
      <c r="B500" s="41" t="str">
        <f>VLOOKUP(Ruimtestaat[[#This Row],[Code]],Locaties[[Code]:[Locatie]],2,FALSE)</f>
        <v>Schans</v>
      </c>
      <c r="C500" s="41" t="str">
        <f>VLOOKUP(Ruimtestaat[[#This Row],[Code]],Locaties[#All],3,FALSE)</f>
        <v>Munnikenland 27</v>
      </c>
      <c r="D500" s="41" t="str">
        <f>VLOOKUP(Ruimtestaat[[#This Row],[Code]],Locaties[#All],4,FALSE)</f>
        <v>Sleeuwijk</v>
      </c>
      <c r="E500" s="32"/>
      <c r="F500" s="32" t="s">
        <v>276</v>
      </c>
      <c r="G500" s="121">
        <v>104</v>
      </c>
      <c r="H500" s="42" t="s">
        <v>240</v>
      </c>
      <c r="I500" s="6">
        <v>5</v>
      </c>
      <c r="J500" s="42" t="str">
        <f>VLOOKUP(Ruimtestaat[[#This Row],[Ruimte code]],Ruimtegroepen[[#All],[Code]:[Ruimte omschrijving]],2,FALSE)</f>
        <v>Sanitair</v>
      </c>
      <c r="K500" s="32" t="s">
        <v>19</v>
      </c>
      <c r="L500" s="34" t="s">
        <v>234</v>
      </c>
      <c r="M500" s="119">
        <v>10.5</v>
      </c>
      <c r="N500" s="32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</row>
    <row r="501" spans="1:159" ht="15" hidden="1" customHeight="1">
      <c r="A501" s="6">
        <v>6</v>
      </c>
      <c r="B501" s="41" t="str">
        <f>VLOOKUP(Ruimtestaat[[#This Row],[Code]],Locaties[[Code]:[Locatie]],2,FALSE)</f>
        <v>Schans</v>
      </c>
      <c r="C501" s="41" t="str">
        <f>VLOOKUP(Ruimtestaat[[#This Row],[Code]],Locaties[#All],3,FALSE)</f>
        <v>Munnikenland 27</v>
      </c>
      <c r="D501" s="41" t="str">
        <f>VLOOKUP(Ruimtestaat[[#This Row],[Code]],Locaties[#All],4,FALSE)</f>
        <v>Sleeuwijk</v>
      </c>
      <c r="E501" s="32"/>
      <c r="F501" s="32" t="s">
        <v>276</v>
      </c>
      <c r="G501" s="121">
        <v>105</v>
      </c>
      <c r="H501" s="42" t="s">
        <v>236</v>
      </c>
      <c r="I501" s="6">
        <v>2</v>
      </c>
      <c r="J501" s="42" t="str">
        <f>VLOOKUP(Ruimtestaat[[#This Row],[Ruimte code]],Ruimtegroepen[[#All],[Code]:[Ruimte omschrijving]],2,FALSE)</f>
        <v>Kantoren</v>
      </c>
      <c r="K501" s="32" t="s">
        <v>20</v>
      </c>
      <c r="L501" s="34" t="s">
        <v>29</v>
      </c>
      <c r="M501" s="119">
        <v>15.7</v>
      </c>
      <c r="N501" s="120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</row>
    <row r="502" spans="1:159" ht="15" hidden="1" customHeight="1">
      <c r="A502" s="6">
        <v>6</v>
      </c>
      <c r="B502" s="41" t="str">
        <f>VLOOKUP(Ruimtestaat[[#This Row],[Code]],Locaties[[Code]:[Locatie]],2,FALSE)</f>
        <v>Schans</v>
      </c>
      <c r="C502" s="41" t="str">
        <f>VLOOKUP(Ruimtestaat[[#This Row],[Code]],Locaties[#All],3,FALSE)</f>
        <v>Munnikenland 27</v>
      </c>
      <c r="D502" s="41" t="str">
        <f>VLOOKUP(Ruimtestaat[[#This Row],[Code]],Locaties[#All],4,FALSE)</f>
        <v>Sleeuwijk</v>
      </c>
      <c r="E502" s="32"/>
      <c r="F502" s="32" t="s">
        <v>276</v>
      </c>
      <c r="G502" s="121">
        <v>106</v>
      </c>
      <c r="H502" s="42" t="s">
        <v>235</v>
      </c>
      <c r="I502" s="6">
        <v>20</v>
      </c>
      <c r="J502" s="42" t="str">
        <f>VLOOKUP(Ruimtestaat[[#This Row],[Ruimte code]],Ruimtegroepen[[#All],[Code]:[Ruimte omschrijving]],2,FALSE)</f>
        <v>Niet in Onderhoud</v>
      </c>
      <c r="K502" s="32"/>
      <c r="L502" s="34"/>
      <c r="M502" s="119"/>
      <c r="N502" s="32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</row>
    <row r="503" spans="1:159" ht="15" hidden="1" customHeight="1">
      <c r="A503" s="6">
        <v>6</v>
      </c>
      <c r="B503" s="41" t="str">
        <f>VLOOKUP(Ruimtestaat[[#This Row],[Code]],Locaties[[Code]:[Locatie]],2,FALSE)</f>
        <v>Schans</v>
      </c>
      <c r="C503" s="41" t="str">
        <f>VLOOKUP(Ruimtestaat[[#This Row],[Code]],Locaties[#All],3,FALSE)</f>
        <v>Munnikenland 27</v>
      </c>
      <c r="D503" s="41" t="str">
        <f>VLOOKUP(Ruimtestaat[[#This Row],[Code]],Locaties[#All],4,FALSE)</f>
        <v>Sleeuwijk</v>
      </c>
      <c r="E503" s="32"/>
      <c r="F503" s="32" t="s">
        <v>276</v>
      </c>
      <c r="G503" s="121">
        <v>107</v>
      </c>
      <c r="H503" s="42" t="s">
        <v>235</v>
      </c>
      <c r="I503" s="6">
        <v>20</v>
      </c>
      <c r="J503" s="42" t="str">
        <f>VLOOKUP(Ruimtestaat[[#This Row],[Ruimte code]],Ruimtegroepen[[#All],[Code]:[Ruimte omschrijving]],2,FALSE)</f>
        <v>Niet in Onderhoud</v>
      </c>
      <c r="K503" s="32"/>
      <c r="L503" s="34"/>
      <c r="M503" s="119"/>
      <c r="N503" s="120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</row>
    <row r="504" spans="1:159" ht="15" hidden="1" customHeight="1">
      <c r="A504" s="6">
        <v>6</v>
      </c>
      <c r="B504" s="41" t="str">
        <f>VLOOKUP(Ruimtestaat[[#This Row],[Code]],Locaties[[Code]:[Locatie]],2,FALSE)</f>
        <v>Schans</v>
      </c>
      <c r="C504" s="41" t="str">
        <f>VLOOKUP(Ruimtestaat[[#This Row],[Code]],Locaties[#All],3,FALSE)</f>
        <v>Munnikenland 27</v>
      </c>
      <c r="D504" s="41" t="str">
        <f>VLOOKUP(Ruimtestaat[[#This Row],[Code]],Locaties[#All],4,FALSE)</f>
        <v>Sleeuwijk</v>
      </c>
      <c r="E504" s="32"/>
      <c r="F504" s="32" t="s">
        <v>276</v>
      </c>
      <c r="G504" s="121">
        <v>108</v>
      </c>
      <c r="H504" s="42" t="s">
        <v>268</v>
      </c>
      <c r="I504" s="6">
        <v>16</v>
      </c>
      <c r="J504" s="42" t="str">
        <f>VLOOKUP(Ruimtestaat[[#This Row],[Ruimte code]],Ruimtegroepen[[#All],[Code]:[Ruimte omschrijving]],2,FALSE)</f>
        <v>Leslokalen</v>
      </c>
      <c r="K504" s="32" t="s">
        <v>18</v>
      </c>
      <c r="L504" s="34" t="s">
        <v>123</v>
      </c>
      <c r="M504" s="119">
        <v>55.8</v>
      </c>
      <c r="N504" s="120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</row>
    <row r="505" spans="1:159" ht="15" hidden="1" customHeight="1">
      <c r="A505" s="6">
        <v>6</v>
      </c>
      <c r="B505" s="41" t="str">
        <f>VLOOKUP(Ruimtestaat[[#This Row],[Code]],Locaties[[Code]:[Locatie]],2,FALSE)</f>
        <v>Schans</v>
      </c>
      <c r="C505" s="41" t="str">
        <f>VLOOKUP(Ruimtestaat[[#This Row],[Code]],Locaties[#All],3,FALSE)</f>
        <v>Munnikenland 27</v>
      </c>
      <c r="D505" s="41" t="str">
        <f>VLOOKUP(Ruimtestaat[[#This Row],[Code]],Locaties[#All],4,FALSE)</f>
        <v>Sleeuwijk</v>
      </c>
      <c r="E505" s="32"/>
      <c r="F505" s="32" t="s">
        <v>276</v>
      </c>
      <c r="G505" s="121">
        <v>109</v>
      </c>
      <c r="H505" s="42" t="s">
        <v>269</v>
      </c>
      <c r="I505" s="6">
        <v>1</v>
      </c>
      <c r="J505" s="42" t="str">
        <f>VLOOKUP(Ruimtestaat[[#This Row],[Ruimte code]],Ruimtegroepen[[#All],[Code]:[Ruimte omschrijving]],2,FALSE)</f>
        <v>Magazijnen/bergingen</v>
      </c>
      <c r="K505" s="32"/>
      <c r="L505" s="34"/>
      <c r="M505" s="119"/>
      <c r="N505" s="32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</row>
    <row r="506" spans="1:159" ht="15" hidden="1" customHeight="1">
      <c r="A506" s="6">
        <v>6</v>
      </c>
      <c r="B506" s="41" t="str">
        <f>VLOOKUP(Ruimtestaat[[#This Row],[Code]],Locaties[[Code]:[Locatie]],2,FALSE)</f>
        <v>Schans</v>
      </c>
      <c r="C506" s="41" t="str">
        <f>VLOOKUP(Ruimtestaat[[#This Row],[Code]],Locaties[#All],3,FALSE)</f>
        <v>Munnikenland 27</v>
      </c>
      <c r="D506" s="41" t="str">
        <f>VLOOKUP(Ruimtestaat[[#This Row],[Code]],Locaties[#All],4,FALSE)</f>
        <v>Sleeuwijk</v>
      </c>
      <c r="E506" s="32"/>
      <c r="F506" s="32" t="s">
        <v>276</v>
      </c>
      <c r="G506" s="121">
        <v>110</v>
      </c>
      <c r="H506" s="42" t="s">
        <v>241</v>
      </c>
      <c r="I506" s="6">
        <v>10</v>
      </c>
      <c r="J506" s="42" t="str">
        <f>VLOOKUP(Ruimtestaat[[#This Row],[Ruimte code]],Ruimtegroepen[[#All],[Code]:[Ruimte omschrijving]],2,FALSE)</f>
        <v>Trappenhuizen/lift</v>
      </c>
      <c r="K506" s="32" t="s">
        <v>92</v>
      </c>
      <c r="L506" s="34" t="s">
        <v>74</v>
      </c>
      <c r="M506" s="119">
        <v>19.5</v>
      </c>
      <c r="N506" s="120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</row>
    <row r="507" spans="1:159" ht="15" hidden="1" customHeight="1">
      <c r="A507" s="6">
        <v>6</v>
      </c>
      <c r="B507" s="41" t="str">
        <f>VLOOKUP(Ruimtestaat[[#This Row],[Code]],Locaties[[Code]:[Locatie]],2,FALSE)</f>
        <v>Schans</v>
      </c>
      <c r="C507" s="41" t="str">
        <f>VLOOKUP(Ruimtestaat[[#This Row],[Code]],Locaties[#All],3,FALSE)</f>
        <v>Munnikenland 27</v>
      </c>
      <c r="D507" s="41" t="str">
        <f>VLOOKUP(Ruimtestaat[[#This Row],[Code]],Locaties[#All],4,FALSE)</f>
        <v>Sleeuwijk</v>
      </c>
      <c r="E507" s="32"/>
      <c r="F507" s="32" t="s">
        <v>276</v>
      </c>
      <c r="G507" s="121">
        <v>111</v>
      </c>
      <c r="H507" s="42" t="s">
        <v>270</v>
      </c>
      <c r="I507" s="6">
        <v>16</v>
      </c>
      <c r="J507" s="42" t="str">
        <f>VLOOKUP(Ruimtestaat[[#This Row],[Ruimte code]],Ruimtegroepen[[#All],[Code]:[Ruimte omschrijving]],2,FALSE)</f>
        <v>Leslokalen</v>
      </c>
      <c r="K507" s="32" t="s">
        <v>18</v>
      </c>
      <c r="L507" s="34" t="s">
        <v>123</v>
      </c>
      <c r="M507" s="119">
        <v>79</v>
      </c>
      <c r="N507" s="120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</row>
    <row r="508" spans="1:159" ht="15" hidden="1" customHeight="1">
      <c r="A508" s="6">
        <v>6</v>
      </c>
      <c r="B508" s="41" t="str">
        <f>VLOOKUP(Ruimtestaat[[#This Row],[Code]],Locaties[[Code]:[Locatie]],2,FALSE)</f>
        <v>Schans</v>
      </c>
      <c r="C508" s="41" t="str">
        <f>VLOOKUP(Ruimtestaat[[#This Row],[Code]],Locaties[#All],3,FALSE)</f>
        <v>Munnikenland 27</v>
      </c>
      <c r="D508" s="41" t="str">
        <f>VLOOKUP(Ruimtestaat[[#This Row],[Code]],Locaties[#All],4,FALSE)</f>
        <v>Sleeuwijk</v>
      </c>
      <c r="E508" s="32"/>
      <c r="F508" s="32" t="s">
        <v>276</v>
      </c>
      <c r="G508" s="121" t="s">
        <v>275</v>
      </c>
      <c r="H508" s="42" t="s">
        <v>127</v>
      </c>
      <c r="I508" s="6">
        <v>6</v>
      </c>
      <c r="J508" s="42" t="str">
        <f>VLOOKUP(Ruimtestaat[[#This Row],[Ruimte code]],Ruimtegroepen[[#All],[Code]:[Ruimte omschrijving]],2,FALSE)</f>
        <v>Gangen/hallen</v>
      </c>
      <c r="K508" s="32" t="s">
        <v>18</v>
      </c>
      <c r="L508" s="34" t="s">
        <v>123</v>
      </c>
      <c r="M508" s="119">
        <v>42.4</v>
      </c>
      <c r="N508" s="32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</row>
    <row r="509" spans="1:159" ht="15" hidden="1" customHeight="1">
      <c r="A509" s="6">
        <v>6</v>
      </c>
      <c r="B509" s="41" t="str">
        <f>VLOOKUP(Ruimtestaat[[#This Row],[Code]],Locaties[[Code]:[Locatie]],2,FALSE)</f>
        <v>Schans</v>
      </c>
      <c r="C509" s="41" t="str">
        <f>VLOOKUP(Ruimtestaat[[#This Row],[Code]],Locaties[#All],3,FALSE)</f>
        <v>Munnikenland 27</v>
      </c>
      <c r="D509" s="41" t="str">
        <f>VLOOKUP(Ruimtestaat[[#This Row],[Code]],Locaties[#All],4,FALSE)</f>
        <v>Sleeuwijk</v>
      </c>
      <c r="E509" s="32"/>
      <c r="F509" s="32" t="s">
        <v>276</v>
      </c>
      <c r="G509" s="121">
        <v>112</v>
      </c>
      <c r="H509" s="42" t="s">
        <v>271</v>
      </c>
      <c r="I509" s="6">
        <v>16</v>
      </c>
      <c r="J509" s="42" t="str">
        <f>VLOOKUP(Ruimtestaat[[#This Row],[Ruimte code]],Ruimtegroepen[[#All],[Code]:[Ruimte omschrijving]],2,FALSE)</f>
        <v>Leslokalen</v>
      </c>
      <c r="K509" s="32" t="s">
        <v>18</v>
      </c>
      <c r="L509" s="34" t="s">
        <v>123</v>
      </c>
      <c r="M509" s="119">
        <v>98</v>
      </c>
      <c r="N509" s="120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/>
      <c r="EN509" s="4"/>
      <c r="EO509" s="4"/>
      <c r="EP509" s="4"/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/>
      <c r="FB509" s="4"/>
      <c r="FC509" s="4"/>
    </row>
    <row r="510" spans="1:159" ht="15" hidden="1" customHeight="1">
      <c r="A510" s="6">
        <v>6</v>
      </c>
      <c r="B510" s="41" t="str">
        <f>VLOOKUP(Ruimtestaat[[#This Row],[Code]],Locaties[[Code]:[Locatie]],2,FALSE)</f>
        <v>Schans</v>
      </c>
      <c r="C510" s="41" t="str">
        <f>VLOOKUP(Ruimtestaat[[#This Row],[Code]],Locaties[#All],3,FALSE)</f>
        <v>Munnikenland 27</v>
      </c>
      <c r="D510" s="41" t="str">
        <f>VLOOKUP(Ruimtestaat[[#This Row],[Code]],Locaties[#All],4,FALSE)</f>
        <v>Sleeuwijk</v>
      </c>
      <c r="E510" s="32"/>
      <c r="F510" s="32" t="s">
        <v>276</v>
      </c>
      <c r="G510" s="121">
        <v>113</v>
      </c>
      <c r="H510" s="42" t="s">
        <v>246</v>
      </c>
      <c r="I510" s="6">
        <v>16</v>
      </c>
      <c r="J510" s="42" t="str">
        <f>VLOOKUP(Ruimtestaat[[#This Row],[Ruimte code]],Ruimtegroepen[[#All],[Code]:[Ruimte omschrijving]],2,FALSE)</f>
        <v>Leslokalen</v>
      </c>
      <c r="K510" s="32" t="s">
        <v>18</v>
      </c>
      <c r="L510" s="34" t="s">
        <v>123</v>
      </c>
      <c r="M510" s="119">
        <v>47</v>
      </c>
      <c r="N510" s="120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/>
      <c r="EY510" s="4"/>
      <c r="EZ510" s="4"/>
      <c r="FA510" s="4"/>
      <c r="FB510" s="4"/>
      <c r="FC510" s="4"/>
    </row>
    <row r="511" spans="1:159" ht="15" hidden="1" customHeight="1">
      <c r="A511" s="6">
        <v>6</v>
      </c>
      <c r="B511" s="41" t="str">
        <f>VLOOKUP(Ruimtestaat[[#This Row],[Code]],Locaties[[Code]:[Locatie]],2,FALSE)</f>
        <v>Schans</v>
      </c>
      <c r="C511" s="41" t="str">
        <f>VLOOKUP(Ruimtestaat[[#This Row],[Code]],Locaties[#All],3,FALSE)</f>
        <v>Munnikenland 27</v>
      </c>
      <c r="D511" s="41" t="str">
        <f>VLOOKUP(Ruimtestaat[[#This Row],[Code]],Locaties[#All],4,FALSE)</f>
        <v>Sleeuwijk</v>
      </c>
      <c r="E511" s="32"/>
      <c r="F511" s="32" t="s">
        <v>276</v>
      </c>
      <c r="G511" s="121">
        <v>114</v>
      </c>
      <c r="H511" s="42" t="s">
        <v>272</v>
      </c>
      <c r="I511" s="6">
        <v>2</v>
      </c>
      <c r="J511" s="42" t="str">
        <f>VLOOKUP(Ruimtestaat[[#This Row],[Ruimte code]],Ruimtegroepen[[#All],[Code]:[Ruimte omschrijving]],2,FALSE)</f>
        <v>Kantoren</v>
      </c>
      <c r="K511" s="32" t="s">
        <v>20</v>
      </c>
      <c r="L511" s="34" t="s">
        <v>29</v>
      </c>
      <c r="M511" s="119">
        <v>47.5</v>
      </c>
      <c r="N511" s="32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</row>
    <row r="512" spans="1:159" ht="15" hidden="1" customHeight="1">
      <c r="A512" s="6">
        <v>6</v>
      </c>
      <c r="B512" s="41" t="str">
        <f>VLOOKUP(Ruimtestaat[[#This Row],[Code]],Locaties[[Code]:[Locatie]],2,FALSE)</f>
        <v>Schans</v>
      </c>
      <c r="C512" s="41" t="str">
        <f>VLOOKUP(Ruimtestaat[[#This Row],[Code]],Locaties[#All],3,FALSE)</f>
        <v>Munnikenland 27</v>
      </c>
      <c r="D512" s="41" t="str">
        <f>VLOOKUP(Ruimtestaat[[#This Row],[Code]],Locaties[#All],4,FALSE)</f>
        <v>Sleeuwijk</v>
      </c>
      <c r="E512" s="32"/>
      <c r="F512" s="32" t="s">
        <v>276</v>
      </c>
      <c r="G512" s="121">
        <v>115</v>
      </c>
      <c r="H512" s="42" t="s">
        <v>135</v>
      </c>
      <c r="I512" s="6">
        <v>2</v>
      </c>
      <c r="J512" s="42" t="str">
        <f>VLOOKUP(Ruimtestaat[[#This Row],[Ruimte code]],Ruimtegroepen[[#All],[Code]:[Ruimte omschrijving]],2,FALSE)</f>
        <v>Kantoren</v>
      </c>
      <c r="K512" s="32" t="s">
        <v>18</v>
      </c>
      <c r="L512" s="34" t="s">
        <v>123</v>
      </c>
      <c r="M512" s="119">
        <v>20.399999999999999</v>
      </c>
      <c r="N512" s="120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</row>
    <row r="513" spans="1:159" ht="15" hidden="1" customHeight="1">
      <c r="A513" s="6">
        <v>6</v>
      </c>
      <c r="B513" s="41" t="str">
        <f>VLOOKUP(Ruimtestaat[[#This Row],[Code]],Locaties[[Code]:[Locatie]],2,FALSE)</f>
        <v>Schans</v>
      </c>
      <c r="C513" s="41" t="str">
        <f>VLOOKUP(Ruimtestaat[[#This Row],[Code]],Locaties[#All],3,FALSE)</f>
        <v>Munnikenland 27</v>
      </c>
      <c r="D513" s="41" t="str">
        <f>VLOOKUP(Ruimtestaat[[#This Row],[Code]],Locaties[#All],4,FALSE)</f>
        <v>Sleeuwijk</v>
      </c>
      <c r="E513" s="32"/>
      <c r="F513" s="32" t="s">
        <v>276</v>
      </c>
      <c r="G513" s="121">
        <v>116</v>
      </c>
      <c r="H513" s="42" t="s">
        <v>273</v>
      </c>
      <c r="I513" s="6">
        <v>16</v>
      </c>
      <c r="J513" s="42" t="str">
        <f>VLOOKUP(Ruimtestaat[[#This Row],[Ruimte code]],Ruimtegroepen[[#All],[Code]:[Ruimte omschrijving]],2,FALSE)</f>
        <v>Leslokalen</v>
      </c>
      <c r="K513" s="32" t="s">
        <v>18</v>
      </c>
      <c r="L513" s="34" t="s">
        <v>123</v>
      </c>
      <c r="M513" s="119">
        <v>61.6</v>
      </c>
      <c r="N513" s="120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/>
    </row>
    <row r="514" spans="1:159" ht="15" hidden="1" customHeight="1">
      <c r="A514" s="6">
        <v>6</v>
      </c>
      <c r="B514" s="41" t="str">
        <f>VLOOKUP(Ruimtestaat[[#This Row],[Code]],Locaties[[Code]:[Locatie]],2,FALSE)</f>
        <v>Schans</v>
      </c>
      <c r="C514" s="41" t="str">
        <f>VLOOKUP(Ruimtestaat[[#This Row],[Code]],Locaties[#All],3,FALSE)</f>
        <v>Munnikenland 27</v>
      </c>
      <c r="D514" s="41" t="str">
        <f>VLOOKUP(Ruimtestaat[[#This Row],[Code]],Locaties[#All],4,FALSE)</f>
        <v>Sleeuwijk</v>
      </c>
      <c r="E514" s="32"/>
      <c r="F514" s="32" t="s">
        <v>276</v>
      </c>
      <c r="G514" s="121">
        <v>117</v>
      </c>
      <c r="H514" s="42" t="s">
        <v>236</v>
      </c>
      <c r="I514" s="6">
        <v>2</v>
      </c>
      <c r="J514" s="42" t="str">
        <f>VLOOKUP(Ruimtestaat[[#This Row],[Ruimte code]],Ruimtegroepen[[#All],[Code]:[Ruimte omschrijving]],2,FALSE)</f>
        <v>Kantoren</v>
      </c>
      <c r="K514" s="32" t="s">
        <v>20</v>
      </c>
      <c r="L514" s="34" t="s">
        <v>29</v>
      </c>
      <c r="M514" s="119">
        <v>24.9</v>
      </c>
      <c r="N514" s="32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</row>
    <row r="515" spans="1:159" ht="15" hidden="1" customHeight="1">
      <c r="A515" s="6">
        <v>6</v>
      </c>
      <c r="B515" s="41" t="str">
        <f>VLOOKUP(Ruimtestaat[[#This Row],[Code]],Locaties[[Code]:[Locatie]],2,FALSE)</f>
        <v>Schans</v>
      </c>
      <c r="C515" s="41" t="str">
        <f>VLOOKUP(Ruimtestaat[[#This Row],[Code]],Locaties[#All],3,FALSE)</f>
        <v>Munnikenland 27</v>
      </c>
      <c r="D515" s="41" t="str">
        <f>VLOOKUP(Ruimtestaat[[#This Row],[Code]],Locaties[#All],4,FALSE)</f>
        <v>Sleeuwijk</v>
      </c>
      <c r="E515" s="32"/>
      <c r="F515" s="32" t="s">
        <v>276</v>
      </c>
      <c r="G515" s="121">
        <v>120</v>
      </c>
      <c r="H515" s="42" t="s">
        <v>127</v>
      </c>
      <c r="I515" s="6">
        <v>6</v>
      </c>
      <c r="J515" s="42" t="str">
        <f>VLOOKUP(Ruimtestaat[[#This Row],[Ruimte code]],Ruimtegroepen[[#All],[Code]:[Ruimte omschrijving]],2,FALSE)</f>
        <v>Gangen/hallen</v>
      </c>
      <c r="K515" s="32" t="s">
        <v>18</v>
      </c>
      <c r="L515" s="34" t="s">
        <v>123</v>
      </c>
      <c r="M515" s="119">
        <v>69.5</v>
      </c>
      <c r="N515" s="32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</row>
    <row r="516" spans="1:159" ht="15" hidden="1" customHeight="1">
      <c r="A516" s="6">
        <v>6</v>
      </c>
      <c r="B516" s="41" t="str">
        <f>VLOOKUP(Ruimtestaat[[#This Row],[Code]],Locaties[[Code]:[Locatie]],2,FALSE)</f>
        <v>Schans</v>
      </c>
      <c r="C516" s="41" t="str">
        <f>VLOOKUP(Ruimtestaat[[#This Row],[Code]],Locaties[#All],3,FALSE)</f>
        <v>Munnikenland 27</v>
      </c>
      <c r="D516" s="41" t="str">
        <f>VLOOKUP(Ruimtestaat[[#This Row],[Code]],Locaties[#All],4,FALSE)</f>
        <v>Sleeuwijk</v>
      </c>
      <c r="E516" s="32"/>
      <c r="F516" s="32" t="s">
        <v>276</v>
      </c>
      <c r="G516" s="121">
        <v>121</v>
      </c>
      <c r="H516" s="42" t="s">
        <v>241</v>
      </c>
      <c r="I516" s="6">
        <v>10</v>
      </c>
      <c r="J516" s="42" t="str">
        <f>VLOOKUP(Ruimtestaat[[#This Row],[Ruimte code]],Ruimtegroepen[[#All],[Code]:[Ruimte omschrijving]],2,FALSE)</f>
        <v>Trappenhuizen/lift</v>
      </c>
      <c r="K516" s="32" t="s">
        <v>92</v>
      </c>
      <c r="L516" s="34" t="s">
        <v>74</v>
      </c>
      <c r="M516" s="119">
        <v>19.399999999999999</v>
      </c>
      <c r="N516" s="120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</row>
    <row r="517" spans="1:159" ht="15" hidden="1" customHeight="1">
      <c r="A517" s="6">
        <v>6</v>
      </c>
      <c r="B517" s="41" t="str">
        <f>VLOOKUP(Ruimtestaat[[#This Row],[Code]],Locaties[[Code]:[Locatie]],2,FALSE)</f>
        <v>Schans</v>
      </c>
      <c r="C517" s="41" t="str">
        <f>VLOOKUP(Ruimtestaat[[#This Row],[Code]],Locaties[#All],3,FALSE)</f>
        <v>Munnikenland 27</v>
      </c>
      <c r="D517" s="41" t="str">
        <f>VLOOKUP(Ruimtestaat[[#This Row],[Code]],Locaties[#All],4,FALSE)</f>
        <v>Sleeuwijk</v>
      </c>
      <c r="E517" s="32"/>
      <c r="F517" s="32" t="s">
        <v>276</v>
      </c>
      <c r="G517" s="121">
        <v>122</v>
      </c>
      <c r="H517" s="42" t="s">
        <v>274</v>
      </c>
      <c r="I517" s="6">
        <v>6</v>
      </c>
      <c r="J517" s="42" t="str">
        <f>VLOOKUP(Ruimtestaat[[#This Row],[Ruimte code]],Ruimtegroepen[[#All],[Code]:[Ruimte omschrijving]],2,FALSE)</f>
        <v>Gangen/hallen</v>
      </c>
      <c r="K517" s="32" t="s">
        <v>18</v>
      </c>
      <c r="L517" s="34" t="s">
        <v>123</v>
      </c>
      <c r="M517" s="119">
        <v>41.4</v>
      </c>
      <c r="N517" s="120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</row>
    <row r="518" spans="1:159" ht="15" hidden="1" customHeight="1">
      <c r="A518" s="6">
        <v>6</v>
      </c>
      <c r="B518" s="41" t="str">
        <f>VLOOKUP(Ruimtestaat[[#This Row],[Code]],Locaties[[Code]:[Locatie]],2,FALSE)</f>
        <v>Schans</v>
      </c>
      <c r="C518" s="41" t="str">
        <f>VLOOKUP(Ruimtestaat[[#This Row],[Code]],Locaties[#All],3,FALSE)</f>
        <v>Munnikenland 27</v>
      </c>
      <c r="D518" s="41" t="str">
        <f>VLOOKUP(Ruimtestaat[[#This Row],[Code]],Locaties[#All],4,FALSE)</f>
        <v>Sleeuwijk</v>
      </c>
      <c r="E518" s="32" t="s">
        <v>278</v>
      </c>
      <c r="F518" s="32"/>
      <c r="G518" s="121" t="s">
        <v>279</v>
      </c>
      <c r="H518" s="42" t="s">
        <v>277</v>
      </c>
      <c r="I518" s="6">
        <v>16</v>
      </c>
      <c r="J518" s="42" t="str">
        <f>VLOOKUP(Ruimtestaat[[#This Row],[Ruimte code]],Ruimtegroepen[[#All],[Code]:[Ruimte omschrijving]],2,FALSE)</f>
        <v>Leslokalen</v>
      </c>
      <c r="K518" s="32" t="s">
        <v>18</v>
      </c>
      <c r="L518" s="34" t="s">
        <v>123</v>
      </c>
      <c r="M518" s="119">
        <v>61.9</v>
      </c>
      <c r="N518" s="32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</row>
    <row r="519" spans="1:159" ht="15" hidden="1" customHeight="1">
      <c r="A519" s="6">
        <v>6</v>
      </c>
      <c r="B519" s="41" t="str">
        <f>VLOOKUP(Ruimtestaat[[#This Row],[Code]],Locaties[[Code]:[Locatie]],2,FALSE)</f>
        <v>Schans</v>
      </c>
      <c r="C519" s="41" t="str">
        <f>VLOOKUP(Ruimtestaat[[#This Row],[Code]],Locaties[#All],3,FALSE)</f>
        <v>Munnikenland 27</v>
      </c>
      <c r="D519" s="41" t="str">
        <f>VLOOKUP(Ruimtestaat[[#This Row],[Code]],Locaties[#All],4,FALSE)</f>
        <v>Sleeuwijk</v>
      </c>
      <c r="E519" s="32" t="s">
        <v>278</v>
      </c>
      <c r="F519" s="32"/>
      <c r="G519" s="121" t="s">
        <v>280</v>
      </c>
      <c r="H519" s="42" t="s">
        <v>277</v>
      </c>
      <c r="I519" s="6">
        <v>16</v>
      </c>
      <c r="J519" s="42" t="str">
        <f>VLOOKUP(Ruimtestaat[[#This Row],[Ruimte code]],Ruimtegroepen[[#All],[Code]:[Ruimte omschrijving]],2,FALSE)</f>
        <v>Leslokalen</v>
      </c>
      <c r="K519" s="32" t="s">
        <v>18</v>
      </c>
      <c r="L519" s="34" t="s">
        <v>123</v>
      </c>
      <c r="M519" s="119">
        <v>61.9</v>
      </c>
      <c r="N519" s="120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</row>
    <row r="520" spans="1:159" ht="15" hidden="1" customHeight="1">
      <c r="A520" s="6">
        <v>6</v>
      </c>
      <c r="B520" s="41" t="str">
        <f>VLOOKUP(Ruimtestaat[[#This Row],[Code]],Locaties[[Code]:[Locatie]],2,FALSE)</f>
        <v>Schans</v>
      </c>
      <c r="C520" s="41" t="str">
        <f>VLOOKUP(Ruimtestaat[[#This Row],[Code]],Locaties[#All],3,FALSE)</f>
        <v>Munnikenland 27</v>
      </c>
      <c r="D520" s="41" t="str">
        <f>VLOOKUP(Ruimtestaat[[#This Row],[Code]],Locaties[#All],4,FALSE)</f>
        <v>Sleeuwijk</v>
      </c>
      <c r="E520" s="32" t="s">
        <v>278</v>
      </c>
      <c r="F520" s="32"/>
      <c r="G520" s="121" t="s">
        <v>281</v>
      </c>
      <c r="H520" s="42" t="s">
        <v>277</v>
      </c>
      <c r="I520" s="6">
        <v>16</v>
      </c>
      <c r="J520" s="42" t="str">
        <f>VLOOKUP(Ruimtestaat[[#This Row],[Ruimte code]],Ruimtegroepen[[#All],[Code]:[Ruimte omschrijving]],2,FALSE)</f>
        <v>Leslokalen</v>
      </c>
      <c r="K520" s="32" t="s">
        <v>18</v>
      </c>
      <c r="L520" s="34" t="s">
        <v>123</v>
      </c>
      <c r="M520" s="119">
        <v>61.9</v>
      </c>
      <c r="N520" s="120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</row>
    <row r="521" spans="1:159" ht="15" hidden="1" customHeight="1">
      <c r="A521" s="6">
        <v>6</v>
      </c>
      <c r="B521" s="41" t="str">
        <f>VLOOKUP(Ruimtestaat[[#This Row],[Code]],Locaties[[Code]:[Locatie]],2,FALSE)</f>
        <v>Schans</v>
      </c>
      <c r="C521" s="41" t="str">
        <f>VLOOKUP(Ruimtestaat[[#This Row],[Code]],Locaties[#All],3,FALSE)</f>
        <v>Munnikenland 27</v>
      </c>
      <c r="D521" s="41" t="str">
        <f>VLOOKUP(Ruimtestaat[[#This Row],[Code]],Locaties[#All],4,FALSE)</f>
        <v>Sleeuwijk</v>
      </c>
      <c r="E521" s="32" t="s">
        <v>278</v>
      </c>
      <c r="F521" s="32"/>
      <c r="G521" s="121" t="s">
        <v>282</v>
      </c>
      <c r="H521" s="42" t="s">
        <v>277</v>
      </c>
      <c r="I521" s="32">
        <v>16</v>
      </c>
      <c r="J521" s="42" t="str">
        <f>VLOOKUP(Ruimtestaat[[#This Row],[Ruimte code]],Ruimtegroepen[[#All],[Code]:[Ruimte omschrijving]],2,FALSE)</f>
        <v>Leslokalen</v>
      </c>
      <c r="K521" s="32" t="s">
        <v>18</v>
      </c>
      <c r="L521" s="34" t="s">
        <v>123</v>
      </c>
      <c r="M521" s="119">
        <v>61.9</v>
      </c>
      <c r="N521" s="32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</row>
    <row r="522" spans="1:159" ht="15" hidden="1" customHeight="1">
      <c r="A522" s="6">
        <v>6</v>
      </c>
      <c r="B522" s="41" t="str">
        <f>VLOOKUP(Ruimtestaat[[#This Row],[Code]],Locaties[[Code]:[Locatie]],2,FALSE)</f>
        <v>Schans</v>
      </c>
      <c r="C522" s="41" t="str">
        <f>VLOOKUP(Ruimtestaat[[#This Row],[Code]],Locaties[#All],3,FALSE)</f>
        <v>Munnikenland 27</v>
      </c>
      <c r="D522" s="41" t="str">
        <f>VLOOKUP(Ruimtestaat[[#This Row],[Code]],Locaties[#All],4,FALSE)</f>
        <v>Sleeuwijk</v>
      </c>
      <c r="E522" s="32" t="s">
        <v>278</v>
      </c>
      <c r="F522" s="32"/>
      <c r="G522" s="121" t="s">
        <v>283</v>
      </c>
      <c r="H522" s="42" t="s">
        <v>277</v>
      </c>
      <c r="I522" s="6">
        <v>16</v>
      </c>
      <c r="J522" s="42" t="str">
        <f>VLOOKUP(Ruimtestaat[[#This Row],[Ruimte code]],Ruimtegroepen[[#All],[Code]:[Ruimte omschrijving]],2,FALSE)</f>
        <v>Leslokalen</v>
      </c>
      <c r="K522" s="32" t="s">
        <v>20</v>
      </c>
      <c r="L522" s="34" t="s">
        <v>29</v>
      </c>
      <c r="M522" s="119">
        <v>133</v>
      </c>
      <c r="N522" s="120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</row>
    <row r="523" spans="1:159" ht="15" hidden="1" customHeight="1">
      <c r="A523" s="6">
        <v>6</v>
      </c>
      <c r="B523" s="41" t="str">
        <f>VLOOKUP(Ruimtestaat[[#This Row],[Code]],Locaties[[Code]:[Locatie]],2,FALSE)</f>
        <v>Schans</v>
      </c>
      <c r="C523" s="41" t="str">
        <f>VLOOKUP(Ruimtestaat[[#This Row],[Code]],Locaties[#All],3,FALSE)</f>
        <v>Munnikenland 27</v>
      </c>
      <c r="D523" s="41" t="str">
        <f>VLOOKUP(Ruimtestaat[[#This Row],[Code]],Locaties[#All],4,FALSE)</f>
        <v>Sleeuwijk</v>
      </c>
      <c r="E523" s="32" t="s">
        <v>278</v>
      </c>
      <c r="F523" s="32"/>
      <c r="G523" s="121" t="s">
        <v>284</v>
      </c>
      <c r="H523" s="42" t="s">
        <v>0</v>
      </c>
      <c r="I523" s="6">
        <v>5</v>
      </c>
      <c r="J523" s="42" t="str">
        <f>VLOOKUP(Ruimtestaat[[#This Row],[Ruimte code]],Ruimtegroepen[[#All],[Code]:[Ruimte omschrijving]],2,FALSE)</f>
        <v>Sanitair</v>
      </c>
      <c r="K523" s="32" t="s">
        <v>18</v>
      </c>
      <c r="L523" s="34" t="s">
        <v>123</v>
      </c>
      <c r="M523" s="119">
        <v>6.7</v>
      </c>
      <c r="N523" s="120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</row>
    <row r="524" spans="1:159" ht="15" hidden="1" customHeight="1">
      <c r="A524" s="6">
        <v>7</v>
      </c>
      <c r="B524" s="41" t="str">
        <f>VLOOKUP(Ruimtestaat[[#This Row],[Code]],Locaties[[Code]:[Locatie]],2,FALSE)</f>
        <v>Calvijn</v>
      </c>
      <c r="C524" s="41" t="str">
        <f>VLOOKUP(Ruimtestaat[[#This Row],[Code]],Locaties[#All],3,FALSE)</f>
        <v>Bellefleur 2</v>
      </c>
      <c r="D524" s="41" t="str">
        <f>VLOOKUP(Ruimtestaat[[#This Row],[Code]],Locaties[#All],4,FALSE)</f>
        <v>Hardinxveld-Giessendam</v>
      </c>
      <c r="E524" s="32"/>
      <c r="F524" s="32" t="s">
        <v>121</v>
      </c>
      <c r="G524" s="121"/>
      <c r="H524" s="42" t="s">
        <v>8</v>
      </c>
      <c r="I524" s="6">
        <v>7</v>
      </c>
      <c r="J524" s="42" t="str">
        <f>VLOOKUP(Ruimtestaat[[#This Row],[Ruimte code]],Ruimtegroepen[[#All],[Code]:[Ruimte omschrijving]],2,FALSE)</f>
        <v>Entree</v>
      </c>
      <c r="K524" s="32" t="s">
        <v>17</v>
      </c>
      <c r="L524" s="34" t="s">
        <v>6</v>
      </c>
      <c r="M524" s="119">
        <v>11</v>
      </c>
      <c r="N524" s="32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</row>
    <row r="525" spans="1:159" ht="15" hidden="1" customHeight="1">
      <c r="A525" s="6">
        <v>7</v>
      </c>
      <c r="B525" s="41" t="str">
        <f>VLOOKUP(Ruimtestaat[[#This Row],[Code]],Locaties[[Code]:[Locatie]],2,FALSE)</f>
        <v>Calvijn</v>
      </c>
      <c r="C525" s="41" t="str">
        <f>VLOOKUP(Ruimtestaat[[#This Row],[Code]],Locaties[#All],3,FALSE)</f>
        <v>Bellefleur 2</v>
      </c>
      <c r="D525" s="41" t="str">
        <f>VLOOKUP(Ruimtestaat[[#This Row],[Code]],Locaties[#All],4,FALSE)</f>
        <v>Hardinxveld-Giessendam</v>
      </c>
      <c r="E525" s="32"/>
      <c r="F525" s="32" t="s">
        <v>121</v>
      </c>
      <c r="G525" s="121"/>
      <c r="H525" s="42" t="s">
        <v>127</v>
      </c>
      <c r="I525" s="6">
        <v>6</v>
      </c>
      <c r="J525" s="42" t="str">
        <f>VLOOKUP(Ruimtestaat[[#This Row],[Ruimte code]],Ruimtegroepen[[#All],[Code]:[Ruimte omschrijving]],2,FALSE)</f>
        <v>Gangen/hallen</v>
      </c>
      <c r="K525" s="32" t="s">
        <v>18</v>
      </c>
      <c r="L525" s="34" t="s">
        <v>123</v>
      </c>
      <c r="M525" s="119">
        <v>66.7</v>
      </c>
      <c r="N525" s="120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</row>
    <row r="526" spans="1:159" ht="15" hidden="1" customHeight="1">
      <c r="A526" s="6">
        <v>7</v>
      </c>
      <c r="B526" s="41" t="str">
        <f>VLOOKUP(Ruimtestaat[[#This Row],[Code]],Locaties[[Code]:[Locatie]],2,FALSE)</f>
        <v>Calvijn</v>
      </c>
      <c r="C526" s="41" t="str">
        <f>VLOOKUP(Ruimtestaat[[#This Row],[Code]],Locaties[#All],3,FALSE)</f>
        <v>Bellefleur 2</v>
      </c>
      <c r="D526" s="41" t="str">
        <f>VLOOKUP(Ruimtestaat[[#This Row],[Code]],Locaties[#All],4,FALSE)</f>
        <v>Hardinxveld-Giessendam</v>
      </c>
      <c r="E526" s="32"/>
      <c r="F526" s="32" t="s">
        <v>121</v>
      </c>
      <c r="G526" s="121" t="s">
        <v>285</v>
      </c>
      <c r="H526" s="42" t="s">
        <v>135</v>
      </c>
      <c r="I526" s="6">
        <v>2</v>
      </c>
      <c r="J526" s="42" t="str">
        <f>VLOOKUP(Ruimtestaat[[#This Row],[Ruimte code]],Ruimtegroepen[[#All],[Code]:[Ruimte omschrijving]],2,FALSE)</f>
        <v>Kantoren</v>
      </c>
      <c r="K526" s="32" t="s">
        <v>20</v>
      </c>
      <c r="L526" s="34" t="s">
        <v>29</v>
      </c>
      <c r="M526" s="119">
        <v>15.3</v>
      </c>
      <c r="N526" s="120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</row>
    <row r="527" spans="1:159" ht="15" hidden="1" customHeight="1">
      <c r="A527" s="6">
        <v>7</v>
      </c>
      <c r="B527" s="41" t="str">
        <f>VLOOKUP(Ruimtestaat[[#This Row],[Code]],Locaties[[Code]:[Locatie]],2,FALSE)</f>
        <v>Calvijn</v>
      </c>
      <c r="C527" s="41" t="str">
        <f>VLOOKUP(Ruimtestaat[[#This Row],[Code]],Locaties[#All],3,FALSE)</f>
        <v>Bellefleur 2</v>
      </c>
      <c r="D527" s="41" t="str">
        <f>VLOOKUP(Ruimtestaat[[#This Row],[Code]],Locaties[#All],4,FALSE)</f>
        <v>Hardinxveld-Giessendam</v>
      </c>
      <c r="E527" s="32"/>
      <c r="F527" s="32" t="s">
        <v>121</v>
      </c>
      <c r="G527" s="121" t="s">
        <v>286</v>
      </c>
      <c r="H527" s="42" t="s">
        <v>273</v>
      </c>
      <c r="I527" s="6">
        <v>16</v>
      </c>
      <c r="J527" s="42" t="str">
        <f>VLOOKUP(Ruimtestaat[[#This Row],[Ruimte code]],Ruimtegroepen[[#All],[Code]:[Ruimte omschrijving]],2,FALSE)</f>
        <v>Leslokalen</v>
      </c>
      <c r="K527" s="32" t="s">
        <v>18</v>
      </c>
      <c r="L527" s="34" t="s">
        <v>123</v>
      </c>
      <c r="M527" s="119">
        <v>53.7</v>
      </c>
      <c r="N527" s="32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</row>
    <row r="528" spans="1:159" ht="15" hidden="1" customHeight="1">
      <c r="A528" s="6">
        <v>7</v>
      </c>
      <c r="B528" s="41" t="str">
        <f>VLOOKUP(Ruimtestaat[[#This Row],[Code]],Locaties[[Code]:[Locatie]],2,FALSE)</f>
        <v>Calvijn</v>
      </c>
      <c r="C528" s="41" t="str">
        <f>VLOOKUP(Ruimtestaat[[#This Row],[Code]],Locaties[#All],3,FALSE)</f>
        <v>Bellefleur 2</v>
      </c>
      <c r="D528" s="41" t="str">
        <f>VLOOKUP(Ruimtestaat[[#This Row],[Code]],Locaties[#All],4,FALSE)</f>
        <v>Hardinxveld-Giessendam</v>
      </c>
      <c r="E528" s="32"/>
      <c r="F528" s="32" t="s">
        <v>121</v>
      </c>
      <c r="G528" s="121"/>
      <c r="H528" s="42" t="s">
        <v>127</v>
      </c>
      <c r="I528" s="6">
        <v>6</v>
      </c>
      <c r="J528" s="42" t="str">
        <f>VLOOKUP(Ruimtestaat[[#This Row],[Ruimte code]],Ruimtegroepen[[#All],[Code]:[Ruimte omschrijving]],2,FALSE)</f>
        <v>Gangen/hallen</v>
      </c>
      <c r="K528" s="32" t="s">
        <v>18</v>
      </c>
      <c r="L528" s="34" t="s">
        <v>123</v>
      </c>
      <c r="M528" s="119">
        <v>38.799999999999997</v>
      </c>
      <c r="N528" s="120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</row>
    <row r="529" spans="1:159" ht="15" hidden="1" customHeight="1">
      <c r="A529" s="6">
        <v>7</v>
      </c>
      <c r="B529" s="41" t="str">
        <f>VLOOKUP(Ruimtestaat[[#This Row],[Code]],Locaties[[Code]:[Locatie]],2,FALSE)</f>
        <v>Calvijn</v>
      </c>
      <c r="C529" s="41" t="str">
        <f>VLOOKUP(Ruimtestaat[[#This Row],[Code]],Locaties[#All],3,FALSE)</f>
        <v>Bellefleur 2</v>
      </c>
      <c r="D529" s="41" t="str">
        <f>VLOOKUP(Ruimtestaat[[#This Row],[Code]],Locaties[#All],4,FALSE)</f>
        <v>Hardinxveld-Giessendam</v>
      </c>
      <c r="E529" s="32"/>
      <c r="F529" s="32" t="s">
        <v>121</v>
      </c>
      <c r="G529" s="121" t="s">
        <v>287</v>
      </c>
      <c r="H529" s="42" t="s">
        <v>243</v>
      </c>
      <c r="I529" s="6">
        <v>14</v>
      </c>
      <c r="J529" s="42" t="str">
        <f>VLOOKUP(Ruimtestaat[[#This Row],[Ruimte code]],Ruimtegroepen[[#All],[Code]:[Ruimte omschrijving]],2,FALSE)</f>
        <v>Praktijklokalen</v>
      </c>
      <c r="K529" s="32" t="s">
        <v>18</v>
      </c>
      <c r="L529" s="34" t="s">
        <v>123</v>
      </c>
      <c r="M529" s="119">
        <v>105.75</v>
      </c>
      <c r="N529" s="120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</row>
    <row r="530" spans="1:159" ht="15" hidden="1" customHeight="1">
      <c r="A530" s="6">
        <v>7</v>
      </c>
      <c r="B530" s="41" t="str">
        <f>VLOOKUP(Ruimtestaat[[#This Row],[Code]],Locaties[[Code]:[Locatie]],2,FALSE)</f>
        <v>Calvijn</v>
      </c>
      <c r="C530" s="41" t="str">
        <f>VLOOKUP(Ruimtestaat[[#This Row],[Code]],Locaties[#All],3,FALSE)</f>
        <v>Bellefleur 2</v>
      </c>
      <c r="D530" s="41" t="str">
        <f>VLOOKUP(Ruimtestaat[[#This Row],[Code]],Locaties[#All],4,FALSE)</f>
        <v>Hardinxveld-Giessendam</v>
      </c>
      <c r="E530" s="32"/>
      <c r="F530" s="32" t="s">
        <v>121</v>
      </c>
      <c r="G530" s="121"/>
      <c r="H530" s="42" t="s">
        <v>139</v>
      </c>
      <c r="I530" s="6">
        <v>10</v>
      </c>
      <c r="J530" s="42" t="str">
        <f>VLOOKUP(Ruimtestaat[[#This Row],[Ruimte code]],Ruimtegroepen[[#All],[Code]:[Ruimte omschrijving]],2,FALSE)</f>
        <v>Trappenhuizen/lift</v>
      </c>
      <c r="K530" s="32" t="s">
        <v>18</v>
      </c>
      <c r="L530" s="34" t="s">
        <v>123</v>
      </c>
      <c r="M530" s="119">
        <v>14.9</v>
      </c>
      <c r="N530" s="32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</row>
    <row r="531" spans="1:159" ht="15" hidden="1" customHeight="1">
      <c r="A531" s="6">
        <v>7</v>
      </c>
      <c r="B531" s="41" t="str">
        <f>VLOOKUP(Ruimtestaat[[#This Row],[Code]],Locaties[[Code]:[Locatie]],2,FALSE)</f>
        <v>Calvijn</v>
      </c>
      <c r="C531" s="41" t="str">
        <f>VLOOKUP(Ruimtestaat[[#This Row],[Code]],Locaties[#All],3,FALSE)</f>
        <v>Bellefleur 2</v>
      </c>
      <c r="D531" s="41" t="str">
        <f>VLOOKUP(Ruimtestaat[[#This Row],[Code]],Locaties[#All],4,FALSE)</f>
        <v>Hardinxveld-Giessendam</v>
      </c>
      <c r="E531" s="32"/>
      <c r="F531" s="32" t="s">
        <v>121</v>
      </c>
      <c r="G531" s="121" t="s">
        <v>288</v>
      </c>
      <c r="H531" s="42" t="s">
        <v>213</v>
      </c>
      <c r="I531" s="32">
        <v>16</v>
      </c>
      <c r="J531" s="42" t="str">
        <f>VLOOKUP(Ruimtestaat[[#This Row],[Ruimte code]],Ruimtegroepen[[#All],[Code]:[Ruimte omschrijving]],2,FALSE)</f>
        <v>Leslokalen</v>
      </c>
      <c r="K531" s="32" t="s">
        <v>17</v>
      </c>
      <c r="L531" s="34" t="s">
        <v>6</v>
      </c>
      <c r="M531" s="119">
        <v>75.8</v>
      </c>
      <c r="N531" s="120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</row>
    <row r="532" spans="1:159" ht="15" hidden="1" customHeight="1">
      <c r="A532" s="6">
        <v>7</v>
      </c>
      <c r="B532" s="41" t="str">
        <f>VLOOKUP(Ruimtestaat[[#This Row],[Code]],Locaties[[Code]:[Locatie]],2,FALSE)</f>
        <v>Calvijn</v>
      </c>
      <c r="C532" s="41" t="str">
        <f>VLOOKUP(Ruimtestaat[[#This Row],[Code]],Locaties[#All],3,FALSE)</f>
        <v>Bellefleur 2</v>
      </c>
      <c r="D532" s="41" t="str">
        <f>VLOOKUP(Ruimtestaat[[#This Row],[Code]],Locaties[#All],4,FALSE)</f>
        <v>Hardinxveld-Giessendam</v>
      </c>
      <c r="E532" s="32"/>
      <c r="F532" s="32" t="s">
        <v>121</v>
      </c>
      <c r="G532" s="121"/>
      <c r="H532" s="42" t="s">
        <v>289</v>
      </c>
      <c r="I532" s="6">
        <v>1</v>
      </c>
      <c r="J532" s="42" t="str">
        <f>VLOOKUP(Ruimtestaat[[#This Row],[Ruimte code]],Ruimtegroepen[[#All],[Code]:[Ruimte omschrijving]],2,FALSE)</f>
        <v>Magazijnen/bergingen</v>
      </c>
      <c r="K532" s="32" t="s">
        <v>18</v>
      </c>
      <c r="L532" s="34" t="s">
        <v>123</v>
      </c>
      <c r="M532" s="119">
        <v>10.5</v>
      </c>
      <c r="N532" s="120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</row>
    <row r="533" spans="1:159" ht="15" hidden="1" customHeight="1">
      <c r="A533" s="6">
        <v>7</v>
      </c>
      <c r="B533" s="41" t="str">
        <f>VLOOKUP(Ruimtestaat[[#This Row],[Code]],Locaties[[Code]:[Locatie]],2,FALSE)</f>
        <v>Calvijn</v>
      </c>
      <c r="C533" s="41" t="str">
        <f>VLOOKUP(Ruimtestaat[[#This Row],[Code]],Locaties[#All],3,FALSE)</f>
        <v>Bellefleur 2</v>
      </c>
      <c r="D533" s="41" t="str">
        <f>VLOOKUP(Ruimtestaat[[#This Row],[Code]],Locaties[#All],4,FALSE)</f>
        <v>Hardinxveld-Giessendam</v>
      </c>
      <c r="E533" s="32"/>
      <c r="F533" s="32" t="s">
        <v>121</v>
      </c>
      <c r="G533" s="121"/>
      <c r="H533" s="42" t="s">
        <v>290</v>
      </c>
      <c r="I533" s="6">
        <v>5</v>
      </c>
      <c r="J533" s="42" t="str">
        <f>VLOOKUP(Ruimtestaat[[#This Row],[Ruimte code]],Ruimtegroepen[[#All],[Code]:[Ruimte omschrijving]],2,FALSE)</f>
        <v>Sanitair</v>
      </c>
      <c r="K533" s="32" t="s">
        <v>19</v>
      </c>
      <c r="L533" s="34" t="s">
        <v>234</v>
      </c>
      <c r="M533" s="119">
        <v>4.2</v>
      </c>
      <c r="N533" s="32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</row>
    <row r="534" spans="1:159" ht="15" hidden="1" customHeight="1">
      <c r="A534" s="6">
        <v>7</v>
      </c>
      <c r="B534" s="41" t="str">
        <f>VLOOKUP(Ruimtestaat[[#This Row],[Code]],Locaties[[Code]:[Locatie]],2,FALSE)</f>
        <v>Calvijn</v>
      </c>
      <c r="C534" s="41" t="str">
        <f>VLOOKUP(Ruimtestaat[[#This Row],[Code]],Locaties[#All],3,FALSE)</f>
        <v>Bellefleur 2</v>
      </c>
      <c r="D534" s="41" t="str">
        <f>VLOOKUP(Ruimtestaat[[#This Row],[Code]],Locaties[#All],4,FALSE)</f>
        <v>Hardinxveld-Giessendam</v>
      </c>
      <c r="E534" s="32"/>
      <c r="F534" s="32" t="s">
        <v>121</v>
      </c>
      <c r="G534" s="121"/>
      <c r="H534" s="42" t="s">
        <v>291</v>
      </c>
      <c r="I534" s="6">
        <v>5</v>
      </c>
      <c r="J534" s="42" t="str">
        <f>VLOOKUP(Ruimtestaat[[#This Row],[Ruimte code]],Ruimtegroepen[[#All],[Code]:[Ruimte omschrijving]],2,FALSE)</f>
        <v>Sanitair</v>
      </c>
      <c r="K534" s="32" t="s">
        <v>19</v>
      </c>
      <c r="L534" s="34" t="s">
        <v>234</v>
      </c>
      <c r="M534" s="119">
        <v>3.5</v>
      </c>
      <c r="N534" s="120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</row>
    <row r="535" spans="1:159" ht="15" hidden="1" customHeight="1">
      <c r="A535" s="6">
        <v>7</v>
      </c>
      <c r="B535" s="41" t="str">
        <f>VLOOKUP(Ruimtestaat[[#This Row],[Code]],Locaties[[Code]:[Locatie]],2,FALSE)</f>
        <v>Calvijn</v>
      </c>
      <c r="C535" s="41" t="str">
        <f>VLOOKUP(Ruimtestaat[[#This Row],[Code]],Locaties[#All],3,FALSE)</f>
        <v>Bellefleur 2</v>
      </c>
      <c r="D535" s="41" t="str">
        <f>VLOOKUP(Ruimtestaat[[#This Row],[Code]],Locaties[#All],4,FALSE)</f>
        <v>Hardinxveld-Giessendam</v>
      </c>
      <c r="E535" s="32"/>
      <c r="F535" s="32" t="s">
        <v>121</v>
      </c>
      <c r="G535" s="121"/>
      <c r="H535" s="42" t="s">
        <v>291</v>
      </c>
      <c r="I535" s="6">
        <v>5</v>
      </c>
      <c r="J535" s="42" t="str">
        <f>VLOOKUP(Ruimtestaat[[#This Row],[Ruimte code]],Ruimtegroepen[[#All],[Code]:[Ruimte omschrijving]],2,FALSE)</f>
        <v>Sanitair</v>
      </c>
      <c r="K535" s="32" t="s">
        <v>19</v>
      </c>
      <c r="L535" s="34" t="s">
        <v>234</v>
      </c>
      <c r="M535" s="119">
        <v>10.7</v>
      </c>
      <c r="N535" s="120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</row>
    <row r="536" spans="1:159" ht="15" hidden="1" customHeight="1">
      <c r="A536" s="6">
        <v>7</v>
      </c>
      <c r="B536" s="41" t="str">
        <f>VLOOKUP(Ruimtestaat[[#This Row],[Code]],Locaties[[Code]:[Locatie]],2,FALSE)</f>
        <v>Calvijn</v>
      </c>
      <c r="C536" s="41" t="str">
        <f>VLOOKUP(Ruimtestaat[[#This Row],[Code]],Locaties[#All],3,FALSE)</f>
        <v>Bellefleur 2</v>
      </c>
      <c r="D536" s="41" t="str">
        <f>VLOOKUP(Ruimtestaat[[#This Row],[Code]],Locaties[#All],4,FALSE)</f>
        <v>Hardinxveld-Giessendam</v>
      </c>
      <c r="E536" s="32"/>
      <c r="F536" s="32" t="s">
        <v>121</v>
      </c>
      <c r="G536" s="121"/>
      <c r="H536" s="42" t="s">
        <v>291</v>
      </c>
      <c r="I536" s="6">
        <v>5</v>
      </c>
      <c r="J536" s="42" t="str">
        <f>VLOOKUP(Ruimtestaat[[#This Row],[Ruimte code]],Ruimtegroepen[[#All],[Code]:[Ruimte omschrijving]],2,FALSE)</f>
        <v>Sanitair</v>
      </c>
      <c r="K536" s="32" t="s">
        <v>19</v>
      </c>
      <c r="L536" s="34" t="s">
        <v>234</v>
      </c>
      <c r="M536" s="119">
        <v>13.1</v>
      </c>
      <c r="N536" s="32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</row>
    <row r="537" spans="1:159" ht="15" hidden="1" customHeight="1">
      <c r="A537" s="6">
        <v>7</v>
      </c>
      <c r="B537" s="41" t="str">
        <f>VLOOKUP(Ruimtestaat[[#This Row],[Code]],Locaties[[Code]:[Locatie]],2,FALSE)</f>
        <v>Calvijn</v>
      </c>
      <c r="C537" s="41" t="str">
        <f>VLOOKUP(Ruimtestaat[[#This Row],[Code]],Locaties[#All],3,FALSE)</f>
        <v>Bellefleur 2</v>
      </c>
      <c r="D537" s="41" t="str">
        <f>VLOOKUP(Ruimtestaat[[#This Row],[Code]],Locaties[#All],4,FALSE)</f>
        <v>Hardinxveld-Giessendam</v>
      </c>
      <c r="E537" s="32"/>
      <c r="F537" s="32" t="s">
        <v>121</v>
      </c>
      <c r="G537" s="121"/>
      <c r="H537" s="42" t="s">
        <v>254</v>
      </c>
      <c r="I537" s="6">
        <v>6</v>
      </c>
      <c r="J537" s="42" t="str">
        <f>VLOOKUP(Ruimtestaat[[#This Row],[Ruimte code]],Ruimtegroepen[[#All],[Code]:[Ruimte omschrijving]],2,FALSE)</f>
        <v>Gangen/hallen</v>
      </c>
      <c r="K537" s="32" t="s">
        <v>19</v>
      </c>
      <c r="L537" s="34" t="s">
        <v>234</v>
      </c>
      <c r="M537" s="119">
        <v>20.100000000000001</v>
      </c>
      <c r="N537" s="120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</row>
    <row r="538" spans="1:159" ht="15" hidden="1" customHeight="1">
      <c r="A538" s="6">
        <v>7</v>
      </c>
      <c r="B538" s="41" t="str">
        <f>VLOOKUP(Ruimtestaat[[#This Row],[Code]],Locaties[[Code]:[Locatie]],2,FALSE)</f>
        <v>Calvijn</v>
      </c>
      <c r="C538" s="41" t="str">
        <f>VLOOKUP(Ruimtestaat[[#This Row],[Code]],Locaties[#All],3,FALSE)</f>
        <v>Bellefleur 2</v>
      </c>
      <c r="D538" s="41" t="str">
        <f>VLOOKUP(Ruimtestaat[[#This Row],[Code]],Locaties[#All],4,FALSE)</f>
        <v>Hardinxveld-Giessendam</v>
      </c>
      <c r="E538" s="32"/>
      <c r="F538" s="32" t="s">
        <v>121</v>
      </c>
      <c r="G538" s="121"/>
      <c r="H538" s="42" t="s">
        <v>254</v>
      </c>
      <c r="I538" s="6">
        <v>6</v>
      </c>
      <c r="J538" s="42" t="str">
        <f>VLOOKUP(Ruimtestaat[[#This Row],[Ruimte code]],Ruimtegroepen[[#All],[Code]:[Ruimte omschrijving]],2,FALSE)</f>
        <v>Gangen/hallen</v>
      </c>
      <c r="K538" s="32" t="s">
        <v>19</v>
      </c>
      <c r="L538" s="34" t="s">
        <v>234</v>
      </c>
      <c r="M538" s="119">
        <v>80.7</v>
      </c>
      <c r="N538" s="120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</row>
    <row r="539" spans="1:159" ht="15" hidden="1" customHeight="1">
      <c r="A539" s="6">
        <v>7</v>
      </c>
      <c r="B539" s="41" t="str">
        <f>VLOOKUP(Ruimtestaat[[#This Row],[Code]],Locaties[[Code]:[Locatie]],2,FALSE)</f>
        <v>Calvijn</v>
      </c>
      <c r="C539" s="41" t="str">
        <f>VLOOKUP(Ruimtestaat[[#This Row],[Code]],Locaties[#All],3,FALSE)</f>
        <v>Bellefleur 2</v>
      </c>
      <c r="D539" s="41" t="str">
        <f>VLOOKUP(Ruimtestaat[[#This Row],[Code]],Locaties[#All],4,FALSE)</f>
        <v>Hardinxveld-Giessendam</v>
      </c>
      <c r="E539" s="32"/>
      <c r="F539" s="32" t="s">
        <v>121</v>
      </c>
      <c r="G539" s="121" t="s">
        <v>292</v>
      </c>
      <c r="H539" s="42" t="s">
        <v>293</v>
      </c>
      <c r="I539" s="6">
        <v>2</v>
      </c>
      <c r="J539" s="42" t="str">
        <f>VLOOKUP(Ruimtestaat[[#This Row],[Ruimte code]],Ruimtegroepen[[#All],[Code]:[Ruimte omschrijving]],2,FALSE)</f>
        <v>Kantoren</v>
      </c>
      <c r="K539" s="32" t="s">
        <v>18</v>
      </c>
      <c r="L539" s="34" t="s">
        <v>123</v>
      </c>
      <c r="M539" s="119">
        <v>19</v>
      </c>
      <c r="N539" s="32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</row>
    <row r="540" spans="1:159" ht="15" hidden="1" customHeight="1">
      <c r="A540" s="6">
        <v>7</v>
      </c>
      <c r="B540" s="41" t="str">
        <f>VLOOKUP(Ruimtestaat[[#This Row],[Code]],Locaties[[Code]:[Locatie]],2,FALSE)</f>
        <v>Calvijn</v>
      </c>
      <c r="C540" s="41" t="str">
        <f>VLOOKUP(Ruimtestaat[[#This Row],[Code]],Locaties[#All],3,FALSE)</f>
        <v>Bellefleur 2</v>
      </c>
      <c r="D540" s="41" t="str">
        <f>VLOOKUP(Ruimtestaat[[#This Row],[Code]],Locaties[#All],4,FALSE)</f>
        <v>Hardinxveld-Giessendam</v>
      </c>
      <c r="E540" s="32"/>
      <c r="F540" s="32" t="s">
        <v>121</v>
      </c>
      <c r="G540" s="121"/>
      <c r="H540" s="42" t="s">
        <v>252</v>
      </c>
      <c r="I540" s="6">
        <v>12</v>
      </c>
      <c r="J540" s="42" t="str">
        <f>VLOOKUP(Ruimtestaat[[#This Row],[Ruimte code]],Ruimtegroepen[[#All],[Code]:[Ruimte omschrijving]],2,FALSE)</f>
        <v>Kantine/Aula</v>
      </c>
      <c r="K540" s="32" t="s">
        <v>18</v>
      </c>
      <c r="L540" s="34" t="s">
        <v>123</v>
      </c>
      <c r="M540" s="119">
        <v>218</v>
      </c>
      <c r="N540" s="120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</row>
    <row r="541" spans="1:159" ht="15" hidden="1" customHeight="1">
      <c r="A541" s="6">
        <v>7</v>
      </c>
      <c r="B541" s="41" t="str">
        <f>VLOOKUP(Ruimtestaat[[#This Row],[Code]],Locaties[[Code]:[Locatie]],2,FALSE)</f>
        <v>Calvijn</v>
      </c>
      <c r="C541" s="41" t="str">
        <f>VLOOKUP(Ruimtestaat[[#This Row],[Code]],Locaties[#All],3,FALSE)</f>
        <v>Bellefleur 2</v>
      </c>
      <c r="D541" s="41" t="str">
        <f>VLOOKUP(Ruimtestaat[[#This Row],[Code]],Locaties[#All],4,FALSE)</f>
        <v>Hardinxveld-Giessendam</v>
      </c>
      <c r="E541" s="32"/>
      <c r="F541" s="32" t="s">
        <v>121</v>
      </c>
      <c r="G541" s="121"/>
      <c r="H541" s="42" t="s">
        <v>139</v>
      </c>
      <c r="I541" s="6">
        <v>10</v>
      </c>
      <c r="J541" s="42" t="str">
        <f>VLOOKUP(Ruimtestaat[[#This Row],[Ruimte code]],Ruimtegroepen[[#All],[Code]:[Ruimte omschrijving]],2,FALSE)</f>
        <v>Trappenhuizen/lift</v>
      </c>
      <c r="K541" s="32" t="s">
        <v>18</v>
      </c>
      <c r="L541" s="34" t="s">
        <v>123</v>
      </c>
      <c r="M541" s="119">
        <v>14.4</v>
      </c>
      <c r="N541" s="120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</row>
    <row r="542" spans="1:159" ht="15" hidden="1" customHeight="1">
      <c r="A542" s="6">
        <v>7</v>
      </c>
      <c r="B542" s="41" t="str">
        <f>VLOOKUP(Ruimtestaat[[#This Row],[Code]],Locaties[[Code]:[Locatie]],2,FALSE)</f>
        <v>Calvijn</v>
      </c>
      <c r="C542" s="41" t="str">
        <f>VLOOKUP(Ruimtestaat[[#This Row],[Code]],Locaties[#All],3,FALSE)</f>
        <v>Bellefleur 2</v>
      </c>
      <c r="D542" s="41" t="str">
        <f>VLOOKUP(Ruimtestaat[[#This Row],[Code]],Locaties[#All],4,FALSE)</f>
        <v>Hardinxveld-Giessendam</v>
      </c>
      <c r="E542" s="32"/>
      <c r="F542" s="32" t="s">
        <v>121</v>
      </c>
      <c r="G542" s="121" t="s">
        <v>294</v>
      </c>
      <c r="H542" s="42" t="s">
        <v>295</v>
      </c>
      <c r="I542" s="6">
        <v>1</v>
      </c>
      <c r="J542" s="42" t="str">
        <f>VLOOKUP(Ruimtestaat[[#This Row],[Ruimte code]],Ruimtegroepen[[#All],[Code]:[Ruimte omschrijving]],2,FALSE)</f>
        <v>Magazijnen/bergingen</v>
      </c>
      <c r="K542" s="32" t="s">
        <v>18</v>
      </c>
      <c r="L542" s="34" t="s">
        <v>123</v>
      </c>
      <c r="M542" s="119">
        <v>10.5</v>
      </c>
      <c r="N542" s="32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</row>
    <row r="543" spans="1:159" ht="15" hidden="1" customHeight="1">
      <c r="A543" s="6">
        <v>7</v>
      </c>
      <c r="B543" s="41" t="str">
        <f>VLOOKUP(Ruimtestaat[[#This Row],[Code]],Locaties[[Code]:[Locatie]],2,FALSE)</f>
        <v>Calvijn</v>
      </c>
      <c r="C543" s="41" t="str">
        <f>VLOOKUP(Ruimtestaat[[#This Row],[Code]],Locaties[#All],3,FALSE)</f>
        <v>Bellefleur 2</v>
      </c>
      <c r="D543" s="41" t="str">
        <f>VLOOKUP(Ruimtestaat[[#This Row],[Code]],Locaties[#All],4,FALSE)</f>
        <v>Hardinxveld-Giessendam</v>
      </c>
      <c r="E543" s="32"/>
      <c r="F543" s="32" t="s">
        <v>121</v>
      </c>
      <c r="G543" s="121"/>
      <c r="H543" s="42" t="s">
        <v>178</v>
      </c>
      <c r="I543" s="6">
        <v>15</v>
      </c>
      <c r="J543" s="42" t="str">
        <f>VLOOKUP(Ruimtestaat[[#This Row],[Ruimte code]],Ruimtegroepen[[#All],[Code]:[Ruimte omschrijving]],2,FALSE)</f>
        <v>Keuken/pantry</v>
      </c>
      <c r="K543" s="32" t="s">
        <v>19</v>
      </c>
      <c r="L543" s="34" t="s">
        <v>234</v>
      </c>
      <c r="M543" s="119">
        <v>24</v>
      </c>
      <c r="N543" s="120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</row>
    <row r="544" spans="1:159" ht="15" hidden="1" customHeight="1">
      <c r="A544" s="6">
        <v>7</v>
      </c>
      <c r="B544" s="41" t="str">
        <f>VLOOKUP(Ruimtestaat[[#This Row],[Code]],Locaties[[Code]:[Locatie]],2,FALSE)</f>
        <v>Calvijn</v>
      </c>
      <c r="C544" s="41" t="str">
        <f>VLOOKUP(Ruimtestaat[[#This Row],[Code]],Locaties[#All],3,FALSE)</f>
        <v>Bellefleur 2</v>
      </c>
      <c r="D544" s="41" t="str">
        <f>VLOOKUP(Ruimtestaat[[#This Row],[Code]],Locaties[#All],4,FALSE)</f>
        <v>Hardinxveld-Giessendam</v>
      </c>
      <c r="E544" s="32"/>
      <c r="F544" s="32" t="s">
        <v>121</v>
      </c>
      <c r="G544" s="121"/>
      <c r="H544" s="42" t="s">
        <v>8</v>
      </c>
      <c r="I544" s="6">
        <v>7</v>
      </c>
      <c r="J544" s="42" t="str">
        <f>VLOOKUP(Ruimtestaat[[#This Row],[Ruimte code]],Ruimtegroepen[[#All],[Code]:[Ruimte omschrijving]],2,FALSE)</f>
        <v>Entree</v>
      </c>
      <c r="K544" s="32" t="s">
        <v>17</v>
      </c>
      <c r="L544" s="34" t="s">
        <v>6</v>
      </c>
      <c r="M544" s="119">
        <v>10.6</v>
      </c>
      <c r="N544" s="120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</row>
    <row r="545" spans="1:159" ht="15" hidden="1" customHeight="1">
      <c r="A545" s="6">
        <v>7</v>
      </c>
      <c r="B545" s="41" t="str">
        <f>VLOOKUP(Ruimtestaat[[#This Row],[Code]],Locaties[[Code]:[Locatie]],2,FALSE)</f>
        <v>Calvijn</v>
      </c>
      <c r="C545" s="41" t="str">
        <f>VLOOKUP(Ruimtestaat[[#This Row],[Code]],Locaties[#All],3,FALSE)</f>
        <v>Bellefleur 2</v>
      </c>
      <c r="D545" s="41" t="str">
        <f>VLOOKUP(Ruimtestaat[[#This Row],[Code]],Locaties[#All],4,FALSE)</f>
        <v>Hardinxveld-Giessendam</v>
      </c>
      <c r="E545" s="32"/>
      <c r="F545" s="32" t="s">
        <v>121</v>
      </c>
      <c r="G545" s="121"/>
      <c r="H545" s="42" t="s">
        <v>296</v>
      </c>
      <c r="I545" s="6">
        <v>10</v>
      </c>
      <c r="J545" s="42" t="str">
        <f>VLOOKUP(Ruimtestaat[[#This Row],[Ruimte code]],Ruimtegroepen[[#All],[Code]:[Ruimte omschrijving]],2,FALSE)</f>
        <v>Trappenhuizen/lift</v>
      </c>
      <c r="K545" s="32" t="s">
        <v>19</v>
      </c>
      <c r="L545" s="34" t="s">
        <v>222</v>
      </c>
      <c r="M545" s="119">
        <v>12.6</v>
      </c>
      <c r="N545" s="32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</row>
    <row r="546" spans="1:159" ht="15" hidden="1" customHeight="1">
      <c r="A546" s="6">
        <v>7</v>
      </c>
      <c r="B546" s="41" t="str">
        <f>VLOOKUP(Ruimtestaat[[#This Row],[Code]],Locaties[[Code]:[Locatie]],2,FALSE)</f>
        <v>Calvijn</v>
      </c>
      <c r="C546" s="41" t="str">
        <f>VLOOKUP(Ruimtestaat[[#This Row],[Code]],Locaties[#All],3,FALSE)</f>
        <v>Bellefleur 2</v>
      </c>
      <c r="D546" s="41" t="str">
        <f>VLOOKUP(Ruimtestaat[[#This Row],[Code]],Locaties[#All],4,FALSE)</f>
        <v>Hardinxveld-Giessendam</v>
      </c>
      <c r="E546" s="32"/>
      <c r="F546" s="32" t="s">
        <v>121</v>
      </c>
      <c r="G546" s="121"/>
      <c r="H546" s="42" t="s">
        <v>297</v>
      </c>
      <c r="I546" s="6">
        <v>9</v>
      </c>
      <c r="J546" s="42" t="str">
        <f>VLOOKUP(Ruimtestaat[[#This Row],[Ruimte code]],Ruimtegroepen[[#All],[Code]:[Ruimte omschrijving]],2,FALSE)</f>
        <v>Bibliotheek/OLC</v>
      </c>
      <c r="K546" s="32" t="s">
        <v>20</v>
      </c>
      <c r="L546" s="34" t="s">
        <v>29</v>
      </c>
      <c r="M546" s="119">
        <v>60.2</v>
      </c>
      <c r="N546" s="120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</row>
    <row r="547" spans="1:159" ht="15" hidden="1" customHeight="1">
      <c r="A547" s="6">
        <v>7</v>
      </c>
      <c r="B547" s="41" t="str">
        <f>VLOOKUP(Ruimtestaat[[#This Row],[Code]],Locaties[[Code]:[Locatie]],2,FALSE)</f>
        <v>Calvijn</v>
      </c>
      <c r="C547" s="41" t="str">
        <f>VLOOKUP(Ruimtestaat[[#This Row],[Code]],Locaties[#All],3,FALSE)</f>
        <v>Bellefleur 2</v>
      </c>
      <c r="D547" s="41" t="str">
        <f>VLOOKUP(Ruimtestaat[[#This Row],[Code]],Locaties[#All],4,FALSE)</f>
        <v>Hardinxveld-Giessendam</v>
      </c>
      <c r="E547" s="32"/>
      <c r="F547" s="32" t="s">
        <v>121</v>
      </c>
      <c r="G547" s="121"/>
      <c r="H547" s="42" t="s">
        <v>298</v>
      </c>
      <c r="I547" s="6">
        <v>9</v>
      </c>
      <c r="J547" s="42" t="str">
        <f>VLOOKUP(Ruimtestaat[[#This Row],[Ruimte code]],Ruimtegroepen[[#All],[Code]:[Ruimte omschrijving]],2,FALSE)</f>
        <v>Bibliotheek/OLC</v>
      </c>
      <c r="K547" s="32" t="s">
        <v>19</v>
      </c>
      <c r="L547" s="34" t="s">
        <v>222</v>
      </c>
      <c r="M547" s="119">
        <v>202.8</v>
      </c>
      <c r="N547" s="120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</row>
    <row r="548" spans="1:159" ht="15" hidden="1" customHeight="1">
      <c r="A548" s="6">
        <v>7</v>
      </c>
      <c r="B548" s="41" t="str">
        <f>VLOOKUP(Ruimtestaat[[#This Row],[Code]],Locaties[[Code]:[Locatie]],2,FALSE)</f>
        <v>Calvijn</v>
      </c>
      <c r="C548" s="41" t="str">
        <f>VLOOKUP(Ruimtestaat[[#This Row],[Code]],Locaties[#All],3,FALSE)</f>
        <v>Bellefleur 2</v>
      </c>
      <c r="D548" s="41" t="str">
        <f>VLOOKUP(Ruimtestaat[[#This Row],[Code]],Locaties[#All],4,FALSE)</f>
        <v>Hardinxveld-Giessendam</v>
      </c>
      <c r="E548" s="32"/>
      <c r="F548" s="32" t="s">
        <v>121</v>
      </c>
      <c r="G548" s="121"/>
      <c r="H548" s="42" t="s">
        <v>300</v>
      </c>
      <c r="I548" s="6">
        <v>16</v>
      </c>
      <c r="J548" s="42" t="str">
        <f>VLOOKUP(Ruimtestaat[[#This Row],[Ruimte code]],Ruimtegroepen[[#All],[Code]:[Ruimte omschrijving]],2,FALSE)</f>
        <v>Leslokalen</v>
      </c>
      <c r="K548" s="32" t="s">
        <v>18</v>
      </c>
      <c r="L548" s="34" t="s">
        <v>123</v>
      </c>
      <c r="M548" s="119">
        <v>13.9</v>
      </c>
      <c r="N548" s="32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</row>
    <row r="549" spans="1:159" ht="15" hidden="1" customHeight="1">
      <c r="A549" s="6">
        <v>7</v>
      </c>
      <c r="B549" s="41" t="str">
        <f>VLOOKUP(Ruimtestaat[[#This Row],[Code]],Locaties[[Code]:[Locatie]],2,FALSE)</f>
        <v>Calvijn</v>
      </c>
      <c r="C549" s="41" t="str">
        <f>VLOOKUP(Ruimtestaat[[#This Row],[Code]],Locaties[#All],3,FALSE)</f>
        <v>Bellefleur 2</v>
      </c>
      <c r="D549" s="41" t="str">
        <f>VLOOKUP(Ruimtestaat[[#This Row],[Code]],Locaties[#All],4,FALSE)</f>
        <v>Hardinxveld-Giessendam</v>
      </c>
      <c r="E549" s="32"/>
      <c r="F549" s="32" t="s">
        <v>121</v>
      </c>
      <c r="G549" s="121"/>
      <c r="H549" s="42" t="s">
        <v>299</v>
      </c>
      <c r="I549" s="6">
        <v>1</v>
      </c>
      <c r="J549" s="42" t="str">
        <f>VLOOKUP(Ruimtestaat[[#This Row],[Ruimte code]],Ruimtegroepen[[#All],[Code]:[Ruimte omschrijving]],2,FALSE)</f>
        <v>Magazijnen/bergingen</v>
      </c>
      <c r="K549" s="32" t="s">
        <v>18</v>
      </c>
      <c r="L549" s="34" t="s">
        <v>123</v>
      </c>
      <c r="M549" s="119">
        <v>3</v>
      </c>
      <c r="N549" s="120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</row>
    <row r="550" spans="1:159" ht="15" hidden="1" customHeight="1">
      <c r="A550" s="6">
        <v>7</v>
      </c>
      <c r="B550" s="41" t="str">
        <f>VLOOKUP(Ruimtestaat[[#This Row],[Code]],Locaties[[Code]:[Locatie]],2,FALSE)</f>
        <v>Calvijn</v>
      </c>
      <c r="C550" s="41" t="str">
        <f>VLOOKUP(Ruimtestaat[[#This Row],[Code]],Locaties[#All],3,FALSE)</f>
        <v>Bellefleur 2</v>
      </c>
      <c r="D550" s="41" t="str">
        <f>VLOOKUP(Ruimtestaat[[#This Row],[Code]],Locaties[#All],4,FALSE)</f>
        <v>Hardinxveld-Giessendam</v>
      </c>
      <c r="E550" s="32"/>
      <c r="F550" s="32" t="s">
        <v>121</v>
      </c>
      <c r="G550" s="121"/>
      <c r="H550" s="42" t="s">
        <v>301</v>
      </c>
      <c r="I550" s="6">
        <v>15</v>
      </c>
      <c r="J550" s="42" t="str">
        <f>VLOOKUP(Ruimtestaat[[#This Row],[Ruimte code]],Ruimtegroepen[[#All],[Code]:[Ruimte omschrijving]],2,FALSE)</f>
        <v>Keuken/pantry</v>
      </c>
      <c r="K550" s="32" t="s">
        <v>19</v>
      </c>
      <c r="L550" s="34" t="s">
        <v>222</v>
      </c>
      <c r="M550" s="119">
        <v>20.6</v>
      </c>
      <c r="N550" s="120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</row>
    <row r="551" spans="1:159" ht="15" hidden="1" customHeight="1">
      <c r="A551" s="6">
        <v>7</v>
      </c>
      <c r="B551" s="41" t="str">
        <f>VLOOKUP(Ruimtestaat[[#This Row],[Code]],Locaties[[Code]:[Locatie]],2,FALSE)</f>
        <v>Calvijn</v>
      </c>
      <c r="C551" s="41" t="str">
        <f>VLOOKUP(Ruimtestaat[[#This Row],[Code]],Locaties[#All],3,FALSE)</f>
        <v>Bellefleur 2</v>
      </c>
      <c r="D551" s="41" t="str">
        <f>VLOOKUP(Ruimtestaat[[#This Row],[Code]],Locaties[#All],4,FALSE)</f>
        <v>Hardinxveld-Giessendam</v>
      </c>
      <c r="E551" s="32"/>
      <c r="F551" s="32" t="s">
        <v>121</v>
      </c>
      <c r="G551" s="121"/>
      <c r="H551" s="42" t="s">
        <v>139</v>
      </c>
      <c r="I551" s="6">
        <v>10</v>
      </c>
      <c r="J551" s="42" t="str">
        <f>VLOOKUP(Ruimtestaat[[#This Row],[Ruimte code]],Ruimtegroepen[[#All],[Code]:[Ruimte omschrijving]],2,FALSE)</f>
        <v>Trappenhuizen/lift</v>
      </c>
      <c r="K551" s="32" t="s">
        <v>18</v>
      </c>
      <c r="L551" s="34" t="s">
        <v>123</v>
      </c>
      <c r="M551" s="119">
        <v>14.2</v>
      </c>
      <c r="N551" s="32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</row>
    <row r="552" spans="1:159" ht="15" hidden="1" customHeight="1">
      <c r="A552" s="6">
        <v>7</v>
      </c>
      <c r="B552" s="41" t="str">
        <f>VLOOKUP(Ruimtestaat[[#This Row],[Code]],Locaties[[Code]:[Locatie]],2,FALSE)</f>
        <v>Calvijn</v>
      </c>
      <c r="C552" s="41" t="str">
        <f>VLOOKUP(Ruimtestaat[[#This Row],[Code]],Locaties[#All],3,FALSE)</f>
        <v>Bellefleur 2</v>
      </c>
      <c r="D552" s="41" t="str">
        <f>VLOOKUP(Ruimtestaat[[#This Row],[Code]],Locaties[#All],4,FALSE)</f>
        <v>Hardinxveld-Giessendam</v>
      </c>
      <c r="E552" s="32"/>
      <c r="F552" s="32" t="s">
        <v>121</v>
      </c>
      <c r="G552" s="121"/>
      <c r="H552" s="42" t="s">
        <v>299</v>
      </c>
      <c r="I552" s="6">
        <v>1</v>
      </c>
      <c r="J552" s="42" t="str">
        <f>VLOOKUP(Ruimtestaat[[#This Row],[Ruimte code]],Ruimtegroepen[[#All],[Code]:[Ruimte omschrijving]],2,FALSE)</f>
        <v>Magazijnen/bergingen</v>
      </c>
      <c r="K552" s="32" t="s">
        <v>18</v>
      </c>
      <c r="L552" s="34" t="s">
        <v>123</v>
      </c>
      <c r="M552" s="119">
        <v>5.4</v>
      </c>
      <c r="N552" s="120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</row>
    <row r="553" spans="1:159" ht="15" hidden="1" customHeight="1">
      <c r="A553" s="6">
        <v>7</v>
      </c>
      <c r="B553" s="41" t="str">
        <f>VLOOKUP(Ruimtestaat[[#This Row],[Code]],Locaties[[Code]:[Locatie]],2,FALSE)</f>
        <v>Calvijn</v>
      </c>
      <c r="C553" s="41" t="str">
        <f>VLOOKUP(Ruimtestaat[[#This Row],[Code]],Locaties[#All],3,FALSE)</f>
        <v>Bellefleur 2</v>
      </c>
      <c r="D553" s="41" t="str">
        <f>VLOOKUP(Ruimtestaat[[#This Row],[Code]],Locaties[#All],4,FALSE)</f>
        <v>Hardinxveld-Giessendam</v>
      </c>
      <c r="E553" s="32"/>
      <c r="F553" s="32" t="s">
        <v>121</v>
      </c>
      <c r="G553" s="121"/>
      <c r="H553" s="42" t="s">
        <v>299</v>
      </c>
      <c r="I553" s="6">
        <v>1</v>
      </c>
      <c r="J553" s="42" t="str">
        <f>VLOOKUP(Ruimtestaat[[#This Row],[Ruimte code]],Ruimtegroepen[[#All],[Code]:[Ruimte omschrijving]],2,FALSE)</f>
        <v>Magazijnen/bergingen</v>
      </c>
      <c r="K553" s="32" t="s">
        <v>18</v>
      </c>
      <c r="L553" s="34" t="s">
        <v>123</v>
      </c>
      <c r="M553" s="119">
        <v>12.6</v>
      </c>
      <c r="N553" s="120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</row>
    <row r="554" spans="1:159" ht="15" hidden="1" customHeight="1">
      <c r="A554" s="6">
        <v>7</v>
      </c>
      <c r="B554" s="41" t="str">
        <f>VLOOKUP(Ruimtestaat[[#This Row],[Code]],Locaties[[Code]:[Locatie]],2,FALSE)</f>
        <v>Calvijn</v>
      </c>
      <c r="C554" s="41" t="str">
        <f>VLOOKUP(Ruimtestaat[[#This Row],[Code]],Locaties[#All],3,FALSE)</f>
        <v>Bellefleur 2</v>
      </c>
      <c r="D554" s="41" t="str">
        <f>VLOOKUP(Ruimtestaat[[#This Row],[Code]],Locaties[#All],4,FALSE)</f>
        <v>Hardinxveld-Giessendam</v>
      </c>
      <c r="E554" s="32"/>
      <c r="F554" s="32" t="s">
        <v>276</v>
      </c>
      <c r="G554" s="121"/>
      <c r="H554" s="42" t="s">
        <v>254</v>
      </c>
      <c r="I554" s="6">
        <v>6</v>
      </c>
      <c r="J554" s="42" t="str">
        <f>VLOOKUP(Ruimtestaat[[#This Row],[Ruimte code]],Ruimtegroepen[[#All],[Code]:[Ruimte omschrijving]],2,FALSE)</f>
        <v>Gangen/hallen</v>
      </c>
      <c r="K554" s="32" t="s">
        <v>18</v>
      </c>
      <c r="L554" s="34" t="s">
        <v>123</v>
      </c>
      <c r="M554" s="119">
        <v>55.2</v>
      </c>
      <c r="N554" s="32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</row>
    <row r="555" spans="1:159" ht="15" hidden="1" customHeight="1">
      <c r="A555" s="6">
        <v>7</v>
      </c>
      <c r="B555" s="41" t="str">
        <f>VLOOKUP(Ruimtestaat[[#This Row],[Code]],Locaties[[Code]:[Locatie]],2,FALSE)</f>
        <v>Calvijn</v>
      </c>
      <c r="C555" s="41" t="str">
        <f>VLOOKUP(Ruimtestaat[[#This Row],[Code]],Locaties[#All],3,FALSE)</f>
        <v>Bellefleur 2</v>
      </c>
      <c r="D555" s="41" t="str">
        <f>VLOOKUP(Ruimtestaat[[#This Row],[Code]],Locaties[#All],4,FALSE)</f>
        <v>Hardinxveld-Giessendam</v>
      </c>
      <c r="E555" s="32"/>
      <c r="F555" s="32" t="s">
        <v>276</v>
      </c>
      <c r="G555" s="121"/>
      <c r="H555" s="42" t="s">
        <v>254</v>
      </c>
      <c r="I555" s="6">
        <v>6</v>
      </c>
      <c r="J555" s="42" t="str">
        <f>VLOOKUP(Ruimtestaat[[#This Row],[Ruimte code]],Ruimtegroepen[[#All],[Code]:[Ruimte omschrijving]],2,FALSE)</f>
        <v>Gangen/hallen</v>
      </c>
      <c r="K555" s="32" t="s">
        <v>18</v>
      </c>
      <c r="L555" s="34" t="s">
        <v>123</v>
      </c>
      <c r="M555" s="119">
        <v>54.6</v>
      </c>
      <c r="N555" s="120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</row>
    <row r="556" spans="1:159" ht="15" hidden="1" customHeight="1">
      <c r="A556" s="6">
        <v>7</v>
      </c>
      <c r="B556" s="41" t="str">
        <f>VLOOKUP(Ruimtestaat[[#This Row],[Code]],Locaties[[Code]:[Locatie]],2,FALSE)</f>
        <v>Calvijn</v>
      </c>
      <c r="C556" s="41" t="str">
        <f>VLOOKUP(Ruimtestaat[[#This Row],[Code]],Locaties[#All],3,FALSE)</f>
        <v>Bellefleur 2</v>
      </c>
      <c r="D556" s="41" t="str">
        <f>VLOOKUP(Ruimtestaat[[#This Row],[Code]],Locaties[#All],4,FALSE)</f>
        <v>Hardinxveld-Giessendam</v>
      </c>
      <c r="E556" s="32"/>
      <c r="F556" s="32" t="s">
        <v>276</v>
      </c>
      <c r="G556" s="121" t="s">
        <v>302</v>
      </c>
      <c r="H556" s="42" t="s">
        <v>273</v>
      </c>
      <c r="I556" s="6">
        <v>16</v>
      </c>
      <c r="J556" s="42" t="str">
        <f>VLOOKUP(Ruimtestaat[[#This Row],[Ruimte code]],Ruimtegroepen[[#All],[Code]:[Ruimte omschrijving]],2,FALSE)</f>
        <v>Leslokalen</v>
      </c>
      <c r="K556" s="32" t="s">
        <v>18</v>
      </c>
      <c r="L556" s="34" t="s">
        <v>123</v>
      </c>
      <c r="M556" s="119">
        <v>59</v>
      </c>
      <c r="N556" s="120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</row>
    <row r="557" spans="1:159" ht="15" hidden="1" customHeight="1">
      <c r="A557" s="6">
        <v>7</v>
      </c>
      <c r="B557" s="41" t="str">
        <f>VLOOKUP(Ruimtestaat[[#This Row],[Code]],Locaties[[Code]:[Locatie]],2,FALSE)</f>
        <v>Calvijn</v>
      </c>
      <c r="C557" s="41" t="str">
        <f>VLOOKUP(Ruimtestaat[[#This Row],[Code]],Locaties[#All],3,FALSE)</f>
        <v>Bellefleur 2</v>
      </c>
      <c r="D557" s="41" t="str">
        <f>VLOOKUP(Ruimtestaat[[#This Row],[Code]],Locaties[#All],4,FALSE)</f>
        <v>Hardinxveld-Giessendam</v>
      </c>
      <c r="E557" s="32"/>
      <c r="F557" s="32" t="s">
        <v>276</v>
      </c>
      <c r="G557" s="121" t="s">
        <v>303</v>
      </c>
      <c r="H557" s="42" t="s">
        <v>273</v>
      </c>
      <c r="I557" s="6">
        <v>16</v>
      </c>
      <c r="J557" s="42" t="str">
        <f>VLOOKUP(Ruimtestaat[[#This Row],[Ruimte code]],Ruimtegroepen[[#All],[Code]:[Ruimte omschrijving]],2,FALSE)</f>
        <v>Leslokalen</v>
      </c>
      <c r="K557" s="32" t="s">
        <v>18</v>
      </c>
      <c r="L557" s="34" t="s">
        <v>123</v>
      </c>
      <c r="M557" s="119">
        <v>54.2</v>
      </c>
      <c r="N557" s="32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</row>
    <row r="558" spans="1:159" ht="15" hidden="1" customHeight="1">
      <c r="A558" s="6">
        <v>7</v>
      </c>
      <c r="B558" s="41" t="str">
        <f>VLOOKUP(Ruimtestaat[[#This Row],[Code]],Locaties[[Code]:[Locatie]],2,FALSE)</f>
        <v>Calvijn</v>
      </c>
      <c r="C558" s="41" t="str">
        <f>VLOOKUP(Ruimtestaat[[#This Row],[Code]],Locaties[#All],3,FALSE)</f>
        <v>Bellefleur 2</v>
      </c>
      <c r="D558" s="41" t="str">
        <f>VLOOKUP(Ruimtestaat[[#This Row],[Code]],Locaties[#All],4,FALSE)</f>
        <v>Hardinxveld-Giessendam</v>
      </c>
      <c r="E558" s="32"/>
      <c r="F558" s="32" t="s">
        <v>276</v>
      </c>
      <c r="G558" s="121"/>
      <c r="H558" s="42" t="s">
        <v>139</v>
      </c>
      <c r="I558" s="6">
        <v>10</v>
      </c>
      <c r="J558" s="42" t="str">
        <f>VLOOKUP(Ruimtestaat[[#This Row],[Ruimte code]],Ruimtegroepen[[#All],[Code]:[Ruimte omschrijving]],2,FALSE)</f>
        <v>Trappenhuizen/lift</v>
      </c>
      <c r="K558" s="32" t="s">
        <v>18</v>
      </c>
      <c r="L558" s="34" t="s">
        <v>123</v>
      </c>
      <c r="M558" s="119">
        <v>16.399999999999999</v>
      </c>
      <c r="N558" s="120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</row>
    <row r="559" spans="1:159" ht="15" hidden="1" customHeight="1">
      <c r="A559" s="6">
        <v>7</v>
      </c>
      <c r="B559" s="41" t="str">
        <f>VLOOKUP(Ruimtestaat[[#This Row],[Code]],Locaties[[Code]:[Locatie]],2,FALSE)</f>
        <v>Calvijn</v>
      </c>
      <c r="C559" s="41" t="str">
        <f>VLOOKUP(Ruimtestaat[[#This Row],[Code]],Locaties[#All],3,FALSE)</f>
        <v>Bellefleur 2</v>
      </c>
      <c r="D559" s="41" t="str">
        <f>VLOOKUP(Ruimtestaat[[#This Row],[Code]],Locaties[#All],4,FALSE)</f>
        <v>Hardinxveld-Giessendam</v>
      </c>
      <c r="E559" s="32"/>
      <c r="F559" s="32" t="s">
        <v>276</v>
      </c>
      <c r="G559" s="121" t="s">
        <v>304</v>
      </c>
      <c r="H559" s="42" t="s">
        <v>273</v>
      </c>
      <c r="I559" s="6">
        <v>16</v>
      </c>
      <c r="J559" s="42" t="str">
        <f>VLOOKUP(Ruimtestaat[[#This Row],[Ruimte code]],Ruimtegroepen[[#All],[Code]:[Ruimte omschrijving]],2,FALSE)</f>
        <v>Leslokalen</v>
      </c>
      <c r="K559" s="32" t="s">
        <v>18</v>
      </c>
      <c r="L559" s="34" t="s">
        <v>123</v>
      </c>
      <c r="M559" s="119">
        <v>56.1</v>
      </c>
      <c r="N559" s="120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</row>
    <row r="560" spans="1:159" ht="15" hidden="1" customHeight="1">
      <c r="A560" s="6">
        <v>7</v>
      </c>
      <c r="B560" s="41" t="str">
        <f>VLOOKUP(Ruimtestaat[[#This Row],[Code]],Locaties[[Code]:[Locatie]],2,FALSE)</f>
        <v>Calvijn</v>
      </c>
      <c r="C560" s="41" t="str">
        <f>VLOOKUP(Ruimtestaat[[#This Row],[Code]],Locaties[#All],3,FALSE)</f>
        <v>Bellefleur 2</v>
      </c>
      <c r="D560" s="41" t="str">
        <f>VLOOKUP(Ruimtestaat[[#This Row],[Code]],Locaties[#All],4,FALSE)</f>
        <v>Hardinxveld-Giessendam</v>
      </c>
      <c r="E560" s="32"/>
      <c r="F560" s="32" t="s">
        <v>276</v>
      </c>
      <c r="G560" s="121" t="s">
        <v>305</v>
      </c>
      <c r="H560" s="42" t="s">
        <v>273</v>
      </c>
      <c r="I560" s="6">
        <v>16</v>
      </c>
      <c r="J560" s="42" t="str">
        <f>VLOOKUP(Ruimtestaat[[#This Row],[Ruimte code]],Ruimtegroepen[[#All],[Code]:[Ruimte omschrijving]],2,FALSE)</f>
        <v>Leslokalen</v>
      </c>
      <c r="K560" s="32" t="s">
        <v>18</v>
      </c>
      <c r="L560" s="34" t="s">
        <v>123</v>
      </c>
      <c r="M560" s="119">
        <v>57.8</v>
      </c>
      <c r="N560" s="32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</row>
    <row r="561" spans="1:159" ht="15" hidden="1" customHeight="1">
      <c r="A561" s="6">
        <v>7</v>
      </c>
      <c r="B561" s="41" t="str">
        <f>VLOOKUP(Ruimtestaat[[#This Row],[Code]],Locaties[[Code]:[Locatie]],2,FALSE)</f>
        <v>Calvijn</v>
      </c>
      <c r="C561" s="41" t="str">
        <f>VLOOKUP(Ruimtestaat[[#This Row],[Code]],Locaties[#All],3,FALSE)</f>
        <v>Bellefleur 2</v>
      </c>
      <c r="D561" s="41" t="str">
        <f>VLOOKUP(Ruimtestaat[[#This Row],[Code]],Locaties[#All],4,FALSE)</f>
        <v>Hardinxveld-Giessendam</v>
      </c>
      <c r="E561" s="32"/>
      <c r="F561" s="32" t="s">
        <v>276</v>
      </c>
      <c r="G561" s="121"/>
      <c r="H561" s="42" t="s">
        <v>156</v>
      </c>
      <c r="I561" s="6">
        <v>3</v>
      </c>
      <c r="J561" s="42" t="str">
        <f>VLOOKUP(Ruimtestaat[[#This Row],[Ruimte code]],Ruimtegroepen[[#All],[Code]:[Ruimte omschrijving]],2,FALSE)</f>
        <v>Reproruimte</v>
      </c>
      <c r="K561" s="32" t="s">
        <v>18</v>
      </c>
      <c r="L561" s="34" t="s">
        <v>123</v>
      </c>
      <c r="M561" s="119">
        <v>11.2</v>
      </c>
      <c r="N561" s="120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</row>
    <row r="562" spans="1:159" ht="15" hidden="1" customHeight="1">
      <c r="A562" s="6">
        <v>7</v>
      </c>
      <c r="B562" s="41" t="str">
        <f>VLOOKUP(Ruimtestaat[[#This Row],[Code]],Locaties[[Code]:[Locatie]],2,FALSE)</f>
        <v>Calvijn</v>
      </c>
      <c r="C562" s="41" t="str">
        <f>VLOOKUP(Ruimtestaat[[#This Row],[Code]],Locaties[#All],3,FALSE)</f>
        <v>Bellefleur 2</v>
      </c>
      <c r="D562" s="41" t="str">
        <f>VLOOKUP(Ruimtestaat[[#This Row],[Code]],Locaties[#All],4,FALSE)</f>
        <v>Hardinxveld-Giessendam</v>
      </c>
      <c r="E562" s="42"/>
      <c r="F562" s="32" t="s">
        <v>276</v>
      </c>
      <c r="G562" s="121"/>
      <c r="H562" s="42" t="s">
        <v>306</v>
      </c>
      <c r="I562" s="6">
        <v>1</v>
      </c>
      <c r="J562" s="42" t="str">
        <f>VLOOKUP(Ruimtestaat[[#This Row],[Ruimte code]],Ruimtegroepen[[#All],[Code]:[Ruimte omschrijving]],2,FALSE)</f>
        <v>Magazijnen/bergingen</v>
      </c>
      <c r="K562" s="32" t="s">
        <v>18</v>
      </c>
      <c r="L562" s="34" t="s">
        <v>123</v>
      </c>
      <c r="M562" s="119">
        <v>2.4</v>
      </c>
      <c r="N562" s="120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</row>
    <row r="563" spans="1:159" ht="15" hidden="1" customHeight="1">
      <c r="A563" s="6">
        <v>7</v>
      </c>
      <c r="B563" s="41" t="str">
        <f>VLOOKUP(Ruimtestaat[[#This Row],[Code]],Locaties[[Code]:[Locatie]],2,FALSE)</f>
        <v>Calvijn</v>
      </c>
      <c r="C563" s="41" t="str">
        <f>VLOOKUP(Ruimtestaat[[#This Row],[Code]],Locaties[#All],3,FALSE)</f>
        <v>Bellefleur 2</v>
      </c>
      <c r="D563" s="41" t="str">
        <f>VLOOKUP(Ruimtestaat[[#This Row],[Code]],Locaties[#All],4,FALSE)</f>
        <v>Hardinxveld-Giessendam</v>
      </c>
      <c r="E563" s="42"/>
      <c r="F563" s="32" t="s">
        <v>276</v>
      </c>
      <c r="G563" s="121"/>
      <c r="H563" s="42" t="s">
        <v>127</v>
      </c>
      <c r="I563" s="6">
        <v>6</v>
      </c>
      <c r="J563" s="42" t="str">
        <f>VLOOKUP(Ruimtestaat[[#This Row],[Ruimte code]],Ruimtegroepen[[#All],[Code]:[Ruimte omschrijving]],2,FALSE)</f>
        <v>Gangen/hallen</v>
      </c>
      <c r="K563" s="32" t="s">
        <v>18</v>
      </c>
      <c r="L563" s="34" t="s">
        <v>123</v>
      </c>
      <c r="M563" s="119">
        <v>58.4</v>
      </c>
      <c r="N563" s="32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</row>
    <row r="564" spans="1:159" ht="15" hidden="1" customHeight="1">
      <c r="A564" s="6">
        <v>7</v>
      </c>
      <c r="B564" s="41" t="str">
        <f>VLOOKUP(Ruimtestaat[[#This Row],[Code]],Locaties[[Code]:[Locatie]],2,FALSE)</f>
        <v>Calvijn</v>
      </c>
      <c r="C564" s="41" t="str">
        <f>VLOOKUP(Ruimtestaat[[#This Row],[Code]],Locaties[#All],3,FALSE)</f>
        <v>Bellefleur 2</v>
      </c>
      <c r="D564" s="41" t="str">
        <f>VLOOKUP(Ruimtestaat[[#This Row],[Code]],Locaties[#All],4,FALSE)</f>
        <v>Hardinxveld-Giessendam</v>
      </c>
      <c r="E564" s="42"/>
      <c r="F564" s="32" t="s">
        <v>276</v>
      </c>
      <c r="G564" s="121" t="s">
        <v>307</v>
      </c>
      <c r="H564" s="42" t="s">
        <v>273</v>
      </c>
      <c r="I564" s="6">
        <v>16</v>
      </c>
      <c r="J564" s="42" t="str">
        <f>VLOOKUP(Ruimtestaat[[#This Row],[Ruimte code]],Ruimtegroepen[[#All],[Code]:[Ruimte omschrijving]],2,FALSE)</f>
        <v>Leslokalen</v>
      </c>
      <c r="K564" s="32" t="s">
        <v>18</v>
      </c>
      <c r="L564" s="34" t="s">
        <v>123</v>
      </c>
      <c r="M564" s="119">
        <v>57.1</v>
      </c>
      <c r="N564" s="120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</row>
    <row r="565" spans="1:159" ht="15" hidden="1" customHeight="1">
      <c r="A565" s="6">
        <v>7</v>
      </c>
      <c r="B565" s="41" t="str">
        <f>VLOOKUP(Ruimtestaat[[#This Row],[Code]],Locaties[[Code]:[Locatie]],2,FALSE)</f>
        <v>Calvijn</v>
      </c>
      <c r="C565" s="41" t="str">
        <f>VLOOKUP(Ruimtestaat[[#This Row],[Code]],Locaties[#All],3,FALSE)</f>
        <v>Bellefleur 2</v>
      </c>
      <c r="D565" s="41" t="str">
        <f>VLOOKUP(Ruimtestaat[[#This Row],[Code]],Locaties[#All],4,FALSE)</f>
        <v>Hardinxveld-Giessendam</v>
      </c>
      <c r="E565" s="42"/>
      <c r="F565" s="32" t="s">
        <v>276</v>
      </c>
      <c r="G565" s="121" t="s">
        <v>308</v>
      </c>
      <c r="H565" s="42" t="s">
        <v>273</v>
      </c>
      <c r="I565" s="6">
        <v>16</v>
      </c>
      <c r="J565" s="42" t="str">
        <f>VLOOKUP(Ruimtestaat[[#This Row],[Ruimte code]],Ruimtegroepen[[#All],[Code]:[Ruimte omschrijving]],2,FALSE)</f>
        <v>Leslokalen</v>
      </c>
      <c r="K565" s="32" t="s">
        <v>18</v>
      </c>
      <c r="L565" s="34" t="s">
        <v>123</v>
      </c>
      <c r="M565" s="119">
        <v>57.7</v>
      </c>
      <c r="N565" s="120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</row>
    <row r="566" spans="1:159" ht="15" hidden="1" customHeight="1">
      <c r="A566" s="6">
        <v>7</v>
      </c>
      <c r="B566" s="41" t="str">
        <f>VLOOKUP(Ruimtestaat[[#This Row],[Code]],Locaties[[Code]:[Locatie]],2,FALSE)</f>
        <v>Calvijn</v>
      </c>
      <c r="C566" s="41" t="str">
        <f>VLOOKUP(Ruimtestaat[[#This Row],[Code]],Locaties[#All],3,FALSE)</f>
        <v>Bellefleur 2</v>
      </c>
      <c r="D566" s="41" t="str">
        <f>VLOOKUP(Ruimtestaat[[#This Row],[Code]],Locaties[#All],4,FALSE)</f>
        <v>Hardinxveld-Giessendam</v>
      </c>
      <c r="E566" s="42"/>
      <c r="F566" s="32" t="s">
        <v>276</v>
      </c>
      <c r="G566" s="121"/>
      <c r="H566" s="42" t="s">
        <v>95</v>
      </c>
      <c r="I566" s="6">
        <v>13</v>
      </c>
      <c r="J566" s="42" t="str">
        <f>VLOOKUP(Ruimtestaat[[#This Row],[Ruimte code]],Ruimtegroepen[[#All],[Code]:[Ruimte omschrijving]],2,FALSE)</f>
        <v>Personeelskamer</v>
      </c>
      <c r="K566" s="32" t="s">
        <v>20</v>
      </c>
      <c r="L566" s="34" t="s">
        <v>29</v>
      </c>
      <c r="M566" s="119">
        <v>56</v>
      </c>
      <c r="N566" s="32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</row>
    <row r="567" spans="1:159" ht="15" hidden="1" customHeight="1">
      <c r="A567" s="6">
        <v>7</v>
      </c>
      <c r="B567" s="41" t="str">
        <f>VLOOKUP(Ruimtestaat[[#This Row],[Code]],Locaties[[Code]:[Locatie]],2,FALSE)</f>
        <v>Calvijn</v>
      </c>
      <c r="C567" s="41" t="str">
        <f>VLOOKUP(Ruimtestaat[[#This Row],[Code]],Locaties[#All],3,FALSE)</f>
        <v>Bellefleur 2</v>
      </c>
      <c r="D567" s="41" t="str">
        <f>VLOOKUP(Ruimtestaat[[#This Row],[Code]],Locaties[#All],4,FALSE)</f>
        <v>Hardinxveld-Giessendam</v>
      </c>
      <c r="E567" s="42"/>
      <c r="F567" s="32" t="s">
        <v>276</v>
      </c>
      <c r="G567" s="121" t="s">
        <v>283</v>
      </c>
      <c r="H567" s="42" t="s">
        <v>130</v>
      </c>
      <c r="I567" s="6">
        <v>4</v>
      </c>
      <c r="J567" s="42" t="str">
        <f>VLOOKUP(Ruimtestaat[[#This Row],[Ruimte code]],Ruimtegroepen[[#All],[Code]:[Ruimte omschrijving]],2,FALSE)</f>
        <v>Vergader/spreekkamers</v>
      </c>
      <c r="K567" s="32" t="s">
        <v>20</v>
      </c>
      <c r="L567" s="34" t="s">
        <v>29</v>
      </c>
      <c r="M567" s="119">
        <v>8.6</v>
      </c>
      <c r="N567" s="120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</row>
    <row r="568" spans="1:159" ht="15" hidden="1" customHeight="1">
      <c r="A568" s="6">
        <v>7</v>
      </c>
      <c r="B568" s="41" t="str">
        <f>VLOOKUP(Ruimtestaat[[#This Row],[Code]],Locaties[[Code]:[Locatie]],2,FALSE)</f>
        <v>Calvijn</v>
      </c>
      <c r="C568" s="41" t="str">
        <f>VLOOKUP(Ruimtestaat[[#This Row],[Code]],Locaties[#All],3,FALSE)</f>
        <v>Bellefleur 2</v>
      </c>
      <c r="D568" s="41" t="str">
        <f>VLOOKUP(Ruimtestaat[[#This Row],[Code]],Locaties[#All],4,FALSE)</f>
        <v>Hardinxveld-Giessendam</v>
      </c>
      <c r="E568" s="42"/>
      <c r="F568" s="32" t="s">
        <v>276</v>
      </c>
      <c r="G568" s="121" t="s">
        <v>309</v>
      </c>
      <c r="H568" s="42" t="s">
        <v>198</v>
      </c>
      <c r="I568" s="6">
        <v>11</v>
      </c>
      <c r="J568" s="42" t="str">
        <f>VLOOKUP(Ruimtestaat[[#This Row],[Ruimte code]],Ruimtegroepen[[#All],[Code]:[Ruimte omschrijving]],2,FALSE)</f>
        <v>Garderobes</v>
      </c>
      <c r="K568" s="32" t="s">
        <v>18</v>
      </c>
      <c r="L568" s="34" t="s">
        <v>123</v>
      </c>
      <c r="M568" s="119">
        <v>5.4</v>
      </c>
      <c r="N568" s="120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</row>
    <row r="569" spans="1:159" ht="15" hidden="1" customHeight="1">
      <c r="A569" s="6">
        <v>7</v>
      </c>
      <c r="B569" s="41" t="str">
        <f>VLOOKUP(Ruimtestaat[[#This Row],[Code]],Locaties[[Code]:[Locatie]],2,FALSE)</f>
        <v>Calvijn</v>
      </c>
      <c r="C569" s="41" t="str">
        <f>VLOOKUP(Ruimtestaat[[#This Row],[Code]],Locaties[#All],3,FALSE)</f>
        <v>Bellefleur 2</v>
      </c>
      <c r="D569" s="41" t="str">
        <f>VLOOKUP(Ruimtestaat[[#This Row],[Code]],Locaties[#All],4,FALSE)</f>
        <v>Hardinxveld-Giessendam</v>
      </c>
      <c r="E569" s="42"/>
      <c r="F569" s="32" t="s">
        <v>276</v>
      </c>
      <c r="G569" s="121"/>
      <c r="H569" s="42" t="s">
        <v>291</v>
      </c>
      <c r="I569" s="6">
        <v>5</v>
      </c>
      <c r="J569" s="42" t="str">
        <f>VLOOKUP(Ruimtestaat[[#This Row],[Ruimte code]],Ruimtegroepen[[#All],[Code]:[Ruimte omschrijving]],2,FALSE)</f>
        <v>Sanitair</v>
      </c>
      <c r="K569" s="32" t="s">
        <v>19</v>
      </c>
      <c r="L569" s="34" t="s">
        <v>222</v>
      </c>
      <c r="M569" s="119">
        <v>4.7</v>
      </c>
      <c r="N569" s="32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</row>
    <row r="570" spans="1:159" ht="15" hidden="1" customHeight="1">
      <c r="A570" s="6">
        <v>7</v>
      </c>
      <c r="B570" s="41" t="str">
        <f>VLOOKUP(Ruimtestaat[[#This Row],[Code]],Locaties[[Code]:[Locatie]],2,FALSE)</f>
        <v>Calvijn</v>
      </c>
      <c r="C570" s="41" t="str">
        <f>VLOOKUP(Ruimtestaat[[#This Row],[Code]],Locaties[#All],3,FALSE)</f>
        <v>Bellefleur 2</v>
      </c>
      <c r="D570" s="41" t="str">
        <f>VLOOKUP(Ruimtestaat[[#This Row],[Code]],Locaties[#All],4,FALSE)</f>
        <v>Hardinxveld-Giessendam</v>
      </c>
      <c r="E570" s="42"/>
      <c r="F570" s="32" t="s">
        <v>276</v>
      </c>
      <c r="G570" s="121"/>
      <c r="H570" s="42" t="s">
        <v>291</v>
      </c>
      <c r="I570" s="6">
        <v>5</v>
      </c>
      <c r="J570" s="42" t="str">
        <f>VLOOKUP(Ruimtestaat[[#This Row],[Ruimte code]],Ruimtegroepen[[#All],[Code]:[Ruimte omschrijving]],2,FALSE)</f>
        <v>Sanitair</v>
      </c>
      <c r="K570" s="32" t="s">
        <v>19</v>
      </c>
      <c r="L570" s="34" t="s">
        <v>222</v>
      </c>
      <c r="M570" s="119">
        <v>4.7</v>
      </c>
      <c r="N570" s="120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/>
      <c r="EU570" s="4"/>
      <c r="EV570" s="4"/>
      <c r="EW570" s="4"/>
      <c r="EX570" s="4"/>
      <c r="EY570" s="4"/>
      <c r="EZ570" s="4"/>
      <c r="FA570" s="4"/>
      <c r="FB570" s="4"/>
      <c r="FC570" s="4"/>
    </row>
    <row r="571" spans="1:159" ht="15" hidden="1" customHeight="1">
      <c r="A571" s="6">
        <v>7</v>
      </c>
      <c r="B571" s="41" t="str">
        <f>VLOOKUP(Ruimtestaat[[#This Row],[Code]],Locaties[[Code]:[Locatie]],2,FALSE)</f>
        <v>Calvijn</v>
      </c>
      <c r="C571" s="41" t="str">
        <f>VLOOKUP(Ruimtestaat[[#This Row],[Code]],Locaties[#All],3,FALSE)</f>
        <v>Bellefleur 2</v>
      </c>
      <c r="D571" s="41" t="str">
        <f>VLOOKUP(Ruimtestaat[[#This Row],[Code]],Locaties[#All],4,FALSE)</f>
        <v>Hardinxveld-Giessendam</v>
      </c>
      <c r="E571" s="42"/>
      <c r="F571" s="32" t="s">
        <v>276</v>
      </c>
      <c r="G571" s="121"/>
      <c r="H571" s="42" t="s">
        <v>310</v>
      </c>
      <c r="I571" s="6">
        <v>2</v>
      </c>
      <c r="J571" s="42" t="str">
        <f>VLOOKUP(Ruimtestaat[[#This Row],[Ruimte code]],Ruimtegroepen[[#All],[Code]:[Ruimte omschrijving]],2,FALSE)</f>
        <v>Kantoren</v>
      </c>
      <c r="K571" s="32" t="s">
        <v>20</v>
      </c>
      <c r="L571" s="34" t="s">
        <v>29</v>
      </c>
      <c r="M571" s="119">
        <v>35</v>
      </c>
      <c r="N571" s="120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/>
      <c r="EQ571" s="4"/>
      <c r="ER571" s="4"/>
      <c r="ES571" s="4"/>
      <c r="ET571" s="4"/>
      <c r="EU571" s="4"/>
      <c r="EV571" s="4"/>
      <c r="EW571" s="4"/>
      <c r="EX571" s="4"/>
      <c r="EY571" s="4"/>
      <c r="EZ571" s="4"/>
      <c r="FA571" s="4"/>
      <c r="FB571" s="4"/>
      <c r="FC571" s="4"/>
    </row>
    <row r="572" spans="1:159" ht="15" hidden="1" customHeight="1">
      <c r="A572" s="6">
        <v>7</v>
      </c>
      <c r="B572" s="41" t="str">
        <f>VLOOKUP(Ruimtestaat[[#This Row],[Code]],Locaties[[Code]:[Locatie]],2,FALSE)</f>
        <v>Calvijn</v>
      </c>
      <c r="C572" s="41" t="str">
        <f>VLOOKUP(Ruimtestaat[[#This Row],[Code]],Locaties[#All],3,FALSE)</f>
        <v>Bellefleur 2</v>
      </c>
      <c r="D572" s="41" t="str">
        <f>VLOOKUP(Ruimtestaat[[#This Row],[Code]],Locaties[#All],4,FALSE)</f>
        <v>Hardinxveld-Giessendam</v>
      </c>
      <c r="E572" s="42"/>
      <c r="F572" s="32" t="s">
        <v>276</v>
      </c>
      <c r="G572" s="121"/>
      <c r="H572" s="42" t="s">
        <v>139</v>
      </c>
      <c r="I572" s="6">
        <v>10</v>
      </c>
      <c r="J572" s="42" t="str">
        <f>VLOOKUP(Ruimtestaat[[#This Row],[Ruimte code]],Ruimtegroepen[[#All],[Code]:[Ruimte omschrijving]],2,FALSE)</f>
        <v>Trappenhuizen/lift</v>
      </c>
      <c r="K572" s="32" t="s">
        <v>18</v>
      </c>
      <c r="L572" s="34" t="s">
        <v>123</v>
      </c>
      <c r="M572" s="119">
        <v>14.8</v>
      </c>
      <c r="N572" s="32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  <c r="EM572" s="4"/>
      <c r="EN572" s="4"/>
      <c r="EO572" s="4"/>
      <c r="EP572" s="4"/>
      <c r="EQ572" s="4"/>
      <c r="ER572" s="4"/>
      <c r="ES572" s="4"/>
      <c r="ET572" s="4"/>
      <c r="EU572" s="4"/>
      <c r="EV572" s="4"/>
      <c r="EW572" s="4"/>
      <c r="EX572" s="4"/>
      <c r="EY572" s="4"/>
      <c r="EZ572" s="4"/>
      <c r="FA572" s="4"/>
      <c r="FB572" s="4"/>
      <c r="FC572" s="4"/>
    </row>
    <row r="573" spans="1:159" ht="15" hidden="1" customHeight="1">
      <c r="A573" s="6">
        <v>7</v>
      </c>
      <c r="B573" s="41" t="str">
        <f>VLOOKUP(Ruimtestaat[[#This Row],[Code]],Locaties[[Code]:[Locatie]],2,FALSE)</f>
        <v>Calvijn</v>
      </c>
      <c r="C573" s="41" t="str">
        <f>VLOOKUP(Ruimtestaat[[#This Row],[Code]],Locaties[#All],3,FALSE)</f>
        <v>Bellefleur 2</v>
      </c>
      <c r="D573" s="41" t="str">
        <f>VLOOKUP(Ruimtestaat[[#This Row],[Code]],Locaties[#All],4,FALSE)</f>
        <v>Hardinxveld-Giessendam</v>
      </c>
      <c r="E573" s="42"/>
      <c r="F573" s="32" t="s">
        <v>276</v>
      </c>
      <c r="G573" s="121" t="s">
        <v>311</v>
      </c>
      <c r="H573" s="42" t="s">
        <v>135</v>
      </c>
      <c r="I573" s="6">
        <v>2</v>
      </c>
      <c r="J573" s="42" t="str">
        <f>VLOOKUP(Ruimtestaat[[#This Row],[Ruimte code]],Ruimtegroepen[[#All],[Code]:[Ruimte omschrijving]],2,FALSE)</f>
        <v>Kantoren</v>
      </c>
      <c r="K573" s="32" t="s">
        <v>20</v>
      </c>
      <c r="L573" s="34" t="s">
        <v>29</v>
      </c>
      <c r="M573" s="119">
        <v>20</v>
      </c>
      <c r="N573" s="120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</row>
    <row r="574" spans="1:159" ht="15" hidden="1" customHeight="1">
      <c r="A574" s="6">
        <v>7</v>
      </c>
      <c r="B574" s="41" t="str">
        <f>VLOOKUP(Ruimtestaat[[#This Row],[Code]],Locaties[[Code]:[Locatie]],2,FALSE)</f>
        <v>Calvijn</v>
      </c>
      <c r="C574" s="41" t="str">
        <f>VLOOKUP(Ruimtestaat[[#This Row],[Code]],Locaties[#All],3,FALSE)</f>
        <v>Bellefleur 2</v>
      </c>
      <c r="D574" s="41" t="str">
        <f>VLOOKUP(Ruimtestaat[[#This Row],[Code]],Locaties[#All],4,FALSE)</f>
        <v>Hardinxveld-Giessendam</v>
      </c>
      <c r="E574" s="42"/>
      <c r="F574" s="32" t="s">
        <v>276</v>
      </c>
      <c r="G574" s="121" t="s">
        <v>312</v>
      </c>
      <c r="H574" s="42" t="s">
        <v>273</v>
      </c>
      <c r="I574" s="6">
        <v>16</v>
      </c>
      <c r="J574" s="42" t="str">
        <f>VLOOKUP(Ruimtestaat[[#This Row],[Ruimte code]],Ruimtegroepen[[#All],[Code]:[Ruimte omschrijving]],2,FALSE)</f>
        <v>Leslokalen</v>
      </c>
      <c r="K574" s="32" t="s">
        <v>18</v>
      </c>
      <c r="L574" s="34" t="s">
        <v>123</v>
      </c>
      <c r="M574" s="119">
        <v>72.599999999999994</v>
      </c>
      <c r="N574" s="120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/>
      <c r="EU574" s="4"/>
      <c r="EV574" s="4"/>
      <c r="EW574" s="4"/>
      <c r="EX574" s="4"/>
      <c r="EY574" s="4"/>
      <c r="EZ574" s="4"/>
      <c r="FA574" s="4"/>
      <c r="FB574" s="4"/>
      <c r="FC574" s="4"/>
    </row>
    <row r="575" spans="1:159" ht="15" hidden="1" customHeight="1">
      <c r="A575" s="6">
        <v>7</v>
      </c>
      <c r="B575" s="41" t="str">
        <f>VLOOKUP(Ruimtestaat[[#This Row],[Code]],Locaties[[Code]:[Locatie]],2,FALSE)</f>
        <v>Calvijn</v>
      </c>
      <c r="C575" s="41" t="str">
        <f>VLOOKUP(Ruimtestaat[[#This Row],[Code]],Locaties[#All],3,FALSE)</f>
        <v>Bellefleur 2</v>
      </c>
      <c r="D575" s="41" t="str">
        <f>VLOOKUP(Ruimtestaat[[#This Row],[Code]],Locaties[#All],4,FALSE)</f>
        <v>Hardinxveld-Giessendam</v>
      </c>
      <c r="E575" s="42"/>
      <c r="F575" s="32" t="s">
        <v>276</v>
      </c>
      <c r="G575" s="121" t="s">
        <v>313</v>
      </c>
      <c r="H575" s="42" t="s">
        <v>273</v>
      </c>
      <c r="I575" s="6">
        <v>16</v>
      </c>
      <c r="J575" s="42" t="str">
        <f>VLOOKUP(Ruimtestaat[[#This Row],[Ruimte code]],Ruimtegroepen[[#All],[Code]:[Ruimte omschrijving]],2,FALSE)</f>
        <v>Leslokalen</v>
      </c>
      <c r="K575" s="32" t="s">
        <v>18</v>
      </c>
      <c r="L575" s="34" t="s">
        <v>123</v>
      </c>
      <c r="M575" s="119">
        <v>76</v>
      </c>
      <c r="N575" s="32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  <c r="EU575" s="4"/>
      <c r="EV575" s="4"/>
      <c r="EW575" s="4"/>
      <c r="EX575" s="4"/>
      <c r="EY575" s="4"/>
      <c r="EZ575" s="4"/>
      <c r="FA575" s="4"/>
      <c r="FB575" s="4"/>
      <c r="FC575" s="4"/>
    </row>
    <row r="576" spans="1:159" ht="15" hidden="1" customHeight="1">
      <c r="A576" s="6">
        <v>7</v>
      </c>
      <c r="B576" s="41" t="str">
        <f>VLOOKUP(Ruimtestaat[[#This Row],[Code]],Locaties[[Code]:[Locatie]],2,FALSE)</f>
        <v>Calvijn</v>
      </c>
      <c r="C576" s="41" t="str">
        <f>VLOOKUP(Ruimtestaat[[#This Row],[Code]],Locaties[#All],3,FALSE)</f>
        <v>Bellefleur 2</v>
      </c>
      <c r="D576" s="41" t="str">
        <f>VLOOKUP(Ruimtestaat[[#This Row],[Code]],Locaties[#All],4,FALSE)</f>
        <v>Hardinxveld-Giessendam</v>
      </c>
      <c r="E576" s="42"/>
      <c r="F576" s="32" t="s">
        <v>276</v>
      </c>
      <c r="G576" s="121"/>
      <c r="H576" s="42" t="s">
        <v>127</v>
      </c>
      <c r="I576" s="6">
        <v>6</v>
      </c>
      <c r="J576" s="42" t="str">
        <f>VLOOKUP(Ruimtestaat[[#This Row],[Ruimte code]],Ruimtegroepen[[#All],[Code]:[Ruimte omschrijving]],2,FALSE)</f>
        <v>Gangen/hallen</v>
      </c>
      <c r="K576" s="32" t="s">
        <v>18</v>
      </c>
      <c r="L576" s="34" t="s">
        <v>123</v>
      </c>
      <c r="M576" s="119">
        <v>57.8</v>
      </c>
      <c r="N576" s="120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/>
      <c r="EL576" s="4"/>
      <c r="EM576" s="4"/>
      <c r="EN576" s="4"/>
      <c r="EO576" s="4"/>
      <c r="EP576" s="4"/>
      <c r="EQ576" s="4"/>
      <c r="ER576" s="4"/>
      <c r="ES576" s="4"/>
      <c r="ET576" s="4"/>
      <c r="EU576" s="4"/>
      <c r="EV576" s="4"/>
      <c r="EW576" s="4"/>
      <c r="EX576" s="4"/>
      <c r="EY576" s="4"/>
      <c r="EZ576" s="4"/>
      <c r="FA576" s="4"/>
      <c r="FB576" s="4"/>
      <c r="FC576" s="4"/>
    </row>
    <row r="577" spans="1:159" ht="15" hidden="1" customHeight="1">
      <c r="A577" s="6">
        <v>7</v>
      </c>
      <c r="B577" s="41" t="str">
        <f>VLOOKUP(Ruimtestaat[[#This Row],[Code]],Locaties[[Code]:[Locatie]],2,FALSE)</f>
        <v>Calvijn</v>
      </c>
      <c r="C577" s="41" t="str">
        <f>VLOOKUP(Ruimtestaat[[#This Row],[Code]],Locaties[#All],3,FALSE)</f>
        <v>Bellefleur 2</v>
      </c>
      <c r="D577" s="41" t="str">
        <f>VLOOKUP(Ruimtestaat[[#This Row],[Code]],Locaties[#All],4,FALSE)</f>
        <v>Hardinxveld-Giessendam</v>
      </c>
      <c r="E577" s="42"/>
      <c r="F577" s="32" t="s">
        <v>276</v>
      </c>
      <c r="G577" s="121"/>
      <c r="H577" s="42" t="s">
        <v>299</v>
      </c>
      <c r="I577" s="6">
        <v>1</v>
      </c>
      <c r="J577" s="42" t="str">
        <f>VLOOKUP(Ruimtestaat[[#This Row],[Ruimte code]],Ruimtegroepen[[#All],[Code]:[Ruimte omschrijving]],2,FALSE)</f>
        <v>Magazijnen/bergingen</v>
      </c>
      <c r="K577" s="32" t="s">
        <v>18</v>
      </c>
      <c r="L577" s="34" t="s">
        <v>123</v>
      </c>
      <c r="M577" s="119">
        <v>4.8</v>
      </c>
      <c r="N577" s="120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/>
      <c r="EL577" s="4"/>
      <c r="EM577" s="4"/>
      <c r="EN577" s="4"/>
      <c r="EO577" s="4"/>
      <c r="EP577" s="4"/>
      <c r="EQ577" s="4"/>
      <c r="ER577" s="4"/>
      <c r="ES577" s="4"/>
      <c r="ET577" s="4"/>
      <c r="EU577" s="4"/>
      <c r="EV577" s="4"/>
      <c r="EW577" s="4"/>
      <c r="EX577" s="4"/>
      <c r="EY577" s="4"/>
      <c r="EZ577" s="4"/>
      <c r="FA577" s="4"/>
      <c r="FB577" s="4"/>
      <c r="FC577" s="4"/>
    </row>
    <row r="578" spans="1:159" ht="15" hidden="1" customHeight="1">
      <c r="A578" s="6">
        <v>7</v>
      </c>
      <c r="B578" s="41" t="str">
        <f>VLOOKUP(Ruimtestaat[[#This Row],[Code]],Locaties[[Code]:[Locatie]],2,FALSE)</f>
        <v>Calvijn</v>
      </c>
      <c r="C578" s="41" t="str">
        <f>VLOOKUP(Ruimtestaat[[#This Row],[Code]],Locaties[#All],3,FALSE)</f>
        <v>Bellefleur 2</v>
      </c>
      <c r="D578" s="41" t="str">
        <f>VLOOKUP(Ruimtestaat[[#This Row],[Code]],Locaties[#All],4,FALSE)</f>
        <v>Hardinxveld-Giessendam</v>
      </c>
      <c r="E578" s="42"/>
      <c r="F578" s="32" t="s">
        <v>276</v>
      </c>
      <c r="G578" s="121" t="s">
        <v>314</v>
      </c>
      <c r="H578" s="42" t="s">
        <v>253</v>
      </c>
      <c r="I578" s="6">
        <v>2</v>
      </c>
      <c r="J578" s="42" t="str">
        <f>VLOOKUP(Ruimtestaat[[#This Row],[Ruimte code]],Ruimtegroepen[[#All],[Code]:[Ruimte omschrijving]],2,FALSE)</f>
        <v>Kantoren</v>
      </c>
      <c r="K578" s="32" t="s">
        <v>20</v>
      </c>
      <c r="L578" s="34" t="s">
        <v>29</v>
      </c>
      <c r="M578" s="119">
        <v>24.8</v>
      </c>
      <c r="N578" s="32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/>
      <c r="EU578" s="4"/>
      <c r="EV578" s="4"/>
      <c r="EW578" s="4"/>
      <c r="EX578" s="4"/>
      <c r="EY578" s="4"/>
      <c r="EZ578" s="4"/>
      <c r="FA578" s="4"/>
      <c r="FB578" s="4"/>
      <c r="FC578" s="4"/>
    </row>
    <row r="579" spans="1:159" ht="15" hidden="1" customHeight="1">
      <c r="A579" s="6">
        <v>7</v>
      </c>
      <c r="B579" s="41" t="str">
        <f>VLOOKUP(Ruimtestaat[[#This Row],[Code]],Locaties[[Code]:[Locatie]],2,FALSE)</f>
        <v>Calvijn</v>
      </c>
      <c r="C579" s="41" t="str">
        <f>VLOOKUP(Ruimtestaat[[#This Row],[Code]],Locaties[#All],3,FALSE)</f>
        <v>Bellefleur 2</v>
      </c>
      <c r="D579" s="41" t="str">
        <f>VLOOKUP(Ruimtestaat[[#This Row],[Code]],Locaties[#All],4,FALSE)</f>
        <v>Hardinxveld-Giessendam</v>
      </c>
      <c r="E579" s="42"/>
      <c r="F579" s="32" t="s">
        <v>276</v>
      </c>
      <c r="G579" s="121"/>
      <c r="H579" s="42" t="s">
        <v>299</v>
      </c>
      <c r="I579" s="6">
        <v>1</v>
      </c>
      <c r="J579" s="42" t="str">
        <f>VLOOKUP(Ruimtestaat[[#This Row],[Ruimte code]],Ruimtegroepen[[#All],[Code]:[Ruimte omschrijving]],2,FALSE)</f>
        <v>Magazijnen/bergingen</v>
      </c>
      <c r="K579" s="32" t="s">
        <v>18</v>
      </c>
      <c r="L579" s="34" t="s">
        <v>123</v>
      </c>
      <c r="M579" s="119">
        <v>3.8</v>
      </c>
      <c r="N579" s="120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/>
      <c r="EU579" s="4"/>
      <c r="EV579" s="4"/>
      <c r="EW579" s="4"/>
      <c r="EX579" s="4"/>
      <c r="EY579" s="4"/>
      <c r="EZ579" s="4"/>
      <c r="FA579" s="4"/>
      <c r="FB579" s="4"/>
      <c r="FC579" s="4"/>
    </row>
    <row r="580" spans="1:159" ht="15" hidden="1" customHeight="1">
      <c r="A580" s="6">
        <v>7</v>
      </c>
      <c r="B580" s="41" t="str">
        <f>VLOOKUP(Ruimtestaat[[#This Row],[Code]],Locaties[[Code]:[Locatie]],2,FALSE)</f>
        <v>Calvijn</v>
      </c>
      <c r="C580" s="41" t="str">
        <f>VLOOKUP(Ruimtestaat[[#This Row],[Code]],Locaties[#All],3,FALSE)</f>
        <v>Bellefleur 2</v>
      </c>
      <c r="D580" s="41" t="str">
        <f>VLOOKUP(Ruimtestaat[[#This Row],[Code]],Locaties[#All],4,FALSE)</f>
        <v>Hardinxveld-Giessendam</v>
      </c>
      <c r="E580" s="42"/>
      <c r="F580" s="32" t="s">
        <v>276</v>
      </c>
      <c r="G580" s="121" t="s">
        <v>315</v>
      </c>
      <c r="H580" s="42" t="s">
        <v>273</v>
      </c>
      <c r="I580" s="6">
        <v>16</v>
      </c>
      <c r="J580" s="42" t="str">
        <f>VLOOKUP(Ruimtestaat[[#This Row],[Ruimte code]],Ruimtegroepen[[#All],[Code]:[Ruimte omschrijving]],2,FALSE)</f>
        <v>Leslokalen</v>
      </c>
      <c r="K580" s="32" t="s">
        <v>18</v>
      </c>
      <c r="L580" s="34" t="s">
        <v>123</v>
      </c>
      <c r="M580" s="119">
        <v>56.6</v>
      </c>
      <c r="N580" s="120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/>
      <c r="EU580" s="4"/>
      <c r="EV580" s="4"/>
      <c r="EW580" s="4"/>
      <c r="EX580" s="4"/>
      <c r="EY580" s="4"/>
      <c r="EZ580" s="4"/>
      <c r="FA580" s="4"/>
      <c r="FB580" s="4"/>
      <c r="FC580" s="4"/>
    </row>
    <row r="581" spans="1:159" ht="15" hidden="1" customHeight="1">
      <c r="A581" s="6">
        <v>7</v>
      </c>
      <c r="B581" s="41" t="str">
        <f>VLOOKUP(Ruimtestaat[[#This Row],[Code]],Locaties[[Code]:[Locatie]],2,FALSE)</f>
        <v>Calvijn</v>
      </c>
      <c r="C581" s="41" t="str">
        <f>VLOOKUP(Ruimtestaat[[#This Row],[Code]],Locaties[#All],3,FALSE)</f>
        <v>Bellefleur 2</v>
      </c>
      <c r="D581" s="41" t="str">
        <f>VLOOKUP(Ruimtestaat[[#This Row],[Code]],Locaties[#All],4,FALSE)</f>
        <v>Hardinxveld-Giessendam</v>
      </c>
      <c r="E581" s="42"/>
      <c r="F581" s="32" t="s">
        <v>276</v>
      </c>
      <c r="G581" s="121"/>
      <c r="H581" s="42" t="s">
        <v>139</v>
      </c>
      <c r="I581" s="6">
        <v>10</v>
      </c>
      <c r="J581" s="42" t="str">
        <f>VLOOKUP(Ruimtestaat[[#This Row],[Ruimte code]],Ruimtegroepen[[#All],[Code]:[Ruimte omschrijving]],2,FALSE)</f>
        <v>Trappenhuizen/lift</v>
      </c>
      <c r="K581" s="32" t="s">
        <v>18</v>
      </c>
      <c r="L581" s="34" t="s">
        <v>123</v>
      </c>
      <c r="M581" s="119">
        <v>14.2</v>
      </c>
      <c r="N581" s="32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/>
      <c r="EU581" s="4"/>
      <c r="EV581" s="4"/>
      <c r="EW581" s="4"/>
      <c r="EX581" s="4"/>
      <c r="EY581" s="4"/>
      <c r="EZ581" s="4"/>
      <c r="FA581" s="4"/>
      <c r="FB581" s="4"/>
      <c r="FC581" s="4"/>
    </row>
    <row r="582" spans="1:159" ht="15" hidden="1" customHeight="1">
      <c r="A582" s="6">
        <v>7</v>
      </c>
      <c r="B582" s="41" t="str">
        <f>VLOOKUP(Ruimtestaat[[#This Row],[Code]],Locaties[[Code]:[Locatie]],2,FALSE)</f>
        <v>Calvijn</v>
      </c>
      <c r="C582" s="41" t="str">
        <f>VLOOKUP(Ruimtestaat[[#This Row],[Code]],Locaties[#All],3,FALSE)</f>
        <v>Bellefleur 2</v>
      </c>
      <c r="D582" s="41" t="str">
        <f>VLOOKUP(Ruimtestaat[[#This Row],[Code]],Locaties[#All],4,FALSE)</f>
        <v>Hardinxveld-Giessendam</v>
      </c>
      <c r="E582" s="42"/>
      <c r="F582" s="32" t="s">
        <v>276</v>
      </c>
      <c r="G582" s="121" t="s">
        <v>316</v>
      </c>
      <c r="H582" s="42" t="s">
        <v>273</v>
      </c>
      <c r="I582" s="6">
        <v>16</v>
      </c>
      <c r="J582" s="42" t="str">
        <f>VLOOKUP(Ruimtestaat[[#This Row],[Ruimte code]],Ruimtegroepen[[#All],[Code]:[Ruimte omschrijving]],2,FALSE)</f>
        <v>Leslokalen</v>
      </c>
      <c r="K582" s="32" t="s">
        <v>18</v>
      </c>
      <c r="L582" s="34" t="s">
        <v>123</v>
      </c>
      <c r="M582" s="119">
        <v>55.6</v>
      </c>
      <c r="N582" s="120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/>
      <c r="FC582" s="4"/>
    </row>
    <row r="583" spans="1:159" ht="15" hidden="1" customHeight="1">
      <c r="A583" s="6">
        <v>7</v>
      </c>
      <c r="B583" s="41" t="str">
        <f>VLOOKUP(Ruimtestaat[[#This Row],[Code]],Locaties[[Code]:[Locatie]],2,FALSE)</f>
        <v>Calvijn</v>
      </c>
      <c r="C583" s="41" t="str">
        <f>VLOOKUP(Ruimtestaat[[#This Row],[Code]],Locaties[#All],3,FALSE)</f>
        <v>Bellefleur 2</v>
      </c>
      <c r="D583" s="41" t="str">
        <f>VLOOKUP(Ruimtestaat[[#This Row],[Code]],Locaties[#All],4,FALSE)</f>
        <v>Hardinxveld-Giessendam</v>
      </c>
      <c r="E583" s="42"/>
      <c r="F583" s="32" t="s">
        <v>276</v>
      </c>
      <c r="G583" s="121" t="s">
        <v>317</v>
      </c>
      <c r="H583" s="42" t="s">
        <v>273</v>
      </c>
      <c r="I583" s="6">
        <v>16</v>
      </c>
      <c r="J583" s="42" t="str">
        <f>VLOOKUP(Ruimtestaat[[#This Row],[Ruimte code]],Ruimtegroepen[[#All],[Code]:[Ruimte omschrijving]],2,FALSE)</f>
        <v>Leslokalen</v>
      </c>
      <c r="K583" s="32" t="s">
        <v>18</v>
      </c>
      <c r="L583" s="34" t="s">
        <v>123</v>
      </c>
      <c r="M583" s="119">
        <v>55</v>
      </c>
      <c r="N583" s="120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  <c r="EU583" s="4"/>
      <c r="EV583" s="4"/>
      <c r="EW583" s="4"/>
      <c r="EX583" s="4"/>
      <c r="EY583" s="4"/>
      <c r="EZ583" s="4"/>
      <c r="FA583" s="4"/>
      <c r="FB583" s="4"/>
      <c r="FC583" s="4"/>
    </row>
    <row r="584" spans="1:159" ht="15" hidden="1" customHeight="1">
      <c r="A584" s="6">
        <v>7</v>
      </c>
      <c r="B584" s="41" t="str">
        <f>VLOOKUP(Ruimtestaat[[#This Row],[Code]],Locaties[[Code]:[Locatie]],2,FALSE)</f>
        <v>Calvijn</v>
      </c>
      <c r="C584" s="41" t="str">
        <f>VLOOKUP(Ruimtestaat[[#This Row],[Code]],Locaties[#All],3,FALSE)</f>
        <v>Bellefleur 2</v>
      </c>
      <c r="D584" s="41" t="str">
        <f>VLOOKUP(Ruimtestaat[[#This Row],[Code]],Locaties[#All],4,FALSE)</f>
        <v>Hardinxveld-Giessendam</v>
      </c>
      <c r="E584" s="42"/>
      <c r="F584" s="32" t="s">
        <v>276</v>
      </c>
      <c r="G584" s="121" t="s">
        <v>284</v>
      </c>
      <c r="H584" s="42" t="s">
        <v>318</v>
      </c>
      <c r="I584" s="6">
        <v>2</v>
      </c>
      <c r="J584" s="42" t="str">
        <f>VLOOKUP(Ruimtestaat[[#This Row],[Ruimte code]],Ruimtegroepen[[#All],[Code]:[Ruimte omschrijving]],2,FALSE)</f>
        <v>Kantoren</v>
      </c>
      <c r="K584" s="32" t="s">
        <v>20</v>
      </c>
      <c r="L584" s="34" t="s">
        <v>29</v>
      </c>
      <c r="M584" s="119">
        <v>22.5</v>
      </c>
      <c r="N584" s="32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/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/>
    </row>
    <row r="585" spans="1:159" ht="15" hidden="1" customHeight="1">
      <c r="A585" s="6">
        <v>7</v>
      </c>
      <c r="B585" s="41" t="str">
        <f>VLOOKUP(Ruimtestaat[[#This Row],[Code]],Locaties[[Code]:[Locatie]],2,FALSE)</f>
        <v>Calvijn</v>
      </c>
      <c r="C585" s="41" t="str">
        <f>VLOOKUP(Ruimtestaat[[#This Row],[Code]],Locaties[#All],3,FALSE)</f>
        <v>Bellefleur 2</v>
      </c>
      <c r="D585" s="41" t="str">
        <f>VLOOKUP(Ruimtestaat[[#This Row],[Code]],Locaties[#All],4,FALSE)</f>
        <v>Hardinxveld-Giessendam</v>
      </c>
      <c r="E585" s="42"/>
      <c r="F585" s="32" t="s">
        <v>276</v>
      </c>
      <c r="G585" s="121"/>
      <c r="H585" s="42" t="s">
        <v>306</v>
      </c>
      <c r="I585" s="6">
        <v>1</v>
      </c>
      <c r="J585" s="42" t="str">
        <f>VLOOKUP(Ruimtestaat[[#This Row],[Ruimte code]],Ruimtegroepen[[#All],[Code]:[Ruimte omschrijving]],2,FALSE)</f>
        <v>Magazijnen/bergingen</v>
      </c>
      <c r="K585" s="32" t="s">
        <v>19</v>
      </c>
      <c r="L585" s="34" t="s">
        <v>234</v>
      </c>
      <c r="M585" s="119">
        <v>5</v>
      </c>
      <c r="N585" s="120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  <c r="EM585" s="4"/>
      <c r="EN585" s="4"/>
      <c r="EO585" s="4"/>
      <c r="EP585" s="4"/>
      <c r="EQ585" s="4"/>
      <c r="ER585" s="4"/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</row>
    <row r="586" spans="1:159" ht="15" hidden="1" customHeight="1">
      <c r="A586" s="6">
        <v>7</v>
      </c>
      <c r="B586" s="41" t="str">
        <f>VLOOKUP(Ruimtestaat[[#This Row],[Code]],Locaties[[Code]:[Locatie]],2,FALSE)</f>
        <v>Calvijn</v>
      </c>
      <c r="C586" s="41" t="str">
        <f>VLOOKUP(Ruimtestaat[[#This Row],[Code]],Locaties[#All],3,FALSE)</f>
        <v>Bellefleur 2</v>
      </c>
      <c r="D586" s="41" t="str">
        <f>VLOOKUP(Ruimtestaat[[#This Row],[Code]],Locaties[#All],4,FALSE)</f>
        <v>Hardinxveld-Giessendam</v>
      </c>
      <c r="E586" s="42"/>
      <c r="F586" s="6" t="s">
        <v>319</v>
      </c>
      <c r="G586" s="121"/>
      <c r="H586" s="42" t="s">
        <v>296</v>
      </c>
      <c r="I586" s="6">
        <v>10</v>
      </c>
      <c r="J586" s="42" t="str">
        <f>VLOOKUP(Ruimtestaat[[#This Row],[Ruimte code]],Ruimtegroepen[[#All],[Code]:[Ruimte omschrijving]],2,FALSE)</f>
        <v>Trappenhuizen/lift</v>
      </c>
      <c r="K586" s="32" t="s">
        <v>19</v>
      </c>
      <c r="L586" s="34" t="s">
        <v>222</v>
      </c>
      <c r="M586" s="119">
        <v>12.6</v>
      </c>
      <c r="N586" s="120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</row>
    <row r="587" spans="1:159" ht="15" hidden="1" customHeight="1">
      <c r="A587" s="6">
        <v>7</v>
      </c>
      <c r="B587" s="41" t="str">
        <f>VLOOKUP(Ruimtestaat[[#This Row],[Code]],Locaties[[Code]:[Locatie]],2,FALSE)</f>
        <v>Calvijn</v>
      </c>
      <c r="C587" s="41" t="str">
        <f>VLOOKUP(Ruimtestaat[[#This Row],[Code]],Locaties[#All],3,FALSE)</f>
        <v>Bellefleur 2</v>
      </c>
      <c r="D587" s="41" t="str">
        <f>VLOOKUP(Ruimtestaat[[#This Row],[Code]],Locaties[#All],4,FALSE)</f>
        <v>Hardinxveld-Giessendam</v>
      </c>
      <c r="E587" s="42"/>
      <c r="F587" s="6" t="s">
        <v>319</v>
      </c>
      <c r="G587" s="121"/>
      <c r="H587" s="42" t="s">
        <v>127</v>
      </c>
      <c r="I587" s="6">
        <v>6</v>
      </c>
      <c r="J587" s="42" t="str">
        <f>VLOOKUP(Ruimtestaat[[#This Row],[Ruimte code]],Ruimtegroepen[[#All],[Code]:[Ruimte omschrijving]],2,FALSE)</f>
        <v>Gangen/hallen</v>
      </c>
      <c r="K587" s="32" t="s">
        <v>18</v>
      </c>
      <c r="L587" s="34" t="s">
        <v>123</v>
      </c>
      <c r="M587" s="119">
        <v>56</v>
      </c>
      <c r="N587" s="32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/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</row>
    <row r="588" spans="1:159" ht="15" hidden="1" customHeight="1">
      <c r="A588" s="6">
        <v>7</v>
      </c>
      <c r="B588" s="41" t="str">
        <f>VLOOKUP(Ruimtestaat[[#This Row],[Code]],Locaties[[Code]:[Locatie]],2,FALSE)</f>
        <v>Calvijn</v>
      </c>
      <c r="C588" s="41" t="str">
        <f>VLOOKUP(Ruimtestaat[[#This Row],[Code]],Locaties[#All],3,FALSE)</f>
        <v>Bellefleur 2</v>
      </c>
      <c r="D588" s="41" t="str">
        <f>VLOOKUP(Ruimtestaat[[#This Row],[Code]],Locaties[#All],4,FALSE)</f>
        <v>Hardinxveld-Giessendam</v>
      </c>
      <c r="E588" s="42"/>
      <c r="F588" s="6" t="s">
        <v>319</v>
      </c>
      <c r="G588" s="121"/>
      <c r="H588" s="42" t="s">
        <v>139</v>
      </c>
      <c r="I588" s="6">
        <v>10</v>
      </c>
      <c r="J588" s="42" t="str">
        <f>VLOOKUP(Ruimtestaat[[#This Row],[Ruimte code]],Ruimtegroepen[[#All],[Code]:[Ruimte omschrijving]],2,FALSE)</f>
        <v>Trappenhuizen/lift</v>
      </c>
      <c r="K588" s="32" t="s">
        <v>18</v>
      </c>
      <c r="L588" s="34" t="s">
        <v>123</v>
      </c>
      <c r="M588" s="119">
        <v>14.8</v>
      </c>
      <c r="N588" s="120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/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</row>
    <row r="589" spans="1:159" ht="15" hidden="1" customHeight="1">
      <c r="A589" s="6">
        <v>7</v>
      </c>
      <c r="B589" s="41" t="str">
        <f>VLOOKUP(Ruimtestaat[[#This Row],[Code]],Locaties[[Code]:[Locatie]],2,FALSE)</f>
        <v>Calvijn</v>
      </c>
      <c r="C589" s="41" t="str">
        <f>VLOOKUP(Ruimtestaat[[#This Row],[Code]],Locaties[#All],3,FALSE)</f>
        <v>Bellefleur 2</v>
      </c>
      <c r="D589" s="41" t="str">
        <f>VLOOKUP(Ruimtestaat[[#This Row],[Code]],Locaties[#All],4,FALSE)</f>
        <v>Hardinxveld-Giessendam</v>
      </c>
      <c r="E589" s="42"/>
      <c r="F589" s="6" t="s">
        <v>319</v>
      </c>
      <c r="G589" s="121"/>
      <c r="H589" s="42" t="s">
        <v>320</v>
      </c>
      <c r="I589" s="6">
        <v>14</v>
      </c>
      <c r="J589" s="42" t="str">
        <f>VLOOKUP(Ruimtestaat[[#This Row],[Ruimte code]],Ruimtegroepen[[#All],[Code]:[Ruimte omschrijving]],2,FALSE)</f>
        <v>Praktijklokalen</v>
      </c>
      <c r="K589" s="32" t="s">
        <v>18</v>
      </c>
      <c r="L589" s="34" t="s">
        <v>123</v>
      </c>
      <c r="M589" s="119">
        <v>64</v>
      </c>
      <c r="N589" s="120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</row>
    <row r="590" spans="1:159" ht="15" hidden="1" customHeight="1">
      <c r="A590" s="6">
        <v>7</v>
      </c>
      <c r="B590" s="41" t="str">
        <f>VLOOKUP(Ruimtestaat[[#This Row],[Code]],Locaties[[Code]:[Locatie]],2,FALSE)</f>
        <v>Calvijn</v>
      </c>
      <c r="C590" s="41" t="str">
        <f>VLOOKUP(Ruimtestaat[[#This Row],[Code]],Locaties[#All],3,FALSE)</f>
        <v>Bellefleur 2</v>
      </c>
      <c r="D590" s="41" t="str">
        <f>VLOOKUP(Ruimtestaat[[#This Row],[Code]],Locaties[#All],4,FALSE)</f>
        <v>Hardinxveld-Giessendam</v>
      </c>
      <c r="E590" s="42"/>
      <c r="F590" s="6" t="s">
        <v>319</v>
      </c>
      <c r="G590" s="121"/>
      <c r="H590" s="42" t="s">
        <v>321</v>
      </c>
      <c r="I590" s="6">
        <v>14</v>
      </c>
      <c r="J590" s="42" t="str">
        <f>VLOOKUP(Ruimtestaat[[#This Row],[Ruimte code]],Ruimtegroepen[[#All],[Code]:[Ruimte omschrijving]],2,FALSE)</f>
        <v>Praktijklokalen</v>
      </c>
      <c r="K590" s="32" t="s">
        <v>18</v>
      </c>
      <c r="L590" s="34" t="s">
        <v>123</v>
      </c>
      <c r="M590" s="119">
        <v>30</v>
      </c>
      <c r="N590" s="32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</row>
    <row r="591" spans="1:159" ht="15" hidden="1" customHeight="1">
      <c r="A591" s="6">
        <v>7</v>
      </c>
      <c r="B591" s="41" t="str">
        <f>VLOOKUP(Ruimtestaat[[#This Row],[Code]],Locaties[[Code]:[Locatie]],2,FALSE)</f>
        <v>Calvijn</v>
      </c>
      <c r="C591" s="41" t="str">
        <f>VLOOKUP(Ruimtestaat[[#This Row],[Code]],Locaties[#All],3,FALSE)</f>
        <v>Bellefleur 2</v>
      </c>
      <c r="D591" s="41" t="str">
        <f>VLOOKUP(Ruimtestaat[[#This Row],[Code]],Locaties[#All],4,FALSE)</f>
        <v>Hardinxveld-Giessendam</v>
      </c>
      <c r="E591" s="42"/>
      <c r="F591" s="6" t="s">
        <v>319</v>
      </c>
      <c r="G591" s="121" t="s">
        <v>322</v>
      </c>
      <c r="H591" s="42" t="s">
        <v>320</v>
      </c>
      <c r="I591" s="6">
        <v>14</v>
      </c>
      <c r="J591" s="42" t="str">
        <f>VLOOKUP(Ruimtestaat[[#This Row],[Ruimte code]],Ruimtegroepen[[#All],[Code]:[Ruimte omschrijving]],2,FALSE)</f>
        <v>Praktijklokalen</v>
      </c>
      <c r="K591" s="32" t="s">
        <v>18</v>
      </c>
      <c r="L591" s="34" t="s">
        <v>123</v>
      </c>
      <c r="M591" s="119">
        <v>63.5</v>
      </c>
      <c r="N591" s="120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</row>
    <row r="592" spans="1:159" ht="15" hidden="1" customHeight="1">
      <c r="A592" s="6">
        <v>7</v>
      </c>
      <c r="B592" s="41" t="str">
        <f>VLOOKUP(Ruimtestaat[[#This Row],[Code]],Locaties[[Code]:[Locatie]],2,FALSE)</f>
        <v>Calvijn</v>
      </c>
      <c r="C592" s="41" t="str">
        <f>VLOOKUP(Ruimtestaat[[#This Row],[Code]],Locaties[#All],3,FALSE)</f>
        <v>Bellefleur 2</v>
      </c>
      <c r="D592" s="41" t="str">
        <f>VLOOKUP(Ruimtestaat[[#This Row],[Code]],Locaties[#All],4,FALSE)</f>
        <v>Hardinxveld-Giessendam</v>
      </c>
      <c r="E592" s="42"/>
      <c r="F592" s="6" t="s">
        <v>319</v>
      </c>
      <c r="G592" s="121"/>
      <c r="H592" s="42" t="s">
        <v>321</v>
      </c>
      <c r="I592" s="6">
        <v>14</v>
      </c>
      <c r="J592" s="42" t="str">
        <f>VLOOKUP(Ruimtestaat[[#This Row],[Ruimte code]],Ruimtegroepen[[#All],[Code]:[Ruimte omschrijving]],2,FALSE)</f>
        <v>Praktijklokalen</v>
      </c>
      <c r="K592" s="32" t="s">
        <v>18</v>
      </c>
      <c r="L592" s="34" t="s">
        <v>123</v>
      </c>
      <c r="M592" s="119">
        <v>30</v>
      </c>
      <c r="N592" s="120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</row>
    <row r="593" spans="1:159" ht="15" hidden="1" customHeight="1">
      <c r="A593" s="6">
        <v>7</v>
      </c>
      <c r="B593" s="41" t="str">
        <f>VLOOKUP(Ruimtestaat[[#This Row],[Code]],Locaties[[Code]:[Locatie]],2,FALSE)</f>
        <v>Calvijn</v>
      </c>
      <c r="C593" s="41" t="str">
        <f>VLOOKUP(Ruimtestaat[[#This Row],[Code]],Locaties[#All],3,FALSE)</f>
        <v>Bellefleur 2</v>
      </c>
      <c r="D593" s="41" t="str">
        <f>VLOOKUP(Ruimtestaat[[#This Row],[Code]],Locaties[#All],4,FALSE)</f>
        <v>Hardinxveld-Giessendam</v>
      </c>
      <c r="E593" s="42"/>
      <c r="F593" s="6" t="s">
        <v>319</v>
      </c>
      <c r="G593" s="121" t="s">
        <v>323</v>
      </c>
      <c r="H593" s="42" t="s">
        <v>320</v>
      </c>
      <c r="I593" s="6">
        <v>14</v>
      </c>
      <c r="J593" s="42" t="str">
        <f>VLOOKUP(Ruimtestaat[[#This Row],[Ruimte code]],Ruimtegroepen[[#All],[Code]:[Ruimte omschrijving]],2,FALSE)</f>
        <v>Praktijklokalen</v>
      </c>
      <c r="K593" s="32" t="s">
        <v>18</v>
      </c>
      <c r="L593" s="34" t="s">
        <v>123</v>
      </c>
      <c r="M593" s="119">
        <v>64</v>
      </c>
      <c r="N593" s="32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</row>
    <row r="594" spans="1:159" ht="15" hidden="1" customHeight="1">
      <c r="A594" s="6">
        <v>7</v>
      </c>
      <c r="B594" s="41" t="str">
        <f>VLOOKUP(Ruimtestaat[[#This Row],[Code]],Locaties[[Code]:[Locatie]],2,FALSE)</f>
        <v>Calvijn</v>
      </c>
      <c r="C594" s="41" t="str">
        <f>VLOOKUP(Ruimtestaat[[#This Row],[Code]],Locaties[#All],3,FALSE)</f>
        <v>Bellefleur 2</v>
      </c>
      <c r="D594" s="41" t="str">
        <f>VLOOKUP(Ruimtestaat[[#This Row],[Code]],Locaties[#All],4,FALSE)</f>
        <v>Hardinxveld-Giessendam</v>
      </c>
      <c r="E594" s="42"/>
      <c r="F594" s="6" t="s">
        <v>319</v>
      </c>
      <c r="G594" s="121"/>
      <c r="H594" s="42" t="s">
        <v>291</v>
      </c>
      <c r="I594" s="6">
        <v>5</v>
      </c>
      <c r="J594" s="42" t="str">
        <f>VLOOKUP(Ruimtestaat[[#This Row],[Ruimte code]],Ruimtegroepen[[#All],[Code]:[Ruimte omschrijving]],2,FALSE)</f>
        <v>Sanitair</v>
      </c>
      <c r="K594" s="32" t="s">
        <v>19</v>
      </c>
      <c r="L594" s="34" t="s">
        <v>222</v>
      </c>
      <c r="M594" s="119">
        <v>8.4</v>
      </c>
      <c r="N594" s="120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</row>
    <row r="595" spans="1:159" ht="15" hidden="1" customHeight="1">
      <c r="A595" s="6">
        <v>7</v>
      </c>
      <c r="B595" s="41" t="str">
        <f>VLOOKUP(Ruimtestaat[[#This Row],[Code]],Locaties[[Code]:[Locatie]],2,FALSE)</f>
        <v>Calvijn</v>
      </c>
      <c r="C595" s="41" t="str">
        <f>VLOOKUP(Ruimtestaat[[#This Row],[Code]],Locaties[#All],3,FALSE)</f>
        <v>Bellefleur 2</v>
      </c>
      <c r="D595" s="41" t="str">
        <f>VLOOKUP(Ruimtestaat[[#This Row],[Code]],Locaties[#All],4,FALSE)</f>
        <v>Hardinxveld-Giessendam</v>
      </c>
      <c r="E595" s="42"/>
      <c r="F595" s="6" t="s">
        <v>319</v>
      </c>
      <c r="G595" s="121" t="s">
        <v>324</v>
      </c>
      <c r="H595" s="42" t="s">
        <v>130</v>
      </c>
      <c r="I595" s="6">
        <v>4</v>
      </c>
      <c r="J595" s="42" t="str">
        <f>VLOOKUP(Ruimtestaat[[#This Row],[Ruimte code]],Ruimtegroepen[[#All],[Code]:[Ruimte omschrijving]],2,FALSE)</f>
        <v>Vergader/spreekkamers</v>
      </c>
      <c r="K595" s="32" t="s">
        <v>20</v>
      </c>
      <c r="L595" s="34" t="s">
        <v>29</v>
      </c>
      <c r="M595" s="119">
        <v>15.6</v>
      </c>
      <c r="N595" s="120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</row>
    <row r="596" spans="1:159" ht="15" hidden="1" customHeight="1">
      <c r="A596" s="6">
        <v>7</v>
      </c>
      <c r="B596" s="41" t="str">
        <f>VLOOKUP(Ruimtestaat[[#This Row],[Code]],Locaties[[Code]:[Locatie]],2,FALSE)</f>
        <v>Calvijn</v>
      </c>
      <c r="C596" s="41" t="str">
        <f>VLOOKUP(Ruimtestaat[[#This Row],[Code]],Locaties[#All],3,FALSE)</f>
        <v>Bellefleur 2</v>
      </c>
      <c r="D596" s="41" t="str">
        <f>VLOOKUP(Ruimtestaat[[#This Row],[Code]],Locaties[#All],4,FALSE)</f>
        <v>Hardinxveld-Giessendam</v>
      </c>
      <c r="E596" s="42"/>
      <c r="F596" s="6" t="s">
        <v>319</v>
      </c>
      <c r="G596" s="121" t="s">
        <v>325</v>
      </c>
      <c r="H596" s="42" t="s">
        <v>320</v>
      </c>
      <c r="I596" s="6">
        <v>14</v>
      </c>
      <c r="J596" s="42" t="str">
        <f>VLOOKUP(Ruimtestaat[[#This Row],[Ruimte code]],Ruimtegroepen[[#All],[Code]:[Ruimte omschrijving]],2,FALSE)</f>
        <v>Praktijklokalen</v>
      </c>
      <c r="K596" s="32" t="s">
        <v>18</v>
      </c>
      <c r="L596" s="34" t="s">
        <v>123</v>
      </c>
      <c r="M596" s="119">
        <v>62.5</v>
      </c>
      <c r="N596" s="32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</row>
    <row r="597" spans="1:159" ht="15" hidden="1" customHeight="1">
      <c r="A597" s="6">
        <v>7</v>
      </c>
      <c r="B597" s="41" t="str">
        <f>VLOOKUP(Ruimtestaat[[#This Row],[Code]],Locaties[[Code]:[Locatie]],2,FALSE)</f>
        <v>Calvijn</v>
      </c>
      <c r="C597" s="41" t="str">
        <f>VLOOKUP(Ruimtestaat[[#This Row],[Code]],Locaties[#All],3,FALSE)</f>
        <v>Bellefleur 2</v>
      </c>
      <c r="D597" s="41" t="str">
        <f>VLOOKUP(Ruimtestaat[[#This Row],[Code]],Locaties[#All],4,FALSE)</f>
        <v>Hardinxveld-Giessendam</v>
      </c>
      <c r="E597" s="42"/>
      <c r="F597" s="6" t="s">
        <v>319</v>
      </c>
      <c r="G597" s="121"/>
      <c r="H597" s="42" t="s">
        <v>320</v>
      </c>
      <c r="I597" s="6">
        <v>14</v>
      </c>
      <c r="J597" s="42" t="str">
        <f>VLOOKUP(Ruimtestaat[[#This Row],[Ruimte code]],Ruimtegroepen[[#All],[Code]:[Ruimte omschrijving]],2,FALSE)</f>
        <v>Praktijklokalen</v>
      </c>
      <c r="K597" s="6" t="s">
        <v>19</v>
      </c>
      <c r="L597" s="6" t="s">
        <v>28</v>
      </c>
      <c r="M597" s="119">
        <v>13</v>
      </c>
      <c r="N597" s="120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</row>
    <row r="598" spans="1:159" ht="15" hidden="1" customHeight="1">
      <c r="A598" s="6">
        <v>7</v>
      </c>
      <c r="B598" s="41" t="str">
        <f>VLOOKUP(Ruimtestaat[[#This Row],[Code]],Locaties[[Code]:[Locatie]],2,FALSE)</f>
        <v>Calvijn</v>
      </c>
      <c r="C598" s="41" t="str">
        <f>VLOOKUP(Ruimtestaat[[#This Row],[Code]],Locaties[#All],3,FALSE)</f>
        <v>Bellefleur 2</v>
      </c>
      <c r="D598" s="41" t="str">
        <f>VLOOKUP(Ruimtestaat[[#This Row],[Code]],Locaties[#All],4,FALSE)</f>
        <v>Hardinxveld-Giessendam</v>
      </c>
      <c r="E598" s="42"/>
      <c r="F598" s="6" t="s">
        <v>319</v>
      </c>
      <c r="G598" s="121"/>
      <c r="H598" s="42" t="s">
        <v>127</v>
      </c>
      <c r="I598" s="6">
        <v>6</v>
      </c>
      <c r="J598" s="42" t="str">
        <f>VLOOKUP(Ruimtestaat[[#This Row],[Ruimte code]],Ruimtegroepen[[#All],[Code]:[Ruimte omschrijving]],2,FALSE)</f>
        <v>Gangen/hallen</v>
      </c>
      <c r="K598" s="6" t="s">
        <v>18</v>
      </c>
      <c r="L598" s="6" t="s">
        <v>123</v>
      </c>
      <c r="M598" s="119">
        <v>59.8</v>
      </c>
      <c r="N598" s="120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</row>
    <row r="599" spans="1:159" ht="15" hidden="1" customHeight="1">
      <c r="A599" s="6">
        <v>7</v>
      </c>
      <c r="B599" s="41" t="str">
        <f>VLOOKUP(Ruimtestaat[[#This Row],[Code]],Locaties[[Code]:[Locatie]],2,FALSE)</f>
        <v>Calvijn</v>
      </c>
      <c r="C599" s="41" t="str">
        <f>VLOOKUP(Ruimtestaat[[#This Row],[Code]],Locaties[#All],3,FALSE)</f>
        <v>Bellefleur 2</v>
      </c>
      <c r="D599" s="41" t="str">
        <f>VLOOKUP(Ruimtestaat[[#This Row],[Code]],Locaties[#All],4,FALSE)</f>
        <v>Hardinxveld-Giessendam</v>
      </c>
      <c r="E599" s="42"/>
      <c r="F599" s="6" t="s">
        <v>319</v>
      </c>
      <c r="G599" s="121" t="s">
        <v>326</v>
      </c>
      <c r="H599" s="42" t="s">
        <v>291</v>
      </c>
      <c r="I599" s="6">
        <v>5</v>
      </c>
      <c r="J599" s="42" t="str">
        <f>VLOOKUP(Ruimtestaat[[#This Row],[Ruimte code]],Ruimtegroepen[[#All],[Code]:[Ruimte omschrijving]],2,FALSE)</f>
        <v>Sanitair</v>
      </c>
      <c r="K599" s="6" t="s">
        <v>19</v>
      </c>
      <c r="L599" s="6" t="s">
        <v>222</v>
      </c>
      <c r="M599" s="119">
        <v>10.8</v>
      </c>
      <c r="N599" s="120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</row>
    <row r="600" spans="1:159" ht="15" hidden="1" customHeight="1">
      <c r="A600" s="6">
        <v>7</v>
      </c>
      <c r="B600" s="41" t="str">
        <f>VLOOKUP(Ruimtestaat[[#This Row],[Code]],Locaties[[Code]:[Locatie]],2,FALSE)</f>
        <v>Calvijn</v>
      </c>
      <c r="C600" s="41" t="str">
        <f>VLOOKUP(Ruimtestaat[[#This Row],[Code]],Locaties[#All],3,FALSE)</f>
        <v>Bellefleur 2</v>
      </c>
      <c r="D600" s="41" t="str">
        <f>VLOOKUP(Ruimtestaat[[#This Row],[Code]],Locaties[#All],4,FALSE)</f>
        <v>Hardinxveld-Giessendam</v>
      </c>
      <c r="E600" s="42"/>
      <c r="F600" s="6" t="s">
        <v>319</v>
      </c>
      <c r="G600" s="121" t="s">
        <v>327</v>
      </c>
      <c r="H600" s="42" t="s">
        <v>273</v>
      </c>
      <c r="I600" s="6">
        <v>16</v>
      </c>
      <c r="J600" s="42" t="str">
        <f>VLOOKUP(Ruimtestaat[[#This Row],[Ruimte code]],Ruimtegroepen[[#All],[Code]:[Ruimte omschrijving]],2,FALSE)</f>
        <v>Leslokalen</v>
      </c>
      <c r="K600" s="6" t="s">
        <v>18</v>
      </c>
      <c r="L600" s="6" t="s">
        <v>123</v>
      </c>
      <c r="M600" s="119">
        <v>56</v>
      </c>
      <c r="N600" s="120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</row>
    <row r="601" spans="1:159" ht="15" hidden="1" customHeight="1">
      <c r="A601" s="6">
        <v>7</v>
      </c>
      <c r="B601" s="41" t="str">
        <f>VLOOKUP(Ruimtestaat[[#This Row],[Code]],Locaties[[Code]:[Locatie]],2,FALSE)</f>
        <v>Calvijn</v>
      </c>
      <c r="C601" s="41" t="str">
        <f>VLOOKUP(Ruimtestaat[[#This Row],[Code]],Locaties[#All],3,FALSE)</f>
        <v>Bellefleur 2</v>
      </c>
      <c r="D601" s="41" t="str">
        <f>VLOOKUP(Ruimtestaat[[#This Row],[Code]],Locaties[#All],4,FALSE)</f>
        <v>Hardinxveld-Giessendam</v>
      </c>
      <c r="E601" s="42"/>
      <c r="F601" s="6" t="s">
        <v>319</v>
      </c>
      <c r="G601" s="121" t="s">
        <v>328</v>
      </c>
      <c r="H601" s="42" t="s">
        <v>329</v>
      </c>
      <c r="I601" s="6">
        <v>2</v>
      </c>
      <c r="J601" s="42" t="str">
        <f>VLOOKUP(Ruimtestaat[[#This Row],[Ruimte code]],Ruimtegroepen[[#All],[Code]:[Ruimte omschrijving]],2,FALSE)</f>
        <v>Kantoren</v>
      </c>
      <c r="K601" s="6" t="s">
        <v>20</v>
      </c>
      <c r="L601" s="6" t="s">
        <v>29</v>
      </c>
      <c r="M601" s="119">
        <v>19.899999999999999</v>
      </c>
      <c r="N601" s="120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</row>
    <row r="602" spans="1:159" ht="15" hidden="1" customHeight="1">
      <c r="A602" s="6">
        <v>7</v>
      </c>
      <c r="B602" s="41" t="str">
        <f>VLOOKUP(Ruimtestaat[[#This Row],[Code]],Locaties[[Code]:[Locatie]],2,FALSE)</f>
        <v>Calvijn</v>
      </c>
      <c r="C602" s="41" t="str">
        <f>VLOOKUP(Ruimtestaat[[#This Row],[Code]],Locaties[#All],3,FALSE)</f>
        <v>Bellefleur 2</v>
      </c>
      <c r="D602" s="41" t="str">
        <f>VLOOKUP(Ruimtestaat[[#This Row],[Code]],Locaties[#All],4,FALSE)</f>
        <v>Hardinxveld-Giessendam</v>
      </c>
      <c r="E602" s="42"/>
      <c r="F602" s="6" t="s">
        <v>319</v>
      </c>
      <c r="G602" s="121" t="s">
        <v>330</v>
      </c>
      <c r="H602" s="42" t="s">
        <v>273</v>
      </c>
      <c r="I602" s="6">
        <v>16</v>
      </c>
      <c r="J602" s="42" t="str">
        <f>VLOOKUP(Ruimtestaat[[#This Row],[Ruimte code]],Ruimtegroepen[[#All],[Code]:[Ruimte omschrijving]],2,FALSE)</f>
        <v>Leslokalen</v>
      </c>
      <c r="K602" s="6" t="s">
        <v>18</v>
      </c>
      <c r="L602" s="6" t="s">
        <v>123</v>
      </c>
      <c r="M602" s="119">
        <v>52.4</v>
      </c>
      <c r="N602" s="120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</row>
    <row r="603" spans="1:159" ht="15" hidden="1" customHeight="1">
      <c r="A603" s="6">
        <v>7</v>
      </c>
      <c r="B603" s="41" t="str">
        <f>VLOOKUP(Ruimtestaat[[#This Row],[Code]],Locaties[[Code]:[Locatie]],2,FALSE)</f>
        <v>Calvijn</v>
      </c>
      <c r="C603" s="41" t="str">
        <f>VLOOKUP(Ruimtestaat[[#This Row],[Code]],Locaties[#All],3,FALSE)</f>
        <v>Bellefleur 2</v>
      </c>
      <c r="D603" s="41" t="str">
        <f>VLOOKUP(Ruimtestaat[[#This Row],[Code]],Locaties[#All],4,FALSE)</f>
        <v>Hardinxveld-Giessendam</v>
      </c>
      <c r="E603" s="42"/>
      <c r="F603" s="6" t="s">
        <v>319</v>
      </c>
      <c r="G603" s="121"/>
      <c r="H603" s="42" t="s">
        <v>139</v>
      </c>
      <c r="I603" s="6">
        <v>10</v>
      </c>
      <c r="J603" s="42" t="str">
        <f>VLOOKUP(Ruimtestaat[[#This Row],[Ruimte code]],Ruimtegroepen[[#All],[Code]:[Ruimte omschrijving]],2,FALSE)</f>
        <v>Trappenhuizen/lift</v>
      </c>
      <c r="K603" s="6" t="s">
        <v>18</v>
      </c>
      <c r="L603" s="6" t="s">
        <v>123</v>
      </c>
      <c r="M603" s="119">
        <v>14.2</v>
      </c>
      <c r="N603" s="120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</row>
    <row r="604" spans="1:159" ht="15" hidden="1" customHeight="1">
      <c r="A604" s="6">
        <v>7</v>
      </c>
      <c r="B604" s="41" t="str">
        <f>VLOOKUP(Ruimtestaat[[#This Row],[Code]],Locaties[[Code]:[Locatie]],2,FALSE)</f>
        <v>Calvijn</v>
      </c>
      <c r="C604" s="41" t="str">
        <f>VLOOKUP(Ruimtestaat[[#This Row],[Code]],Locaties[#All],3,FALSE)</f>
        <v>Bellefleur 2</v>
      </c>
      <c r="D604" s="41" t="str">
        <f>VLOOKUP(Ruimtestaat[[#This Row],[Code]],Locaties[#All],4,FALSE)</f>
        <v>Hardinxveld-Giessendam</v>
      </c>
      <c r="E604" s="42"/>
      <c r="F604" s="6" t="s">
        <v>319</v>
      </c>
      <c r="G604" s="121" t="s">
        <v>331</v>
      </c>
      <c r="H604" s="42" t="s">
        <v>273</v>
      </c>
      <c r="I604" s="6">
        <v>16</v>
      </c>
      <c r="J604" s="42" t="str">
        <f>VLOOKUP(Ruimtestaat[[#This Row],[Ruimte code]],Ruimtegroepen[[#All],[Code]:[Ruimte omschrijving]],2,FALSE)</f>
        <v>Leslokalen</v>
      </c>
      <c r="K604" s="6" t="s">
        <v>18</v>
      </c>
      <c r="L604" s="6" t="s">
        <v>123</v>
      </c>
      <c r="M604" s="119">
        <v>57.5</v>
      </c>
      <c r="N604" s="120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</row>
    <row r="605" spans="1:159" ht="15" hidden="1" customHeight="1">
      <c r="A605" s="6">
        <v>8</v>
      </c>
      <c r="B605" s="41" t="str">
        <f>VLOOKUP(Ruimtestaat[[#This Row],[Code]],Locaties[[Code]:[Locatie]],2,FALSE)</f>
        <v>Het Heerenlanden</v>
      </c>
      <c r="C605" s="41" t="str">
        <f>VLOOKUP(Ruimtestaat[[#This Row],[Code]],Locaties[#All],3,FALSE)</f>
        <v>Eksterlaan 48</v>
      </c>
      <c r="D605" s="41" t="str">
        <f>VLOOKUP(Ruimtestaat[[#This Row],[Code]],Locaties[#All],4,FALSE)</f>
        <v>Leerdam</v>
      </c>
      <c r="E605" s="42" t="s">
        <v>555</v>
      </c>
      <c r="F605" s="6" t="s">
        <v>121</v>
      </c>
      <c r="G605" s="121">
        <v>1</v>
      </c>
      <c r="H605" s="42" t="s">
        <v>127</v>
      </c>
      <c r="I605" s="6">
        <v>6</v>
      </c>
      <c r="J605" s="42" t="str">
        <f>VLOOKUP(Ruimtestaat[[#This Row],[Ruimte code]],Ruimtegroepen[[#All],[Code]:[Ruimte omschrijving]],2,FALSE)</f>
        <v>Gangen/hallen</v>
      </c>
      <c r="K605" s="6" t="s">
        <v>19</v>
      </c>
      <c r="L605" s="6" t="s">
        <v>28</v>
      </c>
      <c r="M605" s="119">
        <v>191.7</v>
      </c>
      <c r="N605" s="120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</row>
    <row r="606" spans="1:159" ht="15" hidden="1" customHeight="1">
      <c r="A606" s="6">
        <v>8</v>
      </c>
      <c r="B606" s="41" t="str">
        <f>VLOOKUP(Ruimtestaat[[#This Row],[Code]],Locaties[[Code]:[Locatie]],2,FALSE)</f>
        <v>Het Heerenlanden</v>
      </c>
      <c r="C606" s="41" t="str">
        <f>VLOOKUP(Ruimtestaat[[#This Row],[Code]],Locaties[#All],3,FALSE)</f>
        <v>Eksterlaan 48</v>
      </c>
      <c r="D606" s="41" t="str">
        <f>VLOOKUP(Ruimtestaat[[#This Row],[Code]],Locaties[#All],4,FALSE)</f>
        <v>Leerdam</v>
      </c>
      <c r="E606" s="42" t="s">
        <v>555</v>
      </c>
      <c r="F606" s="6" t="s">
        <v>121</v>
      </c>
      <c r="G606" s="121">
        <v>2</v>
      </c>
      <c r="H606" s="42" t="s">
        <v>158</v>
      </c>
      <c r="I606" s="6">
        <v>2</v>
      </c>
      <c r="J606" s="42" t="str">
        <f>VLOOKUP(Ruimtestaat[[#This Row],[Ruimte code]],Ruimtegroepen[[#All],[Code]:[Ruimte omschrijving]],2,FALSE)</f>
        <v>Kantoren</v>
      </c>
      <c r="K606" s="6" t="s">
        <v>20</v>
      </c>
      <c r="L606" s="6" t="s">
        <v>29</v>
      </c>
      <c r="M606" s="119">
        <v>12.5</v>
      </c>
      <c r="N606" s="120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</row>
    <row r="607" spans="1:159" ht="15" hidden="1" customHeight="1">
      <c r="A607" s="6">
        <v>8</v>
      </c>
      <c r="B607" s="41" t="str">
        <f>VLOOKUP(Ruimtestaat[[#This Row],[Code]],Locaties[[Code]:[Locatie]],2,FALSE)</f>
        <v>Het Heerenlanden</v>
      </c>
      <c r="C607" s="41" t="str">
        <f>VLOOKUP(Ruimtestaat[[#This Row],[Code]],Locaties[#All],3,FALSE)</f>
        <v>Eksterlaan 48</v>
      </c>
      <c r="D607" s="41" t="str">
        <f>VLOOKUP(Ruimtestaat[[#This Row],[Code]],Locaties[#All],4,FALSE)</f>
        <v>Leerdam</v>
      </c>
      <c r="E607" s="42" t="s">
        <v>555</v>
      </c>
      <c r="F607" s="6" t="s">
        <v>121</v>
      </c>
      <c r="G607" s="121">
        <v>3</v>
      </c>
      <c r="H607" s="42" t="s">
        <v>130</v>
      </c>
      <c r="I607" s="6">
        <v>4</v>
      </c>
      <c r="J607" s="42" t="str">
        <f>VLOOKUP(Ruimtestaat[[#This Row],[Ruimte code]],Ruimtegroepen[[#All],[Code]:[Ruimte omschrijving]],2,FALSE)</f>
        <v>Vergader/spreekkamers</v>
      </c>
      <c r="K607" s="6" t="s">
        <v>17</v>
      </c>
      <c r="L607" s="6" t="s">
        <v>6</v>
      </c>
      <c r="M607" s="119">
        <v>12.2</v>
      </c>
      <c r="N607" s="120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</row>
    <row r="608" spans="1:159" ht="15" hidden="1" customHeight="1">
      <c r="A608" s="6">
        <v>8</v>
      </c>
      <c r="B608" s="41" t="str">
        <f>VLOOKUP(Ruimtestaat[[#This Row],[Code]],Locaties[[Code]:[Locatie]],2,FALSE)</f>
        <v>Het Heerenlanden</v>
      </c>
      <c r="C608" s="41" t="str">
        <f>VLOOKUP(Ruimtestaat[[#This Row],[Code]],Locaties[#All],3,FALSE)</f>
        <v>Eksterlaan 48</v>
      </c>
      <c r="D608" s="41" t="str">
        <f>VLOOKUP(Ruimtestaat[[#This Row],[Code]],Locaties[#All],4,FALSE)</f>
        <v>Leerdam</v>
      </c>
      <c r="E608" s="42" t="s">
        <v>555</v>
      </c>
      <c r="F608" s="6" t="s">
        <v>121</v>
      </c>
      <c r="G608" s="121">
        <v>4</v>
      </c>
      <c r="H608" s="42" t="s">
        <v>552</v>
      </c>
      <c r="I608" s="6">
        <v>20</v>
      </c>
      <c r="J608" s="42" t="str">
        <f>VLOOKUP(Ruimtestaat[[#This Row],[Ruimte code]],Ruimtegroepen[[#All],[Code]:[Ruimte omschrijving]],2,FALSE)</f>
        <v>Niet in Onderhoud</v>
      </c>
      <c r="L608" s="6"/>
      <c r="M608" s="119"/>
      <c r="N608" s="120">
        <v>0.5</v>
      </c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</row>
    <row r="609" spans="1:159" ht="15" hidden="1" customHeight="1">
      <c r="A609" s="6">
        <v>8</v>
      </c>
      <c r="B609" s="41" t="str">
        <f>VLOOKUP(Ruimtestaat[[#This Row],[Code]],Locaties[[Code]:[Locatie]],2,FALSE)</f>
        <v>Het Heerenlanden</v>
      </c>
      <c r="C609" s="41" t="str">
        <f>VLOOKUP(Ruimtestaat[[#This Row],[Code]],Locaties[#All],3,FALSE)</f>
        <v>Eksterlaan 48</v>
      </c>
      <c r="D609" s="41" t="str">
        <f>VLOOKUP(Ruimtestaat[[#This Row],[Code]],Locaties[#All],4,FALSE)</f>
        <v>Leerdam</v>
      </c>
      <c r="E609" s="42" t="s">
        <v>555</v>
      </c>
      <c r="F609" s="6" t="s">
        <v>121</v>
      </c>
      <c r="G609" s="121">
        <v>5</v>
      </c>
      <c r="H609" s="42" t="s">
        <v>306</v>
      </c>
      <c r="I609" s="6">
        <v>20</v>
      </c>
      <c r="J609" s="42" t="str">
        <f>VLOOKUP(Ruimtestaat[[#This Row],[Ruimte code]],Ruimtegroepen[[#All],[Code]:[Ruimte omschrijving]],2,FALSE)</f>
        <v>Niet in Onderhoud</v>
      </c>
      <c r="L609" s="6"/>
      <c r="M609" s="119"/>
      <c r="N609" s="120">
        <v>0.8</v>
      </c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</row>
    <row r="610" spans="1:159" ht="15" hidden="1" customHeight="1">
      <c r="A610" s="6">
        <v>8</v>
      </c>
      <c r="B610" s="41" t="str">
        <f>VLOOKUP(Ruimtestaat[[#This Row],[Code]],Locaties[[Code]:[Locatie]],2,FALSE)</f>
        <v>Het Heerenlanden</v>
      </c>
      <c r="C610" s="41" t="str">
        <f>VLOOKUP(Ruimtestaat[[#This Row],[Code]],Locaties[#All],3,FALSE)</f>
        <v>Eksterlaan 48</v>
      </c>
      <c r="D610" s="41" t="str">
        <f>VLOOKUP(Ruimtestaat[[#This Row],[Code]],Locaties[#All],4,FALSE)</f>
        <v>Leerdam</v>
      </c>
      <c r="E610" s="42" t="s">
        <v>555</v>
      </c>
      <c r="F610" s="6" t="s">
        <v>121</v>
      </c>
      <c r="G610" s="121">
        <v>6</v>
      </c>
      <c r="H610" s="42" t="s">
        <v>291</v>
      </c>
      <c r="I610" s="6">
        <v>5</v>
      </c>
      <c r="J610" s="42" t="str">
        <f>VLOOKUP(Ruimtestaat[[#This Row],[Ruimte code]],Ruimtegroepen[[#All],[Code]:[Ruimte omschrijving]],2,FALSE)</f>
        <v>Sanitair</v>
      </c>
      <c r="K610" s="6" t="s">
        <v>19</v>
      </c>
      <c r="L610" s="6" t="s">
        <v>222</v>
      </c>
      <c r="M610" s="119">
        <v>4</v>
      </c>
      <c r="N610" s="120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</row>
    <row r="611" spans="1:159" ht="15" hidden="1" customHeight="1">
      <c r="A611" s="6">
        <v>8</v>
      </c>
      <c r="B611" s="41" t="str">
        <f>VLOOKUP(Ruimtestaat[[#This Row],[Code]],Locaties[[Code]:[Locatie]],2,FALSE)</f>
        <v>Het Heerenlanden</v>
      </c>
      <c r="C611" s="41" t="str">
        <f>VLOOKUP(Ruimtestaat[[#This Row],[Code]],Locaties[#All],3,FALSE)</f>
        <v>Eksterlaan 48</v>
      </c>
      <c r="D611" s="41" t="str">
        <f>VLOOKUP(Ruimtestaat[[#This Row],[Code]],Locaties[#All],4,FALSE)</f>
        <v>Leerdam</v>
      </c>
      <c r="E611" s="42" t="s">
        <v>555</v>
      </c>
      <c r="F611" s="6" t="s">
        <v>121</v>
      </c>
      <c r="G611" s="121">
        <v>7</v>
      </c>
      <c r="H611" s="42" t="s">
        <v>291</v>
      </c>
      <c r="I611" s="6">
        <v>5</v>
      </c>
      <c r="J611" s="42" t="str">
        <f>VLOOKUP(Ruimtestaat[[#This Row],[Ruimte code]],Ruimtegroepen[[#All],[Code]:[Ruimte omschrijving]],2,FALSE)</f>
        <v>Sanitair</v>
      </c>
      <c r="K611" s="6" t="s">
        <v>19</v>
      </c>
      <c r="L611" s="6" t="s">
        <v>222</v>
      </c>
      <c r="M611" s="119">
        <v>4</v>
      </c>
      <c r="N611" s="120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</row>
    <row r="612" spans="1:159" ht="15" hidden="1" customHeight="1">
      <c r="A612" s="6">
        <v>8</v>
      </c>
      <c r="B612" s="41" t="str">
        <f>VLOOKUP(Ruimtestaat[[#This Row],[Code]],Locaties[[Code]:[Locatie]],2,FALSE)</f>
        <v>Het Heerenlanden</v>
      </c>
      <c r="C612" s="41" t="str">
        <f>VLOOKUP(Ruimtestaat[[#This Row],[Code]],Locaties[#All],3,FALSE)</f>
        <v>Eksterlaan 48</v>
      </c>
      <c r="D612" s="41" t="str">
        <f>VLOOKUP(Ruimtestaat[[#This Row],[Code]],Locaties[#All],4,FALSE)</f>
        <v>Leerdam</v>
      </c>
      <c r="E612" s="42" t="s">
        <v>555</v>
      </c>
      <c r="F612" s="6" t="s">
        <v>121</v>
      </c>
      <c r="G612" s="121">
        <v>8</v>
      </c>
      <c r="H612" s="42" t="s">
        <v>553</v>
      </c>
      <c r="I612" s="6">
        <v>20</v>
      </c>
      <c r="J612" s="42" t="str">
        <f>VLOOKUP(Ruimtestaat[[#This Row],[Ruimte code]],Ruimtegroepen[[#All],[Code]:[Ruimte omschrijving]],2,FALSE)</f>
        <v>Niet in Onderhoud</v>
      </c>
      <c r="L612" s="6"/>
      <c r="M612" s="119"/>
      <c r="N612" s="120">
        <v>6.1</v>
      </c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</row>
    <row r="613" spans="1:159" ht="15" hidden="1" customHeight="1">
      <c r="A613" s="6">
        <v>8</v>
      </c>
      <c r="B613" s="41" t="str">
        <f>VLOOKUP(Ruimtestaat[[#This Row],[Code]],Locaties[[Code]:[Locatie]],2,FALSE)</f>
        <v>Het Heerenlanden</v>
      </c>
      <c r="C613" s="41" t="str">
        <f>VLOOKUP(Ruimtestaat[[#This Row],[Code]],Locaties[#All],3,FALSE)</f>
        <v>Eksterlaan 48</v>
      </c>
      <c r="D613" s="41" t="str">
        <f>VLOOKUP(Ruimtestaat[[#This Row],[Code]],Locaties[#All],4,FALSE)</f>
        <v>Leerdam</v>
      </c>
      <c r="E613" s="42" t="s">
        <v>555</v>
      </c>
      <c r="F613" s="6" t="s">
        <v>121</v>
      </c>
      <c r="G613" s="121">
        <v>9</v>
      </c>
      <c r="H613" s="42" t="s">
        <v>508</v>
      </c>
      <c r="I613" s="6">
        <v>20</v>
      </c>
      <c r="J613" s="42" t="str">
        <f>VLOOKUP(Ruimtestaat[[#This Row],[Ruimte code]],Ruimtegroepen[[#All],[Code]:[Ruimte omschrijving]],2,FALSE)</f>
        <v>Niet in Onderhoud</v>
      </c>
      <c r="L613" s="6"/>
      <c r="M613" s="119"/>
      <c r="N613" s="120">
        <v>5.3</v>
      </c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</row>
    <row r="614" spans="1:159" ht="15" hidden="1" customHeight="1">
      <c r="A614" s="6">
        <v>8</v>
      </c>
      <c r="B614" s="41" t="str">
        <f>VLOOKUP(Ruimtestaat[[#This Row],[Code]],Locaties[[Code]:[Locatie]],2,FALSE)</f>
        <v>Het Heerenlanden</v>
      </c>
      <c r="C614" s="41" t="str">
        <f>VLOOKUP(Ruimtestaat[[#This Row],[Code]],Locaties[#All],3,FALSE)</f>
        <v>Eksterlaan 48</v>
      </c>
      <c r="D614" s="41" t="str">
        <f>VLOOKUP(Ruimtestaat[[#This Row],[Code]],Locaties[#All],4,FALSE)</f>
        <v>Leerdam</v>
      </c>
      <c r="E614" s="42" t="s">
        <v>555</v>
      </c>
      <c r="F614" s="6" t="s">
        <v>121</v>
      </c>
      <c r="G614" s="121">
        <v>10</v>
      </c>
      <c r="H614" s="42" t="s">
        <v>306</v>
      </c>
      <c r="I614" s="6">
        <v>20</v>
      </c>
      <c r="J614" s="42" t="str">
        <f>VLOOKUP(Ruimtestaat[[#This Row],[Ruimte code]],Ruimtegroepen[[#All],[Code]:[Ruimte omschrijving]],2,FALSE)</f>
        <v>Niet in Onderhoud</v>
      </c>
      <c r="L614" s="6"/>
      <c r="M614" s="119"/>
      <c r="N614" s="120">
        <v>0.6</v>
      </c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</row>
    <row r="615" spans="1:159" ht="15" hidden="1" customHeight="1">
      <c r="A615" s="6">
        <v>8</v>
      </c>
      <c r="B615" s="41" t="str">
        <f>VLOOKUP(Ruimtestaat[[#This Row],[Code]],Locaties[[Code]:[Locatie]],2,FALSE)</f>
        <v>Het Heerenlanden</v>
      </c>
      <c r="C615" s="41" t="str">
        <f>VLOOKUP(Ruimtestaat[[#This Row],[Code]],Locaties[#All],3,FALSE)</f>
        <v>Eksterlaan 48</v>
      </c>
      <c r="D615" s="41" t="str">
        <f>VLOOKUP(Ruimtestaat[[#This Row],[Code]],Locaties[#All],4,FALSE)</f>
        <v>Leerdam</v>
      </c>
      <c r="E615" s="42" t="s">
        <v>555</v>
      </c>
      <c r="F615" s="6" t="s">
        <v>121</v>
      </c>
      <c r="G615" s="121">
        <v>13</v>
      </c>
      <c r="H615" s="42" t="s">
        <v>135</v>
      </c>
      <c r="I615" s="6">
        <v>2</v>
      </c>
      <c r="J615" s="42" t="str">
        <f>VLOOKUP(Ruimtestaat[[#This Row],[Ruimte code]],Ruimtegroepen[[#All],[Code]:[Ruimte omschrijving]],2,FALSE)</f>
        <v>Kantoren</v>
      </c>
      <c r="K615" s="6" t="s">
        <v>20</v>
      </c>
      <c r="L615" s="6" t="s">
        <v>29</v>
      </c>
      <c r="M615" s="119">
        <v>22.1</v>
      </c>
      <c r="N615" s="120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</row>
    <row r="616" spans="1:159" ht="15" hidden="1" customHeight="1">
      <c r="A616" s="6">
        <v>8</v>
      </c>
      <c r="B616" s="41" t="str">
        <f>VLOOKUP(Ruimtestaat[[#This Row],[Code]],Locaties[[Code]:[Locatie]],2,FALSE)</f>
        <v>Het Heerenlanden</v>
      </c>
      <c r="C616" s="41" t="str">
        <f>VLOOKUP(Ruimtestaat[[#This Row],[Code]],Locaties[#All],3,FALSE)</f>
        <v>Eksterlaan 48</v>
      </c>
      <c r="D616" s="41" t="str">
        <f>VLOOKUP(Ruimtestaat[[#This Row],[Code]],Locaties[#All],4,FALSE)</f>
        <v>Leerdam</v>
      </c>
      <c r="E616" s="42" t="s">
        <v>555</v>
      </c>
      <c r="F616" s="6" t="s">
        <v>121</v>
      </c>
      <c r="G616" s="121">
        <v>14</v>
      </c>
      <c r="H616" s="42" t="s">
        <v>127</v>
      </c>
      <c r="I616" s="6">
        <v>6</v>
      </c>
      <c r="J616" s="42" t="str">
        <f>VLOOKUP(Ruimtestaat[[#This Row],[Ruimte code]],Ruimtegroepen[[#All],[Code]:[Ruimte omschrijving]],2,FALSE)</f>
        <v>Gangen/hallen</v>
      </c>
      <c r="K616" s="6" t="s">
        <v>18</v>
      </c>
      <c r="L616" s="6" t="s">
        <v>123</v>
      </c>
      <c r="M616" s="119">
        <v>134</v>
      </c>
      <c r="N616" s="120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</row>
    <row r="617" spans="1:159" ht="15" hidden="1" customHeight="1">
      <c r="A617" s="6">
        <v>8</v>
      </c>
      <c r="B617" s="41" t="str">
        <f>VLOOKUP(Ruimtestaat[[#This Row],[Code]],Locaties[[Code]:[Locatie]],2,FALSE)</f>
        <v>Het Heerenlanden</v>
      </c>
      <c r="C617" s="41" t="str">
        <f>VLOOKUP(Ruimtestaat[[#This Row],[Code]],Locaties[#All],3,FALSE)</f>
        <v>Eksterlaan 48</v>
      </c>
      <c r="D617" s="41" t="str">
        <f>VLOOKUP(Ruimtestaat[[#This Row],[Code]],Locaties[#All],4,FALSE)</f>
        <v>Leerdam</v>
      </c>
      <c r="E617" s="42" t="s">
        <v>555</v>
      </c>
      <c r="F617" s="6" t="s">
        <v>121</v>
      </c>
      <c r="G617" s="121">
        <v>22</v>
      </c>
      <c r="H617" s="42" t="s">
        <v>554</v>
      </c>
      <c r="I617" s="6">
        <v>13</v>
      </c>
      <c r="J617" s="42" t="str">
        <f>VLOOKUP(Ruimtestaat[[#This Row],[Ruimte code]],Ruimtegroepen[[#All],[Code]:[Ruimte omschrijving]],2,FALSE)</f>
        <v>Personeelskamer</v>
      </c>
      <c r="K617" s="6" t="s">
        <v>20</v>
      </c>
      <c r="L617" s="6" t="s">
        <v>29</v>
      </c>
      <c r="M617" s="119">
        <v>51.5</v>
      </c>
      <c r="N617" s="120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</row>
    <row r="618" spans="1:159" ht="15" hidden="1" customHeight="1">
      <c r="A618" s="6">
        <v>8</v>
      </c>
      <c r="B618" s="41" t="str">
        <f>VLOOKUP(Ruimtestaat[[#This Row],[Code]],Locaties[[Code]:[Locatie]],2,FALSE)</f>
        <v>Het Heerenlanden</v>
      </c>
      <c r="C618" s="41" t="str">
        <f>VLOOKUP(Ruimtestaat[[#This Row],[Code]],Locaties[#All],3,FALSE)</f>
        <v>Eksterlaan 48</v>
      </c>
      <c r="D618" s="41" t="str">
        <f>VLOOKUP(Ruimtestaat[[#This Row],[Code]],Locaties[#All],4,FALSE)</f>
        <v>Leerdam</v>
      </c>
      <c r="E618" s="42" t="s">
        <v>555</v>
      </c>
      <c r="F618" s="6" t="s">
        <v>121</v>
      </c>
      <c r="G618" s="121">
        <v>24</v>
      </c>
      <c r="H618" s="42" t="s">
        <v>156</v>
      </c>
      <c r="I618" s="6">
        <v>3</v>
      </c>
      <c r="J618" s="42" t="str">
        <f>VLOOKUP(Ruimtestaat[[#This Row],[Ruimte code]],Ruimtegroepen[[#All],[Code]:[Ruimte omschrijving]],2,FALSE)</f>
        <v>Reproruimte</v>
      </c>
      <c r="K618" s="6" t="s">
        <v>18</v>
      </c>
      <c r="L618" s="6" t="s">
        <v>123</v>
      </c>
      <c r="M618" s="119">
        <v>37.5</v>
      </c>
      <c r="N618" s="120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</row>
    <row r="619" spans="1:159" ht="15" hidden="1" customHeight="1">
      <c r="A619" s="6">
        <v>8</v>
      </c>
      <c r="B619" s="41" t="str">
        <f>VLOOKUP(Ruimtestaat[[#This Row],[Code]],Locaties[[Code]:[Locatie]],2,FALSE)</f>
        <v>Het Heerenlanden</v>
      </c>
      <c r="C619" s="41" t="str">
        <f>VLOOKUP(Ruimtestaat[[#This Row],[Code]],Locaties[#All],3,FALSE)</f>
        <v>Eksterlaan 48</v>
      </c>
      <c r="D619" s="41" t="str">
        <f>VLOOKUP(Ruimtestaat[[#This Row],[Code]],Locaties[#All],4,FALSE)</f>
        <v>Leerdam</v>
      </c>
      <c r="E619" s="42" t="s">
        <v>555</v>
      </c>
      <c r="F619" s="6" t="s">
        <v>121</v>
      </c>
      <c r="G619" s="121" t="s">
        <v>556</v>
      </c>
      <c r="H619" s="42" t="s">
        <v>273</v>
      </c>
      <c r="I619" s="6">
        <v>16</v>
      </c>
      <c r="J619" s="42" t="str">
        <f>VLOOKUP(Ruimtestaat[[#This Row],[Ruimte code]],Ruimtegroepen[[#All],[Code]:[Ruimte omschrijving]],2,FALSE)</f>
        <v>Leslokalen</v>
      </c>
      <c r="K619" s="6" t="s">
        <v>18</v>
      </c>
      <c r="L619" s="6" t="s">
        <v>123</v>
      </c>
      <c r="M619" s="119">
        <v>50.9</v>
      </c>
      <c r="N619" s="120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</row>
    <row r="620" spans="1:159" ht="15" hidden="1" customHeight="1">
      <c r="A620" s="6">
        <v>8</v>
      </c>
      <c r="B620" s="41" t="str">
        <f>VLOOKUP(Ruimtestaat[[#This Row],[Code]],Locaties[[Code]:[Locatie]],2,FALSE)</f>
        <v>Het Heerenlanden</v>
      </c>
      <c r="C620" s="41" t="str">
        <f>VLOOKUP(Ruimtestaat[[#This Row],[Code]],Locaties[#All],3,FALSE)</f>
        <v>Eksterlaan 48</v>
      </c>
      <c r="D620" s="41" t="str">
        <f>VLOOKUP(Ruimtestaat[[#This Row],[Code]],Locaties[#All],4,FALSE)</f>
        <v>Leerdam</v>
      </c>
      <c r="E620" s="42" t="s">
        <v>555</v>
      </c>
      <c r="F620" s="6" t="s">
        <v>121</v>
      </c>
      <c r="G620" s="121" t="s">
        <v>557</v>
      </c>
      <c r="H620" s="42" t="s">
        <v>273</v>
      </c>
      <c r="I620" s="6">
        <v>16</v>
      </c>
      <c r="J620" s="42" t="str">
        <f>VLOOKUP(Ruimtestaat[[#This Row],[Ruimte code]],Ruimtegroepen[[#All],[Code]:[Ruimte omschrijving]],2,FALSE)</f>
        <v>Leslokalen</v>
      </c>
      <c r="K620" s="6" t="s">
        <v>18</v>
      </c>
      <c r="L620" s="6" t="s">
        <v>123</v>
      </c>
      <c r="M620" s="119">
        <v>61.3</v>
      </c>
      <c r="N620" s="120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</row>
    <row r="621" spans="1:159" ht="15" hidden="1" customHeight="1">
      <c r="A621" s="6">
        <v>8</v>
      </c>
      <c r="B621" s="41" t="str">
        <f>VLOOKUP(Ruimtestaat[[#This Row],[Code]],Locaties[[Code]:[Locatie]],2,FALSE)</f>
        <v>Het Heerenlanden</v>
      </c>
      <c r="C621" s="41" t="str">
        <f>VLOOKUP(Ruimtestaat[[#This Row],[Code]],Locaties[#All],3,FALSE)</f>
        <v>Eksterlaan 48</v>
      </c>
      <c r="D621" s="41" t="str">
        <f>VLOOKUP(Ruimtestaat[[#This Row],[Code]],Locaties[#All],4,FALSE)</f>
        <v>Leerdam</v>
      </c>
      <c r="E621" s="42" t="s">
        <v>555</v>
      </c>
      <c r="F621" s="6" t="s">
        <v>121</v>
      </c>
      <c r="G621" s="121" t="s">
        <v>558</v>
      </c>
      <c r="H621" s="42" t="s">
        <v>273</v>
      </c>
      <c r="I621" s="6">
        <v>16</v>
      </c>
      <c r="J621" s="42" t="str">
        <f>VLOOKUP(Ruimtestaat[[#This Row],[Ruimte code]],Ruimtegroepen[[#All],[Code]:[Ruimte omschrijving]],2,FALSE)</f>
        <v>Leslokalen</v>
      </c>
      <c r="K621" s="6" t="s">
        <v>18</v>
      </c>
      <c r="L621" s="6" t="s">
        <v>123</v>
      </c>
      <c r="M621" s="119">
        <v>61.3</v>
      </c>
      <c r="N621" s="120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</row>
    <row r="622" spans="1:159" ht="15" hidden="1" customHeight="1">
      <c r="A622" s="6">
        <v>8</v>
      </c>
      <c r="B622" s="41" t="str">
        <f>VLOOKUP(Ruimtestaat[[#This Row],[Code]],Locaties[[Code]:[Locatie]],2,FALSE)</f>
        <v>Het Heerenlanden</v>
      </c>
      <c r="C622" s="41" t="str">
        <f>VLOOKUP(Ruimtestaat[[#This Row],[Code]],Locaties[#All],3,FALSE)</f>
        <v>Eksterlaan 48</v>
      </c>
      <c r="D622" s="41" t="str">
        <f>VLOOKUP(Ruimtestaat[[#This Row],[Code]],Locaties[#All],4,FALSE)</f>
        <v>Leerdam</v>
      </c>
      <c r="E622" s="42" t="s">
        <v>555</v>
      </c>
      <c r="F622" s="6" t="s">
        <v>121</v>
      </c>
      <c r="G622" s="121" t="s">
        <v>292</v>
      </c>
      <c r="H622" s="42" t="s">
        <v>273</v>
      </c>
      <c r="I622" s="6">
        <v>16</v>
      </c>
      <c r="J622" s="42" t="str">
        <f>VLOOKUP(Ruimtestaat[[#This Row],[Ruimte code]],Ruimtegroepen[[#All],[Code]:[Ruimte omschrijving]],2,FALSE)</f>
        <v>Leslokalen</v>
      </c>
      <c r="K622" s="6" t="s">
        <v>18</v>
      </c>
      <c r="L622" s="6" t="s">
        <v>123</v>
      </c>
      <c r="M622" s="119">
        <v>60.1</v>
      </c>
      <c r="N622" s="120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</row>
    <row r="623" spans="1:159" ht="15" hidden="1" customHeight="1">
      <c r="A623" s="6">
        <v>8</v>
      </c>
      <c r="B623" s="41" t="str">
        <f>VLOOKUP(Ruimtestaat[[#This Row],[Code]],Locaties[[Code]:[Locatie]],2,FALSE)</f>
        <v>Het Heerenlanden</v>
      </c>
      <c r="C623" s="41" t="str">
        <f>VLOOKUP(Ruimtestaat[[#This Row],[Code]],Locaties[#All],3,FALSE)</f>
        <v>Eksterlaan 48</v>
      </c>
      <c r="D623" s="41" t="str">
        <f>VLOOKUP(Ruimtestaat[[#This Row],[Code]],Locaties[#All],4,FALSE)</f>
        <v>Leerdam</v>
      </c>
      <c r="E623" s="42" t="s">
        <v>555</v>
      </c>
      <c r="F623" s="6" t="s">
        <v>121</v>
      </c>
      <c r="G623" s="121" t="s">
        <v>294</v>
      </c>
      <c r="H623" s="42" t="s">
        <v>273</v>
      </c>
      <c r="I623" s="6">
        <v>16</v>
      </c>
      <c r="J623" s="42" t="str">
        <f>VLOOKUP(Ruimtestaat[[#This Row],[Ruimte code]],Ruimtegroepen[[#All],[Code]:[Ruimte omschrijving]],2,FALSE)</f>
        <v>Leslokalen</v>
      </c>
      <c r="K623" s="6" t="s">
        <v>18</v>
      </c>
      <c r="L623" s="6" t="s">
        <v>123</v>
      </c>
      <c r="M623" s="119">
        <v>57.4</v>
      </c>
      <c r="N623" s="120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</row>
    <row r="624" spans="1:159" ht="15" hidden="1" customHeight="1">
      <c r="A624" s="6">
        <v>8</v>
      </c>
      <c r="B624" s="41" t="str">
        <f>VLOOKUP(Ruimtestaat[[#This Row],[Code]],Locaties[[Code]:[Locatie]],2,FALSE)</f>
        <v>Het Heerenlanden</v>
      </c>
      <c r="C624" s="41" t="str">
        <f>VLOOKUP(Ruimtestaat[[#This Row],[Code]],Locaties[#All],3,FALSE)</f>
        <v>Eksterlaan 48</v>
      </c>
      <c r="D624" s="41" t="str">
        <f>VLOOKUP(Ruimtestaat[[#This Row],[Code]],Locaties[#All],4,FALSE)</f>
        <v>Leerdam</v>
      </c>
      <c r="E624" s="42" t="s">
        <v>555</v>
      </c>
      <c r="F624" s="6" t="s">
        <v>121</v>
      </c>
      <c r="G624" s="121" t="s">
        <v>559</v>
      </c>
      <c r="H624" s="42" t="s">
        <v>273</v>
      </c>
      <c r="I624" s="6">
        <v>16</v>
      </c>
      <c r="J624" s="42" t="str">
        <f>VLOOKUP(Ruimtestaat[[#This Row],[Ruimte code]],Ruimtegroepen[[#All],[Code]:[Ruimte omschrijving]],2,FALSE)</f>
        <v>Leslokalen</v>
      </c>
      <c r="K624" s="6" t="s">
        <v>18</v>
      </c>
      <c r="L624" s="6" t="s">
        <v>123</v>
      </c>
      <c r="M624" s="119">
        <v>71.900000000000006</v>
      </c>
      <c r="N624" s="120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</row>
    <row r="625" spans="1:159" ht="15" hidden="1" customHeight="1">
      <c r="A625" s="6">
        <v>8</v>
      </c>
      <c r="B625" s="41" t="str">
        <f>VLOOKUP(Ruimtestaat[[#This Row],[Code]],Locaties[[Code]:[Locatie]],2,FALSE)</f>
        <v>Het Heerenlanden</v>
      </c>
      <c r="C625" s="41" t="str">
        <f>VLOOKUP(Ruimtestaat[[#This Row],[Code]],Locaties[#All],3,FALSE)</f>
        <v>Eksterlaan 48</v>
      </c>
      <c r="D625" s="41" t="str">
        <f>VLOOKUP(Ruimtestaat[[#This Row],[Code]],Locaties[#All],4,FALSE)</f>
        <v>Leerdam</v>
      </c>
      <c r="E625" s="42" t="s">
        <v>555</v>
      </c>
      <c r="F625" s="6" t="s">
        <v>121</v>
      </c>
      <c r="G625" s="121" t="s">
        <v>560</v>
      </c>
      <c r="H625" s="42" t="s">
        <v>273</v>
      </c>
      <c r="I625" s="6">
        <v>16</v>
      </c>
      <c r="J625" s="42" t="str">
        <f>VLOOKUP(Ruimtestaat[[#This Row],[Ruimte code]],Ruimtegroepen[[#All],[Code]:[Ruimte omschrijving]],2,FALSE)</f>
        <v>Leslokalen</v>
      </c>
      <c r="K625" s="6" t="s">
        <v>18</v>
      </c>
      <c r="L625" s="6" t="s">
        <v>123</v>
      </c>
      <c r="M625" s="119">
        <v>51.5</v>
      </c>
      <c r="N625" s="120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</row>
    <row r="626" spans="1:159" ht="15" hidden="1" customHeight="1">
      <c r="A626" s="6">
        <v>8</v>
      </c>
      <c r="B626" s="41" t="str">
        <f>VLOOKUP(Ruimtestaat[[#This Row],[Code]],Locaties[[Code]:[Locatie]],2,FALSE)</f>
        <v>Het Heerenlanden</v>
      </c>
      <c r="C626" s="41" t="str">
        <f>VLOOKUP(Ruimtestaat[[#This Row],[Code]],Locaties[#All],3,FALSE)</f>
        <v>Eksterlaan 48</v>
      </c>
      <c r="D626" s="41" t="str">
        <f>VLOOKUP(Ruimtestaat[[#This Row],[Code]],Locaties[#All],4,FALSE)</f>
        <v>Leerdam</v>
      </c>
      <c r="E626" s="42" t="s">
        <v>561</v>
      </c>
      <c r="F626" s="6" t="s">
        <v>121</v>
      </c>
      <c r="G626" s="121">
        <v>1</v>
      </c>
      <c r="H626" s="42" t="s">
        <v>127</v>
      </c>
      <c r="I626" s="6">
        <v>6</v>
      </c>
      <c r="J626" s="42" t="str">
        <f>VLOOKUP(Ruimtestaat[[#This Row],[Ruimte code]],Ruimtegroepen[[#All],[Code]:[Ruimte omschrijving]],2,FALSE)</f>
        <v>Gangen/hallen</v>
      </c>
      <c r="K626" s="6" t="s">
        <v>18</v>
      </c>
      <c r="L626" s="6" t="s">
        <v>123</v>
      </c>
      <c r="M626" s="119">
        <v>50.2</v>
      </c>
      <c r="N626" s="120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</row>
    <row r="627" spans="1:159" ht="15" hidden="1" customHeight="1">
      <c r="A627" s="6">
        <v>8</v>
      </c>
      <c r="B627" s="41" t="str">
        <f>VLOOKUP(Ruimtestaat[[#This Row],[Code]],Locaties[[Code]:[Locatie]],2,FALSE)</f>
        <v>Het Heerenlanden</v>
      </c>
      <c r="C627" s="41" t="str">
        <f>VLOOKUP(Ruimtestaat[[#This Row],[Code]],Locaties[#All],3,FALSE)</f>
        <v>Eksterlaan 48</v>
      </c>
      <c r="D627" s="41" t="str">
        <f>VLOOKUP(Ruimtestaat[[#This Row],[Code]],Locaties[#All],4,FALSE)</f>
        <v>Leerdam</v>
      </c>
      <c r="E627" s="42" t="s">
        <v>561</v>
      </c>
      <c r="F627" s="6" t="s">
        <v>121</v>
      </c>
      <c r="G627" s="121">
        <v>3</v>
      </c>
      <c r="H627" s="42" t="s">
        <v>297</v>
      </c>
      <c r="I627" s="6">
        <v>9</v>
      </c>
      <c r="J627" s="42" t="str">
        <f>VLOOKUP(Ruimtestaat[[#This Row],[Ruimte code]],Ruimtegroepen[[#All],[Code]:[Ruimte omschrijving]],2,FALSE)</f>
        <v>Bibliotheek/OLC</v>
      </c>
      <c r="K627" s="6" t="s">
        <v>18</v>
      </c>
      <c r="L627" s="6" t="s">
        <v>123</v>
      </c>
      <c r="M627" s="119">
        <v>174.4</v>
      </c>
      <c r="N627" s="120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</row>
    <row r="628" spans="1:159" ht="15" hidden="1" customHeight="1">
      <c r="A628" s="6">
        <v>8</v>
      </c>
      <c r="B628" s="41" t="str">
        <f>VLOOKUP(Ruimtestaat[[#This Row],[Code]],Locaties[[Code]:[Locatie]],2,FALSE)</f>
        <v>Het Heerenlanden</v>
      </c>
      <c r="C628" s="41" t="str">
        <f>VLOOKUP(Ruimtestaat[[#This Row],[Code]],Locaties[#All],3,FALSE)</f>
        <v>Eksterlaan 48</v>
      </c>
      <c r="D628" s="41" t="str">
        <f>VLOOKUP(Ruimtestaat[[#This Row],[Code]],Locaties[#All],4,FALSE)</f>
        <v>Leerdam</v>
      </c>
      <c r="E628" s="42" t="s">
        <v>561</v>
      </c>
      <c r="F628" s="6" t="s">
        <v>121</v>
      </c>
      <c r="G628" s="121" t="s">
        <v>562</v>
      </c>
      <c r="H628" s="42" t="s">
        <v>508</v>
      </c>
      <c r="I628" s="6">
        <v>20</v>
      </c>
      <c r="J628" s="42" t="str">
        <f>VLOOKUP(Ruimtestaat[[#This Row],[Ruimte code]],Ruimtegroepen[[#All],[Code]:[Ruimte omschrijving]],2,FALSE)</f>
        <v>Niet in Onderhoud</v>
      </c>
      <c r="L628" s="6"/>
      <c r="M628" s="119"/>
      <c r="N628" s="120">
        <v>11.5</v>
      </c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</row>
    <row r="629" spans="1:159" ht="15" hidden="1" customHeight="1">
      <c r="A629" s="6">
        <v>8</v>
      </c>
      <c r="B629" s="41" t="str">
        <f>VLOOKUP(Ruimtestaat[[#This Row],[Code]],Locaties[[Code]:[Locatie]],2,FALSE)</f>
        <v>Het Heerenlanden</v>
      </c>
      <c r="C629" s="41" t="str">
        <f>VLOOKUP(Ruimtestaat[[#This Row],[Code]],Locaties[#All],3,FALSE)</f>
        <v>Eksterlaan 48</v>
      </c>
      <c r="D629" s="41" t="str">
        <f>VLOOKUP(Ruimtestaat[[#This Row],[Code]],Locaties[#All],4,FALSE)</f>
        <v>Leerdam</v>
      </c>
      <c r="E629" s="42" t="s">
        <v>561</v>
      </c>
      <c r="F629" s="6" t="s">
        <v>121</v>
      </c>
      <c r="G629" s="121" t="s">
        <v>563</v>
      </c>
      <c r="H629" s="42" t="s">
        <v>508</v>
      </c>
      <c r="I629" s="6">
        <v>20</v>
      </c>
      <c r="J629" s="42" t="str">
        <f>VLOOKUP(Ruimtestaat[[#This Row],[Ruimte code]],Ruimtegroepen[[#All],[Code]:[Ruimte omschrijving]],2,FALSE)</f>
        <v>Niet in Onderhoud</v>
      </c>
      <c r="L629" s="6"/>
      <c r="M629" s="119"/>
      <c r="N629" s="120">
        <v>6.9</v>
      </c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</row>
    <row r="630" spans="1:159" ht="15" hidden="1" customHeight="1">
      <c r="A630" s="6">
        <v>8</v>
      </c>
      <c r="B630" s="41" t="str">
        <f>VLOOKUP(Ruimtestaat[[#This Row],[Code]],Locaties[[Code]:[Locatie]],2,FALSE)</f>
        <v>Het Heerenlanden</v>
      </c>
      <c r="C630" s="41" t="str">
        <f>VLOOKUP(Ruimtestaat[[#This Row],[Code]],Locaties[#All],3,FALSE)</f>
        <v>Eksterlaan 48</v>
      </c>
      <c r="D630" s="41" t="str">
        <f>VLOOKUP(Ruimtestaat[[#This Row],[Code]],Locaties[#All],4,FALSE)</f>
        <v>Leerdam</v>
      </c>
      <c r="E630" s="42" t="s">
        <v>561</v>
      </c>
      <c r="F630" s="6" t="s">
        <v>121</v>
      </c>
      <c r="G630" s="121" t="s">
        <v>564</v>
      </c>
      <c r="H630" s="42" t="s">
        <v>135</v>
      </c>
      <c r="I630" s="6">
        <v>2</v>
      </c>
      <c r="J630" s="42" t="str">
        <f>VLOOKUP(Ruimtestaat[[#This Row],[Ruimte code]],Ruimtegroepen[[#All],[Code]:[Ruimte omschrijving]],2,FALSE)</f>
        <v>Kantoren</v>
      </c>
      <c r="K630" s="6" t="s">
        <v>20</v>
      </c>
      <c r="L630" s="6" t="s">
        <v>29</v>
      </c>
      <c r="M630" s="119">
        <v>20.5</v>
      </c>
      <c r="N630" s="120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</row>
    <row r="631" spans="1:159" ht="15" hidden="1" customHeight="1">
      <c r="A631" s="6">
        <v>8</v>
      </c>
      <c r="B631" s="41" t="str">
        <f>VLOOKUP(Ruimtestaat[[#This Row],[Code]],Locaties[[Code]:[Locatie]],2,FALSE)</f>
        <v>Het Heerenlanden</v>
      </c>
      <c r="C631" s="41" t="str">
        <f>VLOOKUP(Ruimtestaat[[#This Row],[Code]],Locaties[#All],3,FALSE)</f>
        <v>Eksterlaan 48</v>
      </c>
      <c r="D631" s="41" t="str">
        <f>VLOOKUP(Ruimtestaat[[#This Row],[Code]],Locaties[#All],4,FALSE)</f>
        <v>Leerdam</v>
      </c>
      <c r="E631" s="42" t="s">
        <v>561</v>
      </c>
      <c r="F631" s="6" t="s">
        <v>121</v>
      </c>
      <c r="G631" s="121">
        <v>5</v>
      </c>
      <c r="H631" s="42" t="s">
        <v>291</v>
      </c>
      <c r="I631" s="6">
        <v>5</v>
      </c>
      <c r="J631" s="42" t="str">
        <f>VLOOKUP(Ruimtestaat[[#This Row],[Ruimte code]],Ruimtegroepen[[#All],[Code]:[Ruimte omschrijving]],2,FALSE)</f>
        <v>Sanitair</v>
      </c>
      <c r="K631" s="6" t="s">
        <v>19</v>
      </c>
      <c r="L631" s="6" t="s">
        <v>222</v>
      </c>
      <c r="M631" s="119">
        <v>5.0999999999999996</v>
      </c>
      <c r="N631" s="120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</row>
    <row r="632" spans="1:159" ht="15" hidden="1" customHeight="1">
      <c r="A632" s="6">
        <v>8</v>
      </c>
      <c r="B632" s="41" t="str">
        <f>VLOOKUP(Ruimtestaat[[#This Row],[Code]],Locaties[[Code]:[Locatie]],2,FALSE)</f>
        <v>Het Heerenlanden</v>
      </c>
      <c r="C632" s="41" t="str">
        <f>VLOOKUP(Ruimtestaat[[#This Row],[Code]],Locaties[#All],3,FALSE)</f>
        <v>Eksterlaan 48</v>
      </c>
      <c r="D632" s="41" t="str">
        <f>VLOOKUP(Ruimtestaat[[#This Row],[Code]],Locaties[#All],4,FALSE)</f>
        <v>Leerdam</v>
      </c>
      <c r="E632" s="42" t="s">
        <v>561</v>
      </c>
      <c r="F632" s="6" t="s">
        <v>121</v>
      </c>
      <c r="G632" s="121">
        <v>6</v>
      </c>
      <c r="H632" s="42" t="s">
        <v>299</v>
      </c>
      <c r="I632" s="6">
        <v>20</v>
      </c>
      <c r="J632" s="42" t="str">
        <f>VLOOKUP(Ruimtestaat[[#This Row],[Ruimte code]],Ruimtegroepen[[#All],[Code]:[Ruimte omschrijving]],2,FALSE)</f>
        <v>Niet in Onderhoud</v>
      </c>
      <c r="L632" s="6"/>
      <c r="M632" s="119"/>
      <c r="N632" s="120">
        <v>3.2</v>
      </c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</row>
    <row r="633" spans="1:159" ht="15" hidden="1" customHeight="1">
      <c r="A633" s="6">
        <v>8</v>
      </c>
      <c r="B633" s="41" t="str">
        <f>VLOOKUP(Ruimtestaat[[#This Row],[Code]],Locaties[[Code]:[Locatie]],2,FALSE)</f>
        <v>Het Heerenlanden</v>
      </c>
      <c r="C633" s="41" t="str">
        <f>VLOOKUP(Ruimtestaat[[#This Row],[Code]],Locaties[#All],3,FALSE)</f>
        <v>Eksterlaan 48</v>
      </c>
      <c r="D633" s="41" t="str">
        <f>VLOOKUP(Ruimtestaat[[#This Row],[Code]],Locaties[#All],4,FALSE)</f>
        <v>Leerdam</v>
      </c>
      <c r="E633" s="42" t="s">
        <v>561</v>
      </c>
      <c r="F633" s="6" t="s">
        <v>121</v>
      </c>
      <c r="G633" s="121">
        <v>7</v>
      </c>
      <c r="H633" s="42" t="s">
        <v>177</v>
      </c>
      <c r="I633" s="6">
        <v>16</v>
      </c>
      <c r="J633" s="42" t="str">
        <f>VLOOKUP(Ruimtestaat[[#This Row],[Ruimte code]],Ruimtegroepen[[#All],[Code]:[Ruimte omschrijving]],2,FALSE)</f>
        <v>Leslokalen</v>
      </c>
      <c r="K633" s="6" t="s">
        <v>18</v>
      </c>
      <c r="L633" s="6" t="s">
        <v>123</v>
      </c>
      <c r="M633" s="119">
        <v>67</v>
      </c>
      <c r="N633" s="120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</row>
    <row r="634" spans="1:159" ht="15" hidden="1" customHeight="1">
      <c r="A634" s="6">
        <v>8</v>
      </c>
      <c r="B634" s="41" t="str">
        <f>VLOOKUP(Ruimtestaat[[#This Row],[Code]],Locaties[[Code]:[Locatie]],2,FALSE)</f>
        <v>Het Heerenlanden</v>
      </c>
      <c r="C634" s="41" t="str">
        <f>VLOOKUP(Ruimtestaat[[#This Row],[Code]],Locaties[#All],3,FALSE)</f>
        <v>Eksterlaan 48</v>
      </c>
      <c r="D634" s="41" t="str">
        <f>VLOOKUP(Ruimtestaat[[#This Row],[Code]],Locaties[#All],4,FALSE)</f>
        <v>Leerdam</v>
      </c>
      <c r="E634" s="42" t="s">
        <v>561</v>
      </c>
      <c r="F634" s="6" t="s">
        <v>121</v>
      </c>
      <c r="G634" s="121" t="s">
        <v>389</v>
      </c>
      <c r="H634" s="42" t="s">
        <v>273</v>
      </c>
      <c r="I634" s="6">
        <v>16</v>
      </c>
      <c r="J634" s="42" t="str">
        <f>VLOOKUP(Ruimtestaat[[#This Row],[Ruimte code]],Ruimtegroepen[[#All],[Code]:[Ruimte omschrijving]],2,FALSE)</f>
        <v>Leslokalen</v>
      </c>
      <c r="K634" s="6" t="s">
        <v>18</v>
      </c>
      <c r="L634" s="6" t="s">
        <v>123</v>
      </c>
      <c r="M634" s="119">
        <v>66.099999999999994</v>
      </c>
      <c r="N634" s="120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</row>
    <row r="635" spans="1:159" ht="15" hidden="1" customHeight="1">
      <c r="A635" s="6">
        <v>8</v>
      </c>
      <c r="B635" s="41" t="str">
        <f>VLOOKUP(Ruimtestaat[[#This Row],[Code]],Locaties[[Code]:[Locatie]],2,FALSE)</f>
        <v>Het Heerenlanden</v>
      </c>
      <c r="C635" s="41" t="str">
        <f>VLOOKUP(Ruimtestaat[[#This Row],[Code]],Locaties[#All],3,FALSE)</f>
        <v>Eksterlaan 48</v>
      </c>
      <c r="D635" s="41" t="str">
        <f>VLOOKUP(Ruimtestaat[[#This Row],[Code]],Locaties[#All],4,FALSE)</f>
        <v>Leerdam</v>
      </c>
      <c r="E635" s="42" t="s">
        <v>561</v>
      </c>
      <c r="F635" s="6" t="s">
        <v>121</v>
      </c>
      <c r="G635" s="121" t="s">
        <v>390</v>
      </c>
      <c r="H635" s="42" t="s">
        <v>273</v>
      </c>
      <c r="I635" s="6">
        <v>16</v>
      </c>
      <c r="J635" s="42" t="str">
        <f>VLOOKUP(Ruimtestaat[[#This Row],[Ruimte code]],Ruimtegroepen[[#All],[Code]:[Ruimte omschrijving]],2,FALSE)</f>
        <v>Leslokalen</v>
      </c>
      <c r="K635" s="6" t="s">
        <v>18</v>
      </c>
      <c r="L635" s="6" t="s">
        <v>123</v>
      </c>
      <c r="M635" s="119">
        <v>79.3</v>
      </c>
      <c r="N635" s="120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</row>
    <row r="636" spans="1:159" ht="15" hidden="1" customHeight="1">
      <c r="A636" s="6">
        <v>8</v>
      </c>
      <c r="B636" s="41" t="str">
        <f>VLOOKUP(Ruimtestaat[[#This Row],[Code]],Locaties[[Code]:[Locatie]],2,FALSE)</f>
        <v>Het Heerenlanden</v>
      </c>
      <c r="C636" s="41" t="str">
        <f>VLOOKUP(Ruimtestaat[[#This Row],[Code]],Locaties[#All],3,FALSE)</f>
        <v>Eksterlaan 48</v>
      </c>
      <c r="D636" s="41" t="str">
        <f>VLOOKUP(Ruimtestaat[[#This Row],[Code]],Locaties[#All],4,FALSE)</f>
        <v>Leerdam</v>
      </c>
      <c r="E636" s="42" t="s">
        <v>565</v>
      </c>
      <c r="F636" s="6" t="s">
        <v>566</v>
      </c>
      <c r="G636" s="121">
        <v>-1</v>
      </c>
      <c r="H636" s="42" t="s">
        <v>566</v>
      </c>
      <c r="I636" s="6">
        <v>6</v>
      </c>
      <c r="J636" s="42" t="str">
        <f>VLOOKUP(Ruimtestaat[[#This Row],[Ruimte code]],Ruimtegroepen[[#All],[Code]:[Ruimte omschrijving]],2,FALSE)</f>
        <v>Gangen/hallen</v>
      </c>
      <c r="K636" s="6" t="s">
        <v>19</v>
      </c>
      <c r="L636" s="6" t="s">
        <v>28</v>
      </c>
      <c r="M636" s="119">
        <v>36.700000000000003</v>
      </c>
      <c r="N636" s="120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</row>
    <row r="637" spans="1:159" ht="15" hidden="1" customHeight="1">
      <c r="A637" s="6">
        <v>8</v>
      </c>
      <c r="B637" s="41" t="str">
        <f>VLOOKUP(Ruimtestaat[[#This Row],[Code]],Locaties[[Code]:[Locatie]],2,FALSE)</f>
        <v>Het Heerenlanden</v>
      </c>
      <c r="C637" s="41" t="str">
        <f>VLOOKUP(Ruimtestaat[[#This Row],[Code]],Locaties[#All],3,FALSE)</f>
        <v>Eksterlaan 48</v>
      </c>
      <c r="D637" s="41" t="str">
        <f>VLOOKUP(Ruimtestaat[[#This Row],[Code]],Locaties[#All],4,FALSE)</f>
        <v>Leerdam</v>
      </c>
      <c r="E637" s="42" t="s">
        <v>565</v>
      </c>
      <c r="F637" s="6" t="s">
        <v>121</v>
      </c>
      <c r="G637" s="121">
        <v>3</v>
      </c>
      <c r="H637" s="42" t="s">
        <v>299</v>
      </c>
      <c r="I637" s="6">
        <v>20</v>
      </c>
      <c r="J637" s="42" t="str">
        <f>VLOOKUP(Ruimtestaat[[#This Row],[Ruimte code]],Ruimtegroepen[[#All],[Code]:[Ruimte omschrijving]],2,FALSE)</f>
        <v>Niet in Onderhoud</v>
      </c>
      <c r="L637" s="6"/>
      <c r="M637" s="119"/>
      <c r="N637" s="120">
        <v>7.1</v>
      </c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</row>
    <row r="638" spans="1:159" ht="15" hidden="1" customHeight="1">
      <c r="A638" s="6">
        <v>8</v>
      </c>
      <c r="B638" s="41" t="str">
        <f>VLOOKUP(Ruimtestaat[[#This Row],[Code]],Locaties[[Code]:[Locatie]],2,FALSE)</f>
        <v>Het Heerenlanden</v>
      </c>
      <c r="C638" s="41" t="str">
        <f>VLOOKUP(Ruimtestaat[[#This Row],[Code]],Locaties[#All],3,FALSE)</f>
        <v>Eksterlaan 48</v>
      </c>
      <c r="D638" s="41" t="str">
        <f>VLOOKUP(Ruimtestaat[[#This Row],[Code]],Locaties[#All],4,FALSE)</f>
        <v>Leerdam</v>
      </c>
      <c r="E638" s="42" t="s">
        <v>565</v>
      </c>
      <c r="F638" s="6" t="s">
        <v>121</v>
      </c>
      <c r="G638" s="121">
        <v>5</v>
      </c>
      <c r="H638" s="42" t="s">
        <v>299</v>
      </c>
      <c r="I638" s="6">
        <v>20</v>
      </c>
      <c r="J638" s="42" t="str">
        <f>VLOOKUP(Ruimtestaat[[#This Row],[Ruimte code]],Ruimtegroepen[[#All],[Code]:[Ruimte omschrijving]],2,FALSE)</f>
        <v>Niet in Onderhoud</v>
      </c>
      <c r="L638" s="6"/>
      <c r="M638" s="119"/>
      <c r="N638" s="120">
        <v>19</v>
      </c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</row>
    <row r="639" spans="1:159" ht="15" hidden="1" customHeight="1">
      <c r="A639" s="6">
        <v>8</v>
      </c>
      <c r="B639" s="41" t="str">
        <f>VLOOKUP(Ruimtestaat[[#This Row],[Code]],Locaties[[Code]:[Locatie]],2,FALSE)</f>
        <v>Het Heerenlanden</v>
      </c>
      <c r="C639" s="41" t="str">
        <f>VLOOKUP(Ruimtestaat[[#This Row],[Code]],Locaties[#All],3,FALSE)</f>
        <v>Eksterlaan 48</v>
      </c>
      <c r="D639" s="41" t="str">
        <f>VLOOKUP(Ruimtestaat[[#This Row],[Code]],Locaties[#All],4,FALSE)</f>
        <v>Leerdam</v>
      </c>
      <c r="E639" s="42" t="s">
        <v>565</v>
      </c>
      <c r="F639" s="6" t="s">
        <v>121</v>
      </c>
      <c r="G639" s="121">
        <v>6</v>
      </c>
      <c r="H639" s="42" t="s">
        <v>567</v>
      </c>
      <c r="I639" s="6">
        <v>20</v>
      </c>
      <c r="J639" s="42" t="str">
        <f>VLOOKUP(Ruimtestaat[[#This Row],[Ruimte code]],Ruimtegroepen[[#All],[Code]:[Ruimte omschrijving]],2,FALSE)</f>
        <v>Niet in Onderhoud</v>
      </c>
      <c r="L639" s="6"/>
      <c r="M639" s="119"/>
      <c r="N639" s="120">
        <v>2.1</v>
      </c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</row>
    <row r="640" spans="1:159" ht="15" hidden="1" customHeight="1">
      <c r="A640" s="6">
        <v>8</v>
      </c>
      <c r="B640" s="41" t="str">
        <f>VLOOKUP(Ruimtestaat[[#This Row],[Code]],Locaties[[Code]:[Locatie]],2,FALSE)</f>
        <v>Het Heerenlanden</v>
      </c>
      <c r="C640" s="41" t="str">
        <f>VLOOKUP(Ruimtestaat[[#This Row],[Code]],Locaties[#All],3,FALSE)</f>
        <v>Eksterlaan 48</v>
      </c>
      <c r="D640" s="41" t="str">
        <f>VLOOKUP(Ruimtestaat[[#This Row],[Code]],Locaties[#All],4,FALSE)</f>
        <v>Leerdam</v>
      </c>
      <c r="E640" s="42" t="s">
        <v>565</v>
      </c>
      <c r="F640" s="6" t="s">
        <v>121</v>
      </c>
      <c r="G640" s="121" t="s">
        <v>568</v>
      </c>
      <c r="H640" s="42" t="s">
        <v>273</v>
      </c>
      <c r="I640" s="6">
        <v>16</v>
      </c>
      <c r="J640" s="42" t="str">
        <f>VLOOKUP(Ruimtestaat[[#This Row],[Ruimte code]],Ruimtegroepen[[#All],[Code]:[Ruimte omschrijving]],2,FALSE)</f>
        <v>Leslokalen</v>
      </c>
      <c r="K640" s="6" t="s">
        <v>18</v>
      </c>
      <c r="L640" s="6" t="s">
        <v>123</v>
      </c>
      <c r="M640" s="119">
        <v>65.900000000000006</v>
      </c>
      <c r="N640" s="120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</row>
    <row r="641" spans="1:159" ht="15" hidden="1" customHeight="1">
      <c r="A641" s="6">
        <v>8</v>
      </c>
      <c r="B641" s="41" t="str">
        <f>VLOOKUP(Ruimtestaat[[#This Row],[Code]],Locaties[[Code]:[Locatie]],2,FALSE)</f>
        <v>Het Heerenlanden</v>
      </c>
      <c r="C641" s="41" t="str">
        <f>VLOOKUP(Ruimtestaat[[#This Row],[Code]],Locaties[#All],3,FALSE)</f>
        <v>Eksterlaan 48</v>
      </c>
      <c r="D641" s="41" t="str">
        <f>VLOOKUP(Ruimtestaat[[#This Row],[Code]],Locaties[#All],4,FALSE)</f>
        <v>Leerdam</v>
      </c>
      <c r="E641" s="42" t="s">
        <v>565</v>
      </c>
      <c r="F641" s="6" t="s">
        <v>121</v>
      </c>
      <c r="G641" s="121" t="s">
        <v>569</v>
      </c>
      <c r="H641" s="42" t="s">
        <v>273</v>
      </c>
      <c r="I641" s="6">
        <v>16</v>
      </c>
      <c r="J641" s="42" t="str">
        <f>VLOOKUP(Ruimtestaat[[#This Row],[Ruimte code]],Ruimtegroepen[[#All],[Code]:[Ruimte omschrijving]],2,FALSE)</f>
        <v>Leslokalen</v>
      </c>
      <c r="K641" s="6" t="s">
        <v>18</v>
      </c>
      <c r="L641" s="6" t="s">
        <v>123</v>
      </c>
      <c r="M641" s="119">
        <v>140.9</v>
      </c>
      <c r="N641" s="120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</row>
    <row r="642" spans="1:159" ht="15" hidden="1" customHeight="1">
      <c r="A642" s="6">
        <v>8</v>
      </c>
      <c r="B642" s="41" t="str">
        <f>VLOOKUP(Ruimtestaat[[#This Row],[Code]],Locaties[[Code]:[Locatie]],2,FALSE)</f>
        <v>Het Heerenlanden</v>
      </c>
      <c r="C642" s="41" t="str">
        <f>VLOOKUP(Ruimtestaat[[#This Row],[Code]],Locaties[#All],3,FALSE)</f>
        <v>Eksterlaan 48</v>
      </c>
      <c r="D642" s="41" t="str">
        <f>VLOOKUP(Ruimtestaat[[#This Row],[Code]],Locaties[#All],4,FALSE)</f>
        <v>Leerdam</v>
      </c>
      <c r="E642" s="42" t="s">
        <v>565</v>
      </c>
      <c r="F642" s="6" t="s">
        <v>121</v>
      </c>
      <c r="G642" s="121" t="s">
        <v>570</v>
      </c>
      <c r="H642" s="42" t="s">
        <v>273</v>
      </c>
      <c r="I642" s="6">
        <v>16</v>
      </c>
      <c r="J642" s="42" t="str">
        <f>VLOOKUP(Ruimtestaat[[#This Row],[Ruimte code]],Ruimtegroepen[[#All],[Code]:[Ruimte omschrijving]],2,FALSE)</f>
        <v>Leslokalen</v>
      </c>
      <c r="K642" s="6" t="s">
        <v>18</v>
      </c>
      <c r="L642" s="6" t="s">
        <v>123</v>
      </c>
      <c r="M642" s="119">
        <v>80.400000000000006</v>
      </c>
      <c r="N642" s="120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</row>
    <row r="643" spans="1:159" ht="15" hidden="1" customHeight="1">
      <c r="A643" s="6">
        <v>8</v>
      </c>
      <c r="B643" s="41" t="str">
        <f>VLOOKUP(Ruimtestaat[[#This Row],[Code]],Locaties[[Code]:[Locatie]],2,FALSE)</f>
        <v>Het Heerenlanden</v>
      </c>
      <c r="C643" s="41" t="str">
        <f>VLOOKUP(Ruimtestaat[[#This Row],[Code]],Locaties[#All],3,FALSE)</f>
        <v>Eksterlaan 48</v>
      </c>
      <c r="D643" s="41" t="str">
        <f>VLOOKUP(Ruimtestaat[[#This Row],[Code]],Locaties[#All],4,FALSE)</f>
        <v>Leerdam</v>
      </c>
      <c r="E643" s="42" t="s">
        <v>571</v>
      </c>
      <c r="F643" s="6" t="s">
        <v>121</v>
      </c>
      <c r="G643" s="121">
        <v>1</v>
      </c>
      <c r="H643" s="42" t="s">
        <v>572</v>
      </c>
      <c r="I643" s="6">
        <v>7</v>
      </c>
      <c r="J643" s="42" t="str">
        <f>VLOOKUP(Ruimtestaat[[#This Row],[Ruimte code]],Ruimtegroepen[[#All],[Code]:[Ruimte omschrijving]],2,FALSE)</f>
        <v>Entree</v>
      </c>
      <c r="K643" s="6" t="s">
        <v>18</v>
      </c>
      <c r="L643" s="6" t="s">
        <v>123</v>
      </c>
      <c r="M643" s="119">
        <v>34.1</v>
      </c>
      <c r="N643" s="120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</row>
    <row r="644" spans="1:159" ht="15" hidden="1" customHeight="1">
      <c r="A644" s="6">
        <v>8</v>
      </c>
      <c r="B644" s="41" t="str">
        <f>VLOOKUP(Ruimtestaat[[#This Row],[Code]],Locaties[[Code]:[Locatie]],2,FALSE)</f>
        <v>Het Heerenlanden</v>
      </c>
      <c r="C644" s="41" t="str">
        <f>VLOOKUP(Ruimtestaat[[#This Row],[Code]],Locaties[#All],3,FALSE)</f>
        <v>Eksterlaan 48</v>
      </c>
      <c r="D644" s="41" t="str">
        <f>VLOOKUP(Ruimtestaat[[#This Row],[Code]],Locaties[#All],4,FALSE)</f>
        <v>Leerdam</v>
      </c>
      <c r="E644" s="42" t="s">
        <v>571</v>
      </c>
      <c r="F644" s="6" t="s">
        <v>121</v>
      </c>
      <c r="G644" s="121">
        <v>0.66666666666666663</v>
      </c>
      <c r="H644" s="42" t="s">
        <v>254</v>
      </c>
      <c r="I644" s="6">
        <v>6</v>
      </c>
      <c r="J644" s="42" t="str">
        <f>VLOOKUP(Ruimtestaat[[#This Row],[Ruimte code]],Ruimtegroepen[[#All],[Code]:[Ruimte omschrijving]],2,FALSE)</f>
        <v>Gangen/hallen</v>
      </c>
      <c r="K644" s="6" t="s">
        <v>19</v>
      </c>
      <c r="L644" s="6" t="s">
        <v>28</v>
      </c>
      <c r="M644" s="119">
        <v>824</v>
      </c>
      <c r="N644" s="120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</row>
    <row r="645" spans="1:159" ht="15" hidden="1" customHeight="1">
      <c r="A645" s="6">
        <v>8</v>
      </c>
      <c r="B645" s="41" t="str">
        <f>VLOOKUP(Ruimtestaat[[#This Row],[Code]],Locaties[[Code]:[Locatie]],2,FALSE)</f>
        <v>Het Heerenlanden</v>
      </c>
      <c r="C645" s="41" t="str">
        <f>VLOOKUP(Ruimtestaat[[#This Row],[Code]],Locaties[#All],3,FALSE)</f>
        <v>Eksterlaan 48</v>
      </c>
      <c r="D645" s="41" t="str">
        <f>VLOOKUP(Ruimtestaat[[#This Row],[Code]],Locaties[#All],4,FALSE)</f>
        <v>Leerdam</v>
      </c>
      <c r="E645" s="42" t="s">
        <v>571</v>
      </c>
      <c r="F645" s="6" t="s">
        <v>121</v>
      </c>
      <c r="G645" s="121">
        <v>4</v>
      </c>
      <c r="H645" s="42" t="s">
        <v>127</v>
      </c>
      <c r="I645" s="6">
        <v>6</v>
      </c>
      <c r="J645" s="42" t="str">
        <f>VLOOKUP(Ruimtestaat[[#This Row],[Ruimte code]],Ruimtegroepen[[#All],[Code]:[Ruimte omschrijving]],2,FALSE)</f>
        <v>Gangen/hallen</v>
      </c>
      <c r="K645" s="6" t="s">
        <v>18</v>
      </c>
      <c r="L645" s="6" t="s">
        <v>123</v>
      </c>
      <c r="M645" s="119">
        <v>48</v>
      </c>
      <c r="N645" s="120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</row>
    <row r="646" spans="1:159" ht="15" hidden="1" customHeight="1">
      <c r="A646" s="6">
        <v>8</v>
      </c>
      <c r="B646" s="41" t="str">
        <f>VLOOKUP(Ruimtestaat[[#This Row],[Code]],Locaties[[Code]:[Locatie]],2,FALSE)</f>
        <v>Het Heerenlanden</v>
      </c>
      <c r="C646" s="41" t="str">
        <f>VLOOKUP(Ruimtestaat[[#This Row],[Code]],Locaties[#All],3,FALSE)</f>
        <v>Eksterlaan 48</v>
      </c>
      <c r="D646" s="41" t="str">
        <f>VLOOKUP(Ruimtestaat[[#This Row],[Code]],Locaties[#All],4,FALSE)</f>
        <v>Leerdam</v>
      </c>
      <c r="E646" s="42" t="s">
        <v>571</v>
      </c>
      <c r="F646" s="6" t="s">
        <v>121</v>
      </c>
      <c r="G646" s="121">
        <v>5</v>
      </c>
      <c r="H646" s="42" t="s">
        <v>573</v>
      </c>
      <c r="I646" s="6">
        <v>8</v>
      </c>
      <c r="J646" s="42" t="str">
        <f>VLOOKUP(Ruimtestaat[[#This Row],[Ruimte code]],Ruimtegroepen[[#All],[Code]:[Ruimte omschrijving]],2,FALSE)</f>
        <v>Kinderopvang</v>
      </c>
      <c r="K646" s="6" t="s">
        <v>18</v>
      </c>
      <c r="L646" s="6" t="s">
        <v>123</v>
      </c>
      <c r="M646" s="119">
        <v>310</v>
      </c>
      <c r="N646" s="120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</row>
    <row r="647" spans="1:159" ht="15" hidden="1" customHeight="1">
      <c r="A647" s="6">
        <v>8</v>
      </c>
      <c r="B647" s="41" t="str">
        <f>VLOOKUP(Ruimtestaat[[#This Row],[Code]],Locaties[[Code]:[Locatie]],2,FALSE)</f>
        <v>Het Heerenlanden</v>
      </c>
      <c r="C647" s="41" t="str">
        <f>VLOOKUP(Ruimtestaat[[#This Row],[Code]],Locaties[#All],3,FALSE)</f>
        <v>Eksterlaan 48</v>
      </c>
      <c r="D647" s="41" t="str">
        <f>VLOOKUP(Ruimtestaat[[#This Row],[Code]],Locaties[#All],4,FALSE)</f>
        <v>Leerdam</v>
      </c>
      <c r="E647" s="42" t="s">
        <v>571</v>
      </c>
      <c r="F647" s="6" t="s">
        <v>121</v>
      </c>
      <c r="G647" s="121">
        <v>6</v>
      </c>
      <c r="H647" s="42" t="s">
        <v>299</v>
      </c>
      <c r="I647" s="6">
        <v>20</v>
      </c>
      <c r="J647" s="42" t="str">
        <f>VLOOKUP(Ruimtestaat[[#This Row],[Ruimte code]],Ruimtegroepen[[#All],[Code]:[Ruimte omschrijving]],2,FALSE)</f>
        <v>Niet in Onderhoud</v>
      </c>
      <c r="L647" s="6"/>
      <c r="M647" s="119"/>
      <c r="N647" s="120">
        <v>14</v>
      </c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</row>
    <row r="648" spans="1:159" ht="15" hidden="1" customHeight="1">
      <c r="A648" s="6">
        <v>8</v>
      </c>
      <c r="B648" s="41" t="str">
        <f>VLOOKUP(Ruimtestaat[[#This Row],[Code]],Locaties[[Code]:[Locatie]],2,FALSE)</f>
        <v>Het Heerenlanden</v>
      </c>
      <c r="C648" s="41" t="str">
        <f>VLOOKUP(Ruimtestaat[[#This Row],[Code]],Locaties[#All],3,FALSE)</f>
        <v>Eksterlaan 48</v>
      </c>
      <c r="D648" s="41" t="str">
        <f>VLOOKUP(Ruimtestaat[[#This Row],[Code]],Locaties[#All],4,FALSE)</f>
        <v>Leerdam</v>
      </c>
      <c r="E648" s="42" t="s">
        <v>571</v>
      </c>
      <c r="F648" s="6" t="s">
        <v>121</v>
      </c>
      <c r="G648" s="121" t="s">
        <v>576</v>
      </c>
      <c r="H648" s="42" t="s">
        <v>574</v>
      </c>
      <c r="I648" s="6">
        <v>20</v>
      </c>
      <c r="J648" s="42" t="str">
        <f>VLOOKUP(Ruimtestaat[[#This Row],[Ruimte code]],Ruimtegroepen[[#All],[Code]:[Ruimte omschrijving]],2,FALSE)</f>
        <v>Niet in Onderhoud</v>
      </c>
      <c r="L648" s="6"/>
      <c r="M648" s="119"/>
      <c r="N648" s="120">
        <v>7.6</v>
      </c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</row>
    <row r="649" spans="1:159" ht="15" hidden="1" customHeight="1">
      <c r="A649" s="6">
        <v>8</v>
      </c>
      <c r="B649" s="41" t="str">
        <f>VLOOKUP(Ruimtestaat[[#This Row],[Code]],Locaties[[Code]:[Locatie]],2,FALSE)</f>
        <v>Het Heerenlanden</v>
      </c>
      <c r="C649" s="41" t="str">
        <f>VLOOKUP(Ruimtestaat[[#This Row],[Code]],Locaties[#All],3,FALSE)</f>
        <v>Eksterlaan 48</v>
      </c>
      <c r="D649" s="41" t="str">
        <f>VLOOKUP(Ruimtestaat[[#This Row],[Code]],Locaties[#All],4,FALSE)</f>
        <v>Leerdam</v>
      </c>
      <c r="E649" s="42" t="s">
        <v>571</v>
      </c>
      <c r="F649" s="6" t="s">
        <v>121</v>
      </c>
      <c r="G649" s="121">
        <v>8</v>
      </c>
      <c r="H649" s="42" t="s">
        <v>295</v>
      </c>
      <c r="I649" s="6">
        <v>20</v>
      </c>
      <c r="J649" s="42" t="str">
        <f>VLOOKUP(Ruimtestaat[[#This Row],[Ruimte code]],Ruimtegroepen[[#All],[Code]:[Ruimte omschrijving]],2,FALSE)</f>
        <v>Niet in Onderhoud</v>
      </c>
      <c r="L649" s="6"/>
      <c r="M649" s="119"/>
      <c r="N649" s="120">
        <v>51.8</v>
      </c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</row>
    <row r="650" spans="1:159" ht="15" hidden="1" customHeight="1">
      <c r="A650" s="6">
        <v>8</v>
      </c>
      <c r="B650" s="41" t="str">
        <f>VLOOKUP(Ruimtestaat[[#This Row],[Code]],Locaties[[Code]:[Locatie]],2,FALSE)</f>
        <v>Het Heerenlanden</v>
      </c>
      <c r="C650" s="41" t="str">
        <f>VLOOKUP(Ruimtestaat[[#This Row],[Code]],Locaties[#All],3,FALSE)</f>
        <v>Eksterlaan 48</v>
      </c>
      <c r="D650" s="41" t="str">
        <f>VLOOKUP(Ruimtestaat[[#This Row],[Code]],Locaties[#All],4,FALSE)</f>
        <v>Leerdam</v>
      </c>
      <c r="E650" s="42" t="s">
        <v>571</v>
      </c>
      <c r="F650" s="6" t="s">
        <v>121</v>
      </c>
      <c r="G650" s="121">
        <v>10</v>
      </c>
      <c r="H650" s="42" t="s">
        <v>127</v>
      </c>
      <c r="I650" s="6">
        <v>6</v>
      </c>
      <c r="J650" s="42" t="str">
        <f>VLOOKUP(Ruimtestaat[[#This Row],[Ruimte code]],Ruimtegroepen[[#All],[Code]:[Ruimte omschrijving]],2,FALSE)</f>
        <v>Gangen/hallen</v>
      </c>
      <c r="K650" s="6" t="s">
        <v>18</v>
      </c>
      <c r="L650" s="6" t="s">
        <v>123</v>
      </c>
      <c r="M650" s="119">
        <v>180</v>
      </c>
      <c r="N650" s="120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</row>
    <row r="651" spans="1:159" ht="15" hidden="1" customHeight="1">
      <c r="A651" s="6">
        <v>8</v>
      </c>
      <c r="B651" s="41" t="str">
        <f>VLOOKUP(Ruimtestaat[[#This Row],[Code]],Locaties[[Code]:[Locatie]],2,FALSE)</f>
        <v>Het Heerenlanden</v>
      </c>
      <c r="C651" s="41" t="str">
        <f>VLOOKUP(Ruimtestaat[[#This Row],[Code]],Locaties[#All],3,FALSE)</f>
        <v>Eksterlaan 48</v>
      </c>
      <c r="D651" s="41" t="str">
        <f>VLOOKUP(Ruimtestaat[[#This Row],[Code]],Locaties[#All],4,FALSE)</f>
        <v>Leerdam</v>
      </c>
      <c r="E651" s="42" t="s">
        <v>571</v>
      </c>
      <c r="F651" s="6" t="s">
        <v>121</v>
      </c>
      <c r="G651" s="121">
        <v>11</v>
      </c>
      <c r="H651" s="42" t="s">
        <v>127</v>
      </c>
      <c r="I651" s="6">
        <v>6</v>
      </c>
      <c r="J651" s="42" t="str">
        <f>VLOOKUP(Ruimtestaat[[#This Row],[Ruimte code]],Ruimtegroepen[[#All],[Code]:[Ruimte omschrijving]],2,FALSE)</f>
        <v>Gangen/hallen</v>
      </c>
      <c r="K651" s="6" t="s">
        <v>18</v>
      </c>
      <c r="L651" s="6" t="s">
        <v>123</v>
      </c>
      <c r="M651" s="119">
        <v>243</v>
      </c>
      <c r="N651" s="120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</row>
    <row r="652" spans="1:159" ht="15" hidden="1" customHeight="1">
      <c r="A652" s="6">
        <v>8</v>
      </c>
      <c r="B652" s="41" t="str">
        <f>VLOOKUP(Ruimtestaat[[#This Row],[Code]],Locaties[[Code]:[Locatie]],2,FALSE)</f>
        <v>Het Heerenlanden</v>
      </c>
      <c r="C652" s="41" t="str">
        <f>VLOOKUP(Ruimtestaat[[#This Row],[Code]],Locaties[#All],3,FALSE)</f>
        <v>Eksterlaan 48</v>
      </c>
      <c r="D652" s="41" t="str">
        <f>VLOOKUP(Ruimtestaat[[#This Row],[Code]],Locaties[#All],4,FALSE)</f>
        <v>Leerdam</v>
      </c>
      <c r="E652" s="42" t="s">
        <v>571</v>
      </c>
      <c r="F652" s="6" t="s">
        <v>121</v>
      </c>
      <c r="G652" s="121">
        <v>12</v>
      </c>
      <c r="H652" s="42" t="s">
        <v>178</v>
      </c>
      <c r="I652" s="6">
        <v>15</v>
      </c>
      <c r="J652" s="42" t="str">
        <f>VLOOKUP(Ruimtestaat[[#This Row],[Ruimte code]],Ruimtegroepen[[#All],[Code]:[Ruimte omschrijving]],2,FALSE)</f>
        <v>Keuken/pantry</v>
      </c>
      <c r="K652" s="6" t="s">
        <v>19</v>
      </c>
      <c r="L652" s="6" t="s">
        <v>222</v>
      </c>
      <c r="M652" s="119">
        <v>42.9</v>
      </c>
      <c r="N652" s="120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</row>
    <row r="653" spans="1:159" ht="15" hidden="1" customHeight="1">
      <c r="A653" s="6">
        <v>8</v>
      </c>
      <c r="B653" s="41" t="str">
        <f>VLOOKUP(Ruimtestaat[[#This Row],[Code]],Locaties[[Code]:[Locatie]],2,FALSE)</f>
        <v>Het Heerenlanden</v>
      </c>
      <c r="C653" s="41" t="str">
        <f>VLOOKUP(Ruimtestaat[[#This Row],[Code]],Locaties[#All],3,FALSE)</f>
        <v>Eksterlaan 48</v>
      </c>
      <c r="D653" s="41" t="str">
        <f>VLOOKUP(Ruimtestaat[[#This Row],[Code]],Locaties[#All],4,FALSE)</f>
        <v>Leerdam</v>
      </c>
      <c r="E653" s="42" t="s">
        <v>571</v>
      </c>
      <c r="F653" s="6" t="s">
        <v>121</v>
      </c>
      <c r="G653" s="121">
        <v>13</v>
      </c>
      <c r="H653" s="42" t="s">
        <v>299</v>
      </c>
      <c r="I653" s="6">
        <v>1</v>
      </c>
      <c r="J653" s="42" t="str">
        <f>VLOOKUP(Ruimtestaat[[#This Row],[Ruimte code]],Ruimtegroepen[[#All],[Code]:[Ruimte omschrijving]],2,FALSE)</f>
        <v>Magazijnen/bergingen</v>
      </c>
      <c r="L653" s="6"/>
      <c r="M653" s="119"/>
      <c r="N653" s="120">
        <v>15.1</v>
      </c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</row>
    <row r="654" spans="1:159" ht="15" hidden="1" customHeight="1">
      <c r="A654" s="6">
        <v>8</v>
      </c>
      <c r="B654" s="41" t="str">
        <f>VLOOKUP(Ruimtestaat[[#This Row],[Code]],Locaties[[Code]:[Locatie]],2,FALSE)</f>
        <v>Het Heerenlanden</v>
      </c>
      <c r="C654" s="41" t="str">
        <f>VLOOKUP(Ruimtestaat[[#This Row],[Code]],Locaties[#All],3,FALSE)</f>
        <v>Eksterlaan 48</v>
      </c>
      <c r="D654" s="41" t="str">
        <f>VLOOKUP(Ruimtestaat[[#This Row],[Code]],Locaties[#All],4,FALSE)</f>
        <v>Leerdam</v>
      </c>
      <c r="E654" s="42" t="s">
        <v>571</v>
      </c>
      <c r="F654" s="6" t="s">
        <v>121</v>
      </c>
      <c r="G654" s="121">
        <v>15</v>
      </c>
      <c r="H654" s="42" t="s">
        <v>291</v>
      </c>
      <c r="I654" s="6">
        <v>5</v>
      </c>
      <c r="J654" s="42" t="str">
        <f>VLOOKUP(Ruimtestaat[[#This Row],[Ruimte code]],Ruimtegroepen[[#All],[Code]:[Ruimte omschrijving]],2,FALSE)</f>
        <v>Sanitair</v>
      </c>
      <c r="K654" s="6" t="s">
        <v>19</v>
      </c>
      <c r="L654" s="6" t="s">
        <v>222</v>
      </c>
      <c r="M654" s="119">
        <v>12.7</v>
      </c>
      <c r="N654" s="120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</row>
    <row r="655" spans="1:159" ht="15" hidden="1" customHeight="1">
      <c r="A655" s="6">
        <v>8</v>
      </c>
      <c r="B655" s="41" t="str">
        <f>VLOOKUP(Ruimtestaat[[#This Row],[Code]],Locaties[[Code]:[Locatie]],2,FALSE)</f>
        <v>Het Heerenlanden</v>
      </c>
      <c r="C655" s="41" t="str">
        <f>VLOOKUP(Ruimtestaat[[#This Row],[Code]],Locaties[#All],3,FALSE)</f>
        <v>Eksterlaan 48</v>
      </c>
      <c r="D655" s="41" t="str">
        <f>VLOOKUP(Ruimtestaat[[#This Row],[Code]],Locaties[#All],4,FALSE)</f>
        <v>Leerdam</v>
      </c>
      <c r="E655" s="42" t="s">
        <v>571</v>
      </c>
      <c r="F655" s="6" t="s">
        <v>121</v>
      </c>
      <c r="G655" s="121">
        <v>16</v>
      </c>
      <c r="H655" s="42" t="s">
        <v>291</v>
      </c>
      <c r="I655" s="6">
        <v>5</v>
      </c>
      <c r="J655" s="42" t="str">
        <f>VLOOKUP(Ruimtestaat[[#This Row],[Ruimte code]],Ruimtegroepen[[#All],[Code]:[Ruimte omschrijving]],2,FALSE)</f>
        <v>Sanitair</v>
      </c>
      <c r="K655" s="6" t="s">
        <v>19</v>
      </c>
      <c r="L655" s="6" t="s">
        <v>222</v>
      </c>
      <c r="M655" s="119">
        <v>12</v>
      </c>
      <c r="N655" s="120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</row>
    <row r="656" spans="1:159" ht="15" hidden="1" customHeight="1">
      <c r="A656" s="6">
        <v>8</v>
      </c>
      <c r="B656" s="41" t="str">
        <f>VLOOKUP(Ruimtestaat[[#This Row],[Code]],Locaties[[Code]:[Locatie]],2,FALSE)</f>
        <v>Het Heerenlanden</v>
      </c>
      <c r="C656" s="41" t="str">
        <f>VLOOKUP(Ruimtestaat[[#This Row],[Code]],Locaties[#All],3,FALSE)</f>
        <v>Eksterlaan 48</v>
      </c>
      <c r="D656" s="41" t="str">
        <f>VLOOKUP(Ruimtestaat[[#This Row],[Code]],Locaties[#All],4,FALSE)</f>
        <v>Leerdam</v>
      </c>
      <c r="E656" s="42" t="s">
        <v>571</v>
      </c>
      <c r="F656" s="6" t="s">
        <v>121</v>
      </c>
      <c r="G656" s="121">
        <v>17</v>
      </c>
      <c r="H656" s="42" t="s">
        <v>575</v>
      </c>
      <c r="I656" s="6">
        <v>20</v>
      </c>
      <c r="J656" s="42" t="str">
        <f>VLOOKUP(Ruimtestaat[[#This Row],[Ruimte code]],Ruimtegroepen[[#All],[Code]:[Ruimte omschrijving]],2,FALSE)</f>
        <v>Niet in Onderhoud</v>
      </c>
      <c r="L656" s="6"/>
      <c r="M656" s="119"/>
      <c r="N656" s="120">
        <v>12.9</v>
      </c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</row>
    <row r="657" spans="1:159" ht="15" hidden="1" customHeight="1">
      <c r="A657" s="6">
        <v>8</v>
      </c>
      <c r="B657" s="41" t="str">
        <f>VLOOKUP(Ruimtestaat[[#This Row],[Code]],Locaties[[Code]:[Locatie]],2,FALSE)</f>
        <v>Het Heerenlanden</v>
      </c>
      <c r="C657" s="41" t="str">
        <f>VLOOKUP(Ruimtestaat[[#This Row],[Code]],Locaties[#All],3,FALSE)</f>
        <v>Eksterlaan 48</v>
      </c>
      <c r="D657" s="41" t="str">
        <f>VLOOKUP(Ruimtestaat[[#This Row],[Code]],Locaties[#All],4,FALSE)</f>
        <v>Leerdam</v>
      </c>
      <c r="E657" s="42" t="s">
        <v>571</v>
      </c>
      <c r="F657" s="6" t="s">
        <v>121</v>
      </c>
      <c r="G657" s="121">
        <v>18</v>
      </c>
      <c r="H657" s="42" t="s">
        <v>290</v>
      </c>
      <c r="I657" s="6">
        <v>5</v>
      </c>
      <c r="J657" s="42" t="str">
        <f>VLOOKUP(Ruimtestaat[[#This Row],[Ruimte code]],Ruimtegroepen[[#All],[Code]:[Ruimte omschrijving]],2,FALSE)</f>
        <v>Sanitair</v>
      </c>
      <c r="K657" s="6" t="s">
        <v>19</v>
      </c>
      <c r="L657" s="6" t="s">
        <v>222</v>
      </c>
      <c r="M657" s="119">
        <v>4.7</v>
      </c>
      <c r="N657" s="120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</row>
    <row r="658" spans="1:159" ht="15" hidden="1" customHeight="1">
      <c r="A658" s="6">
        <v>8</v>
      </c>
      <c r="B658" s="41" t="str">
        <f>VLOOKUP(Ruimtestaat[[#This Row],[Code]],Locaties[[Code]:[Locatie]],2,FALSE)</f>
        <v>Het Heerenlanden</v>
      </c>
      <c r="C658" s="41" t="str">
        <f>VLOOKUP(Ruimtestaat[[#This Row],[Code]],Locaties[#All],3,FALSE)</f>
        <v>Eksterlaan 48</v>
      </c>
      <c r="D658" s="41" t="str">
        <f>VLOOKUP(Ruimtestaat[[#This Row],[Code]],Locaties[#All],4,FALSE)</f>
        <v>Leerdam</v>
      </c>
      <c r="E658" s="42" t="s">
        <v>577</v>
      </c>
      <c r="F658" s="6" t="s">
        <v>121</v>
      </c>
      <c r="G658" s="121" t="s">
        <v>578</v>
      </c>
      <c r="H658" s="42" t="s">
        <v>127</v>
      </c>
      <c r="I658" s="6">
        <v>6</v>
      </c>
      <c r="J658" s="42" t="str">
        <f>VLOOKUP(Ruimtestaat[[#This Row],[Ruimte code]],Ruimtegroepen[[#All],[Code]:[Ruimte omschrijving]],2,FALSE)</f>
        <v>Gangen/hallen</v>
      </c>
      <c r="K658" s="6" t="s">
        <v>18</v>
      </c>
      <c r="L658" s="6" t="s">
        <v>123</v>
      </c>
      <c r="M658" s="119">
        <v>16.3</v>
      </c>
      <c r="N658" s="120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</row>
    <row r="659" spans="1:159" ht="15" hidden="1" customHeight="1">
      <c r="A659" s="6">
        <v>8</v>
      </c>
      <c r="B659" s="41" t="str">
        <f>VLOOKUP(Ruimtestaat[[#This Row],[Code]],Locaties[[Code]:[Locatie]],2,FALSE)</f>
        <v>Het Heerenlanden</v>
      </c>
      <c r="C659" s="41" t="str">
        <f>VLOOKUP(Ruimtestaat[[#This Row],[Code]],Locaties[#All],3,FALSE)</f>
        <v>Eksterlaan 48</v>
      </c>
      <c r="D659" s="41" t="str">
        <f>VLOOKUP(Ruimtestaat[[#This Row],[Code]],Locaties[#All],4,FALSE)</f>
        <v>Leerdam</v>
      </c>
      <c r="E659" s="42" t="s">
        <v>577</v>
      </c>
      <c r="F659" s="6" t="s">
        <v>121</v>
      </c>
      <c r="G659" s="121">
        <v>2</v>
      </c>
      <c r="H659" s="42" t="s">
        <v>580</v>
      </c>
      <c r="I659" s="6">
        <v>19</v>
      </c>
      <c r="J659" s="42" t="str">
        <f>VLOOKUP(Ruimtestaat[[#This Row],[Ruimte code]],Ruimtegroepen[[#All],[Code]:[Ruimte omschrijving]],2,FALSE)</f>
        <v>kleedruimten</v>
      </c>
      <c r="K659" s="6" t="s">
        <v>19</v>
      </c>
      <c r="L659" s="6" t="s">
        <v>28</v>
      </c>
      <c r="M659" s="119">
        <v>24.2</v>
      </c>
      <c r="N659" s="120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</row>
    <row r="660" spans="1:159" ht="15" hidden="1" customHeight="1">
      <c r="A660" s="6">
        <v>8</v>
      </c>
      <c r="B660" s="41" t="str">
        <f>VLOOKUP(Ruimtestaat[[#This Row],[Code]],Locaties[[Code]:[Locatie]],2,FALSE)</f>
        <v>Het Heerenlanden</v>
      </c>
      <c r="C660" s="41" t="str">
        <f>VLOOKUP(Ruimtestaat[[#This Row],[Code]],Locaties[#All],3,FALSE)</f>
        <v>Eksterlaan 48</v>
      </c>
      <c r="D660" s="41" t="str">
        <f>VLOOKUP(Ruimtestaat[[#This Row],[Code]],Locaties[#All],4,FALSE)</f>
        <v>Leerdam</v>
      </c>
      <c r="E660" s="42" t="s">
        <v>577</v>
      </c>
      <c r="F660" s="6" t="s">
        <v>121</v>
      </c>
      <c r="G660" s="121">
        <v>3</v>
      </c>
      <c r="H660" s="42" t="s">
        <v>291</v>
      </c>
      <c r="I660" s="6">
        <v>5</v>
      </c>
      <c r="J660" s="42" t="str">
        <f>VLOOKUP(Ruimtestaat[[#This Row],[Ruimte code]],Ruimtegroepen[[#All],[Code]:[Ruimte omschrijving]],2,FALSE)</f>
        <v>Sanitair</v>
      </c>
      <c r="K660" s="6" t="s">
        <v>19</v>
      </c>
      <c r="L660" s="6" t="s">
        <v>28</v>
      </c>
      <c r="M660" s="119">
        <v>7.2</v>
      </c>
      <c r="N660" s="120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</row>
    <row r="661" spans="1:159" ht="15" hidden="1" customHeight="1">
      <c r="A661" s="6">
        <v>8</v>
      </c>
      <c r="B661" s="41" t="str">
        <f>VLOOKUP(Ruimtestaat[[#This Row],[Code]],Locaties[[Code]:[Locatie]],2,FALSE)</f>
        <v>Het Heerenlanden</v>
      </c>
      <c r="C661" s="41" t="str">
        <f>VLOOKUP(Ruimtestaat[[#This Row],[Code]],Locaties[#All],3,FALSE)</f>
        <v>Eksterlaan 48</v>
      </c>
      <c r="D661" s="41" t="str">
        <f>VLOOKUP(Ruimtestaat[[#This Row],[Code]],Locaties[#All],4,FALSE)</f>
        <v>Leerdam</v>
      </c>
      <c r="E661" s="42" t="s">
        <v>577</v>
      </c>
      <c r="F661" s="6" t="s">
        <v>121</v>
      </c>
      <c r="G661" s="121">
        <v>4</v>
      </c>
      <c r="H661" s="42" t="s">
        <v>581</v>
      </c>
      <c r="I661" s="6">
        <v>5</v>
      </c>
      <c r="J661" s="42" t="str">
        <f>VLOOKUP(Ruimtestaat[[#This Row],[Ruimte code]],Ruimtegroepen[[#All],[Code]:[Ruimte omschrijving]],2,FALSE)</f>
        <v>Sanitair</v>
      </c>
      <c r="K661" s="6" t="s">
        <v>19</v>
      </c>
      <c r="L661" s="6" t="s">
        <v>28</v>
      </c>
      <c r="M661" s="119">
        <v>9</v>
      </c>
      <c r="N661" s="120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</row>
    <row r="662" spans="1:159" ht="15" hidden="1" customHeight="1">
      <c r="A662" s="6">
        <v>8</v>
      </c>
      <c r="B662" s="41" t="str">
        <f>VLOOKUP(Ruimtestaat[[#This Row],[Code]],Locaties[[Code]:[Locatie]],2,FALSE)</f>
        <v>Het Heerenlanden</v>
      </c>
      <c r="C662" s="41" t="str">
        <f>VLOOKUP(Ruimtestaat[[#This Row],[Code]],Locaties[#All],3,FALSE)</f>
        <v>Eksterlaan 48</v>
      </c>
      <c r="D662" s="41" t="str">
        <f>VLOOKUP(Ruimtestaat[[#This Row],[Code]],Locaties[#All],4,FALSE)</f>
        <v>Leerdam</v>
      </c>
      <c r="E662" s="42" t="s">
        <v>577</v>
      </c>
      <c r="F662" s="6" t="s">
        <v>121</v>
      </c>
      <c r="G662" s="121">
        <v>5</v>
      </c>
      <c r="H662" s="42" t="s">
        <v>299</v>
      </c>
      <c r="I662" s="6">
        <v>20</v>
      </c>
      <c r="J662" s="42" t="str">
        <f>VLOOKUP(Ruimtestaat[[#This Row],[Ruimte code]],Ruimtegroepen[[#All],[Code]:[Ruimte omschrijving]],2,FALSE)</f>
        <v>Niet in Onderhoud</v>
      </c>
      <c r="L662" s="6"/>
      <c r="M662" s="119"/>
      <c r="N662" s="120">
        <v>46.1</v>
      </c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</row>
    <row r="663" spans="1:159" ht="15" hidden="1" customHeight="1">
      <c r="A663" s="6">
        <v>8</v>
      </c>
      <c r="B663" s="41" t="str">
        <f>VLOOKUP(Ruimtestaat[[#This Row],[Code]],Locaties[[Code]:[Locatie]],2,FALSE)</f>
        <v>Het Heerenlanden</v>
      </c>
      <c r="C663" s="41" t="str">
        <f>VLOOKUP(Ruimtestaat[[#This Row],[Code]],Locaties[#All],3,FALSE)</f>
        <v>Eksterlaan 48</v>
      </c>
      <c r="D663" s="41" t="str">
        <f>VLOOKUP(Ruimtestaat[[#This Row],[Code]],Locaties[#All],4,FALSE)</f>
        <v>Leerdam</v>
      </c>
      <c r="E663" s="42" t="s">
        <v>577</v>
      </c>
      <c r="F663" s="6" t="s">
        <v>121</v>
      </c>
      <c r="G663" s="121">
        <v>6</v>
      </c>
      <c r="H663" s="42" t="s">
        <v>580</v>
      </c>
      <c r="I663" s="6">
        <v>19</v>
      </c>
      <c r="J663" s="42" t="str">
        <f>VLOOKUP(Ruimtestaat[[#This Row],[Ruimte code]],Ruimtegroepen[[#All],[Code]:[Ruimte omschrijving]],2,FALSE)</f>
        <v>kleedruimten</v>
      </c>
      <c r="K663" s="6" t="s">
        <v>19</v>
      </c>
      <c r="L663" s="6" t="s">
        <v>28</v>
      </c>
      <c r="M663" s="119">
        <v>11</v>
      </c>
      <c r="N663" s="120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</row>
    <row r="664" spans="1:159" ht="15" hidden="1" customHeight="1">
      <c r="A664" s="6">
        <v>8</v>
      </c>
      <c r="B664" s="41" t="str">
        <f>VLOOKUP(Ruimtestaat[[#This Row],[Code]],Locaties[[Code]:[Locatie]],2,FALSE)</f>
        <v>Het Heerenlanden</v>
      </c>
      <c r="C664" s="41" t="str">
        <f>VLOOKUP(Ruimtestaat[[#This Row],[Code]],Locaties[#All],3,FALSE)</f>
        <v>Eksterlaan 48</v>
      </c>
      <c r="D664" s="41" t="str">
        <f>VLOOKUP(Ruimtestaat[[#This Row],[Code]],Locaties[#All],4,FALSE)</f>
        <v>Leerdam</v>
      </c>
      <c r="E664" s="42" t="s">
        <v>577</v>
      </c>
      <c r="F664" s="6" t="s">
        <v>121</v>
      </c>
      <c r="G664" s="121">
        <v>8</v>
      </c>
      <c r="H664" s="42" t="s">
        <v>580</v>
      </c>
      <c r="I664" s="6">
        <v>19</v>
      </c>
      <c r="J664" s="42" t="str">
        <f>VLOOKUP(Ruimtestaat[[#This Row],[Ruimte code]],Ruimtegroepen[[#All],[Code]:[Ruimte omschrijving]],2,FALSE)</f>
        <v>kleedruimten</v>
      </c>
      <c r="K664" s="6" t="s">
        <v>19</v>
      </c>
      <c r="L664" s="6" t="s">
        <v>28</v>
      </c>
      <c r="M664" s="119">
        <v>26.5</v>
      </c>
      <c r="N664" s="120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</row>
    <row r="665" spans="1:159" ht="15" hidden="1" customHeight="1">
      <c r="A665" s="6">
        <v>8</v>
      </c>
      <c r="B665" s="41" t="str">
        <f>VLOOKUP(Ruimtestaat[[#This Row],[Code]],Locaties[[Code]:[Locatie]],2,FALSE)</f>
        <v>Het Heerenlanden</v>
      </c>
      <c r="C665" s="41" t="str">
        <f>VLOOKUP(Ruimtestaat[[#This Row],[Code]],Locaties[#All],3,FALSE)</f>
        <v>Eksterlaan 48</v>
      </c>
      <c r="D665" s="41" t="str">
        <f>VLOOKUP(Ruimtestaat[[#This Row],[Code]],Locaties[#All],4,FALSE)</f>
        <v>Leerdam</v>
      </c>
      <c r="E665" s="42" t="s">
        <v>577</v>
      </c>
      <c r="F665" s="6" t="s">
        <v>121</v>
      </c>
      <c r="G665" s="121">
        <v>9</v>
      </c>
      <c r="H665" s="42" t="s">
        <v>291</v>
      </c>
      <c r="I665" s="6">
        <v>5</v>
      </c>
      <c r="J665" s="42" t="str">
        <f>VLOOKUP(Ruimtestaat[[#This Row],[Ruimte code]],Ruimtegroepen[[#All],[Code]:[Ruimte omschrijving]],2,FALSE)</f>
        <v>Sanitair</v>
      </c>
      <c r="K665" s="6" t="s">
        <v>19</v>
      </c>
      <c r="L665" s="6" t="s">
        <v>28</v>
      </c>
      <c r="M665" s="119">
        <v>4.2</v>
      </c>
      <c r="N665" s="120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</row>
    <row r="666" spans="1:159" ht="15" hidden="1" customHeight="1">
      <c r="A666" s="6">
        <v>8</v>
      </c>
      <c r="B666" s="41" t="str">
        <f>VLOOKUP(Ruimtestaat[[#This Row],[Code]],Locaties[[Code]:[Locatie]],2,FALSE)</f>
        <v>Het Heerenlanden</v>
      </c>
      <c r="C666" s="41" t="str">
        <f>VLOOKUP(Ruimtestaat[[#This Row],[Code]],Locaties[#All],3,FALSE)</f>
        <v>Eksterlaan 48</v>
      </c>
      <c r="D666" s="41" t="str">
        <f>VLOOKUP(Ruimtestaat[[#This Row],[Code]],Locaties[#All],4,FALSE)</f>
        <v>Leerdam</v>
      </c>
      <c r="E666" s="42" t="s">
        <v>577</v>
      </c>
      <c r="F666" s="6" t="s">
        <v>121</v>
      </c>
      <c r="G666" s="121">
        <v>10</v>
      </c>
      <c r="H666" s="42" t="s">
        <v>581</v>
      </c>
      <c r="I666" s="6">
        <v>5</v>
      </c>
      <c r="J666" s="42" t="str">
        <f>VLOOKUP(Ruimtestaat[[#This Row],[Ruimte code]],Ruimtegroepen[[#All],[Code]:[Ruimte omschrijving]],2,FALSE)</f>
        <v>Sanitair</v>
      </c>
      <c r="K666" s="6" t="s">
        <v>19</v>
      </c>
      <c r="L666" s="6" t="s">
        <v>28</v>
      </c>
      <c r="M666" s="119">
        <v>10.6</v>
      </c>
      <c r="N666" s="120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</row>
    <row r="667" spans="1:159" ht="15" hidden="1" customHeight="1">
      <c r="A667" s="6">
        <v>8</v>
      </c>
      <c r="B667" s="41" t="str">
        <f>VLOOKUP(Ruimtestaat[[#This Row],[Code]],Locaties[[Code]:[Locatie]],2,FALSE)</f>
        <v>Het Heerenlanden</v>
      </c>
      <c r="C667" s="41" t="str">
        <f>VLOOKUP(Ruimtestaat[[#This Row],[Code]],Locaties[#All],3,FALSE)</f>
        <v>Eksterlaan 48</v>
      </c>
      <c r="D667" s="41" t="str">
        <f>VLOOKUP(Ruimtestaat[[#This Row],[Code]],Locaties[#All],4,FALSE)</f>
        <v>Leerdam</v>
      </c>
      <c r="E667" s="42" t="s">
        <v>577</v>
      </c>
      <c r="F667" s="6" t="s">
        <v>121</v>
      </c>
      <c r="G667" s="121">
        <v>11</v>
      </c>
      <c r="H667" s="42" t="s">
        <v>582</v>
      </c>
      <c r="I667" s="6">
        <v>20</v>
      </c>
      <c r="J667" s="42" t="str">
        <f>VLOOKUP(Ruimtestaat[[#This Row],[Ruimte code]],Ruimtegroepen[[#All],[Code]:[Ruimte omschrijving]],2,FALSE)</f>
        <v>Niet in Onderhoud</v>
      </c>
      <c r="L667" s="6"/>
      <c r="M667" s="119"/>
      <c r="N667" s="120">
        <v>1.8</v>
      </c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</row>
    <row r="668" spans="1:159" ht="15" hidden="1" customHeight="1">
      <c r="A668" s="6">
        <v>8</v>
      </c>
      <c r="B668" s="41" t="str">
        <f>VLOOKUP(Ruimtestaat[[#This Row],[Code]],Locaties[[Code]:[Locatie]],2,FALSE)</f>
        <v>Het Heerenlanden</v>
      </c>
      <c r="C668" s="41" t="str">
        <f>VLOOKUP(Ruimtestaat[[#This Row],[Code]],Locaties[#All],3,FALSE)</f>
        <v>Eksterlaan 48</v>
      </c>
      <c r="D668" s="41" t="str">
        <f>VLOOKUP(Ruimtestaat[[#This Row],[Code]],Locaties[#All],4,FALSE)</f>
        <v>Leerdam</v>
      </c>
      <c r="E668" s="42" t="s">
        <v>577</v>
      </c>
      <c r="F668" s="6" t="s">
        <v>121</v>
      </c>
      <c r="G668" s="121">
        <v>12</v>
      </c>
      <c r="H668" s="42" t="s">
        <v>582</v>
      </c>
      <c r="I668" s="6">
        <v>20</v>
      </c>
      <c r="J668" s="42" t="str">
        <f>VLOOKUP(Ruimtestaat[[#This Row],[Ruimte code]],Ruimtegroepen[[#All],[Code]:[Ruimte omschrijving]],2,FALSE)</f>
        <v>Niet in Onderhoud</v>
      </c>
      <c r="L668" s="6"/>
      <c r="M668" s="119"/>
      <c r="N668" s="120">
        <v>3</v>
      </c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</row>
    <row r="669" spans="1:159" ht="15" hidden="1" customHeight="1">
      <c r="A669" s="6">
        <v>8</v>
      </c>
      <c r="B669" s="41" t="str">
        <f>VLOOKUP(Ruimtestaat[[#This Row],[Code]],Locaties[[Code]:[Locatie]],2,FALSE)</f>
        <v>Het Heerenlanden</v>
      </c>
      <c r="C669" s="41" t="str">
        <f>VLOOKUP(Ruimtestaat[[#This Row],[Code]],Locaties[#All],3,FALSE)</f>
        <v>Eksterlaan 48</v>
      </c>
      <c r="D669" s="41" t="str">
        <f>VLOOKUP(Ruimtestaat[[#This Row],[Code]],Locaties[#All],4,FALSE)</f>
        <v>Leerdam</v>
      </c>
      <c r="E669" s="42" t="s">
        <v>577</v>
      </c>
      <c r="F669" s="6" t="s">
        <v>121</v>
      </c>
      <c r="G669" s="121" t="s">
        <v>579</v>
      </c>
      <c r="H669" s="42" t="s">
        <v>127</v>
      </c>
      <c r="I669" s="6">
        <v>6</v>
      </c>
      <c r="J669" s="42" t="str">
        <f>VLOOKUP(Ruimtestaat[[#This Row],[Ruimte code]],Ruimtegroepen[[#All],[Code]:[Ruimte omschrijving]],2,FALSE)</f>
        <v>Gangen/hallen</v>
      </c>
      <c r="K669" s="6" t="s">
        <v>18</v>
      </c>
      <c r="L669" s="6" t="s">
        <v>123</v>
      </c>
      <c r="M669" s="119">
        <v>252</v>
      </c>
      <c r="N669" s="120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</row>
    <row r="670" spans="1:159" ht="15" hidden="1" customHeight="1">
      <c r="A670" s="6">
        <v>8</v>
      </c>
      <c r="B670" s="41" t="str">
        <f>VLOOKUP(Ruimtestaat[[#This Row],[Code]],Locaties[[Code]:[Locatie]],2,FALSE)</f>
        <v>Het Heerenlanden</v>
      </c>
      <c r="C670" s="41" t="str">
        <f>VLOOKUP(Ruimtestaat[[#This Row],[Code]],Locaties[#All],3,FALSE)</f>
        <v>Eksterlaan 48</v>
      </c>
      <c r="D670" s="41" t="str">
        <f>VLOOKUP(Ruimtestaat[[#This Row],[Code]],Locaties[#All],4,FALSE)</f>
        <v>Leerdam</v>
      </c>
      <c r="E670" s="42" t="s">
        <v>583</v>
      </c>
      <c r="F670" s="6" t="s">
        <v>121</v>
      </c>
      <c r="G670" s="121">
        <v>1</v>
      </c>
      <c r="H670" s="42" t="s">
        <v>127</v>
      </c>
      <c r="I670" s="6">
        <v>6</v>
      </c>
      <c r="J670" s="42" t="str">
        <f>VLOOKUP(Ruimtestaat[[#This Row],[Ruimte code]],Ruimtegroepen[[#All],[Code]:[Ruimte omschrijving]],2,FALSE)</f>
        <v>Gangen/hallen</v>
      </c>
      <c r="K670" s="6" t="s">
        <v>18</v>
      </c>
      <c r="L670" s="6" t="s">
        <v>123</v>
      </c>
      <c r="M670" s="119">
        <v>35.5</v>
      </c>
      <c r="N670" s="120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</row>
    <row r="671" spans="1:159" ht="15" hidden="1" customHeight="1">
      <c r="A671" s="6">
        <v>8</v>
      </c>
      <c r="B671" s="41" t="str">
        <f>VLOOKUP(Ruimtestaat[[#This Row],[Code]],Locaties[[Code]:[Locatie]],2,FALSE)</f>
        <v>Het Heerenlanden</v>
      </c>
      <c r="C671" s="41" t="str">
        <f>VLOOKUP(Ruimtestaat[[#This Row],[Code]],Locaties[#All],3,FALSE)</f>
        <v>Eksterlaan 48</v>
      </c>
      <c r="D671" s="41" t="str">
        <f>VLOOKUP(Ruimtestaat[[#This Row],[Code]],Locaties[#All],4,FALSE)</f>
        <v>Leerdam</v>
      </c>
      <c r="E671" s="42" t="s">
        <v>583</v>
      </c>
      <c r="F671" s="6" t="s">
        <v>121</v>
      </c>
      <c r="G671" s="121">
        <v>2</v>
      </c>
      <c r="H671" s="42" t="s">
        <v>582</v>
      </c>
      <c r="I671" s="6">
        <v>20</v>
      </c>
      <c r="J671" s="42" t="str">
        <f>VLOOKUP(Ruimtestaat[[#This Row],[Ruimte code]],Ruimtegroepen[[#All],[Code]:[Ruimte omschrijving]],2,FALSE)</f>
        <v>Niet in Onderhoud</v>
      </c>
      <c r="L671" s="6"/>
      <c r="M671" s="119"/>
      <c r="N671" s="120">
        <v>1.2</v>
      </c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</row>
    <row r="672" spans="1:159" ht="15" hidden="1" customHeight="1">
      <c r="A672" s="6">
        <v>8</v>
      </c>
      <c r="B672" s="41" t="str">
        <f>VLOOKUP(Ruimtestaat[[#This Row],[Code]],Locaties[[Code]:[Locatie]],2,FALSE)</f>
        <v>Het Heerenlanden</v>
      </c>
      <c r="C672" s="41" t="str">
        <f>VLOOKUP(Ruimtestaat[[#This Row],[Code]],Locaties[#All],3,FALSE)</f>
        <v>Eksterlaan 48</v>
      </c>
      <c r="D672" s="41" t="str">
        <f>VLOOKUP(Ruimtestaat[[#This Row],[Code]],Locaties[#All],4,FALSE)</f>
        <v>Leerdam</v>
      </c>
      <c r="E672" s="42" t="s">
        <v>583</v>
      </c>
      <c r="F672" s="6" t="s">
        <v>121</v>
      </c>
      <c r="G672" s="121">
        <v>3</v>
      </c>
      <c r="H672" s="42" t="s">
        <v>127</v>
      </c>
      <c r="I672" s="6">
        <v>6</v>
      </c>
      <c r="J672" s="42" t="str">
        <f>VLOOKUP(Ruimtestaat[[#This Row],[Ruimte code]],Ruimtegroepen[[#All],[Code]:[Ruimte omschrijving]],2,FALSE)</f>
        <v>Gangen/hallen</v>
      </c>
      <c r="K672" s="6" t="s">
        <v>18</v>
      </c>
      <c r="L672" s="6" t="s">
        <v>123</v>
      </c>
      <c r="M672" s="119">
        <v>13.1</v>
      </c>
      <c r="N672" s="120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</row>
    <row r="673" spans="1:159" ht="15" hidden="1" customHeight="1">
      <c r="A673" s="6">
        <v>8</v>
      </c>
      <c r="B673" s="41" t="str">
        <f>VLOOKUP(Ruimtestaat[[#This Row],[Code]],Locaties[[Code]:[Locatie]],2,FALSE)</f>
        <v>Het Heerenlanden</v>
      </c>
      <c r="C673" s="41" t="str">
        <f>VLOOKUP(Ruimtestaat[[#This Row],[Code]],Locaties[#All],3,FALSE)</f>
        <v>Eksterlaan 48</v>
      </c>
      <c r="D673" s="41" t="str">
        <f>VLOOKUP(Ruimtestaat[[#This Row],[Code]],Locaties[#All],4,FALSE)</f>
        <v>Leerdam</v>
      </c>
      <c r="E673" s="42" t="s">
        <v>583</v>
      </c>
      <c r="F673" s="6" t="s">
        <v>121</v>
      </c>
      <c r="G673" s="121" t="s">
        <v>562</v>
      </c>
      <c r="H673" s="42" t="s">
        <v>127</v>
      </c>
      <c r="I673" s="6">
        <v>6</v>
      </c>
      <c r="J673" s="42" t="str">
        <f>VLOOKUP(Ruimtestaat[[#This Row],[Ruimte code]],Ruimtegroepen[[#All],[Code]:[Ruimte omschrijving]],2,FALSE)</f>
        <v>Gangen/hallen</v>
      </c>
      <c r="K673" s="6" t="s">
        <v>18</v>
      </c>
      <c r="L673" s="6" t="s">
        <v>123</v>
      </c>
      <c r="M673" s="119">
        <v>5</v>
      </c>
      <c r="N673" s="120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</row>
    <row r="674" spans="1:159" ht="15" hidden="1" customHeight="1">
      <c r="A674" s="6">
        <v>8</v>
      </c>
      <c r="B674" s="41" t="str">
        <f>VLOOKUP(Ruimtestaat[[#This Row],[Code]],Locaties[[Code]:[Locatie]],2,FALSE)</f>
        <v>Het Heerenlanden</v>
      </c>
      <c r="C674" s="41" t="str">
        <f>VLOOKUP(Ruimtestaat[[#This Row],[Code]],Locaties[#All],3,FALSE)</f>
        <v>Eksterlaan 48</v>
      </c>
      <c r="D674" s="41" t="str">
        <f>VLOOKUP(Ruimtestaat[[#This Row],[Code]],Locaties[#All],4,FALSE)</f>
        <v>Leerdam</v>
      </c>
      <c r="E674" s="42" t="s">
        <v>583</v>
      </c>
      <c r="F674" s="6" t="s">
        <v>121</v>
      </c>
      <c r="G674" s="121">
        <v>4</v>
      </c>
      <c r="H674" s="42" t="s">
        <v>580</v>
      </c>
      <c r="I674" s="6">
        <v>19</v>
      </c>
      <c r="J674" s="42" t="str">
        <f>VLOOKUP(Ruimtestaat[[#This Row],[Ruimte code]],Ruimtegroepen[[#All],[Code]:[Ruimte omschrijving]],2,FALSE)</f>
        <v>kleedruimten</v>
      </c>
      <c r="K674" s="6" t="s">
        <v>19</v>
      </c>
      <c r="L674" s="6" t="s">
        <v>222</v>
      </c>
      <c r="M674" s="119">
        <v>25.3</v>
      </c>
      <c r="N674" s="120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</row>
    <row r="675" spans="1:159" ht="15" hidden="1" customHeight="1">
      <c r="A675" s="6">
        <v>8</v>
      </c>
      <c r="B675" s="41" t="str">
        <f>VLOOKUP(Ruimtestaat[[#This Row],[Code]],Locaties[[Code]:[Locatie]],2,FALSE)</f>
        <v>Het Heerenlanden</v>
      </c>
      <c r="C675" s="41" t="str">
        <f>VLOOKUP(Ruimtestaat[[#This Row],[Code]],Locaties[#All],3,FALSE)</f>
        <v>Eksterlaan 48</v>
      </c>
      <c r="D675" s="41" t="str">
        <f>VLOOKUP(Ruimtestaat[[#This Row],[Code]],Locaties[#All],4,FALSE)</f>
        <v>Leerdam</v>
      </c>
      <c r="E675" s="42" t="s">
        <v>583</v>
      </c>
      <c r="F675" s="6" t="s">
        <v>121</v>
      </c>
      <c r="G675" s="121" t="s">
        <v>564</v>
      </c>
      <c r="H675" s="42" t="s">
        <v>581</v>
      </c>
      <c r="I675" s="6">
        <v>5</v>
      </c>
      <c r="J675" s="42" t="str">
        <f>VLOOKUP(Ruimtestaat[[#This Row],[Ruimte code]],Ruimtegroepen[[#All],[Code]:[Ruimte omschrijving]],2,FALSE)</f>
        <v>Sanitair</v>
      </c>
      <c r="K675" s="6" t="s">
        <v>19</v>
      </c>
      <c r="L675" s="6" t="s">
        <v>28</v>
      </c>
      <c r="M675" s="119">
        <v>3.6</v>
      </c>
      <c r="N675" s="120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</row>
    <row r="676" spans="1:159" ht="15" hidden="1" customHeight="1">
      <c r="A676" s="6">
        <v>8</v>
      </c>
      <c r="B676" s="41" t="str">
        <f>VLOOKUP(Ruimtestaat[[#This Row],[Code]],Locaties[[Code]:[Locatie]],2,FALSE)</f>
        <v>Het Heerenlanden</v>
      </c>
      <c r="C676" s="41" t="str">
        <f>VLOOKUP(Ruimtestaat[[#This Row],[Code]],Locaties[#All],3,FALSE)</f>
        <v>Eksterlaan 48</v>
      </c>
      <c r="D676" s="41" t="str">
        <f>VLOOKUP(Ruimtestaat[[#This Row],[Code]],Locaties[#All],4,FALSE)</f>
        <v>Leerdam</v>
      </c>
      <c r="E676" s="42" t="s">
        <v>583</v>
      </c>
      <c r="F676" s="6" t="s">
        <v>121</v>
      </c>
      <c r="G676" s="121">
        <v>5</v>
      </c>
      <c r="H676" s="42" t="s">
        <v>299</v>
      </c>
      <c r="I676" s="6">
        <v>20</v>
      </c>
      <c r="J676" s="42" t="str">
        <f>VLOOKUP(Ruimtestaat[[#This Row],[Ruimte code]],Ruimtegroepen[[#All],[Code]:[Ruimte omschrijving]],2,FALSE)</f>
        <v>Niet in Onderhoud</v>
      </c>
      <c r="L676" s="6"/>
      <c r="M676" s="119"/>
      <c r="N676" s="120">
        <v>43.9</v>
      </c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</row>
    <row r="677" spans="1:159" ht="15" hidden="1" customHeight="1">
      <c r="A677" s="6">
        <v>8</v>
      </c>
      <c r="B677" s="41" t="str">
        <f>VLOOKUP(Ruimtestaat[[#This Row],[Code]],Locaties[[Code]:[Locatie]],2,FALSE)</f>
        <v>Het Heerenlanden</v>
      </c>
      <c r="C677" s="41" t="str">
        <f>VLOOKUP(Ruimtestaat[[#This Row],[Code]],Locaties[#All],3,FALSE)</f>
        <v>Eksterlaan 48</v>
      </c>
      <c r="D677" s="41" t="str">
        <f>VLOOKUP(Ruimtestaat[[#This Row],[Code]],Locaties[#All],4,FALSE)</f>
        <v>Leerdam</v>
      </c>
      <c r="E677" s="42" t="s">
        <v>583</v>
      </c>
      <c r="F677" s="6" t="s">
        <v>121</v>
      </c>
      <c r="G677" s="121">
        <v>6</v>
      </c>
      <c r="H677" s="42" t="s">
        <v>291</v>
      </c>
      <c r="I677" s="6">
        <v>5</v>
      </c>
      <c r="J677" s="42" t="str">
        <f>VLOOKUP(Ruimtestaat[[#This Row],[Ruimte code]],Ruimtegroepen[[#All],[Code]:[Ruimte omschrijving]],2,FALSE)</f>
        <v>Sanitair</v>
      </c>
      <c r="K677" s="6" t="s">
        <v>19</v>
      </c>
      <c r="L677" s="6" t="s">
        <v>222</v>
      </c>
      <c r="M677" s="119">
        <v>2.8</v>
      </c>
      <c r="N677" s="120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  <c r="EM677" s="4"/>
      <c r="EN677" s="4"/>
      <c r="EO677" s="4"/>
      <c r="EP677" s="4"/>
      <c r="EQ677" s="4"/>
      <c r="ER677" s="4"/>
      <c r="ES677" s="4"/>
      <c r="ET677" s="4"/>
      <c r="EU677" s="4"/>
      <c r="EV677" s="4"/>
      <c r="EW677" s="4"/>
      <c r="EX677" s="4"/>
      <c r="EY677" s="4"/>
      <c r="EZ677" s="4"/>
      <c r="FA677" s="4"/>
      <c r="FB677" s="4"/>
      <c r="FC677" s="4"/>
    </row>
    <row r="678" spans="1:159" ht="15" hidden="1" customHeight="1">
      <c r="A678" s="6">
        <v>8</v>
      </c>
      <c r="B678" s="41" t="str">
        <f>VLOOKUP(Ruimtestaat[[#This Row],[Code]],Locaties[[Code]:[Locatie]],2,FALSE)</f>
        <v>Het Heerenlanden</v>
      </c>
      <c r="C678" s="41" t="str">
        <f>VLOOKUP(Ruimtestaat[[#This Row],[Code]],Locaties[#All],3,FALSE)</f>
        <v>Eksterlaan 48</v>
      </c>
      <c r="D678" s="41" t="str">
        <f>VLOOKUP(Ruimtestaat[[#This Row],[Code]],Locaties[#All],4,FALSE)</f>
        <v>Leerdam</v>
      </c>
      <c r="E678" s="42" t="s">
        <v>583</v>
      </c>
      <c r="F678" s="6" t="s">
        <v>121</v>
      </c>
      <c r="G678" s="121">
        <v>7</v>
      </c>
      <c r="H678" s="42" t="s">
        <v>585</v>
      </c>
      <c r="I678" s="6">
        <v>2</v>
      </c>
      <c r="J678" s="42" t="str">
        <f>VLOOKUP(Ruimtestaat[[#This Row],[Ruimte code]],Ruimtegroepen[[#All],[Code]:[Ruimte omschrijving]],2,FALSE)</f>
        <v>Kantoren</v>
      </c>
      <c r="K678" s="6" t="s">
        <v>19</v>
      </c>
      <c r="L678" s="6" t="s">
        <v>28</v>
      </c>
      <c r="M678" s="119">
        <v>16.2</v>
      </c>
      <c r="N678" s="120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  <c r="EM678" s="4"/>
      <c r="EN678" s="4"/>
      <c r="EO678" s="4"/>
      <c r="EP678" s="4"/>
      <c r="EQ678" s="4"/>
      <c r="ER678" s="4"/>
      <c r="ES678" s="4"/>
      <c r="ET678" s="4"/>
      <c r="EU678" s="4"/>
      <c r="EV678" s="4"/>
      <c r="EW678" s="4"/>
      <c r="EX678" s="4"/>
      <c r="EY678" s="4"/>
      <c r="EZ678" s="4"/>
      <c r="FA678" s="4"/>
      <c r="FB678" s="4"/>
      <c r="FC678" s="4"/>
    </row>
    <row r="679" spans="1:159" ht="15" hidden="1" customHeight="1">
      <c r="A679" s="6">
        <v>8</v>
      </c>
      <c r="B679" s="41" t="str">
        <f>VLOOKUP(Ruimtestaat[[#This Row],[Code]],Locaties[[Code]:[Locatie]],2,FALSE)</f>
        <v>Het Heerenlanden</v>
      </c>
      <c r="C679" s="41" t="str">
        <f>VLOOKUP(Ruimtestaat[[#This Row],[Code]],Locaties[#All],3,FALSE)</f>
        <v>Eksterlaan 48</v>
      </c>
      <c r="D679" s="41" t="str">
        <f>VLOOKUP(Ruimtestaat[[#This Row],[Code]],Locaties[#All],4,FALSE)</f>
        <v>Leerdam</v>
      </c>
      <c r="E679" s="42" t="s">
        <v>583</v>
      </c>
      <c r="F679" s="6" t="s">
        <v>121</v>
      </c>
      <c r="G679" s="121">
        <v>8</v>
      </c>
      <c r="H679" s="42" t="s">
        <v>581</v>
      </c>
      <c r="I679" s="6">
        <v>5</v>
      </c>
      <c r="J679" s="42" t="str">
        <f>VLOOKUP(Ruimtestaat[[#This Row],[Ruimte code]],Ruimtegroepen[[#All],[Code]:[Ruimte omschrijving]],2,FALSE)</f>
        <v>Sanitair</v>
      </c>
      <c r="K679" s="6" t="s">
        <v>19</v>
      </c>
      <c r="L679" s="6" t="s">
        <v>222</v>
      </c>
      <c r="M679" s="119">
        <v>8</v>
      </c>
      <c r="N679" s="120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  <c r="EJ679" s="4"/>
      <c r="EK679" s="4"/>
      <c r="EL679" s="4"/>
      <c r="EM679" s="4"/>
      <c r="EN679" s="4"/>
      <c r="EO679" s="4"/>
      <c r="EP679" s="4"/>
      <c r="EQ679" s="4"/>
      <c r="ER679" s="4"/>
      <c r="ES679" s="4"/>
      <c r="ET679" s="4"/>
      <c r="EU679" s="4"/>
      <c r="EV679" s="4"/>
      <c r="EW679" s="4"/>
      <c r="EX679" s="4"/>
      <c r="EY679" s="4"/>
      <c r="EZ679" s="4"/>
      <c r="FA679" s="4"/>
      <c r="FB679" s="4"/>
      <c r="FC679" s="4"/>
    </row>
    <row r="680" spans="1:159" ht="15" hidden="1" customHeight="1">
      <c r="A680" s="6">
        <v>8</v>
      </c>
      <c r="B680" s="41" t="str">
        <f>VLOOKUP(Ruimtestaat[[#This Row],[Code]],Locaties[[Code]:[Locatie]],2,FALSE)</f>
        <v>Het Heerenlanden</v>
      </c>
      <c r="C680" s="41" t="str">
        <f>VLOOKUP(Ruimtestaat[[#This Row],[Code]],Locaties[#All],3,FALSE)</f>
        <v>Eksterlaan 48</v>
      </c>
      <c r="D680" s="41" t="str">
        <f>VLOOKUP(Ruimtestaat[[#This Row],[Code]],Locaties[#All],4,FALSE)</f>
        <v>Leerdam</v>
      </c>
      <c r="E680" s="42" t="s">
        <v>583</v>
      </c>
      <c r="F680" s="6" t="s">
        <v>121</v>
      </c>
      <c r="G680" s="121">
        <v>9</v>
      </c>
      <c r="H680" s="42" t="s">
        <v>291</v>
      </c>
      <c r="I680" s="6">
        <v>5</v>
      </c>
      <c r="J680" s="42" t="str">
        <f>VLOOKUP(Ruimtestaat[[#This Row],[Ruimte code]],Ruimtegroepen[[#All],[Code]:[Ruimte omschrijving]],2,FALSE)</f>
        <v>Sanitair</v>
      </c>
      <c r="K680" s="6" t="s">
        <v>19</v>
      </c>
      <c r="L680" s="6" t="s">
        <v>222</v>
      </c>
      <c r="M680" s="119">
        <v>2.8</v>
      </c>
      <c r="N680" s="120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  <c r="EH680" s="4"/>
      <c r="EI680" s="4"/>
      <c r="EJ680" s="4"/>
      <c r="EK680" s="4"/>
      <c r="EL680" s="4"/>
      <c r="EM680" s="4"/>
      <c r="EN680" s="4"/>
      <c r="EO680" s="4"/>
      <c r="EP680" s="4"/>
      <c r="EQ680" s="4"/>
      <c r="ER680" s="4"/>
      <c r="ES680" s="4"/>
      <c r="ET680" s="4"/>
      <c r="EU680" s="4"/>
      <c r="EV680" s="4"/>
      <c r="EW680" s="4"/>
      <c r="EX680" s="4"/>
      <c r="EY680" s="4"/>
      <c r="EZ680" s="4"/>
      <c r="FA680" s="4"/>
      <c r="FB680" s="4"/>
      <c r="FC680" s="4"/>
    </row>
    <row r="681" spans="1:159" ht="15" hidden="1" customHeight="1">
      <c r="A681" s="6">
        <v>8</v>
      </c>
      <c r="B681" s="41" t="str">
        <f>VLOOKUP(Ruimtestaat[[#This Row],[Code]],Locaties[[Code]:[Locatie]],2,FALSE)</f>
        <v>Het Heerenlanden</v>
      </c>
      <c r="C681" s="41" t="str">
        <f>VLOOKUP(Ruimtestaat[[#This Row],[Code]],Locaties[#All],3,FALSE)</f>
        <v>Eksterlaan 48</v>
      </c>
      <c r="D681" s="41" t="str">
        <f>VLOOKUP(Ruimtestaat[[#This Row],[Code]],Locaties[#All],4,FALSE)</f>
        <v>Leerdam</v>
      </c>
      <c r="E681" s="42" t="s">
        <v>583</v>
      </c>
      <c r="F681" s="6" t="s">
        <v>121</v>
      </c>
      <c r="G681" s="121">
        <v>11</v>
      </c>
      <c r="H681" s="42" t="s">
        <v>581</v>
      </c>
      <c r="I681" s="6">
        <v>5</v>
      </c>
      <c r="J681" s="42" t="str">
        <f>VLOOKUP(Ruimtestaat[[#This Row],[Ruimte code]],Ruimtegroepen[[#All],[Code]:[Ruimte omschrijving]],2,FALSE)</f>
        <v>Sanitair</v>
      </c>
      <c r="K681" s="6" t="s">
        <v>19</v>
      </c>
      <c r="L681" s="6" t="s">
        <v>222</v>
      </c>
      <c r="M681" s="119">
        <v>8.5</v>
      </c>
      <c r="N681" s="120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  <c r="EH681" s="4"/>
      <c r="EI681" s="4"/>
      <c r="EJ681" s="4"/>
      <c r="EK681" s="4"/>
      <c r="EL681" s="4"/>
      <c r="EM681" s="4"/>
      <c r="EN681" s="4"/>
      <c r="EO681" s="4"/>
      <c r="EP681" s="4"/>
      <c r="EQ681" s="4"/>
      <c r="ER681" s="4"/>
      <c r="ES681" s="4"/>
      <c r="ET681" s="4"/>
      <c r="EU681" s="4"/>
      <c r="EV681" s="4"/>
      <c r="EW681" s="4"/>
      <c r="EX681" s="4"/>
      <c r="EY681" s="4"/>
      <c r="EZ681" s="4"/>
      <c r="FA681" s="4"/>
      <c r="FB681" s="4"/>
      <c r="FC681" s="4"/>
    </row>
    <row r="682" spans="1:159" ht="15" hidden="1" customHeight="1">
      <c r="A682" s="6">
        <v>8</v>
      </c>
      <c r="B682" s="41" t="str">
        <f>VLOOKUP(Ruimtestaat[[#This Row],[Code]],Locaties[[Code]:[Locatie]],2,FALSE)</f>
        <v>Het Heerenlanden</v>
      </c>
      <c r="C682" s="41" t="str">
        <f>VLOOKUP(Ruimtestaat[[#This Row],[Code]],Locaties[#All],3,FALSE)</f>
        <v>Eksterlaan 48</v>
      </c>
      <c r="D682" s="41" t="str">
        <f>VLOOKUP(Ruimtestaat[[#This Row],[Code]],Locaties[#All],4,FALSE)</f>
        <v>Leerdam</v>
      </c>
      <c r="E682" s="42" t="s">
        <v>583</v>
      </c>
      <c r="F682" s="6" t="s">
        <v>121</v>
      </c>
      <c r="G682" s="121" t="s">
        <v>584</v>
      </c>
      <c r="H682" s="42" t="s">
        <v>82</v>
      </c>
      <c r="I682" s="6">
        <v>20</v>
      </c>
      <c r="J682" s="42" t="str">
        <f>VLOOKUP(Ruimtestaat[[#This Row],[Ruimte code]],Ruimtegroepen[[#All],[Code]:[Ruimte omschrijving]],2,FALSE)</f>
        <v>Niet in Onderhoud</v>
      </c>
      <c r="K682" s="6" t="s">
        <v>20</v>
      </c>
      <c r="L682" s="6" t="s">
        <v>175</v>
      </c>
      <c r="M682" s="119"/>
      <c r="N682" s="120">
        <v>250</v>
      </c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  <c r="EH682" s="4"/>
      <c r="EI682" s="4"/>
      <c r="EJ682" s="4"/>
      <c r="EK682" s="4"/>
      <c r="EL682" s="4"/>
      <c r="EM682" s="4"/>
      <c r="EN682" s="4"/>
      <c r="EO682" s="4"/>
      <c r="EP682" s="4"/>
      <c r="EQ682" s="4"/>
      <c r="ER682" s="4"/>
      <c r="ES682" s="4"/>
      <c r="ET682" s="4"/>
      <c r="EU682" s="4"/>
      <c r="EV682" s="4"/>
      <c r="EW682" s="4"/>
      <c r="EX682" s="4"/>
      <c r="EY682" s="4"/>
      <c r="EZ682" s="4"/>
      <c r="FA682" s="4"/>
      <c r="FB682" s="4"/>
      <c r="FC682" s="4"/>
    </row>
    <row r="683" spans="1:159" ht="15" hidden="1" customHeight="1">
      <c r="A683" s="6">
        <v>8</v>
      </c>
      <c r="B683" s="41" t="str">
        <f>VLOOKUP(Ruimtestaat[[#This Row],[Code]],Locaties[[Code]:[Locatie]],2,FALSE)</f>
        <v>Het Heerenlanden</v>
      </c>
      <c r="C683" s="41" t="str">
        <f>VLOOKUP(Ruimtestaat[[#This Row],[Code]],Locaties[#All],3,FALSE)</f>
        <v>Eksterlaan 48</v>
      </c>
      <c r="D683" s="41" t="str">
        <f>VLOOKUP(Ruimtestaat[[#This Row],[Code]],Locaties[#All],4,FALSE)</f>
        <v>Leerdam</v>
      </c>
      <c r="E683" s="42" t="s">
        <v>586</v>
      </c>
      <c r="F683" s="6" t="s">
        <v>121</v>
      </c>
      <c r="G683" s="121">
        <v>3</v>
      </c>
      <c r="H683" s="42" t="s">
        <v>127</v>
      </c>
      <c r="I683" s="6">
        <v>6</v>
      </c>
      <c r="J683" s="42" t="str">
        <f>VLOOKUP(Ruimtestaat[[#This Row],[Ruimte code]],Ruimtegroepen[[#All],[Code]:[Ruimte omschrijving]],2,FALSE)</f>
        <v>Gangen/hallen</v>
      </c>
      <c r="K683" s="6" t="s">
        <v>18</v>
      </c>
      <c r="L683" s="6" t="s">
        <v>123</v>
      </c>
      <c r="M683" s="119">
        <v>30.7</v>
      </c>
      <c r="N683" s="120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  <c r="EJ683" s="4"/>
      <c r="EK683" s="4"/>
      <c r="EL683" s="4"/>
      <c r="EM683" s="4"/>
      <c r="EN683" s="4"/>
      <c r="EO683" s="4"/>
      <c r="EP683" s="4"/>
      <c r="EQ683" s="4"/>
      <c r="ER683" s="4"/>
      <c r="ES683" s="4"/>
      <c r="ET683" s="4"/>
      <c r="EU683" s="4"/>
      <c r="EV683" s="4"/>
      <c r="EW683" s="4"/>
      <c r="EX683" s="4"/>
      <c r="EY683" s="4"/>
      <c r="EZ683" s="4"/>
      <c r="FA683" s="4"/>
      <c r="FB683" s="4"/>
      <c r="FC683" s="4"/>
    </row>
    <row r="684" spans="1:159" ht="15" hidden="1" customHeight="1">
      <c r="A684" s="6">
        <v>8</v>
      </c>
      <c r="B684" s="41" t="str">
        <f>VLOOKUP(Ruimtestaat[[#This Row],[Code]],Locaties[[Code]:[Locatie]],2,FALSE)</f>
        <v>Het Heerenlanden</v>
      </c>
      <c r="C684" s="41" t="str">
        <f>VLOOKUP(Ruimtestaat[[#This Row],[Code]],Locaties[#All],3,FALSE)</f>
        <v>Eksterlaan 48</v>
      </c>
      <c r="D684" s="41" t="str">
        <f>VLOOKUP(Ruimtestaat[[#This Row],[Code]],Locaties[#All],4,FALSE)</f>
        <v>Leerdam</v>
      </c>
      <c r="E684" s="42" t="s">
        <v>586</v>
      </c>
      <c r="F684" s="6" t="s">
        <v>121</v>
      </c>
      <c r="G684" s="121">
        <v>4</v>
      </c>
      <c r="H684" s="42" t="s">
        <v>512</v>
      </c>
      <c r="I684" s="6">
        <v>13</v>
      </c>
      <c r="J684" s="42" t="str">
        <f>VLOOKUP(Ruimtestaat[[#This Row],[Ruimte code]],Ruimtegroepen[[#All],[Code]:[Ruimte omschrijving]],2,FALSE)</f>
        <v>Personeelskamer</v>
      </c>
      <c r="K684" s="6" t="s">
        <v>20</v>
      </c>
      <c r="L684" s="6" t="s">
        <v>29</v>
      </c>
      <c r="M684" s="119">
        <v>10.5</v>
      </c>
      <c r="N684" s="120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  <c r="EJ684" s="4"/>
      <c r="EK684" s="4"/>
      <c r="EL684" s="4"/>
      <c r="EM684" s="4"/>
      <c r="EN684" s="4"/>
      <c r="EO684" s="4"/>
      <c r="EP684" s="4"/>
      <c r="EQ684" s="4"/>
      <c r="ER684" s="4"/>
      <c r="ES684" s="4"/>
      <c r="ET684" s="4"/>
      <c r="EU684" s="4"/>
      <c r="EV684" s="4"/>
      <c r="EW684" s="4"/>
      <c r="EX684" s="4"/>
      <c r="EY684" s="4"/>
      <c r="EZ684" s="4"/>
      <c r="FA684" s="4"/>
      <c r="FB684" s="4"/>
      <c r="FC684" s="4"/>
    </row>
    <row r="685" spans="1:159" ht="15" hidden="1" customHeight="1">
      <c r="A685" s="6">
        <v>8</v>
      </c>
      <c r="B685" s="41" t="str">
        <f>VLOOKUP(Ruimtestaat[[#This Row],[Code]],Locaties[[Code]:[Locatie]],2,FALSE)</f>
        <v>Het Heerenlanden</v>
      </c>
      <c r="C685" s="41" t="str">
        <f>VLOOKUP(Ruimtestaat[[#This Row],[Code]],Locaties[#All],3,FALSE)</f>
        <v>Eksterlaan 48</v>
      </c>
      <c r="D685" s="41" t="str">
        <f>VLOOKUP(Ruimtestaat[[#This Row],[Code]],Locaties[#All],4,FALSE)</f>
        <v>Leerdam</v>
      </c>
      <c r="E685" s="42" t="s">
        <v>586</v>
      </c>
      <c r="F685" s="6" t="s">
        <v>121</v>
      </c>
      <c r="G685" s="121">
        <v>5</v>
      </c>
      <c r="H685" s="42" t="s">
        <v>291</v>
      </c>
      <c r="I685" s="6">
        <v>5</v>
      </c>
      <c r="J685" s="42" t="str">
        <f>VLOOKUP(Ruimtestaat[[#This Row],[Ruimte code]],Ruimtegroepen[[#All],[Code]:[Ruimte omschrijving]],2,FALSE)</f>
        <v>Sanitair</v>
      </c>
      <c r="K685" s="6" t="s">
        <v>19</v>
      </c>
      <c r="L685" s="6" t="s">
        <v>222</v>
      </c>
      <c r="M685" s="119">
        <v>6.3</v>
      </c>
      <c r="N685" s="120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  <c r="EH685" s="4"/>
      <c r="EI685" s="4"/>
      <c r="EJ685" s="4"/>
      <c r="EK685" s="4"/>
      <c r="EL685" s="4"/>
      <c r="EM685" s="4"/>
      <c r="EN685" s="4"/>
      <c r="EO685" s="4"/>
      <c r="EP685" s="4"/>
      <c r="EQ685" s="4"/>
      <c r="ER685" s="4"/>
      <c r="ES685" s="4"/>
      <c r="ET685" s="4"/>
      <c r="EU685" s="4"/>
      <c r="EV685" s="4"/>
      <c r="EW685" s="4"/>
      <c r="EX685" s="4"/>
      <c r="EY685" s="4"/>
      <c r="EZ685" s="4"/>
      <c r="FA685" s="4"/>
      <c r="FB685" s="4"/>
      <c r="FC685" s="4"/>
    </row>
    <row r="686" spans="1:159" ht="15" hidden="1" customHeight="1">
      <c r="A686" s="6">
        <v>8</v>
      </c>
      <c r="B686" s="41" t="str">
        <f>VLOOKUP(Ruimtestaat[[#This Row],[Code]],Locaties[[Code]:[Locatie]],2,FALSE)</f>
        <v>Het Heerenlanden</v>
      </c>
      <c r="C686" s="41" t="str">
        <f>VLOOKUP(Ruimtestaat[[#This Row],[Code]],Locaties[#All],3,FALSE)</f>
        <v>Eksterlaan 48</v>
      </c>
      <c r="D686" s="41" t="str">
        <f>VLOOKUP(Ruimtestaat[[#This Row],[Code]],Locaties[#All],4,FALSE)</f>
        <v>Leerdam</v>
      </c>
      <c r="E686" s="42" t="s">
        <v>586</v>
      </c>
      <c r="F686" s="6" t="s">
        <v>121</v>
      </c>
      <c r="G686" s="121">
        <v>6</v>
      </c>
      <c r="H686" s="42" t="s">
        <v>588</v>
      </c>
      <c r="I686" s="6">
        <v>5</v>
      </c>
      <c r="J686" s="42" t="str">
        <f>VLOOKUP(Ruimtestaat[[#This Row],[Ruimte code]],Ruimtegroepen[[#All],[Code]:[Ruimte omschrijving]],2,FALSE)</f>
        <v>Sanitair</v>
      </c>
      <c r="K686" s="6" t="s">
        <v>19</v>
      </c>
      <c r="L686" s="6" t="s">
        <v>28</v>
      </c>
      <c r="M686" s="119">
        <v>14</v>
      </c>
      <c r="N686" s="120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/>
      <c r="EE686" s="4"/>
      <c r="EF686" s="4"/>
      <c r="EG686" s="4"/>
      <c r="EH686" s="4"/>
      <c r="EI686" s="4"/>
      <c r="EJ686" s="4"/>
      <c r="EK686" s="4"/>
      <c r="EL686" s="4"/>
      <c r="EM686" s="4"/>
      <c r="EN686" s="4"/>
      <c r="EO686" s="4"/>
      <c r="EP686" s="4"/>
      <c r="EQ686" s="4"/>
      <c r="ER686" s="4"/>
      <c r="ES686" s="4"/>
      <c r="ET686" s="4"/>
      <c r="EU686" s="4"/>
      <c r="EV686" s="4"/>
      <c r="EW686" s="4"/>
      <c r="EX686" s="4"/>
      <c r="EY686" s="4"/>
      <c r="EZ686" s="4"/>
      <c r="FA686" s="4"/>
      <c r="FB686" s="4"/>
      <c r="FC686" s="4"/>
    </row>
    <row r="687" spans="1:159" ht="15" hidden="1" customHeight="1">
      <c r="A687" s="6">
        <v>8</v>
      </c>
      <c r="B687" s="41" t="str">
        <f>VLOOKUP(Ruimtestaat[[#This Row],[Code]],Locaties[[Code]:[Locatie]],2,FALSE)</f>
        <v>Het Heerenlanden</v>
      </c>
      <c r="C687" s="41" t="str">
        <f>VLOOKUP(Ruimtestaat[[#This Row],[Code]],Locaties[#All],3,FALSE)</f>
        <v>Eksterlaan 48</v>
      </c>
      <c r="D687" s="41" t="str">
        <f>VLOOKUP(Ruimtestaat[[#This Row],[Code]],Locaties[#All],4,FALSE)</f>
        <v>Leerdam</v>
      </c>
      <c r="E687" s="42" t="s">
        <v>586</v>
      </c>
      <c r="F687" s="6" t="s">
        <v>121</v>
      </c>
      <c r="G687" s="121">
        <v>7</v>
      </c>
      <c r="H687" s="42" t="s">
        <v>342</v>
      </c>
      <c r="I687" s="6">
        <v>19</v>
      </c>
      <c r="J687" s="42" t="str">
        <f>VLOOKUP(Ruimtestaat[[#This Row],[Ruimte code]],Ruimtegroepen[[#All],[Code]:[Ruimte omschrijving]],2,FALSE)</f>
        <v>kleedruimten</v>
      </c>
      <c r="K687" s="6" t="s">
        <v>19</v>
      </c>
      <c r="L687" s="6" t="s">
        <v>28</v>
      </c>
      <c r="M687" s="119">
        <v>27.7</v>
      </c>
      <c r="N687" s="120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  <c r="EH687" s="4"/>
      <c r="EI687" s="4"/>
      <c r="EJ687" s="4"/>
      <c r="EK687" s="4"/>
      <c r="EL687" s="4"/>
      <c r="EM687" s="4"/>
      <c r="EN687" s="4"/>
      <c r="EO687" s="4"/>
      <c r="EP687" s="4"/>
      <c r="EQ687" s="4"/>
      <c r="ER687" s="4"/>
      <c r="ES687" s="4"/>
      <c r="ET687" s="4"/>
      <c r="EU687" s="4"/>
      <c r="EV687" s="4"/>
      <c r="EW687" s="4"/>
      <c r="EX687" s="4"/>
      <c r="EY687" s="4"/>
      <c r="EZ687" s="4"/>
      <c r="FA687" s="4"/>
      <c r="FB687" s="4"/>
      <c r="FC687" s="4"/>
    </row>
    <row r="688" spans="1:159" ht="15" hidden="1" customHeight="1">
      <c r="A688" s="6">
        <v>8</v>
      </c>
      <c r="B688" s="41" t="str">
        <f>VLOOKUP(Ruimtestaat[[#This Row],[Code]],Locaties[[Code]:[Locatie]],2,FALSE)</f>
        <v>Het Heerenlanden</v>
      </c>
      <c r="C688" s="41" t="str">
        <f>VLOOKUP(Ruimtestaat[[#This Row],[Code]],Locaties[#All],3,FALSE)</f>
        <v>Eksterlaan 48</v>
      </c>
      <c r="D688" s="41" t="str">
        <f>VLOOKUP(Ruimtestaat[[#This Row],[Code]],Locaties[#All],4,FALSE)</f>
        <v>Leerdam</v>
      </c>
      <c r="E688" s="42" t="s">
        <v>586</v>
      </c>
      <c r="F688" s="6" t="s">
        <v>121</v>
      </c>
      <c r="G688" s="121" t="s">
        <v>587</v>
      </c>
      <c r="H688" s="42" t="s">
        <v>82</v>
      </c>
      <c r="I688" s="6">
        <v>20</v>
      </c>
      <c r="J688" s="42" t="str">
        <f>VLOOKUP(Ruimtestaat[[#This Row],[Ruimte code]],Ruimtegroepen[[#All],[Code]:[Ruimte omschrijving]],2,FALSE)</f>
        <v>Niet in Onderhoud</v>
      </c>
      <c r="K688" s="6" t="s">
        <v>20</v>
      </c>
      <c r="L688" s="6" t="s">
        <v>589</v>
      </c>
      <c r="M688" s="119"/>
      <c r="N688" s="120">
        <v>321.3</v>
      </c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/>
      <c r="EI688" s="4"/>
      <c r="EJ688" s="4"/>
      <c r="EK688" s="4"/>
      <c r="EL688" s="4"/>
      <c r="EM688" s="4"/>
      <c r="EN688" s="4"/>
      <c r="EO688" s="4"/>
      <c r="EP688" s="4"/>
      <c r="EQ688" s="4"/>
      <c r="ER688" s="4"/>
      <c r="ES688" s="4"/>
      <c r="ET688" s="4"/>
      <c r="EU688" s="4"/>
      <c r="EV688" s="4"/>
      <c r="EW688" s="4"/>
      <c r="EX688" s="4"/>
      <c r="EY688" s="4"/>
      <c r="EZ688" s="4"/>
      <c r="FA688" s="4"/>
      <c r="FB688" s="4"/>
      <c r="FC688" s="4"/>
    </row>
    <row r="689" spans="1:159" ht="15" hidden="1" customHeight="1">
      <c r="A689" s="6">
        <v>8</v>
      </c>
      <c r="B689" s="41" t="str">
        <f>VLOOKUP(Ruimtestaat[[#This Row],[Code]],Locaties[[Code]:[Locatie]],2,FALSE)</f>
        <v>Het Heerenlanden</v>
      </c>
      <c r="C689" s="41" t="str">
        <f>VLOOKUP(Ruimtestaat[[#This Row],[Code]],Locaties[#All],3,FALSE)</f>
        <v>Eksterlaan 48</v>
      </c>
      <c r="D689" s="41" t="str">
        <f>VLOOKUP(Ruimtestaat[[#This Row],[Code]],Locaties[#All],4,FALSE)</f>
        <v>Leerdam</v>
      </c>
      <c r="E689" s="42" t="s">
        <v>555</v>
      </c>
      <c r="F689" s="6" t="s">
        <v>276</v>
      </c>
      <c r="G689" s="121">
        <v>1</v>
      </c>
      <c r="H689" s="42" t="s">
        <v>127</v>
      </c>
      <c r="I689" s="6">
        <v>6</v>
      </c>
      <c r="J689" s="42" t="str">
        <f>VLOOKUP(Ruimtestaat[[#This Row],[Ruimte code]],Ruimtegroepen[[#All],[Code]:[Ruimte omschrijving]],2,FALSE)</f>
        <v>Gangen/hallen</v>
      </c>
      <c r="K689" s="6" t="s">
        <v>18</v>
      </c>
      <c r="L689" s="6" t="s">
        <v>123</v>
      </c>
      <c r="M689" s="119">
        <v>159.80000000000001</v>
      </c>
      <c r="N689" s="120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  <c r="EJ689" s="4"/>
      <c r="EK689" s="4"/>
      <c r="EL689" s="4"/>
      <c r="EM689" s="4"/>
      <c r="EN689" s="4"/>
      <c r="EO689" s="4"/>
      <c r="EP689" s="4"/>
      <c r="EQ689" s="4"/>
      <c r="ER689" s="4"/>
      <c r="ES689" s="4"/>
      <c r="ET689" s="4"/>
      <c r="EU689" s="4"/>
      <c r="EV689" s="4"/>
      <c r="EW689" s="4"/>
      <c r="EX689" s="4"/>
      <c r="EY689" s="4"/>
      <c r="EZ689" s="4"/>
      <c r="FA689" s="4"/>
      <c r="FB689" s="4"/>
      <c r="FC689" s="4"/>
    </row>
    <row r="690" spans="1:159" ht="15" hidden="1" customHeight="1">
      <c r="A690" s="6">
        <v>8</v>
      </c>
      <c r="B690" s="41" t="str">
        <f>VLOOKUP(Ruimtestaat[[#This Row],[Code]],Locaties[[Code]:[Locatie]],2,FALSE)</f>
        <v>Het Heerenlanden</v>
      </c>
      <c r="C690" s="41" t="str">
        <f>VLOOKUP(Ruimtestaat[[#This Row],[Code]],Locaties[#All],3,FALSE)</f>
        <v>Eksterlaan 48</v>
      </c>
      <c r="D690" s="41" t="str">
        <f>VLOOKUP(Ruimtestaat[[#This Row],[Code]],Locaties[#All],4,FALSE)</f>
        <v>Leerdam</v>
      </c>
      <c r="E690" s="42" t="s">
        <v>555</v>
      </c>
      <c r="F690" s="6" t="s">
        <v>276</v>
      </c>
      <c r="G690" s="121">
        <v>2</v>
      </c>
      <c r="H690" s="42" t="s">
        <v>130</v>
      </c>
      <c r="I690" s="6">
        <v>4</v>
      </c>
      <c r="J690" s="42" t="str">
        <f>VLOOKUP(Ruimtestaat[[#This Row],[Ruimte code]],Ruimtegroepen[[#All],[Code]:[Ruimte omschrijving]],2,FALSE)</f>
        <v>Vergader/spreekkamers</v>
      </c>
      <c r="K690" s="6" t="s">
        <v>20</v>
      </c>
      <c r="L690" s="6" t="s">
        <v>29</v>
      </c>
      <c r="M690" s="119">
        <v>12.5</v>
      </c>
      <c r="N690" s="120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/>
      <c r="DY690" s="4"/>
      <c r="DZ690" s="4"/>
      <c r="EA690" s="4"/>
      <c r="EB690" s="4"/>
      <c r="EC690" s="4"/>
      <c r="ED690" s="4"/>
      <c r="EE690" s="4"/>
      <c r="EF690" s="4"/>
      <c r="EG690" s="4"/>
      <c r="EH690" s="4"/>
      <c r="EI690" s="4"/>
      <c r="EJ690" s="4"/>
      <c r="EK690" s="4"/>
      <c r="EL690" s="4"/>
      <c r="EM690" s="4"/>
      <c r="EN690" s="4"/>
      <c r="EO690" s="4"/>
      <c r="EP690" s="4"/>
      <c r="EQ690" s="4"/>
      <c r="ER690" s="4"/>
      <c r="ES690" s="4"/>
      <c r="ET690" s="4"/>
      <c r="EU690" s="4"/>
      <c r="EV690" s="4"/>
      <c r="EW690" s="4"/>
      <c r="EX690" s="4"/>
      <c r="EY690" s="4"/>
      <c r="EZ690" s="4"/>
      <c r="FA690" s="4"/>
      <c r="FB690" s="4"/>
      <c r="FC690" s="4"/>
    </row>
    <row r="691" spans="1:159" ht="15" hidden="1" customHeight="1">
      <c r="A691" s="6">
        <v>8</v>
      </c>
      <c r="B691" s="41" t="str">
        <f>VLOOKUP(Ruimtestaat[[#This Row],[Code]],Locaties[[Code]:[Locatie]],2,FALSE)</f>
        <v>Het Heerenlanden</v>
      </c>
      <c r="C691" s="41" t="str">
        <f>VLOOKUP(Ruimtestaat[[#This Row],[Code]],Locaties[#All],3,FALSE)</f>
        <v>Eksterlaan 48</v>
      </c>
      <c r="D691" s="41" t="str">
        <f>VLOOKUP(Ruimtestaat[[#This Row],[Code]],Locaties[#All],4,FALSE)</f>
        <v>Leerdam</v>
      </c>
      <c r="E691" s="42" t="s">
        <v>555</v>
      </c>
      <c r="F691" s="6" t="s">
        <v>276</v>
      </c>
      <c r="G691" s="121">
        <v>3</v>
      </c>
      <c r="H691" s="42" t="s">
        <v>130</v>
      </c>
      <c r="I691" s="6">
        <v>4</v>
      </c>
      <c r="J691" s="42" t="str">
        <f>VLOOKUP(Ruimtestaat[[#This Row],[Ruimte code]],Ruimtegroepen[[#All],[Code]:[Ruimte omschrijving]],2,FALSE)</f>
        <v>Vergader/spreekkamers</v>
      </c>
      <c r="K691" s="6" t="s">
        <v>20</v>
      </c>
      <c r="L691" s="6" t="s">
        <v>29</v>
      </c>
      <c r="M691" s="119">
        <v>8.3000000000000007</v>
      </c>
      <c r="N691" s="120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/>
      <c r="DY691" s="4"/>
      <c r="DZ691" s="4"/>
      <c r="EA691" s="4"/>
      <c r="EB691" s="4"/>
      <c r="EC691" s="4"/>
      <c r="ED691" s="4"/>
      <c r="EE691" s="4"/>
      <c r="EF691" s="4"/>
      <c r="EG691" s="4"/>
      <c r="EH691" s="4"/>
      <c r="EI691" s="4"/>
      <c r="EJ691" s="4"/>
      <c r="EK691" s="4"/>
      <c r="EL691" s="4"/>
      <c r="EM691" s="4"/>
      <c r="EN691" s="4"/>
      <c r="EO691" s="4"/>
      <c r="EP691" s="4"/>
      <c r="EQ691" s="4"/>
      <c r="ER691" s="4"/>
      <c r="ES691" s="4"/>
      <c r="ET691" s="4"/>
      <c r="EU691" s="4"/>
      <c r="EV691" s="4"/>
      <c r="EW691" s="4"/>
      <c r="EX691" s="4"/>
      <c r="EY691" s="4"/>
      <c r="EZ691" s="4"/>
      <c r="FA691" s="4"/>
      <c r="FB691" s="4"/>
      <c r="FC691" s="4"/>
    </row>
    <row r="692" spans="1:159" ht="15" hidden="1" customHeight="1">
      <c r="A692" s="6">
        <v>8</v>
      </c>
      <c r="B692" s="41" t="str">
        <f>VLOOKUP(Ruimtestaat[[#This Row],[Code]],Locaties[[Code]:[Locatie]],2,FALSE)</f>
        <v>Het Heerenlanden</v>
      </c>
      <c r="C692" s="41" t="str">
        <f>VLOOKUP(Ruimtestaat[[#This Row],[Code]],Locaties[#All],3,FALSE)</f>
        <v>Eksterlaan 48</v>
      </c>
      <c r="D692" s="41" t="str">
        <f>VLOOKUP(Ruimtestaat[[#This Row],[Code]],Locaties[#All],4,FALSE)</f>
        <v>Leerdam</v>
      </c>
      <c r="E692" s="42" t="s">
        <v>555</v>
      </c>
      <c r="F692" s="6" t="s">
        <v>276</v>
      </c>
      <c r="G692" s="121">
        <v>4</v>
      </c>
      <c r="H692" s="42" t="s">
        <v>135</v>
      </c>
      <c r="I692" s="6">
        <v>2</v>
      </c>
      <c r="J692" s="42" t="str">
        <f>VLOOKUP(Ruimtestaat[[#This Row],[Ruimte code]],Ruimtegroepen[[#All],[Code]:[Ruimte omschrijving]],2,FALSE)</f>
        <v>Kantoren</v>
      </c>
      <c r="K692" s="6" t="s">
        <v>20</v>
      </c>
      <c r="L692" s="6" t="s">
        <v>29</v>
      </c>
      <c r="M692" s="119">
        <v>50.9</v>
      </c>
      <c r="N692" s="120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  <c r="DN692" s="4"/>
      <c r="DO692" s="4"/>
      <c r="DP692" s="4"/>
      <c r="DQ692" s="4"/>
      <c r="DR692" s="4"/>
      <c r="DS692" s="4"/>
      <c r="DT692" s="4"/>
      <c r="DU692" s="4"/>
      <c r="DV692" s="4"/>
      <c r="DW692" s="4"/>
      <c r="DX692" s="4"/>
      <c r="DY692" s="4"/>
      <c r="DZ692" s="4"/>
      <c r="EA692" s="4"/>
      <c r="EB692" s="4"/>
      <c r="EC692" s="4"/>
      <c r="ED692" s="4"/>
      <c r="EE692" s="4"/>
      <c r="EF692" s="4"/>
      <c r="EG692" s="4"/>
      <c r="EH692" s="4"/>
      <c r="EI692" s="4"/>
      <c r="EJ692" s="4"/>
      <c r="EK692" s="4"/>
      <c r="EL692" s="4"/>
      <c r="EM692" s="4"/>
      <c r="EN692" s="4"/>
      <c r="EO692" s="4"/>
      <c r="EP692" s="4"/>
      <c r="EQ692" s="4"/>
      <c r="ER692" s="4"/>
      <c r="ES692" s="4"/>
      <c r="ET692" s="4"/>
      <c r="EU692" s="4"/>
      <c r="EV692" s="4"/>
      <c r="EW692" s="4"/>
      <c r="EX692" s="4"/>
      <c r="EY692" s="4"/>
      <c r="EZ692" s="4"/>
      <c r="FA692" s="4"/>
      <c r="FB692" s="4"/>
      <c r="FC692" s="4"/>
    </row>
    <row r="693" spans="1:159" ht="15" hidden="1" customHeight="1">
      <c r="A693" s="6">
        <v>8</v>
      </c>
      <c r="B693" s="41" t="str">
        <f>VLOOKUP(Ruimtestaat[[#This Row],[Code]],Locaties[[Code]:[Locatie]],2,FALSE)</f>
        <v>Het Heerenlanden</v>
      </c>
      <c r="C693" s="41" t="str">
        <f>VLOOKUP(Ruimtestaat[[#This Row],[Code]],Locaties[#All],3,FALSE)</f>
        <v>Eksterlaan 48</v>
      </c>
      <c r="D693" s="41" t="str">
        <f>VLOOKUP(Ruimtestaat[[#This Row],[Code]],Locaties[#All],4,FALSE)</f>
        <v>Leerdam</v>
      </c>
      <c r="E693" s="42" t="s">
        <v>555</v>
      </c>
      <c r="F693" s="6" t="s">
        <v>276</v>
      </c>
      <c r="G693" s="121">
        <v>5</v>
      </c>
      <c r="H693" s="42" t="s">
        <v>597</v>
      </c>
      <c r="I693" s="6">
        <v>20</v>
      </c>
      <c r="J693" s="42" t="str">
        <f>VLOOKUP(Ruimtestaat[[#This Row],[Ruimte code]],Ruimtegroepen[[#All],[Code]:[Ruimte omschrijving]],2,FALSE)</f>
        <v>Niet in Onderhoud</v>
      </c>
      <c r="L693" s="6"/>
      <c r="M693" s="119"/>
      <c r="N693" s="119">
        <v>1.5</v>
      </c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  <c r="DN693" s="4"/>
      <c r="DO693" s="4"/>
      <c r="DP693" s="4"/>
      <c r="DQ693" s="4"/>
      <c r="DR693" s="4"/>
      <c r="DS693" s="4"/>
      <c r="DT693" s="4"/>
      <c r="DU693" s="4"/>
      <c r="DV693" s="4"/>
      <c r="DW693" s="4"/>
      <c r="DX693" s="4"/>
      <c r="DY693" s="4"/>
      <c r="DZ693" s="4"/>
      <c r="EA693" s="4"/>
      <c r="EB693" s="4"/>
      <c r="EC693" s="4"/>
      <c r="ED693" s="4"/>
      <c r="EE693" s="4"/>
      <c r="EF693" s="4"/>
      <c r="EG693" s="4"/>
      <c r="EH693" s="4"/>
      <c r="EI693" s="4"/>
      <c r="EJ693" s="4"/>
      <c r="EK693" s="4"/>
      <c r="EL693" s="4"/>
      <c r="EM693" s="4"/>
      <c r="EN693" s="4"/>
      <c r="EO693" s="4"/>
      <c r="EP693" s="4"/>
      <c r="EQ693" s="4"/>
      <c r="ER693" s="4"/>
      <c r="ES693" s="4"/>
      <c r="ET693" s="4"/>
      <c r="EU693" s="4"/>
      <c r="EV693" s="4"/>
      <c r="EW693" s="4"/>
      <c r="EX693" s="4"/>
      <c r="EY693" s="4"/>
      <c r="EZ693" s="4"/>
      <c r="FA693" s="4"/>
      <c r="FB693" s="4"/>
      <c r="FC693" s="4"/>
    </row>
    <row r="694" spans="1:159" ht="15" hidden="1" customHeight="1">
      <c r="A694" s="6">
        <v>8</v>
      </c>
      <c r="B694" s="41" t="str">
        <f>VLOOKUP(Ruimtestaat[[#This Row],[Code]],Locaties[[Code]:[Locatie]],2,FALSE)</f>
        <v>Het Heerenlanden</v>
      </c>
      <c r="C694" s="41" t="str">
        <f>VLOOKUP(Ruimtestaat[[#This Row],[Code]],Locaties[#All],3,FALSE)</f>
        <v>Eksterlaan 48</v>
      </c>
      <c r="D694" s="41" t="str">
        <f>VLOOKUP(Ruimtestaat[[#This Row],[Code]],Locaties[#All],4,FALSE)</f>
        <v>Leerdam</v>
      </c>
      <c r="E694" s="42" t="s">
        <v>555</v>
      </c>
      <c r="F694" s="6" t="s">
        <v>276</v>
      </c>
      <c r="G694" s="121">
        <v>6</v>
      </c>
      <c r="H694" s="42" t="s">
        <v>306</v>
      </c>
      <c r="I694" s="6">
        <v>1</v>
      </c>
      <c r="J694" s="42" t="str">
        <f>VLOOKUP(Ruimtestaat[[#This Row],[Ruimte code]],Ruimtegroepen[[#All],[Code]:[Ruimte omschrijving]],2,FALSE)</f>
        <v>Magazijnen/bergingen</v>
      </c>
      <c r="L694" s="6"/>
      <c r="M694" s="119"/>
      <c r="N694" s="119">
        <v>8.4</v>
      </c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  <c r="DQ694" s="4"/>
      <c r="DR694" s="4"/>
      <c r="DS694" s="4"/>
      <c r="DT694" s="4"/>
      <c r="DU694" s="4"/>
      <c r="DV694" s="4"/>
      <c r="DW694" s="4"/>
      <c r="DX694" s="4"/>
      <c r="DY694" s="4"/>
      <c r="DZ694" s="4"/>
      <c r="EA694" s="4"/>
      <c r="EB694" s="4"/>
      <c r="EC694" s="4"/>
      <c r="ED694" s="4"/>
      <c r="EE694" s="4"/>
      <c r="EF694" s="4"/>
      <c r="EG694" s="4"/>
      <c r="EH694" s="4"/>
      <c r="EI694" s="4"/>
      <c r="EJ694" s="4"/>
      <c r="EK694" s="4"/>
      <c r="EL694" s="4"/>
      <c r="EM694" s="4"/>
      <c r="EN694" s="4"/>
      <c r="EO694" s="4"/>
      <c r="EP694" s="4"/>
      <c r="EQ694" s="4"/>
      <c r="ER694" s="4"/>
      <c r="ES694" s="4"/>
      <c r="ET694" s="4"/>
      <c r="EU694" s="4"/>
      <c r="EV694" s="4"/>
      <c r="EW694" s="4"/>
      <c r="EX694" s="4"/>
      <c r="EY694" s="4"/>
      <c r="EZ694" s="4"/>
      <c r="FA694" s="4"/>
      <c r="FB694" s="4"/>
      <c r="FC694" s="4"/>
    </row>
    <row r="695" spans="1:159" ht="15" hidden="1" customHeight="1">
      <c r="A695" s="6">
        <v>8</v>
      </c>
      <c r="B695" s="41" t="str">
        <f>VLOOKUP(Ruimtestaat[[#This Row],[Code]],Locaties[[Code]:[Locatie]],2,FALSE)</f>
        <v>Het Heerenlanden</v>
      </c>
      <c r="C695" s="41" t="str">
        <f>VLOOKUP(Ruimtestaat[[#This Row],[Code]],Locaties[#All],3,FALSE)</f>
        <v>Eksterlaan 48</v>
      </c>
      <c r="D695" s="41" t="str">
        <f>VLOOKUP(Ruimtestaat[[#This Row],[Code]],Locaties[#All],4,FALSE)</f>
        <v>Leerdam</v>
      </c>
      <c r="E695" s="42" t="s">
        <v>555</v>
      </c>
      <c r="F695" s="6" t="s">
        <v>276</v>
      </c>
      <c r="G695" s="121">
        <v>7</v>
      </c>
      <c r="H695" s="42" t="s">
        <v>135</v>
      </c>
      <c r="I695" s="6">
        <v>2</v>
      </c>
      <c r="J695" s="42" t="str">
        <f>VLOOKUP(Ruimtestaat[[#This Row],[Ruimte code]],Ruimtegroepen[[#All],[Code]:[Ruimte omschrijving]],2,FALSE)</f>
        <v>Kantoren</v>
      </c>
      <c r="K695" s="6" t="s">
        <v>17</v>
      </c>
      <c r="L695" s="6" t="s">
        <v>6</v>
      </c>
      <c r="M695" s="119">
        <v>25.1</v>
      </c>
      <c r="N695" s="120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  <c r="DQ695" s="4"/>
      <c r="DR695" s="4"/>
      <c r="DS695" s="4"/>
      <c r="DT695" s="4"/>
      <c r="DU695" s="4"/>
      <c r="DV695" s="4"/>
      <c r="DW695" s="4"/>
      <c r="DX695" s="4"/>
      <c r="DY695" s="4"/>
      <c r="DZ695" s="4"/>
      <c r="EA695" s="4"/>
      <c r="EB695" s="4"/>
      <c r="EC695" s="4"/>
      <c r="ED695" s="4"/>
      <c r="EE695" s="4"/>
      <c r="EF695" s="4"/>
      <c r="EG695" s="4"/>
      <c r="EH695" s="4"/>
      <c r="EI695" s="4"/>
      <c r="EJ695" s="4"/>
      <c r="EK695" s="4"/>
      <c r="EL695" s="4"/>
      <c r="EM695" s="4"/>
      <c r="EN695" s="4"/>
      <c r="EO695" s="4"/>
      <c r="EP695" s="4"/>
      <c r="EQ695" s="4"/>
      <c r="ER695" s="4"/>
      <c r="ES695" s="4"/>
      <c r="ET695" s="4"/>
      <c r="EU695" s="4"/>
      <c r="EV695" s="4"/>
      <c r="EW695" s="4"/>
      <c r="EX695" s="4"/>
      <c r="EY695" s="4"/>
      <c r="EZ695" s="4"/>
      <c r="FA695" s="4"/>
      <c r="FB695" s="4"/>
      <c r="FC695" s="4"/>
    </row>
    <row r="696" spans="1:159" ht="15" hidden="1" customHeight="1">
      <c r="A696" s="6">
        <v>8</v>
      </c>
      <c r="B696" s="41" t="str">
        <f>VLOOKUP(Ruimtestaat[[#This Row],[Code]],Locaties[[Code]:[Locatie]],2,FALSE)</f>
        <v>Het Heerenlanden</v>
      </c>
      <c r="C696" s="41" t="str">
        <f>VLOOKUP(Ruimtestaat[[#This Row],[Code]],Locaties[#All],3,FALSE)</f>
        <v>Eksterlaan 48</v>
      </c>
      <c r="D696" s="41" t="str">
        <f>VLOOKUP(Ruimtestaat[[#This Row],[Code]],Locaties[#All],4,FALSE)</f>
        <v>Leerdam</v>
      </c>
      <c r="E696" s="42" t="s">
        <v>555</v>
      </c>
      <c r="F696" s="6" t="s">
        <v>276</v>
      </c>
      <c r="G696" s="121">
        <v>11</v>
      </c>
      <c r="H696" s="42" t="s">
        <v>127</v>
      </c>
      <c r="I696" s="6">
        <v>6</v>
      </c>
      <c r="J696" s="42" t="str">
        <f>VLOOKUP(Ruimtestaat[[#This Row],[Ruimte code]],Ruimtegroepen[[#All],[Code]:[Ruimte omschrijving]],2,FALSE)</f>
        <v>Gangen/hallen</v>
      </c>
      <c r="K696" s="6" t="s">
        <v>18</v>
      </c>
      <c r="L696" s="6" t="s">
        <v>123</v>
      </c>
      <c r="M696" s="119">
        <v>9.1</v>
      </c>
      <c r="N696" s="120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  <c r="DV696" s="4"/>
      <c r="DW696" s="4"/>
      <c r="DX696" s="4"/>
      <c r="DY696" s="4"/>
      <c r="DZ696" s="4"/>
      <c r="EA696" s="4"/>
      <c r="EB696" s="4"/>
      <c r="EC696" s="4"/>
      <c r="ED696" s="4"/>
      <c r="EE696" s="4"/>
      <c r="EF696" s="4"/>
      <c r="EG696" s="4"/>
      <c r="EH696" s="4"/>
      <c r="EI696" s="4"/>
      <c r="EJ696" s="4"/>
      <c r="EK696" s="4"/>
      <c r="EL696" s="4"/>
      <c r="EM696" s="4"/>
      <c r="EN696" s="4"/>
      <c r="EO696" s="4"/>
      <c r="EP696" s="4"/>
      <c r="EQ696" s="4"/>
      <c r="ER696" s="4"/>
      <c r="ES696" s="4"/>
      <c r="ET696" s="4"/>
      <c r="EU696" s="4"/>
      <c r="EV696" s="4"/>
      <c r="EW696" s="4"/>
      <c r="EX696" s="4"/>
      <c r="EY696" s="4"/>
      <c r="EZ696" s="4"/>
      <c r="FA696" s="4"/>
      <c r="FB696" s="4"/>
      <c r="FC696" s="4"/>
    </row>
    <row r="697" spans="1:159" ht="15" hidden="1" customHeight="1">
      <c r="A697" s="6">
        <v>8</v>
      </c>
      <c r="B697" s="41" t="str">
        <f>VLOOKUP(Ruimtestaat[[#This Row],[Code]],Locaties[[Code]:[Locatie]],2,FALSE)</f>
        <v>Het Heerenlanden</v>
      </c>
      <c r="C697" s="41" t="str">
        <f>VLOOKUP(Ruimtestaat[[#This Row],[Code]],Locaties[#All],3,FALSE)</f>
        <v>Eksterlaan 48</v>
      </c>
      <c r="D697" s="41" t="str">
        <f>VLOOKUP(Ruimtestaat[[#This Row],[Code]],Locaties[#All],4,FALSE)</f>
        <v>Leerdam</v>
      </c>
      <c r="E697" s="42" t="s">
        <v>555</v>
      </c>
      <c r="F697" s="6" t="s">
        <v>276</v>
      </c>
      <c r="G697" s="121">
        <v>12</v>
      </c>
      <c r="H697" s="42" t="s">
        <v>139</v>
      </c>
      <c r="I697" s="6">
        <v>10</v>
      </c>
      <c r="J697" s="42" t="str">
        <f>VLOOKUP(Ruimtestaat[[#This Row],[Ruimte code]],Ruimtegroepen[[#All],[Code]:[Ruimte omschrijving]],2,FALSE)</f>
        <v>Trappenhuizen/lift</v>
      </c>
      <c r="K697" s="6" t="s">
        <v>19</v>
      </c>
      <c r="L697" s="6" t="s">
        <v>28</v>
      </c>
      <c r="M697" s="119">
        <v>16.3</v>
      </c>
      <c r="N697" s="120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  <c r="DN697" s="4"/>
      <c r="DO697" s="4"/>
      <c r="DP697" s="4"/>
      <c r="DQ697" s="4"/>
      <c r="DR697" s="4"/>
      <c r="DS697" s="4"/>
      <c r="DT697" s="4"/>
      <c r="DU697" s="4"/>
      <c r="DV697" s="4"/>
      <c r="DW697" s="4"/>
      <c r="DX697" s="4"/>
      <c r="DY697" s="4"/>
      <c r="DZ697" s="4"/>
      <c r="EA697" s="4"/>
      <c r="EB697" s="4"/>
      <c r="EC697" s="4"/>
      <c r="ED697" s="4"/>
      <c r="EE697" s="4"/>
      <c r="EF697" s="4"/>
      <c r="EG697" s="4"/>
      <c r="EH697" s="4"/>
      <c r="EI697" s="4"/>
      <c r="EJ697" s="4"/>
      <c r="EK697" s="4"/>
      <c r="EL697" s="4"/>
      <c r="EM697" s="4"/>
      <c r="EN697" s="4"/>
      <c r="EO697" s="4"/>
      <c r="EP697" s="4"/>
      <c r="EQ697" s="4"/>
      <c r="ER697" s="4"/>
      <c r="ES697" s="4"/>
      <c r="ET697" s="4"/>
      <c r="EU697" s="4"/>
      <c r="EV697" s="4"/>
      <c r="EW697" s="4"/>
      <c r="EX697" s="4"/>
      <c r="EY697" s="4"/>
      <c r="EZ697" s="4"/>
      <c r="FA697" s="4"/>
      <c r="FB697" s="4"/>
      <c r="FC697" s="4"/>
    </row>
    <row r="698" spans="1:159" ht="15" hidden="1" customHeight="1">
      <c r="A698" s="6">
        <v>8</v>
      </c>
      <c r="B698" s="41" t="str">
        <f>VLOOKUP(Ruimtestaat[[#This Row],[Code]],Locaties[[Code]:[Locatie]],2,FALSE)</f>
        <v>Het Heerenlanden</v>
      </c>
      <c r="C698" s="41" t="str">
        <f>VLOOKUP(Ruimtestaat[[#This Row],[Code]],Locaties[#All],3,FALSE)</f>
        <v>Eksterlaan 48</v>
      </c>
      <c r="D698" s="41" t="str">
        <f>VLOOKUP(Ruimtestaat[[#This Row],[Code]],Locaties[#All],4,FALSE)</f>
        <v>Leerdam</v>
      </c>
      <c r="E698" s="42" t="s">
        <v>555</v>
      </c>
      <c r="F698" s="6" t="s">
        <v>276</v>
      </c>
      <c r="G698" s="121">
        <v>13</v>
      </c>
      <c r="H698" s="42" t="s">
        <v>299</v>
      </c>
      <c r="I698" s="6">
        <v>1</v>
      </c>
      <c r="J698" s="42" t="str">
        <f>VLOOKUP(Ruimtestaat[[#This Row],[Ruimte code]],Ruimtegroepen[[#All],[Code]:[Ruimte omschrijving]],2,FALSE)</f>
        <v>Magazijnen/bergingen</v>
      </c>
      <c r="L698" s="6"/>
      <c r="M698" s="119"/>
      <c r="N698" s="119">
        <v>14.8</v>
      </c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  <c r="DW698" s="4"/>
      <c r="DX698" s="4"/>
      <c r="DY698" s="4"/>
      <c r="DZ698" s="4"/>
      <c r="EA698" s="4"/>
      <c r="EB698" s="4"/>
      <c r="EC698" s="4"/>
      <c r="ED698" s="4"/>
      <c r="EE698" s="4"/>
      <c r="EF698" s="4"/>
      <c r="EG698" s="4"/>
      <c r="EH698" s="4"/>
      <c r="EI698" s="4"/>
      <c r="EJ698" s="4"/>
      <c r="EK698" s="4"/>
      <c r="EL698" s="4"/>
      <c r="EM698" s="4"/>
      <c r="EN698" s="4"/>
      <c r="EO698" s="4"/>
      <c r="EP698" s="4"/>
      <c r="EQ698" s="4"/>
      <c r="ER698" s="4"/>
      <c r="ES698" s="4"/>
      <c r="ET698" s="4"/>
      <c r="EU698" s="4"/>
      <c r="EV698" s="4"/>
      <c r="EW698" s="4"/>
      <c r="EX698" s="4"/>
      <c r="EY698" s="4"/>
      <c r="EZ698" s="4"/>
      <c r="FA698" s="4"/>
      <c r="FB698" s="4"/>
      <c r="FC698" s="4"/>
    </row>
    <row r="699" spans="1:159" ht="15" hidden="1" customHeight="1">
      <c r="A699" s="6">
        <v>8</v>
      </c>
      <c r="B699" s="41" t="str">
        <f>VLOOKUP(Ruimtestaat[[#This Row],[Code]],Locaties[[Code]:[Locatie]],2,FALSE)</f>
        <v>Het Heerenlanden</v>
      </c>
      <c r="C699" s="41" t="str">
        <f>VLOOKUP(Ruimtestaat[[#This Row],[Code]],Locaties[#All],3,FALSE)</f>
        <v>Eksterlaan 48</v>
      </c>
      <c r="D699" s="41" t="str">
        <f>VLOOKUP(Ruimtestaat[[#This Row],[Code]],Locaties[#All],4,FALSE)</f>
        <v>Leerdam</v>
      </c>
      <c r="E699" s="42" t="s">
        <v>555</v>
      </c>
      <c r="F699" s="6" t="s">
        <v>276</v>
      </c>
      <c r="G699" s="121" t="s">
        <v>590</v>
      </c>
      <c r="H699" s="42" t="s">
        <v>273</v>
      </c>
      <c r="I699" s="6">
        <v>16</v>
      </c>
      <c r="J699" s="42" t="str">
        <f>VLOOKUP(Ruimtestaat[[#This Row],[Ruimte code]],Ruimtegroepen[[#All],[Code]:[Ruimte omschrijving]],2,FALSE)</f>
        <v>Leslokalen</v>
      </c>
      <c r="K699" s="6" t="s">
        <v>18</v>
      </c>
      <c r="L699" s="6" t="s">
        <v>123</v>
      </c>
      <c r="M699" s="119">
        <v>77.400000000000006</v>
      </c>
      <c r="N699" s="120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  <c r="DQ699" s="4"/>
      <c r="DR699" s="4"/>
      <c r="DS699" s="4"/>
      <c r="DT699" s="4"/>
      <c r="DU699" s="4"/>
      <c r="DV699" s="4"/>
      <c r="DW699" s="4"/>
      <c r="DX699" s="4"/>
      <c r="DY699" s="4"/>
      <c r="DZ699" s="4"/>
      <c r="EA699" s="4"/>
      <c r="EB699" s="4"/>
      <c r="EC699" s="4"/>
      <c r="ED699" s="4"/>
      <c r="EE699" s="4"/>
      <c r="EF699" s="4"/>
      <c r="EG699" s="4"/>
      <c r="EH699" s="4"/>
      <c r="EI699" s="4"/>
      <c r="EJ699" s="4"/>
      <c r="EK699" s="4"/>
      <c r="EL699" s="4"/>
      <c r="EM699" s="4"/>
      <c r="EN699" s="4"/>
      <c r="EO699" s="4"/>
      <c r="EP699" s="4"/>
      <c r="EQ699" s="4"/>
      <c r="ER699" s="4"/>
      <c r="ES699" s="4"/>
      <c r="ET699" s="4"/>
      <c r="EU699" s="4"/>
      <c r="EV699" s="4"/>
      <c r="EW699" s="4"/>
      <c r="EX699" s="4"/>
      <c r="EY699" s="4"/>
      <c r="EZ699" s="4"/>
      <c r="FA699" s="4"/>
      <c r="FB699" s="4"/>
      <c r="FC699" s="4"/>
    </row>
    <row r="700" spans="1:159" ht="15" hidden="1" customHeight="1">
      <c r="A700" s="6">
        <v>8</v>
      </c>
      <c r="B700" s="41" t="str">
        <f>VLOOKUP(Ruimtestaat[[#This Row],[Code]],Locaties[[Code]:[Locatie]],2,FALSE)</f>
        <v>Het Heerenlanden</v>
      </c>
      <c r="C700" s="41" t="str">
        <f>VLOOKUP(Ruimtestaat[[#This Row],[Code]],Locaties[#All],3,FALSE)</f>
        <v>Eksterlaan 48</v>
      </c>
      <c r="D700" s="41" t="str">
        <f>VLOOKUP(Ruimtestaat[[#This Row],[Code]],Locaties[#All],4,FALSE)</f>
        <v>Leerdam</v>
      </c>
      <c r="E700" s="42" t="s">
        <v>555</v>
      </c>
      <c r="F700" s="6" t="s">
        <v>276</v>
      </c>
      <c r="G700" s="121" t="s">
        <v>591</v>
      </c>
      <c r="H700" s="42" t="s">
        <v>273</v>
      </c>
      <c r="I700" s="6">
        <v>16</v>
      </c>
      <c r="J700" s="42" t="str">
        <f>VLOOKUP(Ruimtestaat[[#This Row],[Ruimte code]],Ruimtegroepen[[#All],[Code]:[Ruimte omschrijving]],2,FALSE)</f>
        <v>Leslokalen</v>
      </c>
      <c r="K700" s="6" t="s">
        <v>18</v>
      </c>
      <c r="L700" s="6" t="s">
        <v>123</v>
      </c>
      <c r="M700" s="119">
        <v>53.6</v>
      </c>
      <c r="N700" s="120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/>
      <c r="EA700" s="4"/>
      <c r="EB700" s="4"/>
      <c r="EC700" s="4"/>
      <c r="ED700" s="4"/>
      <c r="EE700" s="4"/>
      <c r="EF700" s="4"/>
      <c r="EG700" s="4"/>
      <c r="EH700" s="4"/>
      <c r="EI700" s="4"/>
      <c r="EJ700" s="4"/>
      <c r="EK700" s="4"/>
      <c r="EL700" s="4"/>
      <c r="EM700" s="4"/>
      <c r="EN700" s="4"/>
      <c r="EO700" s="4"/>
      <c r="EP700" s="4"/>
      <c r="EQ700" s="4"/>
      <c r="ER700" s="4"/>
      <c r="ES700" s="4"/>
      <c r="ET700" s="4"/>
      <c r="EU700" s="4"/>
      <c r="EV700" s="4"/>
      <c r="EW700" s="4"/>
      <c r="EX700" s="4"/>
      <c r="EY700" s="4"/>
      <c r="EZ700" s="4"/>
      <c r="FA700" s="4"/>
      <c r="FB700" s="4"/>
      <c r="FC700" s="4"/>
    </row>
    <row r="701" spans="1:159" ht="15" hidden="1" customHeight="1">
      <c r="A701" s="6">
        <v>8</v>
      </c>
      <c r="B701" s="41" t="str">
        <f>VLOOKUP(Ruimtestaat[[#This Row],[Code]],Locaties[[Code]:[Locatie]],2,FALSE)</f>
        <v>Het Heerenlanden</v>
      </c>
      <c r="C701" s="41" t="str">
        <f>VLOOKUP(Ruimtestaat[[#This Row],[Code]],Locaties[#All],3,FALSE)</f>
        <v>Eksterlaan 48</v>
      </c>
      <c r="D701" s="41" t="str">
        <f>VLOOKUP(Ruimtestaat[[#This Row],[Code]],Locaties[#All],4,FALSE)</f>
        <v>Leerdam</v>
      </c>
      <c r="E701" s="42" t="s">
        <v>555</v>
      </c>
      <c r="F701" s="6" t="s">
        <v>276</v>
      </c>
      <c r="G701" s="121" t="s">
        <v>592</v>
      </c>
      <c r="H701" s="42" t="s">
        <v>273</v>
      </c>
      <c r="I701" s="6">
        <v>16</v>
      </c>
      <c r="J701" s="42" t="str">
        <f>VLOOKUP(Ruimtestaat[[#This Row],[Ruimte code]],Ruimtegroepen[[#All],[Code]:[Ruimte omschrijving]],2,FALSE)</f>
        <v>Leslokalen</v>
      </c>
      <c r="K701" s="6" t="s">
        <v>18</v>
      </c>
      <c r="L701" s="6" t="s">
        <v>123</v>
      </c>
      <c r="M701" s="119">
        <v>61.8</v>
      </c>
      <c r="N701" s="120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  <c r="DW701" s="4"/>
      <c r="DX701" s="4"/>
      <c r="DY701" s="4"/>
      <c r="DZ701" s="4"/>
      <c r="EA701" s="4"/>
      <c r="EB701" s="4"/>
      <c r="EC701" s="4"/>
      <c r="ED701" s="4"/>
      <c r="EE701" s="4"/>
      <c r="EF701" s="4"/>
      <c r="EG701" s="4"/>
      <c r="EH701" s="4"/>
      <c r="EI701" s="4"/>
      <c r="EJ701" s="4"/>
      <c r="EK701" s="4"/>
      <c r="EL701" s="4"/>
      <c r="EM701" s="4"/>
      <c r="EN701" s="4"/>
      <c r="EO701" s="4"/>
      <c r="EP701" s="4"/>
      <c r="EQ701" s="4"/>
      <c r="ER701" s="4"/>
      <c r="ES701" s="4"/>
      <c r="ET701" s="4"/>
      <c r="EU701" s="4"/>
      <c r="EV701" s="4"/>
      <c r="EW701" s="4"/>
      <c r="EX701" s="4"/>
      <c r="EY701" s="4"/>
      <c r="EZ701" s="4"/>
      <c r="FA701" s="4"/>
      <c r="FB701" s="4"/>
      <c r="FC701" s="4"/>
    </row>
    <row r="702" spans="1:159" ht="15" hidden="1" customHeight="1">
      <c r="A702" s="6">
        <v>8</v>
      </c>
      <c r="B702" s="41" t="str">
        <f>VLOOKUP(Ruimtestaat[[#This Row],[Code]],Locaties[[Code]:[Locatie]],2,FALSE)</f>
        <v>Het Heerenlanden</v>
      </c>
      <c r="C702" s="41" t="str">
        <f>VLOOKUP(Ruimtestaat[[#This Row],[Code]],Locaties[#All],3,FALSE)</f>
        <v>Eksterlaan 48</v>
      </c>
      <c r="D702" s="41" t="str">
        <f>VLOOKUP(Ruimtestaat[[#This Row],[Code]],Locaties[#All],4,FALSE)</f>
        <v>Leerdam</v>
      </c>
      <c r="E702" s="42" t="s">
        <v>555</v>
      </c>
      <c r="F702" s="6" t="s">
        <v>276</v>
      </c>
      <c r="G702" s="121" t="s">
        <v>593</v>
      </c>
      <c r="H702" s="42" t="s">
        <v>273</v>
      </c>
      <c r="I702" s="6">
        <v>16</v>
      </c>
      <c r="J702" s="42" t="str">
        <f>VLOOKUP(Ruimtestaat[[#This Row],[Ruimte code]],Ruimtegroepen[[#All],[Code]:[Ruimte omschrijving]],2,FALSE)</f>
        <v>Leslokalen</v>
      </c>
      <c r="K702" s="6" t="s">
        <v>18</v>
      </c>
      <c r="L702" s="6" t="s">
        <v>123</v>
      </c>
      <c r="M702" s="119">
        <v>50.9</v>
      </c>
      <c r="N702" s="120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  <c r="DW702" s="4"/>
      <c r="DX702" s="4"/>
      <c r="DY702" s="4"/>
      <c r="DZ702" s="4"/>
      <c r="EA702" s="4"/>
      <c r="EB702" s="4"/>
      <c r="EC702" s="4"/>
      <c r="ED702" s="4"/>
      <c r="EE702" s="4"/>
      <c r="EF702" s="4"/>
      <c r="EG702" s="4"/>
      <c r="EH702" s="4"/>
      <c r="EI702" s="4"/>
      <c r="EJ702" s="4"/>
      <c r="EK702" s="4"/>
      <c r="EL702" s="4"/>
      <c r="EM702" s="4"/>
      <c r="EN702" s="4"/>
      <c r="EO702" s="4"/>
      <c r="EP702" s="4"/>
      <c r="EQ702" s="4"/>
      <c r="ER702" s="4"/>
      <c r="ES702" s="4"/>
      <c r="ET702" s="4"/>
      <c r="EU702" s="4"/>
      <c r="EV702" s="4"/>
      <c r="EW702" s="4"/>
      <c r="EX702" s="4"/>
      <c r="EY702" s="4"/>
      <c r="EZ702" s="4"/>
      <c r="FA702" s="4"/>
      <c r="FB702" s="4"/>
      <c r="FC702" s="4"/>
    </row>
    <row r="703" spans="1:159" ht="15" hidden="1" customHeight="1">
      <c r="A703" s="6">
        <v>8</v>
      </c>
      <c r="B703" s="41" t="str">
        <f>VLOOKUP(Ruimtestaat[[#This Row],[Code]],Locaties[[Code]:[Locatie]],2,FALSE)</f>
        <v>Het Heerenlanden</v>
      </c>
      <c r="C703" s="41" t="str">
        <f>VLOOKUP(Ruimtestaat[[#This Row],[Code]],Locaties[#All],3,FALSE)</f>
        <v>Eksterlaan 48</v>
      </c>
      <c r="D703" s="41" t="str">
        <f>VLOOKUP(Ruimtestaat[[#This Row],[Code]],Locaties[#All],4,FALSE)</f>
        <v>Leerdam</v>
      </c>
      <c r="E703" s="42" t="s">
        <v>555</v>
      </c>
      <c r="F703" s="6" t="s">
        <v>276</v>
      </c>
      <c r="G703" s="121" t="s">
        <v>594</v>
      </c>
      <c r="H703" s="42" t="s">
        <v>273</v>
      </c>
      <c r="I703" s="6">
        <v>16</v>
      </c>
      <c r="J703" s="42" t="str">
        <f>VLOOKUP(Ruimtestaat[[#This Row],[Ruimte code]],Ruimtegroepen[[#All],[Code]:[Ruimte omschrijving]],2,FALSE)</f>
        <v>Leslokalen</v>
      </c>
      <c r="K703" s="6" t="s">
        <v>18</v>
      </c>
      <c r="L703" s="6" t="s">
        <v>123</v>
      </c>
      <c r="M703" s="119">
        <v>50.9</v>
      </c>
      <c r="N703" s="120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  <c r="DW703" s="4"/>
      <c r="DX703" s="4"/>
      <c r="DY703" s="4"/>
      <c r="DZ703" s="4"/>
      <c r="EA703" s="4"/>
      <c r="EB703" s="4"/>
      <c r="EC703" s="4"/>
      <c r="ED703" s="4"/>
      <c r="EE703" s="4"/>
      <c r="EF703" s="4"/>
      <c r="EG703" s="4"/>
      <c r="EH703" s="4"/>
      <c r="EI703" s="4"/>
      <c r="EJ703" s="4"/>
      <c r="EK703" s="4"/>
      <c r="EL703" s="4"/>
      <c r="EM703" s="4"/>
      <c r="EN703" s="4"/>
      <c r="EO703" s="4"/>
      <c r="EP703" s="4"/>
      <c r="EQ703" s="4"/>
      <c r="ER703" s="4"/>
      <c r="ES703" s="4"/>
      <c r="ET703" s="4"/>
      <c r="EU703" s="4"/>
      <c r="EV703" s="4"/>
      <c r="EW703" s="4"/>
      <c r="EX703" s="4"/>
      <c r="EY703" s="4"/>
      <c r="EZ703" s="4"/>
      <c r="FA703" s="4"/>
      <c r="FB703" s="4"/>
      <c r="FC703" s="4"/>
    </row>
    <row r="704" spans="1:159" ht="15" hidden="1" customHeight="1">
      <c r="A704" s="6">
        <v>8</v>
      </c>
      <c r="B704" s="41" t="str">
        <f>VLOOKUP(Ruimtestaat[[#This Row],[Code]],Locaties[[Code]:[Locatie]],2,FALSE)</f>
        <v>Het Heerenlanden</v>
      </c>
      <c r="C704" s="41" t="str">
        <f>VLOOKUP(Ruimtestaat[[#This Row],[Code]],Locaties[#All],3,FALSE)</f>
        <v>Eksterlaan 48</v>
      </c>
      <c r="D704" s="41" t="str">
        <f>VLOOKUP(Ruimtestaat[[#This Row],[Code]],Locaties[#All],4,FALSE)</f>
        <v>Leerdam</v>
      </c>
      <c r="E704" s="42" t="s">
        <v>555</v>
      </c>
      <c r="F704" s="6" t="s">
        <v>276</v>
      </c>
      <c r="G704" s="121" t="s">
        <v>595</v>
      </c>
      <c r="H704" s="42" t="s">
        <v>273</v>
      </c>
      <c r="I704" s="6">
        <v>16</v>
      </c>
      <c r="J704" s="42" t="str">
        <f>VLOOKUP(Ruimtestaat[[#This Row],[Ruimte code]],Ruimtegroepen[[#All],[Code]:[Ruimte omschrijving]],2,FALSE)</f>
        <v>Leslokalen</v>
      </c>
      <c r="K704" s="6" t="s">
        <v>18</v>
      </c>
      <c r="L704" s="6" t="s">
        <v>123</v>
      </c>
      <c r="M704" s="119">
        <v>61.8</v>
      </c>
      <c r="N704" s="120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/>
      <c r="DY704" s="4"/>
      <c r="DZ704" s="4"/>
      <c r="EA704" s="4"/>
      <c r="EB704" s="4"/>
      <c r="EC704" s="4"/>
      <c r="ED704" s="4"/>
      <c r="EE704" s="4"/>
      <c r="EF704" s="4"/>
      <c r="EG704" s="4"/>
      <c r="EH704" s="4"/>
      <c r="EI704" s="4"/>
      <c r="EJ704" s="4"/>
      <c r="EK704" s="4"/>
      <c r="EL704" s="4"/>
      <c r="EM704" s="4"/>
      <c r="EN704" s="4"/>
      <c r="EO704" s="4"/>
      <c r="EP704" s="4"/>
      <c r="EQ704" s="4"/>
      <c r="ER704" s="4"/>
      <c r="ES704" s="4"/>
      <c r="ET704" s="4"/>
      <c r="EU704" s="4"/>
      <c r="EV704" s="4"/>
      <c r="EW704" s="4"/>
      <c r="EX704" s="4"/>
      <c r="EY704" s="4"/>
      <c r="EZ704" s="4"/>
      <c r="FA704" s="4"/>
      <c r="FB704" s="4"/>
      <c r="FC704" s="4"/>
    </row>
    <row r="705" spans="1:159" ht="15" hidden="1" customHeight="1">
      <c r="A705" s="6">
        <v>8</v>
      </c>
      <c r="B705" s="41" t="str">
        <f>VLOOKUP(Ruimtestaat[[#This Row],[Code]],Locaties[[Code]:[Locatie]],2,FALSE)</f>
        <v>Het Heerenlanden</v>
      </c>
      <c r="C705" s="41" t="str">
        <f>VLOOKUP(Ruimtestaat[[#This Row],[Code]],Locaties[#All],3,FALSE)</f>
        <v>Eksterlaan 48</v>
      </c>
      <c r="D705" s="41" t="str">
        <f>VLOOKUP(Ruimtestaat[[#This Row],[Code]],Locaties[#All],4,FALSE)</f>
        <v>Leerdam</v>
      </c>
      <c r="E705" s="42" t="s">
        <v>555</v>
      </c>
      <c r="F705" s="6" t="s">
        <v>276</v>
      </c>
      <c r="G705" s="121" t="s">
        <v>596</v>
      </c>
      <c r="H705" s="42" t="s">
        <v>273</v>
      </c>
      <c r="I705" s="6">
        <v>16</v>
      </c>
      <c r="J705" s="42" t="str">
        <f>VLOOKUP(Ruimtestaat[[#This Row],[Ruimte code]],Ruimtegroepen[[#All],[Code]:[Ruimte omschrijving]],2,FALSE)</f>
        <v>Leslokalen</v>
      </c>
      <c r="K705" s="6" t="s">
        <v>18</v>
      </c>
      <c r="L705" s="6" t="s">
        <v>123</v>
      </c>
      <c r="M705" s="119">
        <v>53.7</v>
      </c>
      <c r="N705" s="120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  <c r="EJ705" s="4"/>
      <c r="EK705" s="4"/>
      <c r="EL705" s="4"/>
      <c r="EM705" s="4"/>
      <c r="EN705" s="4"/>
      <c r="EO705" s="4"/>
      <c r="EP705" s="4"/>
      <c r="EQ705" s="4"/>
      <c r="ER705" s="4"/>
      <c r="ES705" s="4"/>
      <c r="ET705" s="4"/>
      <c r="EU705" s="4"/>
      <c r="EV705" s="4"/>
      <c r="EW705" s="4"/>
      <c r="EX705" s="4"/>
      <c r="EY705" s="4"/>
      <c r="EZ705" s="4"/>
      <c r="FA705" s="4"/>
      <c r="FB705" s="4"/>
      <c r="FC705" s="4"/>
    </row>
    <row r="706" spans="1:159" ht="15" hidden="1" customHeight="1">
      <c r="A706" s="6">
        <v>8</v>
      </c>
      <c r="B706" s="41" t="str">
        <f>VLOOKUP(Ruimtestaat[[#This Row],[Code]],Locaties[[Code]:[Locatie]],2,FALSE)</f>
        <v>Het Heerenlanden</v>
      </c>
      <c r="C706" s="41" t="str">
        <f>VLOOKUP(Ruimtestaat[[#This Row],[Code]],Locaties[#All],3,FALSE)</f>
        <v>Eksterlaan 48</v>
      </c>
      <c r="D706" s="41" t="str">
        <f>VLOOKUP(Ruimtestaat[[#This Row],[Code]],Locaties[#All],4,FALSE)</f>
        <v>Leerdam</v>
      </c>
      <c r="E706" s="42" t="s">
        <v>555</v>
      </c>
      <c r="F706" s="6" t="s">
        <v>276</v>
      </c>
      <c r="G706" s="121">
        <v>18</v>
      </c>
      <c r="H706" s="42" t="s">
        <v>299</v>
      </c>
      <c r="I706" s="6">
        <v>1</v>
      </c>
      <c r="J706" s="42" t="str">
        <f>VLOOKUP(Ruimtestaat[[#This Row],[Ruimte code]],Ruimtegroepen[[#All],[Code]:[Ruimte omschrijving]],2,FALSE)</f>
        <v>Magazijnen/bergingen</v>
      </c>
      <c r="L706" s="6"/>
      <c r="M706" s="119"/>
      <c r="N706" s="119">
        <v>14.8</v>
      </c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  <c r="DV706" s="4"/>
      <c r="DW706" s="4"/>
      <c r="DX706" s="4"/>
      <c r="DY706" s="4"/>
      <c r="DZ706" s="4"/>
      <c r="EA706" s="4"/>
      <c r="EB706" s="4"/>
      <c r="EC706" s="4"/>
      <c r="ED706" s="4"/>
      <c r="EE706" s="4"/>
      <c r="EF706" s="4"/>
      <c r="EG706" s="4"/>
      <c r="EH706" s="4"/>
      <c r="EI706" s="4"/>
      <c r="EJ706" s="4"/>
      <c r="EK706" s="4"/>
      <c r="EL706" s="4"/>
      <c r="EM706" s="4"/>
      <c r="EN706" s="4"/>
      <c r="EO706" s="4"/>
      <c r="EP706" s="4"/>
      <c r="EQ706" s="4"/>
      <c r="ER706" s="4"/>
      <c r="ES706" s="4"/>
      <c r="ET706" s="4"/>
      <c r="EU706" s="4"/>
      <c r="EV706" s="4"/>
      <c r="EW706" s="4"/>
      <c r="EX706" s="4"/>
      <c r="EY706" s="4"/>
      <c r="EZ706" s="4"/>
      <c r="FA706" s="4"/>
      <c r="FB706" s="4"/>
      <c r="FC706" s="4"/>
    </row>
    <row r="707" spans="1:159" ht="15" hidden="1" customHeight="1">
      <c r="A707" s="6">
        <v>8</v>
      </c>
      <c r="B707" s="41" t="str">
        <f>VLOOKUP(Ruimtestaat[[#This Row],[Code]],Locaties[[Code]:[Locatie]],2,FALSE)</f>
        <v>Het Heerenlanden</v>
      </c>
      <c r="C707" s="41" t="str">
        <f>VLOOKUP(Ruimtestaat[[#This Row],[Code]],Locaties[#All],3,FALSE)</f>
        <v>Eksterlaan 48</v>
      </c>
      <c r="D707" s="41" t="str">
        <f>VLOOKUP(Ruimtestaat[[#This Row],[Code]],Locaties[#All],4,FALSE)</f>
        <v>Leerdam</v>
      </c>
      <c r="E707" s="42" t="s">
        <v>555</v>
      </c>
      <c r="F707" s="6" t="s">
        <v>276</v>
      </c>
      <c r="G707" s="121">
        <v>20</v>
      </c>
      <c r="H707" s="42" t="s">
        <v>291</v>
      </c>
      <c r="I707" s="6">
        <v>5</v>
      </c>
      <c r="J707" s="42" t="str">
        <f>VLOOKUP(Ruimtestaat[[#This Row],[Ruimte code]],Ruimtegroepen[[#All],[Code]:[Ruimte omschrijving]],2,FALSE)</f>
        <v>Sanitair</v>
      </c>
      <c r="K707" s="6" t="s">
        <v>19</v>
      </c>
      <c r="L707" s="6" t="s">
        <v>28</v>
      </c>
      <c r="M707" s="119">
        <v>9.8000000000000007</v>
      </c>
      <c r="N707" s="120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  <c r="DW707" s="4"/>
      <c r="DX707" s="4"/>
      <c r="DY707" s="4"/>
      <c r="DZ707" s="4"/>
      <c r="EA707" s="4"/>
      <c r="EB707" s="4"/>
      <c r="EC707" s="4"/>
      <c r="ED707" s="4"/>
      <c r="EE707" s="4"/>
      <c r="EF707" s="4"/>
      <c r="EG707" s="4"/>
      <c r="EH707" s="4"/>
      <c r="EI707" s="4"/>
      <c r="EJ707" s="4"/>
      <c r="EK707" s="4"/>
      <c r="EL707" s="4"/>
      <c r="EM707" s="4"/>
      <c r="EN707" s="4"/>
      <c r="EO707" s="4"/>
      <c r="EP707" s="4"/>
      <c r="EQ707" s="4"/>
      <c r="ER707" s="4"/>
      <c r="ES707" s="4"/>
      <c r="ET707" s="4"/>
      <c r="EU707" s="4"/>
      <c r="EV707" s="4"/>
      <c r="EW707" s="4"/>
      <c r="EX707" s="4"/>
      <c r="EY707" s="4"/>
      <c r="EZ707" s="4"/>
      <c r="FA707" s="4"/>
      <c r="FB707" s="4"/>
      <c r="FC707" s="4"/>
    </row>
    <row r="708" spans="1:159" ht="15" hidden="1" customHeight="1">
      <c r="A708" s="6">
        <v>8</v>
      </c>
      <c r="B708" s="41" t="str">
        <f>VLOOKUP(Ruimtestaat[[#This Row],[Code]],Locaties[[Code]:[Locatie]],2,FALSE)</f>
        <v>Het Heerenlanden</v>
      </c>
      <c r="C708" s="41" t="str">
        <f>VLOOKUP(Ruimtestaat[[#This Row],[Code]],Locaties[#All],3,FALSE)</f>
        <v>Eksterlaan 48</v>
      </c>
      <c r="D708" s="41" t="str">
        <f>VLOOKUP(Ruimtestaat[[#This Row],[Code]],Locaties[#All],4,FALSE)</f>
        <v>Leerdam</v>
      </c>
      <c r="E708" s="42" t="s">
        <v>555</v>
      </c>
      <c r="F708" s="6" t="s">
        <v>276</v>
      </c>
      <c r="G708" s="121">
        <v>21</v>
      </c>
      <c r="H708" s="42" t="s">
        <v>291</v>
      </c>
      <c r="I708" s="6">
        <v>5</v>
      </c>
      <c r="J708" s="42" t="str">
        <f>VLOOKUP(Ruimtestaat[[#This Row],[Ruimte code]],Ruimtegroepen[[#All],[Code]:[Ruimte omschrijving]],2,FALSE)</f>
        <v>Sanitair</v>
      </c>
      <c r="K708" s="6" t="s">
        <v>19</v>
      </c>
      <c r="L708" s="6" t="s">
        <v>28</v>
      </c>
      <c r="M708" s="119">
        <v>14</v>
      </c>
      <c r="N708" s="120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  <c r="DN708" s="4"/>
      <c r="DO708" s="4"/>
      <c r="DP708" s="4"/>
      <c r="DQ708" s="4"/>
      <c r="DR708" s="4"/>
      <c r="DS708" s="4"/>
      <c r="DT708" s="4"/>
      <c r="DU708" s="4"/>
      <c r="DV708" s="4"/>
      <c r="DW708" s="4"/>
      <c r="DX708" s="4"/>
      <c r="DY708" s="4"/>
      <c r="DZ708" s="4"/>
      <c r="EA708" s="4"/>
      <c r="EB708" s="4"/>
      <c r="EC708" s="4"/>
      <c r="ED708" s="4"/>
      <c r="EE708" s="4"/>
      <c r="EF708" s="4"/>
      <c r="EG708" s="4"/>
      <c r="EH708" s="4"/>
      <c r="EI708" s="4"/>
      <c r="EJ708" s="4"/>
      <c r="EK708" s="4"/>
      <c r="EL708" s="4"/>
      <c r="EM708" s="4"/>
      <c r="EN708" s="4"/>
      <c r="EO708" s="4"/>
      <c r="EP708" s="4"/>
      <c r="EQ708" s="4"/>
      <c r="ER708" s="4"/>
      <c r="ES708" s="4"/>
      <c r="ET708" s="4"/>
      <c r="EU708" s="4"/>
      <c r="EV708" s="4"/>
      <c r="EW708" s="4"/>
      <c r="EX708" s="4"/>
      <c r="EY708" s="4"/>
      <c r="EZ708" s="4"/>
      <c r="FA708" s="4"/>
      <c r="FB708" s="4"/>
      <c r="FC708" s="4"/>
    </row>
    <row r="709" spans="1:159" ht="15" hidden="1" customHeight="1">
      <c r="A709" s="6">
        <v>8</v>
      </c>
      <c r="B709" s="41" t="str">
        <f>VLOOKUP(Ruimtestaat[[#This Row],[Code]],Locaties[[Code]:[Locatie]],2,FALSE)</f>
        <v>Het Heerenlanden</v>
      </c>
      <c r="C709" s="41" t="str">
        <f>VLOOKUP(Ruimtestaat[[#This Row],[Code]],Locaties[#All],3,FALSE)</f>
        <v>Eksterlaan 48</v>
      </c>
      <c r="D709" s="41" t="str">
        <f>VLOOKUP(Ruimtestaat[[#This Row],[Code]],Locaties[#All],4,FALSE)</f>
        <v>Leerdam</v>
      </c>
      <c r="E709" s="42" t="s">
        <v>555</v>
      </c>
      <c r="F709" s="6" t="s">
        <v>276</v>
      </c>
      <c r="G709" s="121">
        <v>22</v>
      </c>
      <c r="H709" s="42" t="s">
        <v>598</v>
      </c>
      <c r="I709" s="6">
        <v>20</v>
      </c>
      <c r="J709" s="42" t="str">
        <f>VLOOKUP(Ruimtestaat[[#This Row],[Ruimte code]],Ruimtegroepen[[#All],[Code]:[Ruimte omschrijving]],2,FALSE)</f>
        <v>Niet in Onderhoud</v>
      </c>
      <c r="L709" s="6"/>
      <c r="M709" s="119"/>
      <c r="N709" s="119">
        <v>4.0999999999999996</v>
      </c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  <c r="DN709" s="4"/>
      <c r="DO709" s="4"/>
      <c r="DP709" s="4"/>
      <c r="DQ709" s="4"/>
      <c r="DR709" s="4"/>
      <c r="DS709" s="4"/>
      <c r="DT709" s="4"/>
      <c r="DU709" s="4"/>
      <c r="DV709" s="4"/>
      <c r="DW709" s="4"/>
      <c r="DX709" s="4"/>
      <c r="DY709" s="4"/>
      <c r="DZ709" s="4"/>
      <c r="EA709" s="4"/>
      <c r="EB709" s="4"/>
      <c r="EC709" s="4"/>
      <c r="ED709" s="4"/>
      <c r="EE709" s="4"/>
      <c r="EF709" s="4"/>
      <c r="EG709" s="4"/>
      <c r="EH709" s="4"/>
      <c r="EI709" s="4"/>
      <c r="EJ709" s="4"/>
      <c r="EK709" s="4"/>
      <c r="EL709" s="4"/>
      <c r="EM709" s="4"/>
      <c r="EN709" s="4"/>
      <c r="EO709" s="4"/>
      <c r="EP709" s="4"/>
      <c r="EQ709" s="4"/>
      <c r="ER709" s="4"/>
      <c r="ES709" s="4"/>
      <c r="ET709" s="4"/>
      <c r="EU709" s="4"/>
      <c r="EV709" s="4"/>
      <c r="EW709" s="4"/>
      <c r="EX709" s="4"/>
      <c r="EY709" s="4"/>
      <c r="EZ709" s="4"/>
      <c r="FA709" s="4"/>
      <c r="FB709" s="4"/>
      <c r="FC709" s="4"/>
    </row>
    <row r="710" spans="1:159" ht="15" hidden="1" customHeight="1">
      <c r="A710" s="6">
        <v>8</v>
      </c>
      <c r="B710" s="41" t="str">
        <f>VLOOKUP(Ruimtestaat[[#This Row],[Code]],Locaties[[Code]:[Locatie]],2,FALSE)</f>
        <v>Het Heerenlanden</v>
      </c>
      <c r="C710" s="41" t="str">
        <f>VLOOKUP(Ruimtestaat[[#This Row],[Code]],Locaties[#All],3,FALSE)</f>
        <v>Eksterlaan 48</v>
      </c>
      <c r="D710" s="41" t="str">
        <f>VLOOKUP(Ruimtestaat[[#This Row],[Code]],Locaties[#All],4,FALSE)</f>
        <v>Leerdam</v>
      </c>
      <c r="E710" s="42" t="s">
        <v>555</v>
      </c>
      <c r="F710" s="6" t="s">
        <v>276</v>
      </c>
      <c r="G710" s="121">
        <v>23</v>
      </c>
      <c r="H710" s="42" t="s">
        <v>599</v>
      </c>
      <c r="I710" s="6">
        <v>20</v>
      </c>
      <c r="J710" s="42" t="str">
        <f>VLOOKUP(Ruimtestaat[[#This Row],[Ruimte code]],Ruimtegroepen[[#All],[Code]:[Ruimte omschrijving]],2,FALSE)</f>
        <v>Niet in Onderhoud</v>
      </c>
      <c r="L710" s="6"/>
      <c r="M710" s="119"/>
      <c r="N710" s="119">
        <v>5.0999999999999996</v>
      </c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/>
      <c r="DL710" s="4"/>
      <c r="DM710" s="4"/>
      <c r="DN710" s="4"/>
      <c r="DO710" s="4"/>
      <c r="DP710" s="4"/>
      <c r="DQ710" s="4"/>
      <c r="DR710" s="4"/>
      <c r="DS710" s="4"/>
      <c r="DT710" s="4"/>
      <c r="DU710" s="4"/>
      <c r="DV710" s="4"/>
      <c r="DW710" s="4"/>
      <c r="DX710" s="4"/>
      <c r="DY710" s="4"/>
      <c r="DZ710" s="4"/>
      <c r="EA710" s="4"/>
      <c r="EB710" s="4"/>
      <c r="EC710" s="4"/>
      <c r="ED710" s="4"/>
      <c r="EE710" s="4"/>
      <c r="EF710" s="4"/>
      <c r="EG710" s="4"/>
      <c r="EH710" s="4"/>
      <c r="EI710" s="4"/>
      <c r="EJ710" s="4"/>
      <c r="EK710" s="4"/>
      <c r="EL710" s="4"/>
      <c r="EM710" s="4"/>
      <c r="EN710" s="4"/>
      <c r="EO710" s="4"/>
      <c r="EP710" s="4"/>
      <c r="EQ710" s="4"/>
      <c r="ER710" s="4"/>
      <c r="ES710" s="4"/>
      <c r="ET710" s="4"/>
      <c r="EU710" s="4"/>
      <c r="EV710" s="4"/>
      <c r="EW710" s="4"/>
      <c r="EX710" s="4"/>
      <c r="EY710" s="4"/>
      <c r="EZ710" s="4"/>
      <c r="FA710" s="4"/>
      <c r="FB710" s="4"/>
      <c r="FC710" s="4"/>
    </row>
    <row r="711" spans="1:159" ht="15" hidden="1" customHeight="1">
      <c r="A711" s="6">
        <v>8</v>
      </c>
      <c r="B711" s="41" t="str">
        <f>VLOOKUP(Ruimtestaat[[#This Row],[Code]],Locaties[[Code]:[Locatie]],2,FALSE)</f>
        <v>Het Heerenlanden</v>
      </c>
      <c r="C711" s="41" t="str">
        <f>VLOOKUP(Ruimtestaat[[#This Row],[Code]],Locaties[#All],3,FALSE)</f>
        <v>Eksterlaan 48</v>
      </c>
      <c r="D711" s="41" t="str">
        <f>VLOOKUP(Ruimtestaat[[#This Row],[Code]],Locaties[#All],4,FALSE)</f>
        <v>Leerdam</v>
      </c>
      <c r="E711" s="42" t="s">
        <v>561</v>
      </c>
      <c r="F711" s="6" t="s">
        <v>276</v>
      </c>
      <c r="G711" s="121">
        <v>1</v>
      </c>
      <c r="H711" s="42" t="s">
        <v>127</v>
      </c>
      <c r="I711" s="6">
        <v>6</v>
      </c>
      <c r="J711" s="42" t="str">
        <f>VLOOKUP(Ruimtestaat[[#This Row],[Ruimte code]],Ruimtegroepen[[#All],[Code]:[Ruimte omschrijving]],2,FALSE)</f>
        <v>Gangen/hallen</v>
      </c>
      <c r="K711" s="6" t="s">
        <v>18</v>
      </c>
      <c r="L711" s="6" t="s">
        <v>123</v>
      </c>
      <c r="M711" s="119">
        <v>91.6</v>
      </c>
      <c r="N711" s="120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/>
      <c r="DL711" s="4"/>
      <c r="DM711" s="4"/>
      <c r="DN711" s="4"/>
      <c r="DO711" s="4"/>
      <c r="DP711" s="4"/>
      <c r="DQ711" s="4"/>
      <c r="DR711" s="4"/>
      <c r="DS711" s="4"/>
      <c r="DT711" s="4"/>
      <c r="DU711" s="4"/>
      <c r="DV711" s="4"/>
      <c r="DW711" s="4"/>
      <c r="DX711" s="4"/>
      <c r="DY711" s="4"/>
      <c r="DZ711" s="4"/>
      <c r="EA711" s="4"/>
      <c r="EB711" s="4"/>
      <c r="EC711" s="4"/>
      <c r="ED711" s="4"/>
      <c r="EE711" s="4"/>
      <c r="EF711" s="4"/>
      <c r="EG711" s="4"/>
      <c r="EH711" s="4"/>
      <c r="EI711" s="4"/>
      <c r="EJ711" s="4"/>
      <c r="EK711" s="4"/>
      <c r="EL711" s="4"/>
      <c r="EM711" s="4"/>
      <c r="EN711" s="4"/>
      <c r="EO711" s="4"/>
      <c r="EP711" s="4"/>
      <c r="EQ711" s="4"/>
      <c r="ER711" s="4"/>
      <c r="ES711" s="4"/>
      <c r="ET711" s="4"/>
      <c r="EU711" s="4"/>
      <c r="EV711" s="4"/>
      <c r="EW711" s="4"/>
      <c r="EX711" s="4"/>
      <c r="EY711" s="4"/>
      <c r="EZ711" s="4"/>
      <c r="FA711" s="4"/>
      <c r="FB711" s="4"/>
      <c r="FC711" s="4"/>
    </row>
    <row r="712" spans="1:159" ht="15" hidden="1" customHeight="1">
      <c r="A712" s="6">
        <v>8</v>
      </c>
      <c r="B712" s="41" t="str">
        <f>VLOOKUP(Ruimtestaat[[#This Row],[Code]],Locaties[[Code]:[Locatie]],2,FALSE)</f>
        <v>Het Heerenlanden</v>
      </c>
      <c r="C712" s="41" t="str">
        <f>VLOOKUP(Ruimtestaat[[#This Row],[Code]],Locaties[#All],3,FALSE)</f>
        <v>Eksterlaan 48</v>
      </c>
      <c r="D712" s="41" t="str">
        <f>VLOOKUP(Ruimtestaat[[#This Row],[Code]],Locaties[#All],4,FALSE)</f>
        <v>Leerdam</v>
      </c>
      <c r="E712" s="42" t="s">
        <v>561</v>
      </c>
      <c r="F712" s="6" t="s">
        <v>276</v>
      </c>
      <c r="G712" s="121">
        <v>4</v>
      </c>
      <c r="H712" s="42" t="s">
        <v>139</v>
      </c>
      <c r="I712" s="6">
        <v>10</v>
      </c>
      <c r="J712" s="42" t="str">
        <f>VLOOKUP(Ruimtestaat[[#This Row],[Ruimte code]],Ruimtegroepen[[#All],[Code]:[Ruimte omschrijving]],2,FALSE)</f>
        <v>Trappenhuizen/lift</v>
      </c>
      <c r="K712" s="6" t="s">
        <v>19</v>
      </c>
      <c r="L712" s="6" t="s">
        <v>28</v>
      </c>
      <c r="M712" s="119">
        <v>16.399999999999999</v>
      </c>
      <c r="N712" s="120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  <c r="DN712" s="4"/>
      <c r="DO712" s="4"/>
      <c r="DP712" s="4"/>
      <c r="DQ712" s="4"/>
      <c r="DR712" s="4"/>
      <c r="DS712" s="4"/>
      <c r="DT712" s="4"/>
      <c r="DU712" s="4"/>
      <c r="DV712" s="4"/>
      <c r="DW712" s="4"/>
      <c r="DX712" s="4"/>
      <c r="DY712" s="4"/>
      <c r="DZ712" s="4"/>
      <c r="EA712" s="4"/>
      <c r="EB712" s="4"/>
      <c r="EC712" s="4"/>
      <c r="ED712" s="4"/>
      <c r="EE712" s="4"/>
      <c r="EF712" s="4"/>
      <c r="EG712" s="4"/>
      <c r="EH712" s="4"/>
      <c r="EI712" s="4"/>
      <c r="EJ712" s="4"/>
      <c r="EK712" s="4"/>
      <c r="EL712" s="4"/>
      <c r="EM712" s="4"/>
      <c r="EN712" s="4"/>
      <c r="EO712" s="4"/>
      <c r="EP712" s="4"/>
      <c r="EQ712" s="4"/>
      <c r="ER712" s="4"/>
      <c r="ES712" s="4"/>
      <c r="ET712" s="4"/>
      <c r="EU712" s="4"/>
      <c r="EV712" s="4"/>
      <c r="EW712" s="4"/>
      <c r="EX712" s="4"/>
      <c r="EY712" s="4"/>
      <c r="EZ712" s="4"/>
      <c r="FA712" s="4"/>
      <c r="FB712" s="4"/>
      <c r="FC712" s="4"/>
    </row>
    <row r="713" spans="1:159" ht="15" hidden="1" customHeight="1">
      <c r="A713" s="6">
        <v>8</v>
      </c>
      <c r="B713" s="41" t="str">
        <f>VLOOKUP(Ruimtestaat[[#This Row],[Code]],Locaties[[Code]:[Locatie]],2,FALSE)</f>
        <v>Het Heerenlanden</v>
      </c>
      <c r="C713" s="41" t="str">
        <f>VLOOKUP(Ruimtestaat[[#This Row],[Code]],Locaties[#All],3,FALSE)</f>
        <v>Eksterlaan 48</v>
      </c>
      <c r="D713" s="41" t="str">
        <f>VLOOKUP(Ruimtestaat[[#This Row],[Code]],Locaties[#All],4,FALSE)</f>
        <v>Leerdam</v>
      </c>
      <c r="E713" s="42" t="s">
        <v>561</v>
      </c>
      <c r="F713" s="6" t="s">
        <v>276</v>
      </c>
      <c r="G713" s="121">
        <v>5</v>
      </c>
      <c r="H713" s="42" t="s">
        <v>299</v>
      </c>
      <c r="I713" s="6">
        <v>1</v>
      </c>
      <c r="J713" s="42" t="str">
        <f>VLOOKUP(Ruimtestaat[[#This Row],[Ruimte code]],Ruimtegroepen[[#All],[Code]:[Ruimte omschrijving]],2,FALSE)</f>
        <v>Magazijnen/bergingen</v>
      </c>
      <c r="K713" s="6" t="s">
        <v>19</v>
      </c>
      <c r="L713" s="6" t="s">
        <v>28</v>
      </c>
      <c r="M713" s="119">
        <v>5.9</v>
      </c>
      <c r="N713" s="120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  <c r="DE713" s="4"/>
      <c r="DF713" s="4"/>
      <c r="DG713" s="4"/>
      <c r="DH713" s="4"/>
      <c r="DI713" s="4"/>
      <c r="DJ713" s="4"/>
      <c r="DK713" s="4"/>
      <c r="DL713" s="4"/>
      <c r="DM713" s="4"/>
      <c r="DN713" s="4"/>
      <c r="DO713" s="4"/>
      <c r="DP713" s="4"/>
      <c r="DQ713" s="4"/>
      <c r="DR713" s="4"/>
      <c r="DS713" s="4"/>
      <c r="DT713" s="4"/>
      <c r="DU713" s="4"/>
      <c r="DV713" s="4"/>
      <c r="DW713" s="4"/>
      <c r="DX713" s="4"/>
      <c r="DY713" s="4"/>
      <c r="DZ713" s="4"/>
      <c r="EA713" s="4"/>
      <c r="EB713" s="4"/>
      <c r="EC713" s="4"/>
      <c r="ED713" s="4"/>
      <c r="EE713" s="4"/>
      <c r="EF713" s="4"/>
      <c r="EG713" s="4"/>
      <c r="EH713" s="4"/>
      <c r="EI713" s="4"/>
      <c r="EJ713" s="4"/>
      <c r="EK713" s="4"/>
      <c r="EL713" s="4"/>
      <c r="EM713" s="4"/>
      <c r="EN713" s="4"/>
      <c r="EO713" s="4"/>
      <c r="EP713" s="4"/>
      <c r="EQ713" s="4"/>
      <c r="ER713" s="4"/>
      <c r="ES713" s="4"/>
      <c r="ET713" s="4"/>
      <c r="EU713" s="4"/>
      <c r="EV713" s="4"/>
      <c r="EW713" s="4"/>
      <c r="EX713" s="4"/>
      <c r="EY713" s="4"/>
      <c r="EZ713" s="4"/>
      <c r="FA713" s="4"/>
      <c r="FB713" s="4"/>
      <c r="FC713" s="4"/>
    </row>
    <row r="714" spans="1:159" ht="15" hidden="1" customHeight="1">
      <c r="A714" s="6">
        <v>8</v>
      </c>
      <c r="B714" s="41" t="str">
        <f>VLOOKUP(Ruimtestaat[[#This Row],[Code]],Locaties[[Code]:[Locatie]],2,FALSE)</f>
        <v>Het Heerenlanden</v>
      </c>
      <c r="C714" s="41" t="str">
        <f>VLOOKUP(Ruimtestaat[[#This Row],[Code]],Locaties[#All],3,FALSE)</f>
        <v>Eksterlaan 48</v>
      </c>
      <c r="D714" s="41" t="str">
        <f>VLOOKUP(Ruimtestaat[[#This Row],[Code]],Locaties[#All],4,FALSE)</f>
        <v>Leerdam</v>
      </c>
      <c r="E714" s="42" t="s">
        <v>561</v>
      </c>
      <c r="F714" s="6" t="s">
        <v>276</v>
      </c>
      <c r="G714" s="121">
        <v>6</v>
      </c>
      <c r="H714" s="42" t="s">
        <v>291</v>
      </c>
      <c r="I714" s="6">
        <v>5</v>
      </c>
      <c r="J714" s="42" t="str">
        <f>VLOOKUP(Ruimtestaat[[#This Row],[Ruimte code]],Ruimtegroepen[[#All],[Code]:[Ruimte omschrijving]],2,FALSE)</f>
        <v>Sanitair</v>
      </c>
      <c r="K714" s="6" t="s">
        <v>19</v>
      </c>
      <c r="L714" s="6" t="s">
        <v>28</v>
      </c>
      <c r="M714" s="119">
        <v>4.9000000000000004</v>
      </c>
      <c r="N714" s="120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  <c r="DN714" s="4"/>
      <c r="DO714" s="4"/>
      <c r="DP714" s="4"/>
      <c r="DQ714" s="4"/>
      <c r="DR714" s="4"/>
      <c r="DS714" s="4"/>
      <c r="DT714" s="4"/>
      <c r="DU714" s="4"/>
      <c r="DV714" s="4"/>
      <c r="DW714" s="4"/>
      <c r="DX714" s="4"/>
      <c r="DY714" s="4"/>
      <c r="DZ714" s="4"/>
      <c r="EA714" s="4"/>
      <c r="EB714" s="4"/>
      <c r="EC714" s="4"/>
      <c r="ED714" s="4"/>
      <c r="EE714" s="4"/>
      <c r="EF714" s="4"/>
      <c r="EG714" s="4"/>
      <c r="EH714" s="4"/>
      <c r="EI714" s="4"/>
      <c r="EJ714" s="4"/>
      <c r="EK714" s="4"/>
      <c r="EL714" s="4"/>
      <c r="EM714" s="4"/>
      <c r="EN714" s="4"/>
      <c r="EO714" s="4"/>
      <c r="EP714" s="4"/>
      <c r="EQ714" s="4"/>
      <c r="ER714" s="4"/>
      <c r="ES714" s="4"/>
      <c r="ET714" s="4"/>
      <c r="EU714" s="4"/>
      <c r="EV714" s="4"/>
      <c r="EW714" s="4"/>
      <c r="EX714" s="4"/>
      <c r="EY714" s="4"/>
      <c r="EZ714" s="4"/>
      <c r="FA714" s="4"/>
      <c r="FB714" s="4"/>
      <c r="FC714" s="4"/>
    </row>
    <row r="715" spans="1:159" ht="15" hidden="1" customHeight="1">
      <c r="A715" s="6">
        <v>8</v>
      </c>
      <c r="B715" s="41" t="str">
        <f>VLOOKUP(Ruimtestaat[[#This Row],[Code]],Locaties[[Code]:[Locatie]],2,FALSE)</f>
        <v>Het Heerenlanden</v>
      </c>
      <c r="C715" s="41" t="str">
        <f>VLOOKUP(Ruimtestaat[[#This Row],[Code]],Locaties[#All],3,FALSE)</f>
        <v>Eksterlaan 48</v>
      </c>
      <c r="D715" s="41" t="str">
        <f>VLOOKUP(Ruimtestaat[[#This Row],[Code]],Locaties[#All],4,FALSE)</f>
        <v>Leerdam</v>
      </c>
      <c r="E715" s="42" t="s">
        <v>561</v>
      </c>
      <c r="F715" s="6" t="s">
        <v>276</v>
      </c>
      <c r="G715" s="121">
        <v>7</v>
      </c>
      <c r="H715" s="42" t="s">
        <v>291</v>
      </c>
      <c r="I715" s="6">
        <v>5</v>
      </c>
      <c r="J715" s="42" t="str">
        <f>VLOOKUP(Ruimtestaat[[#This Row],[Ruimte code]],Ruimtegroepen[[#All],[Code]:[Ruimte omschrijving]],2,FALSE)</f>
        <v>Sanitair</v>
      </c>
      <c r="K715" s="6" t="s">
        <v>19</v>
      </c>
      <c r="L715" s="6" t="s">
        <v>28</v>
      </c>
      <c r="M715" s="119">
        <v>4.9000000000000004</v>
      </c>
      <c r="N715" s="120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  <c r="DJ715" s="4"/>
      <c r="DK715" s="4"/>
      <c r="DL715" s="4"/>
      <c r="DM715" s="4"/>
      <c r="DN715" s="4"/>
      <c r="DO715" s="4"/>
      <c r="DP715" s="4"/>
      <c r="DQ715" s="4"/>
      <c r="DR715" s="4"/>
      <c r="DS715" s="4"/>
      <c r="DT715" s="4"/>
      <c r="DU715" s="4"/>
      <c r="DV715" s="4"/>
      <c r="DW715" s="4"/>
      <c r="DX715" s="4"/>
      <c r="DY715" s="4"/>
      <c r="DZ715" s="4"/>
      <c r="EA715" s="4"/>
      <c r="EB715" s="4"/>
      <c r="EC715" s="4"/>
      <c r="ED715" s="4"/>
      <c r="EE715" s="4"/>
      <c r="EF715" s="4"/>
      <c r="EG715" s="4"/>
      <c r="EH715" s="4"/>
      <c r="EI715" s="4"/>
      <c r="EJ715" s="4"/>
      <c r="EK715" s="4"/>
      <c r="EL715" s="4"/>
      <c r="EM715" s="4"/>
      <c r="EN715" s="4"/>
      <c r="EO715" s="4"/>
      <c r="EP715" s="4"/>
      <c r="EQ715" s="4"/>
      <c r="ER715" s="4"/>
      <c r="ES715" s="4"/>
      <c r="ET715" s="4"/>
      <c r="EU715" s="4"/>
      <c r="EV715" s="4"/>
      <c r="EW715" s="4"/>
      <c r="EX715" s="4"/>
      <c r="EY715" s="4"/>
      <c r="EZ715" s="4"/>
      <c r="FA715" s="4"/>
      <c r="FB715" s="4"/>
      <c r="FC715" s="4"/>
    </row>
    <row r="716" spans="1:159" ht="15" hidden="1" customHeight="1">
      <c r="A716" s="6">
        <v>8</v>
      </c>
      <c r="B716" s="41" t="str">
        <f>VLOOKUP(Ruimtestaat[[#This Row],[Code]],Locaties[[Code]:[Locatie]],2,FALSE)</f>
        <v>Het Heerenlanden</v>
      </c>
      <c r="C716" s="41" t="str">
        <f>VLOOKUP(Ruimtestaat[[#This Row],[Code]],Locaties[#All],3,FALSE)</f>
        <v>Eksterlaan 48</v>
      </c>
      <c r="D716" s="41" t="str">
        <f>VLOOKUP(Ruimtestaat[[#This Row],[Code]],Locaties[#All],4,FALSE)</f>
        <v>Leerdam</v>
      </c>
      <c r="E716" s="42" t="s">
        <v>561</v>
      </c>
      <c r="F716" s="6" t="s">
        <v>276</v>
      </c>
      <c r="G716" s="121">
        <v>11</v>
      </c>
      <c r="H716" s="42" t="s">
        <v>310</v>
      </c>
      <c r="I716" s="6">
        <v>2</v>
      </c>
      <c r="J716" s="42" t="str">
        <f>VLOOKUP(Ruimtestaat[[#This Row],[Ruimte code]],Ruimtegroepen[[#All],[Code]:[Ruimte omschrijving]],2,FALSE)</f>
        <v>Kantoren</v>
      </c>
      <c r="K716" s="6" t="s">
        <v>18</v>
      </c>
      <c r="L716" s="6" t="s">
        <v>123</v>
      </c>
      <c r="M716" s="119">
        <v>47.7</v>
      </c>
      <c r="N716" s="120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  <c r="DN716" s="4"/>
      <c r="DO716" s="4"/>
      <c r="DP716" s="4"/>
      <c r="DQ716" s="4"/>
      <c r="DR716" s="4"/>
      <c r="DS716" s="4"/>
      <c r="DT716" s="4"/>
      <c r="DU716" s="4"/>
      <c r="DV716" s="4"/>
      <c r="DW716" s="4"/>
      <c r="DX716" s="4"/>
      <c r="DY716" s="4"/>
      <c r="DZ716" s="4"/>
      <c r="EA716" s="4"/>
      <c r="EB716" s="4"/>
      <c r="EC716" s="4"/>
      <c r="ED716" s="4"/>
      <c r="EE716" s="4"/>
      <c r="EF716" s="4"/>
      <c r="EG716" s="4"/>
      <c r="EH716" s="4"/>
      <c r="EI716" s="4"/>
      <c r="EJ716" s="4"/>
      <c r="EK716" s="4"/>
      <c r="EL716" s="4"/>
      <c r="EM716" s="4"/>
      <c r="EN716" s="4"/>
      <c r="EO716" s="4"/>
      <c r="EP716" s="4"/>
      <c r="EQ716" s="4"/>
      <c r="ER716" s="4"/>
      <c r="ES716" s="4"/>
      <c r="ET716" s="4"/>
      <c r="EU716" s="4"/>
      <c r="EV716" s="4"/>
      <c r="EW716" s="4"/>
      <c r="EX716" s="4"/>
      <c r="EY716" s="4"/>
      <c r="EZ716" s="4"/>
      <c r="FA716" s="4"/>
      <c r="FB716" s="4"/>
      <c r="FC716" s="4"/>
    </row>
    <row r="717" spans="1:159" ht="15" hidden="1" customHeight="1">
      <c r="A717" s="6">
        <v>8</v>
      </c>
      <c r="B717" s="41" t="str">
        <f>VLOOKUP(Ruimtestaat[[#This Row],[Code]],Locaties[[Code]:[Locatie]],2,FALSE)</f>
        <v>Het Heerenlanden</v>
      </c>
      <c r="C717" s="41" t="str">
        <f>VLOOKUP(Ruimtestaat[[#This Row],[Code]],Locaties[#All],3,FALSE)</f>
        <v>Eksterlaan 48</v>
      </c>
      <c r="D717" s="41" t="str">
        <f>VLOOKUP(Ruimtestaat[[#This Row],[Code]],Locaties[#All],4,FALSE)</f>
        <v>Leerdam</v>
      </c>
      <c r="E717" s="42" t="s">
        <v>561</v>
      </c>
      <c r="F717" s="6" t="s">
        <v>276</v>
      </c>
      <c r="G717" s="121">
        <v>13</v>
      </c>
      <c r="H717" s="42" t="s">
        <v>299</v>
      </c>
      <c r="I717" s="6">
        <v>1</v>
      </c>
      <c r="J717" s="42" t="str">
        <f>VLOOKUP(Ruimtestaat[[#This Row],[Ruimte code]],Ruimtegroepen[[#All],[Code]:[Ruimte omschrijving]],2,FALSE)</f>
        <v>Magazijnen/bergingen</v>
      </c>
      <c r="L717" s="6"/>
      <c r="M717" s="119"/>
      <c r="N717" s="119">
        <v>6.6</v>
      </c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  <c r="DN717" s="4"/>
      <c r="DO717" s="4"/>
      <c r="DP717" s="4"/>
      <c r="DQ717" s="4"/>
      <c r="DR717" s="4"/>
      <c r="DS717" s="4"/>
      <c r="DT717" s="4"/>
      <c r="DU717" s="4"/>
      <c r="DV717" s="4"/>
      <c r="DW717" s="4"/>
      <c r="DX717" s="4"/>
      <c r="DY717" s="4"/>
      <c r="DZ717" s="4"/>
      <c r="EA717" s="4"/>
      <c r="EB717" s="4"/>
      <c r="EC717" s="4"/>
      <c r="ED717" s="4"/>
      <c r="EE717" s="4"/>
      <c r="EF717" s="4"/>
      <c r="EG717" s="4"/>
      <c r="EH717" s="4"/>
      <c r="EI717" s="4"/>
      <c r="EJ717" s="4"/>
      <c r="EK717" s="4"/>
      <c r="EL717" s="4"/>
      <c r="EM717" s="4"/>
      <c r="EN717" s="4"/>
      <c r="EO717" s="4"/>
      <c r="EP717" s="4"/>
      <c r="EQ717" s="4"/>
      <c r="ER717" s="4"/>
      <c r="ES717" s="4"/>
      <c r="ET717" s="4"/>
      <c r="EU717" s="4"/>
      <c r="EV717" s="4"/>
      <c r="EW717" s="4"/>
      <c r="EX717" s="4"/>
      <c r="EY717" s="4"/>
      <c r="EZ717" s="4"/>
      <c r="FA717" s="4"/>
      <c r="FB717" s="4"/>
      <c r="FC717" s="4"/>
    </row>
    <row r="718" spans="1:159" ht="15" hidden="1" customHeight="1">
      <c r="A718" s="6">
        <v>8</v>
      </c>
      <c r="B718" s="41" t="str">
        <f>VLOOKUP(Ruimtestaat[[#This Row],[Code]],Locaties[[Code]:[Locatie]],2,FALSE)</f>
        <v>Het Heerenlanden</v>
      </c>
      <c r="C718" s="41" t="str">
        <f>VLOOKUP(Ruimtestaat[[#This Row],[Code]],Locaties[#All],3,FALSE)</f>
        <v>Eksterlaan 48</v>
      </c>
      <c r="D718" s="41" t="str">
        <f>VLOOKUP(Ruimtestaat[[#This Row],[Code]],Locaties[#All],4,FALSE)</f>
        <v>Leerdam</v>
      </c>
      <c r="E718" s="42" t="s">
        <v>561</v>
      </c>
      <c r="F718" s="6" t="s">
        <v>276</v>
      </c>
      <c r="G718" s="121">
        <v>14</v>
      </c>
      <c r="H718" s="42" t="s">
        <v>291</v>
      </c>
      <c r="I718" s="6">
        <v>5</v>
      </c>
      <c r="J718" s="42" t="str">
        <f>VLOOKUP(Ruimtestaat[[#This Row],[Ruimte code]],Ruimtegroepen[[#All],[Code]:[Ruimte omschrijving]],2,FALSE)</f>
        <v>Sanitair</v>
      </c>
      <c r="K718" s="6" t="s">
        <v>19</v>
      </c>
      <c r="L718" s="6" t="s">
        <v>28</v>
      </c>
      <c r="M718" s="119">
        <v>4.9000000000000004</v>
      </c>
      <c r="N718" s="120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/>
      <c r="DO718" s="4"/>
      <c r="DP718" s="4"/>
      <c r="DQ718" s="4"/>
      <c r="DR718" s="4"/>
      <c r="DS718" s="4"/>
      <c r="DT718" s="4"/>
      <c r="DU718" s="4"/>
      <c r="DV718" s="4"/>
      <c r="DW718" s="4"/>
      <c r="DX718" s="4"/>
      <c r="DY718" s="4"/>
      <c r="DZ718" s="4"/>
      <c r="EA718" s="4"/>
      <c r="EB718" s="4"/>
      <c r="EC718" s="4"/>
      <c r="ED718" s="4"/>
      <c r="EE718" s="4"/>
      <c r="EF718" s="4"/>
      <c r="EG718" s="4"/>
      <c r="EH718" s="4"/>
      <c r="EI718" s="4"/>
      <c r="EJ718" s="4"/>
      <c r="EK718" s="4"/>
      <c r="EL718" s="4"/>
      <c r="EM718" s="4"/>
      <c r="EN718" s="4"/>
      <c r="EO718" s="4"/>
      <c r="EP718" s="4"/>
      <c r="EQ718" s="4"/>
      <c r="ER718" s="4"/>
      <c r="ES718" s="4"/>
      <c r="ET718" s="4"/>
      <c r="EU718" s="4"/>
      <c r="EV718" s="4"/>
      <c r="EW718" s="4"/>
      <c r="EX718" s="4"/>
      <c r="EY718" s="4"/>
      <c r="EZ718" s="4"/>
      <c r="FA718" s="4"/>
      <c r="FB718" s="4"/>
      <c r="FC718" s="4"/>
    </row>
    <row r="719" spans="1:159" ht="15" hidden="1" customHeight="1">
      <c r="A719" s="6">
        <v>8</v>
      </c>
      <c r="B719" s="41" t="str">
        <f>VLOOKUP(Ruimtestaat[[#This Row],[Code]],Locaties[[Code]:[Locatie]],2,FALSE)</f>
        <v>Het Heerenlanden</v>
      </c>
      <c r="C719" s="41" t="str">
        <f>VLOOKUP(Ruimtestaat[[#This Row],[Code]],Locaties[#All],3,FALSE)</f>
        <v>Eksterlaan 48</v>
      </c>
      <c r="D719" s="41" t="str">
        <f>VLOOKUP(Ruimtestaat[[#This Row],[Code]],Locaties[#All],4,FALSE)</f>
        <v>Leerdam</v>
      </c>
      <c r="E719" s="42" t="s">
        <v>561</v>
      </c>
      <c r="F719" s="6" t="s">
        <v>276</v>
      </c>
      <c r="G719" s="121">
        <v>15</v>
      </c>
      <c r="H719" s="42" t="s">
        <v>291</v>
      </c>
      <c r="I719" s="6">
        <v>5</v>
      </c>
      <c r="J719" s="42" t="str">
        <f>VLOOKUP(Ruimtestaat[[#This Row],[Ruimte code]],Ruimtegroepen[[#All],[Code]:[Ruimte omschrijving]],2,FALSE)</f>
        <v>Sanitair</v>
      </c>
      <c r="K719" s="6" t="s">
        <v>19</v>
      </c>
      <c r="L719" s="6" t="s">
        <v>28</v>
      </c>
      <c r="M719" s="119">
        <v>4.9000000000000004</v>
      </c>
      <c r="N719" s="120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/>
      <c r="DL719" s="4"/>
      <c r="DM719" s="4"/>
      <c r="DN719" s="4"/>
      <c r="DO719" s="4"/>
      <c r="DP719" s="4"/>
      <c r="DQ719" s="4"/>
      <c r="DR719" s="4"/>
      <c r="DS719" s="4"/>
      <c r="DT719" s="4"/>
      <c r="DU719" s="4"/>
      <c r="DV719" s="4"/>
      <c r="DW719" s="4"/>
      <c r="DX719" s="4"/>
      <c r="DY719" s="4"/>
      <c r="DZ719" s="4"/>
      <c r="EA719" s="4"/>
      <c r="EB719" s="4"/>
      <c r="EC719" s="4"/>
      <c r="ED719" s="4"/>
      <c r="EE719" s="4"/>
      <c r="EF719" s="4"/>
      <c r="EG719" s="4"/>
      <c r="EH719" s="4"/>
      <c r="EI719" s="4"/>
      <c r="EJ719" s="4"/>
      <c r="EK719" s="4"/>
      <c r="EL719" s="4"/>
      <c r="EM719" s="4"/>
      <c r="EN719" s="4"/>
      <c r="EO719" s="4"/>
      <c r="EP719" s="4"/>
      <c r="EQ719" s="4"/>
      <c r="ER719" s="4"/>
      <c r="ES719" s="4"/>
      <c r="ET719" s="4"/>
      <c r="EU719" s="4"/>
      <c r="EV719" s="4"/>
      <c r="EW719" s="4"/>
      <c r="EX719" s="4"/>
      <c r="EY719" s="4"/>
      <c r="EZ719" s="4"/>
      <c r="FA719" s="4"/>
      <c r="FB719" s="4"/>
      <c r="FC719" s="4"/>
    </row>
    <row r="720" spans="1:159" ht="15" hidden="1" customHeight="1">
      <c r="A720" s="6">
        <v>8</v>
      </c>
      <c r="B720" s="41" t="str">
        <f>VLOOKUP(Ruimtestaat[[#This Row],[Code]],Locaties[[Code]:[Locatie]],2,FALSE)</f>
        <v>Het Heerenlanden</v>
      </c>
      <c r="C720" s="41" t="str">
        <f>VLOOKUP(Ruimtestaat[[#This Row],[Code]],Locaties[#All],3,FALSE)</f>
        <v>Eksterlaan 48</v>
      </c>
      <c r="D720" s="41" t="str">
        <f>VLOOKUP(Ruimtestaat[[#This Row],[Code]],Locaties[#All],4,FALSE)</f>
        <v>Leerdam</v>
      </c>
      <c r="E720" s="42" t="s">
        <v>561</v>
      </c>
      <c r="F720" s="6" t="s">
        <v>276</v>
      </c>
      <c r="G720" s="121" t="s">
        <v>431</v>
      </c>
      <c r="H720" s="42" t="s">
        <v>273</v>
      </c>
      <c r="I720" s="6">
        <v>16</v>
      </c>
      <c r="J720" s="42" t="str">
        <f>VLOOKUP(Ruimtestaat[[#This Row],[Ruimte code]],Ruimtegroepen[[#All],[Code]:[Ruimte omschrijving]],2,FALSE)</f>
        <v>Leslokalen</v>
      </c>
      <c r="K720" s="6" t="s">
        <v>18</v>
      </c>
      <c r="L720" s="6" t="s">
        <v>123</v>
      </c>
      <c r="M720" s="119">
        <v>665</v>
      </c>
      <c r="N720" s="120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  <c r="DE720" s="4"/>
      <c r="DF720" s="4"/>
      <c r="DG720" s="4"/>
      <c r="DH720" s="4"/>
      <c r="DI720" s="4"/>
      <c r="DJ720" s="4"/>
      <c r="DK720" s="4"/>
      <c r="DL720" s="4"/>
      <c r="DM720" s="4"/>
      <c r="DN720" s="4"/>
      <c r="DO720" s="4"/>
      <c r="DP720" s="4"/>
      <c r="DQ720" s="4"/>
      <c r="DR720" s="4"/>
      <c r="DS720" s="4"/>
      <c r="DT720" s="4"/>
      <c r="DU720" s="4"/>
      <c r="DV720" s="4"/>
      <c r="DW720" s="4"/>
      <c r="DX720" s="4"/>
      <c r="DY720" s="4"/>
      <c r="DZ720" s="4"/>
      <c r="EA720" s="4"/>
      <c r="EB720" s="4"/>
      <c r="EC720" s="4"/>
      <c r="ED720" s="4"/>
      <c r="EE720" s="4"/>
      <c r="EF720" s="4"/>
      <c r="EG720" s="4"/>
      <c r="EH720" s="4"/>
      <c r="EI720" s="4"/>
      <c r="EJ720" s="4"/>
      <c r="EK720" s="4"/>
      <c r="EL720" s="4"/>
      <c r="EM720" s="4"/>
      <c r="EN720" s="4"/>
      <c r="EO720" s="4"/>
      <c r="EP720" s="4"/>
      <c r="EQ720" s="4"/>
      <c r="ER720" s="4"/>
      <c r="ES720" s="4"/>
      <c r="ET720" s="4"/>
      <c r="EU720" s="4"/>
      <c r="EV720" s="4"/>
      <c r="EW720" s="4"/>
      <c r="EX720" s="4"/>
      <c r="EY720" s="4"/>
      <c r="EZ720" s="4"/>
      <c r="FA720" s="4"/>
      <c r="FB720" s="4"/>
      <c r="FC720" s="4"/>
    </row>
    <row r="721" spans="1:159" ht="15" hidden="1" customHeight="1">
      <c r="A721" s="6">
        <v>8</v>
      </c>
      <c r="B721" s="41" t="str">
        <f>VLOOKUP(Ruimtestaat[[#This Row],[Code]],Locaties[[Code]:[Locatie]],2,FALSE)</f>
        <v>Het Heerenlanden</v>
      </c>
      <c r="C721" s="41" t="str">
        <f>VLOOKUP(Ruimtestaat[[#This Row],[Code]],Locaties[#All],3,FALSE)</f>
        <v>Eksterlaan 48</v>
      </c>
      <c r="D721" s="41" t="str">
        <f>VLOOKUP(Ruimtestaat[[#This Row],[Code]],Locaties[#All],4,FALSE)</f>
        <v>Leerdam</v>
      </c>
      <c r="E721" s="42" t="s">
        <v>561</v>
      </c>
      <c r="F721" s="6" t="s">
        <v>276</v>
      </c>
      <c r="G721" s="121" t="s">
        <v>392</v>
      </c>
      <c r="H721" s="42" t="s">
        <v>273</v>
      </c>
      <c r="I721" s="6">
        <v>16</v>
      </c>
      <c r="J721" s="42" t="str">
        <f>VLOOKUP(Ruimtestaat[[#This Row],[Ruimte code]],Ruimtegroepen[[#All],[Code]:[Ruimte omschrijving]],2,FALSE)</f>
        <v>Leslokalen</v>
      </c>
      <c r="K721" s="6" t="s">
        <v>18</v>
      </c>
      <c r="L721" s="6" t="s">
        <v>123</v>
      </c>
      <c r="M721" s="119">
        <v>66.8</v>
      </c>
      <c r="N721" s="120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  <c r="DE721" s="4"/>
      <c r="DF721" s="4"/>
      <c r="DG721" s="4"/>
      <c r="DH721" s="4"/>
      <c r="DI721" s="4"/>
      <c r="DJ721" s="4"/>
      <c r="DK721" s="4"/>
      <c r="DL721" s="4"/>
      <c r="DM721" s="4"/>
      <c r="DN721" s="4"/>
      <c r="DO721" s="4"/>
      <c r="DP721" s="4"/>
      <c r="DQ721" s="4"/>
      <c r="DR721" s="4"/>
      <c r="DS721" s="4"/>
      <c r="DT721" s="4"/>
      <c r="DU721" s="4"/>
      <c r="DV721" s="4"/>
      <c r="DW721" s="4"/>
      <c r="DX721" s="4"/>
      <c r="DY721" s="4"/>
      <c r="DZ721" s="4"/>
      <c r="EA721" s="4"/>
      <c r="EB721" s="4"/>
      <c r="EC721" s="4"/>
      <c r="ED721" s="4"/>
      <c r="EE721" s="4"/>
      <c r="EF721" s="4"/>
      <c r="EG721" s="4"/>
      <c r="EH721" s="4"/>
      <c r="EI721" s="4"/>
      <c r="EJ721" s="4"/>
      <c r="EK721" s="4"/>
      <c r="EL721" s="4"/>
      <c r="EM721" s="4"/>
      <c r="EN721" s="4"/>
      <c r="EO721" s="4"/>
      <c r="EP721" s="4"/>
      <c r="EQ721" s="4"/>
      <c r="ER721" s="4"/>
      <c r="ES721" s="4"/>
      <c r="ET721" s="4"/>
      <c r="EU721" s="4"/>
      <c r="EV721" s="4"/>
      <c r="EW721" s="4"/>
      <c r="EX721" s="4"/>
      <c r="EY721" s="4"/>
      <c r="EZ721" s="4"/>
      <c r="FA721" s="4"/>
      <c r="FB721" s="4"/>
      <c r="FC721" s="4"/>
    </row>
    <row r="722" spans="1:159" ht="15" hidden="1" customHeight="1">
      <c r="A722" s="6">
        <v>8</v>
      </c>
      <c r="B722" s="41" t="str">
        <f>VLOOKUP(Ruimtestaat[[#This Row],[Code]],Locaties[[Code]:[Locatie]],2,FALSE)</f>
        <v>Het Heerenlanden</v>
      </c>
      <c r="C722" s="41" t="str">
        <f>VLOOKUP(Ruimtestaat[[#This Row],[Code]],Locaties[#All],3,FALSE)</f>
        <v>Eksterlaan 48</v>
      </c>
      <c r="D722" s="41" t="str">
        <f>VLOOKUP(Ruimtestaat[[#This Row],[Code]],Locaties[#All],4,FALSE)</f>
        <v>Leerdam</v>
      </c>
      <c r="E722" s="42" t="s">
        <v>561</v>
      </c>
      <c r="F722" s="6" t="s">
        <v>276</v>
      </c>
      <c r="G722" s="121" t="s">
        <v>432</v>
      </c>
      <c r="H722" s="42" t="s">
        <v>273</v>
      </c>
      <c r="I722" s="6">
        <v>16</v>
      </c>
      <c r="J722" s="42" t="str">
        <f>VLOOKUP(Ruimtestaat[[#This Row],[Ruimte code]],Ruimtegroepen[[#All],[Code]:[Ruimte omschrijving]],2,FALSE)</f>
        <v>Leslokalen</v>
      </c>
      <c r="K722" s="6" t="s">
        <v>18</v>
      </c>
      <c r="L722" s="6" t="s">
        <v>123</v>
      </c>
      <c r="M722" s="119">
        <v>66.8</v>
      </c>
      <c r="N722" s="120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  <c r="DE722" s="4"/>
      <c r="DF722" s="4"/>
      <c r="DG722" s="4"/>
      <c r="DH722" s="4"/>
      <c r="DI722" s="4"/>
      <c r="DJ722" s="4"/>
      <c r="DK722" s="4"/>
      <c r="DL722" s="4"/>
      <c r="DM722" s="4"/>
      <c r="DN722" s="4"/>
      <c r="DO722" s="4"/>
      <c r="DP722" s="4"/>
      <c r="DQ722" s="4"/>
      <c r="DR722" s="4"/>
      <c r="DS722" s="4"/>
      <c r="DT722" s="4"/>
      <c r="DU722" s="4"/>
      <c r="DV722" s="4"/>
      <c r="DW722" s="4"/>
      <c r="DX722" s="4"/>
      <c r="DY722" s="4"/>
      <c r="DZ722" s="4"/>
      <c r="EA722" s="4"/>
      <c r="EB722" s="4"/>
      <c r="EC722" s="4"/>
      <c r="ED722" s="4"/>
      <c r="EE722" s="4"/>
      <c r="EF722" s="4"/>
      <c r="EG722" s="4"/>
      <c r="EH722" s="4"/>
      <c r="EI722" s="4"/>
      <c r="EJ722" s="4"/>
      <c r="EK722" s="4"/>
      <c r="EL722" s="4"/>
      <c r="EM722" s="4"/>
      <c r="EN722" s="4"/>
      <c r="EO722" s="4"/>
      <c r="EP722" s="4"/>
      <c r="EQ722" s="4"/>
      <c r="ER722" s="4"/>
      <c r="ES722" s="4"/>
      <c r="ET722" s="4"/>
      <c r="EU722" s="4"/>
      <c r="EV722" s="4"/>
      <c r="EW722" s="4"/>
      <c r="EX722" s="4"/>
      <c r="EY722" s="4"/>
      <c r="EZ722" s="4"/>
      <c r="FA722" s="4"/>
      <c r="FB722" s="4"/>
      <c r="FC722" s="4"/>
    </row>
    <row r="723" spans="1:159" ht="15" hidden="1" customHeight="1">
      <c r="A723" s="6">
        <v>8</v>
      </c>
      <c r="B723" s="41" t="str">
        <f>VLOOKUP(Ruimtestaat[[#This Row],[Code]],Locaties[[Code]:[Locatie]],2,FALSE)</f>
        <v>Het Heerenlanden</v>
      </c>
      <c r="C723" s="41" t="str">
        <f>VLOOKUP(Ruimtestaat[[#This Row],[Code]],Locaties[#All],3,FALSE)</f>
        <v>Eksterlaan 48</v>
      </c>
      <c r="D723" s="41" t="str">
        <f>VLOOKUP(Ruimtestaat[[#This Row],[Code]],Locaties[#All],4,FALSE)</f>
        <v>Leerdam</v>
      </c>
      <c r="E723" s="42" t="s">
        <v>561</v>
      </c>
      <c r="F723" s="6" t="s">
        <v>276</v>
      </c>
      <c r="G723" s="121" t="s">
        <v>309</v>
      </c>
      <c r="H723" s="42" t="s">
        <v>273</v>
      </c>
      <c r="I723" s="6">
        <v>16</v>
      </c>
      <c r="J723" s="42" t="str">
        <f>VLOOKUP(Ruimtestaat[[#This Row],[Ruimte code]],Ruimtegroepen[[#All],[Code]:[Ruimte omschrijving]],2,FALSE)</f>
        <v>Leslokalen</v>
      </c>
      <c r="K723" s="6" t="s">
        <v>18</v>
      </c>
      <c r="L723" s="6" t="s">
        <v>123</v>
      </c>
      <c r="M723" s="119">
        <v>66.5</v>
      </c>
      <c r="N723" s="120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  <c r="DE723" s="4"/>
      <c r="DF723" s="4"/>
      <c r="DG723" s="4"/>
      <c r="DH723" s="4"/>
      <c r="DI723" s="4"/>
      <c r="DJ723" s="4"/>
      <c r="DK723" s="4"/>
      <c r="DL723" s="4"/>
      <c r="DM723" s="4"/>
      <c r="DN723" s="4"/>
      <c r="DO723" s="4"/>
      <c r="DP723" s="4"/>
      <c r="DQ723" s="4"/>
      <c r="DR723" s="4"/>
      <c r="DS723" s="4"/>
      <c r="DT723" s="4"/>
      <c r="DU723" s="4"/>
      <c r="DV723" s="4"/>
      <c r="DW723" s="4"/>
      <c r="DX723" s="4"/>
      <c r="DY723" s="4"/>
      <c r="DZ723" s="4"/>
      <c r="EA723" s="4"/>
      <c r="EB723" s="4"/>
      <c r="EC723" s="4"/>
      <c r="ED723" s="4"/>
      <c r="EE723" s="4"/>
      <c r="EF723" s="4"/>
      <c r="EG723" s="4"/>
      <c r="EH723" s="4"/>
      <c r="EI723" s="4"/>
      <c r="EJ723" s="4"/>
      <c r="EK723" s="4"/>
      <c r="EL723" s="4"/>
      <c r="EM723" s="4"/>
      <c r="EN723" s="4"/>
      <c r="EO723" s="4"/>
      <c r="EP723" s="4"/>
      <c r="EQ723" s="4"/>
      <c r="ER723" s="4"/>
      <c r="ES723" s="4"/>
      <c r="ET723" s="4"/>
      <c r="EU723" s="4"/>
      <c r="EV723" s="4"/>
      <c r="EW723" s="4"/>
      <c r="EX723" s="4"/>
      <c r="EY723" s="4"/>
      <c r="EZ723" s="4"/>
      <c r="FA723" s="4"/>
      <c r="FB723" s="4"/>
      <c r="FC723" s="4"/>
    </row>
    <row r="724" spans="1:159" ht="15" hidden="1" customHeight="1">
      <c r="A724" s="6">
        <v>8</v>
      </c>
      <c r="B724" s="41" t="str">
        <f>VLOOKUP(Ruimtestaat[[#This Row],[Code]],Locaties[[Code]:[Locatie]],2,FALSE)</f>
        <v>Het Heerenlanden</v>
      </c>
      <c r="C724" s="41" t="str">
        <f>VLOOKUP(Ruimtestaat[[#This Row],[Code]],Locaties[#All],3,FALSE)</f>
        <v>Eksterlaan 48</v>
      </c>
      <c r="D724" s="41" t="str">
        <f>VLOOKUP(Ruimtestaat[[#This Row],[Code]],Locaties[#All],4,FALSE)</f>
        <v>Leerdam</v>
      </c>
      <c r="E724" s="42" t="s">
        <v>561</v>
      </c>
      <c r="F724" s="6" t="s">
        <v>276</v>
      </c>
      <c r="G724" s="121" t="s">
        <v>413</v>
      </c>
      <c r="H724" s="42" t="s">
        <v>135</v>
      </c>
      <c r="I724" s="6">
        <v>2</v>
      </c>
      <c r="J724" s="42" t="str">
        <f>VLOOKUP(Ruimtestaat[[#This Row],[Ruimte code]],Ruimtegroepen[[#All],[Code]:[Ruimte omschrijving]],2,FALSE)</f>
        <v>Kantoren</v>
      </c>
      <c r="K724" s="6" t="s">
        <v>17</v>
      </c>
      <c r="L724" s="6" t="s">
        <v>6</v>
      </c>
      <c r="M724" s="119">
        <v>22.8</v>
      </c>
      <c r="N724" s="120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  <c r="DE724" s="4"/>
      <c r="DF724" s="4"/>
      <c r="DG724" s="4"/>
      <c r="DH724" s="4"/>
      <c r="DI724" s="4"/>
      <c r="DJ724" s="4"/>
      <c r="DK724" s="4"/>
      <c r="DL724" s="4"/>
      <c r="DM724" s="4"/>
      <c r="DN724" s="4"/>
      <c r="DO724" s="4"/>
      <c r="DP724" s="4"/>
      <c r="DQ724" s="4"/>
      <c r="DR724" s="4"/>
      <c r="DS724" s="4"/>
      <c r="DT724" s="4"/>
      <c r="DU724" s="4"/>
      <c r="DV724" s="4"/>
      <c r="DW724" s="4"/>
      <c r="DX724" s="4"/>
      <c r="DY724" s="4"/>
      <c r="DZ724" s="4"/>
      <c r="EA724" s="4"/>
      <c r="EB724" s="4"/>
      <c r="EC724" s="4"/>
      <c r="ED724" s="4"/>
      <c r="EE724" s="4"/>
      <c r="EF724" s="4"/>
      <c r="EG724" s="4"/>
      <c r="EH724" s="4"/>
      <c r="EI724" s="4"/>
      <c r="EJ724" s="4"/>
      <c r="EK724" s="4"/>
      <c r="EL724" s="4"/>
      <c r="EM724" s="4"/>
      <c r="EN724" s="4"/>
      <c r="EO724" s="4"/>
      <c r="EP724" s="4"/>
      <c r="EQ724" s="4"/>
      <c r="ER724" s="4"/>
      <c r="ES724" s="4"/>
      <c r="ET724" s="4"/>
      <c r="EU724" s="4"/>
      <c r="EV724" s="4"/>
      <c r="EW724" s="4"/>
      <c r="EX724" s="4"/>
      <c r="EY724" s="4"/>
      <c r="EZ724" s="4"/>
      <c r="FA724" s="4"/>
      <c r="FB724" s="4"/>
      <c r="FC724" s="4"/>
    </row>
    <row r="725" spans="1:159" ht="15" hidden="1" customHeight="1">
      <c r="A725" s="6">
        <v>8</v>
      </c>
      <c r="B725" s="41" t="str">
        <f>VLOOKUP(Ruimtestaat[[#This Row],[Code]],Locaties[[Code]:[Locatie]],2,FALSE)</f>
        <v>Het Heerenlanden</v>
      </c>
      <c r="C725" s="41" t="str">
        <f>VLOOKUP(Ruimtestaat[[#This Row],[Code]],Locaties[#All],3,FALSE)</f>
        <v>Eksterlaan 48</v>
      </c>
      <c r="D725" s="41" t="str">
        <f>VLOOKUP(Ruimtestaat[[#This Row],[Code]],Locaties[#All],4,FALSE)</f>
        <v>Leerdam</v>
      </c>
      <c r="E725" s="42" t="s">
        <v>565</v>
      </c>
      <c r="F725" s="6" t="s">
        <v>276</v>
      </c>
      <c r="G725" s="121">
        <v>1</v>
      </c>
      <c r="H725" s="42" t="s">
        <v>127</v>
      </c>
      <c r="I725" s="6">
        <v>6</v>
      </c>
      <c r="J725" s="42" t="str">
        <f>VLOOKUP(Ruimtestaat[[#This Row],[Ruimte code]],Ruimtegroepen[[#All],[Code]:[Ruimte omschrijving]],2,FALSE)</f>
        <v>Gangen/hallen</v>
      </c>
      <c r="K725" s="6" t="s">
        <v>18</v>
      </c>
      <c r="L725" s="6" t="s">
        <v>123</v>
      </c>
      <c r="M725" s="119">
        <v>71.099999999999994</v>
      </c>
      <c r="N725" s="120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  <c r="DE725" s="4"/>
      <c r="DF725" s="4"/>
      <c r="DG725" s="4"/>
      <c r="DH725" s="4"/>
      <c r="DI725" s="4"/>
      <c r="DJ725" s="4"/>
      <c r="DK725" s="4"/>
      <c r="DL725" s="4"/>
      <c r="DM725" s="4"/>
      <c r="DN725" s="4"/>
      <c r="DO725" s="4"/>
      <c r="DP725" s="4"/>
      <c r="DQ725" s="4"/>
      <c r="DR725" s="4"/>
      <c r="DS725" s="4"/>
      <c r="DT725" s="4"/>
      <c r="DU725" s="4"/>
      <c r="DV725" s="4"/>
      <c r="DW725" s="4"/>
      <c r="DX725" s="4"/>
      <c r="DY725" s="4"/>
      <c r="DZ725" s="4"/>
      <c r="EA725" s="4"/>
      <c r="EB725" s="4"/>
      <c r="EC725" s="4"/>
      <c r="ED725" s="4"/>
      <c r="EE725" s="4"/>
      <c r="EF725" s="4"/>
      <c r="EG725" s="4"/>
      <c r="EH725" s="4"/>
      <c r="EI725" s="4"/>
      <c r="EJ725" s="4"/>
      <c r="EK725" s="4"/>
      <c r="EL725" s="4"/>
      <c r="EM725" s="4"/>
      <c r="EN725" s="4"/>
      <c r="EO725" s="4"/>
      <c r="EP725" s="4"/>
      <c r="EQ725" s="4"/>
      <c r="ER725" s="4"/>
      <c r="ES725" s="4"/>
      <c r="ET725" s="4"/>
      <c r="EU725" s="4"/>
      <c r="EV725" s="4"/>
      <c r="EW725" s="4"/>
      <c r="EX725" s="4"/>
      <c r="EY725" s="4"/>
      <c r="EZ725" s="4"/>
      <c r="FA725" s="4"/>
      <c r="FB725" s="4"/>
      <c r="FC725" s="4"/>
    </row>
    <row r="726" spans="1:159" ht="15" hidden="1" customHeight="1">
      <c r="A726" s="6">
        <v>8</v>
      </c>
      <c r="B726" s="41" t="str">
        <f>VLOOKUP(Ruimtestaat[[#This Row],[Code]],Locaties[[Code]:[Locatie]],2,FALSE)</f>
        <v>Het Heerenlanden</v>
      </c>
      <c r="C726" s="41" t="str">
        <f>VLOOKUP(Ruimtestaat[[#This Row],[Code]],Locaties[#All],3,FALSE)</f>
        <v>Eksterlaan 48</v>
      </c>
      <c r="D726" s="41" t="str">
        <f>VLOOKUP(Ruimtestaat[[#This Row],[Code]],Locaties[#All],4,FALSE)</f>
        <v>Leerdam</v>
      </c>
      <c r="E726" s="42" t="s">
        <v>565</v>
      </c>
      <c r="F726" s="6" t="s">
        <v>276</v>
      </c>
      <c r="G726" s="121">
        <v>3</v>
      </c>
      <c r="H726" s="42" t="s">
        <v>291</v>
      </c>
      <c r="I726" s="6">
        <v>5</v>
      </c>
      <c r="J726" s="42" t="str">
        <f>VLOOKUP(Ruimtestaat[[#This Row],[Ruimte code]],Ruimtegroepen[[#All],[Code]:[Ruimte omschrijving]],2,FALSE)</f>
        <v>Sanitair</v>
      </c>
      <c r="K726" s="6" t="s">
        <v>19</v>
      </c>
      <c r="L726" s="6" t="s">
        <v>28</v>
      </c>
      <c r="M726" s="119">
        <v>5.7</v>
      </c>
      <c r="N726" s="120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  <c r="DE726" s="4"/>
      <c r="DF726" s="4"/>
      <c r="DG726" s="4"/>
      <c r="DH726" s="4"/>
      <c r="DI726" s="4"/>
      <c r="DJ726" s="4"/>
      <c r="DK726" s="4"/>
      <c r="DL726" s="4"/>
      <c r="DM726" s="4"/>
      <c r="DN726" s="4"/>
      <c r="DO726" s="4"/>
      <c r="DP726" s="4"/>
      <c r="DQ726" s="4"/>
      <c r="DR726" s="4"/>
      <c r="DS726" s="4"/>
      <c r="DT726" s="4"/>
      <c r="DU726" s="4"/>
      <c r="DV726" s="4"/>
      <c r="DW726" s="4"/>
      <c r="DX726" s="4"/>
      <c r="DY726" s="4"/>
      <c r="DZ726" s="4"/>
      <c r="EA726" s="4"/>
      <c r="EB726" s="4"/>
      <c r="EC726" s="4"/>
      <c r="ED726" s="4"/>
      <c r="EE726" s="4"/>
      <c r="EF726" s="4"/>
      <c r="EG726" s="4"/>
      <c r="EH726" s="4"/>
      <c r="EI726" s="4"/>
      <c r="EJ726" s="4"/>
      <c r="EK726" s="4"/>
      <c r="EL726" s="4"/>
      <c r="EM726" s="4"/>
      <c r="EN726" s="4"/>
      <c r="EO726" s="4"/>
      <c r="EP726" s="4"/>
      <c r="EQ726" s="4"/>
      <c r="ER726" s="4"/>
      <c r="ES726" s="4"/>
      <c r="ET726" s="4"/>
      <c r="EU726" s="4"/>
      <c r="EV726" s="4"/>
      <c r="EW726" s="4"/>
      <c r="EX726" s="4"/>
      <c r="EY726" s="4"/>
      <c r="EZ726" s="4"/>
      <c r="FA726" s="4"/>
      <c r="FB726" s="4"/>
      <c r="FC726" s="4"/>
    </row>
    <row r="727" spans="1:159" ht="15" hidden="1" customHeight="1">
      <c r="A727" s="6">
        <v>8</v>
      </c>
      <c r="B727" s="41" t="str">
        <f>VLOOKUP(Ruimtestaat[[#This Row],[Code]],Locaties[[Code]:[Locatie]],2,FALSE)</f>
        <v>Het Heerenlanden</v>
      </c>
      <c r="C727" s="41" t="str">
        <f>VLOOKUP(Ruimtestaat[[#This Row],[Code]],Locaties[#All],3,FALSE)</f>
        <v>Eksterlaan 48</v>
      </c>
      <c r="D727" s="41" t="str">
        <f>VLOOKUP(Ruimtestaat[[#This Row],[Code]],Locaties[#All],4,FALSE)</f>
        <v>Leerdam</v>
      </c>
      <c r="E727" s="42" t="s">
        <v>565</v>
      </c>
      <c r="F727" s="6" t="s">
        <v>276</v>
      </c>
      <c r="G727" s="121">
        <v>4</v>
      </c>
      <c r="H727" s="42" t="s">
        <v>291</v>
      </c>
      <c r="I727" s="6">
        <v>5</v>
      </c>
      <c r="J727" s="42" t="str">
        <f>VLOOKUP(Ruimtestaat[[#This Row],[Ruimte code]],Ruimtegroepen[[#All],[Code]:[Ruimte omschrijving]],2,FALSE)</f>
        <v>Sanitair</v>
      </c>
      <c r="K727" s="6" t="s">
        <v>19</v>
      </c>
      <c r="L727" s="6" t="s">
        <v>28</v>
      </c>
      <c r="M727" s="119">
        <v>8.8000000000000007</v>
      </c>
      <c r="N727" s="120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  <c r="DE727" s="4"/>
      <c r="DF727" s="4"/>
      <c r="DG727" s="4"/>
      <c r="DH727" s="4"/>
      <c r="DI727" s="4"/>
      <c r="DJ727" s="4"/>
      <c r="DK727" s="4"/>
      <c r="DL727" s="4"/>
      <c r="DM727" s="4"/>
      <c r="DN727" s="4"/>
      <c r="DO727" s="4"/>
      <c r="DP727" s="4"/>
      <c r="DQ727" s="4"/>
      <c r="DR727" s="4"/>
      <c r="DS727" s="4"/>
      <c r="DT727" s="4"/>
      <c r="DU727" s="4"/>
      <c r="DV727" s="4"/>
      <c r="DW727" s="4"/>
      <c r="DX727" s="4"/>
      <c r="DY727" s="4"/>
      <c r="DZ727" s="4"/>
      <c r="EA727" s="4"/>
      <c r="EB727" s="4"/>
      <c r="EC727" s="4"/>
      <c r="ED727" s="4"/>
      <c r="EE727" s="4"/>
      <c r="EF727" s="4"/>
      <c r="EG727" s="4"/>
      <c r="EH727" s="4"/>
      <c r="EI727" s="4"/>
      <c r="EJ727" s="4"/>
      <c r="EK727" s="4"/>
      <c r="EL727" s="4"/>
      <c r="EM727" s="4"/>
      <c r="EN727" s="4"/>
      <c r="EO727" s="4"/>
      <c r="EP727" s="4"/>
      <c r="EQ727" s="4"/>
      <c r="ER727" s="4"/>
      <c r="ES727" s="4"/>
      <c r="ET727" s="4"/>
      <c r="EU727" s="4"/>
      <c r="EV727" s="4"/>
      <c r="EW727" s="4"/>
      <c r="EX727" s="4"/>
      <c r="EY727" s="4"/>
      <c r="EZ727" s="4"/>
      <c r="FA727" s="4"/>
      <c r="FB727" s="4"/>
      <c r="FC727" s="4"/>
    </row>
    <row r="728" spans="1:159" ht="15" hidden="1" customHeight="1">
      <c r="A728" s="6">
        <v>8</v>
      </c>
      <c r="B728" s="41" t="str">
        <f>VLOOKUP(Ruimtestaat[[#This Row],[Code]],Locaties[[Code]:[Locatie]],2,FALSE)</f>
        <v>Het Heerenlanden</v>
      </c>
      <c r="C728" s="41" t="str">
        <f>VLOOKUP(Ruimtestaat[[#This Row],[Code]],Locaties[#All],3,FALSE)</f>
        <v>Eksterlaan 48</v>
      </c>
      <c r="D728" s="41" t="str">
        <f>VLOOKUP(Ruimtestaat[[#This Row],[Code]],Locaties[#All],4,FALSE)</f>
        <v>Leerdam</v>
      </c>
      <c r="E728" s="42" t="s">
        <v>565</v>
      </c>
      <c r="F728" s="6" t="s">
        <v>276</v>
      </c>
      <c r="G728" s="121">
        <v>10</v>
      </c>
      <c r="H728" s="42" t="s">
        <v>299</v>
      </c>
      <c r="I728" s="6">
        <v>1</v>
      </c>
      <c r="J728" s="42" t="str">
        <f>VLOOKUP(Ruimtestaat[[#This Row],[Ruimte code]],Ruimtegroepen[[#All],[Code]:[Ruimte omschrijving]],2,FALSE)</f>
        <v>Magazijnen/bergingen</v>
      </c>
      <c r="K728" s="6" t="s">
        <v>19</v>
      </c>
      <c r="L728" s="6" t="s">
        <v>28</v>
      </c>
      <c r="M728" s="119">
        <v>9.3000000000000007</v>
      </c>
      <c r="N728" s="120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  <c r="DE728" s="4"/>
      <c r="DF728" s="4"/>
      <c r="DG728" s="4"/>
      <c r="DH728" s="4"/>
      <c r="DI728" s="4"/>
      <c r="DJ728" s="4"/>
      <c r="DK728" s="4"/>
      <c r="DL728" s="4"/>
      <c r="DM728" s="4"/>
      <c r="DN728" s="4"/>
      <c r="DO728" s="4"/>
      <c r="DP728" s="4"/>
      <c r="DQ728" s="4"/>
      <c r="DR728" s="4"/>
      <c r="DS728" s="4"/>
      <c r="DT728" s="4"/>
      <c r="DU728" s="4"/>
      <c r="DV728" s="4"/>
      <c r="DW728" s="4"/>
      <c r="DX728" s="4"/>
      <c r="DY728" s="4"/>
      <c r="DZ728" s="4"/>
      <c r="EA728" s="4"/>
      <c r="EB728" s="4"/>
      <c r="EC728" s="4"/>
      <c r="ED728" s="4"/>
      <c r="EE728" s="4"/>
      <c r="EF728" s="4"/>
      <c r="EG728" s="4"/>
      <c r="EH728" s="4"/>
      <c r="EI728" s="4"/>
      <c r="EJ728" s="4"/>
      <c r="EK728" s="4"/>
      <c r="EL728" s="4"/>
      <c r="EM728" s="4"/>
      <c r="EN728" s="4"/>
      <c r="EO728" s="4"/>
      <c r="EP728" s="4"/>
      <c r="EQ728" s="4"/>
      <c r="ER728" s="4"/>
      <c r="ES728" s="4"/>
      <c r="ET728" s="4"/>
      <c r="EU728" s="4"/>
      <c r="EV728" s="4"/>
      <c r="EW728" s="4"/>
      <c r="EX728" s="4"/>
      <c r="EY728" s="4"/>
      <c r="EZ728" s="4"/>
      <c r="FA728" s="4"/>
      <c r="FB728" s="4"/>
      <c r="FC728" s="4"/>
    </row>
    <row r="729" spans="1:159" ht="15" hidden="1" customHeight="1">
      <c r="A729" s="6">
        <v>8</v>
      </c>
      <c r="B729" s="41" t="str">
        <f>VLOOKUP(Ruimtestaat[[#This Row],[Code]],Locaties[[Code]:[Locatie]],2,FALSE)</f>
        <v>Het Heerenlanden</v>
      </c>
      <c r="C729" s="41" t="str">
        <f>VLOOKUP(Ruimtestaat[[#This Row],[Code]],Locaties[#All],3,FALSE)</f>
        <v>Eksterlaan 48</v>
      </c>
      <c r="D729" s="41" t="str">
        <f>VLOOKUP(Ruimtestaat[[#This Row],[Code]],Locaties[#All],4,FALSE)</f>
        <v>Leerdam</v>
      </c>
      <c r="E729" s="42" t="s">
        <v>565</v>
      </c>
      <c r="F729" s="6" t="s">
        <v>276</v>
      </c>
      <c r="G729" s="121" t="s">
        <v>324</v>
      </c>
      <c r="H729" s="42" t="s">
        <v>273</v>
      </c>
      <c r="I729" s="6">
        <v>16</v>
      </c>
      <c r="J729" s="42" t="str">
        <f>VLOOKUP(Ruimtestaat[[#This Row],[Ruimte code]],Ruimtegroepen[[#All],[Code]:[Ruimte omschrijving]],2,FALSE)</f>
        <v>Leslokalen</v>
      </c>
      <c r="K729" s="6" t="s">
        <v>18</v>
      </c>
      <c r="L729" s="6" t="s">
        <v>123</v>
      </c>
      <c r="M729" s="119">
        <v>50.5</v>
      </c>
      <c r="N729" s="120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  <c r="DE729" s="4"/>
      <c r="DF729" s="4"/>
      <c r="DG729" s="4"/>
      <c r="DH729" s="4"/>
      <c r="DI729" s="4"/>
      <c r="DJ729" s="4"/>
      <c r="DK729" s="4"/>
      <c r="DL729" s="4"/>
      <c r="DM729" s="4"/>
      <c r="DN729" s="4"/>
      <c r="DO729" s="4"/>
      <c r="DP729" s="4"/>
      <c r="DQ729" s="4"/>
      <c r="DR729" s="4"/>
      <c r="DS729" s="4"/>
      <c r="DT729" s="4"/>
      <c r="DU729" s="4"/>
      <c r="DV729" s="4"/>
      <c r="DW729" s="4"/>
      <c r="DX729" s="4"/>
      <c r="DY729" s="4"/>
      <c r="DZ729" s="4"/>
      <c r="EA729" s="4"/>
      <c r="EB729" s="4"/>
      <c r="EC729" s="4"/>
      <c r="ED729" s="4"/>
      <c r="EE729" s="4"/>
      <c r="EF729" s="4"/>
      <c r="EG729" s="4"/>
      <c r="EH729" s="4"/>
      <c r="EI729" s="4"/>
      <c r="EJ729" s="4"/>
      <c r="EK729" s="4"/>
      <c r="EL729" s="4"/>
      <c r="EM729" s="4"/>
      <c r="EN729" s="4"/>
      <c r="EO729" s="4"/>
      <c r="EP729" s="4"/>
      <c r="EQ729" s="4"/>
      <c r="ER729" s="4"/>
      <c r="ES729" s="4"/>
      <c r="ET729" s="4"/>
      <c r="EU729" s="4"/>
      <c r="EV729" s="4"/>
      <c r="EW729" s="4"/>
      <c r="EX729" s="4"/>
      <c r="EY729" s="4"/>
      <c r="EZ729" s="4"/>
      <c r="FA729" s="4"/>
      <c r="FB729" s="4"/>
      <c r="FC729" s="4"/>
    </row>
    <row r="730" spans="1:159" ht="15" hidden="1" customHeight="1">
      <c r="A730" s="6">
        <v>8</v>
      </c>
      <c r="B730" s="41" t="str">
        <f>VLOOKUP(Ruimtestaat[[#This Row],[Code]],Locaties[[Code]:[Locatie]],2,FALSE)</f>
        <v>Het Heerenlanden</v>
      </c>
      <c r="C730" s="41" t="str">
        <f>VLOOKUP(Ruimtestaat[[#This Row],[Code]],Locaties[#All],3,FALSE)</f>
        <v>Eksterlaan 48</v>
      </c>
      <c r="D730" s="41" t="str">
        <f>VLOOKUP(Ruimtestaat[[#This Row],[Code]],Locaties[#All],4,FALSE)</f>
        <v>Leerdam</v>
      </c>
      <c r="E730" s="42" t="s">
        <v>565</v>
      </c>
      <c r="F730" s="6" t="s">
        <v>276</v>
      </c>
      <c r="G730" s="121" t="s">
        <v>600</v>
      </c>
      <c r="H730" s="42" t="s">
        <v>273</v>
      </c>
      <c r="I730" s="6">
        <v>16</v>
      </c>
      <c r="J730" s="42" t="str">
        <f>VLOOKUP(Ruimtestaat[[#This Row],[Ruimte code]],Ruimtegroepen[[#All],[Code]:[Ruimte omschrijving]],2,FALSE)</f>
        <v>Leslokalen</v>
      </c>
      <c r="K730" s="6" t="s">
        <v>18</v>
      </c>
      <c r="L730" s="6" t="s">
        <v>123</v>
      </c>
      <c r="M730" s="119">
        <v>50.3</v>
      </c>
      <c r="N730" s="120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  <c r="DE730" s="4"/>
      <c r="DF730" s="4"/>
      <c r="DG730" s="4"/>
      <c r="DH730" s="4"/>
      <c r="DI730" s="4"/>
      <c r="DJ730" s="4"/>
      <c r="DK730" s="4"/>
      <c r="DL730" s="4"/>
      <c r="DM730" s="4"/>
      <c r="DN730" s="4"/>
      <c r="DO730" s="4"/>
      <c r="DP730" s="4"/>
      <c r="DQ730" s="4"/>
      <c r="DR730" s="4"/>
      <c r="DS730" s="4"/>
      <c r="DT730" s="4"/>
      <c r="DU730" s="4"/>
      <c r="DV730" s="4"/>
      <c r="DW730" s="4"/>
      <c r="DX730" s="4"/>
      <c r="DY730" s="4"/>
      <c r="DZ730" s="4"/>
      <c r="EA730" s="4"/>
      <c r="EB730" s="4"/>
      <c r="EC730" s="4"/>
      <c r="ED730" s="4"/>
      <c r="EE730" s="4"/>
      <c r="EF730" s="4"/>
      <c r="EG730" s="4"/>
      <c r="EH730" s="4"/>
      <c r="EI730" s="4"/>
      <c r="EJ730" s="4"/>
      <c r="EK730" s="4"/>
      <c r="EL730" s="4"/>
      <c r="EM730" s="4"/>
      <c r="EN730" s="4"/>
      <c r="EO730" s="4"/>
      <c r="EP730" s="4"/>
      <c r="EQ730" s="4"/>
      <c r="ER730" s="4"/>
      <c r="ES730" s="4"/>
      <c r="ET730" s="4"/>
      <c r="EU730" s="4"/>
      <c r="EV730" s="4"/>
      <c r="EW730" s="4"/>
      <c r="EX730" s="4"/>
      <c r="EY730" s="4"/>
      <c r="EZ730" s="4"/>
      <c r="FA730" s="4"/>
      <c r="FB730" s="4"/>
      <c r="FC730" s="4"/>
    </row>
    <row r="731" spans="1:159" ht="15" hidden="1" customHeight="1">
      <c r="A731" s="6">
        <v>8</v>
      </c>
      <c r="B731" s="41" t="str">
        <f>VLOOKUP(Ruimtestaat[[#This Row],[Code]],Locaties[[Code]:[Locatie]],2,FALSE)</f>
        <v>Het Heerenlanden</v>
      </c>
      <c r="C731" s="41" t="str">
        <f>VLOOKUP(Ruimtestaat[[#This Row],[Code]],Locaties[#All],3,FALSE)</f>
        <v>Eksterlaan 48</v>
      </c>
      <c r="D731" s="41" t="str">
        <f>VLOOKUP(Ruimtestaat[[#This Row],[Code]],Locaties[#All],4,FALSE)</f>
        <v>Leerdam</v>
      </c>
      <c r="E731" s="42" t="s">
        <v>565</v>
      </c>
      <c r="F731" s="6" t="s">
        <v>276</v>
      </c>
      <c r="G731" s="121" t="s">
        <v>601</v>
      </c>
      <c r="H731" s="42" t="s">
        <v>273</v>
      </c>
      <c r="I731" s="6">
        <v>16</v>
      </c>
      <c r="J731" s="42" t="str">
        <f>VLOOKUP(Ruimtestaat[[#This Row],[Ruimte code]],Ruimtegroepen[[#All],[Code]:[Ruimte omschrijving]],2,FALSE)</f>
        <v>Leslokalen</v>
      </c>
      <c r="K731" s="6" t="s">
        <v>18</v>
      </c>
      <c r="L731" s="6" t="s">
        <v>123</v>
      </c>
      <c r="M731" s="119">
        <v>51.6</v>
      </c>
      <c r="N731" s="120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  <c r="DE731" s="4"/>
      <c r="DF731" s="4"/>
      <c r="DG731" s="4"/>
      <c r="DH731" s="4"/>
      <c r="DI731" s="4"/>
      <c r="DJ731" s="4"/>
      <c r="DK731" s="4"/>
      <c r="DL731" s="4"/>
      <c r="DM731" s="4"/>
      <c r="DN731" s="4"/>
      <c r="DO731" s="4"/>
      <c r="DP731" s="4"/>
      <c r="DQ731" s="4"/>
      <c r="DR731" s="4"/>
      <c r="DS731" s="4"/>
      <c r="DT731" s="4"/>
      <c r="DU731" s="4"/>
      <c r="DV731" s="4"/>
      <c r="DW731" s="4"/>
      <c r="DX731" s="4"/>
      <c r="DY731" s="4"/>
      <c r="DZ731" s="4"/>
      <c r="EA731" s="4"/>
      <c r="EB731" s="4"/>
      <c r="EC731" s="4"/>
      <c r="ED731" s="4"/>
      <c r="EE731" s="4"/>
      <c r="EF731" s="4"/>
      <c r="EG731" s="4"/>
      <c r="EH731" s="4"/>
      <c r="EI731" s="4"/>
      <c r="EJ731" s="4"/>
      <c r="EK731" s="4"/>
      <c r="EL731" s="4"/>
      <c r="EM731" s="4"/>
      <c r="EN731" s="4"/>
      <c r="EO731" s="4"/>
      <c r="EP731" s="4"/>
      <c r="EQ731" s="4"/>
      <c r="ER731" s="4"/>
      <c r="ES731" s="4"/>
      <c r="ET731" s="4"/>
      <c r="EU731" s="4"/>
      <c r="EV731" s="4"/>
      <c r="EW731" s="4"/>
      <c r="EX731" s="4"/>
      <c r="EY731" s="4"/>
      <c r="EZ731" s="4"/>
      <c r="FA731" s="4"/>
      <c r="FB731" s="4"/>
      <c r="FC731" s="4"/>
    </row>
    <row r="732" spans="1:159" ht="15" hidden="1" customHeight="1">
      <c r="A732" s="6">
        <v>8</v>
      </c>
      <c r="B732" s="41" t="str">
        <f>VLOOKUP(Ruimtestaat[[#This Row],[Code]],Locaties[[Code]:[Locatie]],2,FALSE)</f>
        <v>Het Heerenlanden</v>
      </c>
      <c r="C732" s="41" t="str">
        <f>VLOOKUP(Ruimtestaat[[#This Row],[Code]],Locaties[#All],3,FALSE)</f>
        <v>Eksterlaan 48</v>
      </c>
      <c r="D732" s="41" t="str">
        <f>VLOOKUP(Ruimtestaat[[#This Row],[Code]],Locaties[#All],4,FALSE)</f>
        <v>Leerdam</v>
      </c>
      <c r="E732" s="42" t="s">
        <v>565</v>
      </c>
      <c r="F732" s="6" t="s">
        <v>276</v>
      </c>
      <c r="G732" s="121" t="s">
        <v>602</v>
      </c>
      <c r="H732" s="42" t="s">
        <v>135</v>
      </c>
      <c r="I732" s="6">
        <v>2</v>
      </c>
      <c r="J732" s="42" t="str">
        <f>VLOOKUP(Ruimtestaat[[#This Row],[Ruimte code]],Ruimtegroepen[[#All],[Code]:[Ruimte omschrijving]],2,FALSE)</f>
        <v>Kantoren</v>
      </c>
      <c r="K732" s="6" t="s">
        <v>20</v>
      </c>
      <c r="L732" s="6" t="s">
        <v>29</v>
      </c>
      <c r="M732" s="119">
        <v>19.2</v>
      </c>
      <c r="N732" s="120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  <c r="DE732" s="4"/>
      <c r="DF732" s="4"/>
      <c r="DG732" s="4"/>
      <c r="DH732" s="4"/>
      <c r="DI732" s="4"/>
      <c r="DJ732" s="4"/>
      <c r="DK732" s="4"/>
      <c r="DL732" s="4"/>
      <c r="DM732" s="4"/>
      <c r="DN732" s="4"/>
      <c r="DO732" s="4"/>
      <c r="DP732" s="4"/>
      <c r="DQ732" s="4"/>
      <c r="DR732" s="4"/>
      <c r="DS732" s="4"/>
      <c r="DT732" s="4"/>
      <c r="DU732" s="4"/>
      <c r="DV732" s="4"/>
      <c r="DW732" s="4"/>
      <c r="DX732" s="4"/>
      <c r="DY732" s="4"/>
      <c r="DZ732" s="4"/>
      <c r="EA732" s="4"/>
      <c r="EB732" s="4"/>
      <c r="EC732" s="4"/>
      <c r="ED732" s="4"/>
      <c r="EE732" s="4"/>
      <c r="EF732" s="4"/>
      <c r="EG732" s="4"/>
      <c r="EH732" s="4"/>
      <c r="EI732" s="4"/>
      <c r="EJ732" s="4"/>
      <c r="EK732" s="4"/>
      <c r="EL732" s="4"/>
      <c r="EM732" s="4"/>
      <c r="EN732" s="4"/>
      <c r="EO732" s="4"/>
      <c r="EP732" s="4"/>
      <c r="EQ732" s="4"/>
      <c r="ER732" s="4"/>
      <c r="ES732" s="4"/>
      <c r="ET732" s="4"/>
      <c r="EU732" s="4"/>
      <c r="EV732" s="4"/>
      <c r="EW732" s="4"/>
      <c r="EX732" s="4"/>
      <c r="EY732" s="4"/>
      <c r="EZ732" s="4"/>
      <c r="FA732" s="4"/>
      <c r="FB732" s="4"/>
      <c r="FC732" s="4"/>
    </row>
    <row r="733" spans="1:159" ht="15" hidden="1" customHeight="1">
      <c r="A733" s="6">
        <v>8</v>
      </c>
      <c r="B733" s="41" t="str">
        <f>VLOOKUP(Ruimtestaat[[#This Row],[Code]],Locaties[[Code]:[Locatie]],2,FALSE)</f>
        <v>Het Heerenlanden</v>
      </c>
      <c r="C733" s="41" t="str">
        <f>VLOOKUP(Ruimtestaat[[#This Row],[Code]],Locaties[#All],3,FALSE)</f>
        <v>Eksterlaan 48</v>
      </c>
      <c r="D733" s="41" t="str">
        <f>VLOOKUP(Ruimtestaat[[#This Row],[Code]],Locaties[#All],4,FALSE)</f>
        <v>Leerdam</v>
      </c>
      <c r="E733" s="42" t="s">
        <v>571</v>
      </c>
      <c r="F733" s="6" t="s">
        <v>276</v>
      </c>
      <c r="G733" s="121">
        <v>1</v>
      </c>
      <c r="H733" s="42" t="s">
        <v>387</v>
      </c>
      <c r="I733" s="6">
        <v>6</v>
      </c>
      <c r="J733" s="42" t="str">
        <f>VLOOKUP(Ruimtestaat[[#This Row],[Ruimte code]],Ruimtegroepen[[#All],[Code]:[Ruimte omschrijving]],2,FALSE)</f>
        <v>Gangen/hallen</v>
      </c>
      <c r="K733" s="6" t="s">
        <v>18</v>
      </c>
      <c r="L733" s="6" t="s">
        <v>123</v>
      </c>
      <c r="M733" s="119">
        <v>55.4</v>
      </c>
      <c r="N733" s="120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  <c r="DE733" s="4"/>
      <c r="DF733" s="4"/>
      <c r="DG733" s="4"/>
      <c r="DH733" s="4"/>
      <c r="DI733" s="4"/>
      <c r="DJ733" s="4"/>
      <c r="DK733" s="4"/>
      <c r="DL733" s="4"/>
      <c r="DM733" s="4"/>
      <c r="DN733" s="4"/>
      <c r="DO733" s="4"/>
      <c r="DP733" s="4"/>
      <c r="DQ733" s="4"/>
      <c r="DR733" s="4"/>
      <c r="DS733" s="4"/>
      <c r="DT733" s="4"/>
      <c r="DU733" s="4"/>
      <c r="DV733" s="4"/>
      <c r="DW733" s="4"/>
      <c r="DX733" s="4"/>
      <c r="DY733" s="4"/>
      <c r="DZ733" s="4"/>
      <c r="EA733" s="4"/>
      <c r="EB733" s="4"/>
      <c r="EC733" s="4"/>
      <c r="ED733" s="4"/>
      <c r="EE733" s="4"/>
      <c r="EF733" s="4"/>
      <c r="EG733" s="4"/>
      <c r="EH733" s="4"/>
      <c r="EI733" s="4"/>
      <c r="EJ733" s="4"/>
      <c r="EK733" s="4"/>
      <c r="EL733" s="4"/>
      <c r="EM733" s="4"/>
      <c r="EN733" s="4"/>
      <c r="EO733" s="4"/>
      <c r="EP733" s="4"/>
      <c r="EQ733" s="4"/>
      <c r="ER733" s="4"/>
      <c r="ES733" s="4"/>
      <c r="ET733" s="4"/>
      <c r="EU733" s="4"/>
      <c r="EV733" s="4"/>
      <c r="EW733" s="4"/>
      <c r="EX733" s="4"/>
      <c r="EY733" s="4"/>
      <c r="EZ733" s="4"/>
      <c r="FA733" s="4"/>
      <c r="FB733" s="4"/>
      <c r="FC733" s="4"/>
    </row>
    <row r="734" spans="1:159" ht="15" hidden="1" customHeight="1">
      <c r="A734" s="6">
        <v>8</v>
      </c>
      <c r="B734" s="41" t="str">
        <f>VLOOKUP(Ruimtestaat[[#This Row],[Code]],Locaties[[Code]:[Locatie]],2,FALSE)</f>
        <v>Het Heerenlanden</v>
      </c>
      <c r="C734" s="41" t="str">
        <f>VLOOKUP(Ruimtestaat[[#This Row],[Code]],Locaties[#All],3,FALSE)</f>
        <v>Eksterlaan 48</v>
      </c>
      <c r="D734" s="41" t="str">
        <f>VLOOKUP(Ruimtestaat[[#This Row],[Code]],Locaties[#All],4,FALSE)</f>
        <v>Leerdam</v>
      </c>
      <c r="E734" s="42" t="s">
        <v>571</v>
      </c>
      <c r="F734" s="6" t="s">
        <v>276</v>
      </c>
      <c r="G734" s="121">
        <v>2</v>
      </c>
      <c r="H734" s="42" t="s">
        <v>127</v>
      </c>
      <c r="I734" s="6">
        <v>6</v>
      </c>
      <c r="J734" s="42" t="str">
        <f>VLOOKUP(Ruimtestaat[[#This Row],[Ruimte code]],Ruimtegroepen[[#All],[Code]:[Ruimte omschrijving]],2,FALSE)</f>
        <v>Gangen/hallen</v>
      </c>
      <c r="K734" s="6" t="s">
        <v>18</v>
      </c>
      <c r="L734" s="6" t="s">
        <v>123</v>
      </c>
      <c r="M734" s="119">
        <v>141.4</v>
      </c>
      <c r="N734" s="120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  <c r="DE734" s="4"/>
      <c r="DF734" s="4"/>
      <c r="DG734" s="4"/>
      <c r="DH734" s="4"/>
      <c r="DI734" s="4"/>
      <c r="DJ734" s="4"/>
      <c r="DK734" s="4"/>
      <c r="DL734" s="4"/>
      <c r="DM734" s="4"/>
      <c r="DN734" s="4"/>
      <c r="DO734" s="4"/>
      <c r="DP734" s="4"/>
      <c r="DQ734" s="4"/>
      <c r="DR734" s="4"/>
      <c r="DS734" s="4"/>
      <c r="DT734" s="4"/>
      <c r="DU734" s="4"/>
      <c r="DV734" s="4"/>
      <c r="DW734" s="4"/>
      <c r="DX734" s="4"/>
      <c r="DY734" s="4"/>
      <c r="DZ734" s="4"/>
      <c r="EA734" s="4"/>
      <c r="EB734" s="4"/>
      <c r="EC734" s="4"/>
      <c r="ED734" s="4"/>
      <c r="EE734" s="4"/>
      <c r="EF734" s="4"/>
      <c r="EG734" s="4"/>
      <c r="EH734" s="4"/>
      <c r="EI734" s="4"/>
      <c r="EJ734" s="4"/>
      <c r="EK734" s="4"/>
      <c r="EL734" s="4"/>
      <c r="EM734" s="4"/>
      <c r="EN734" s="4"/>
      <c r="EO734" s="4"/>
      <c r="EP734" s="4"/>
      <c r="EQ734" s="4"/>
      <c r="ER734" s="4"/>
      <c r="ES734" s="4"/>
      <c r="ET734" s="4"/>
      <c r="EU734" s="4"/>
      <c r="EV734" s="4"/>
      <c r="EW734" s="4"/>
      <c r="EX734" s="4"/>
      <c r="EY734" s="4"/>
      <c r="EZ734" s="4"/>
      <c r="FA734" s="4"/>
      <c r="FB734" s="4"/>
      <c r="FC734" s="4"/>
    </row>
    <row r="735" spans="1:159" ht="15" hidden="1" customHeight="1">
      <c r="A735" s="6">
        <v>8</v>
      </c>
      <c r="B735" s="41" t="str">
        <f>VLOOKUP(Ruimtestaat[[#This Row],[Code]],Locaties[[Code]:[Locatie]],2,FALSE)</f>
        <v>Het Heerenlanden</v>
      </c>
      <c r="C735" s="41" t="str">
        <f>VLOOKUP(Ruimtestaat[[#This Row],[Code]],Locaties[#All],3,FALSE)</f>
        <v>Eksterlaan 48</v>
      </c>
      <c r="D735" s="41" t="str">
        <f>VLOOKUP(Ruimtestaat[[#This Row],[Code]],Locaties[#All],4,FALSE)</f>
        <v>Leerdam</v>
      </c>
      <c r="E735" s="42" t="s">
        <v>571</v>
      </c>
      <c r="F735" s="6" t="s">
        <v>276</v>
      </c>
      <c r="G735" s="121">
        <v>3</v>
      </c>
      <c r="H735" s="42" t="s">
        <v>603</v>
      </c>
      <c r="I735" s="6">
        <v>2</v>
      </c>
      <c r="J735" s="42" t="str">
        <f>VLOOKUP(Ruimtestaat[[#This Row],[Ruimte code]],Ruimtegroepen[[#All],[Code]:[Ruimte omschrijving]],2,FALSE)</f>
        <v>Kantoren</v>
      </c>
      <c r="K735" s="6" t="s">
        <v>20</v>
      </c>
      <c r="L735" s="6" t="s">
        <v>29</v>
      </c>
      <c r="M735" s="119">
        <v>18.7</v>
      </c>
      <c r="N735" s="120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  <c r="DE735" s="4"/>
      <c r="DF735" s="4"/>
      <c r="DG735" s="4"/>
      <c r="DH735" s="4"/>
      <c r="DI735" s="4"/>
      <c r="DJ735" s="4"/>
      <c r="DK735" s="4"/>
      <c r="DL735" s="4"/>
      <c r="DM735" s="4"/>
      <c r="DN735" s="4"/>
      <c r="DO735" s="4"/>
      <c r="DP735" s="4"/>
      <c r="DQ735" s="4"/>
      <c r="DR735" s="4"/>
      <c r="DS735" s="4"/>
      <c r="DT735" s="4"/>
      <c r="DU735" s="4"/>
      <c r="DV735" s="4"/>
      <c r="DW735" s="4"/>
      <c r="DX735" s="4"/>
      <c r="DY735" s="4"/>
      <c r="DZ735" s="4"/>
      <c r="EA735" s="4"/>
      <c r="EB735" s="4"/>
      <c r="EC735" s="4"/>
      <c r="ED735" s="4"/>
      <c r="EE735" s="4"/>
      <c r="EF735" s="4"/>
      <c r="EG735" s="4"/>
      <c r="EH735" s="4"/>
      <c r="EI735" s="4"/>
      <c r="EJ735" s="4"/>
      <c r="EK735" s="4"/>
      <c r="EL735" s="4"/>
      <c r="EM735" s="4"/>
      <c r="EN735" s="4"/>
      <c r="EO735" s="4"/>
      <c r="EP735" s="4"/>
      <c r="EQ735" s="4"/>
      <c r="ER735" s="4"/>
      <c r="ES735" s="4"/>
      <c r="ET735" s="4"/>
      <c r="EU735" s="4"/>
      <c r="EV735" s="4"/>
      <c r="EW735" s="4"/>
      <c r="EX735" s="4"/>
      <c r="EY735" s="4"/>
      <c r="EZ735" s="4"/>
      <c r="FA735" s="4"/>
      <c r="FB735" s="4"/>
      <c r="FC735" s="4"/>
    </row>
    <row r="736" spans="1:159" ht="15" hidden="1" customHeight="1">
      <c r="A736" s="6">
        <v>8</v>
      </c>
      <c r="B736" s="41" t="str">
        <f>VLOOKUP(Ruimtestaat[[#This Row],[Code]],Locaties[[Code]:[Locatie]],2,FALSE)</f>
        <v>Het Heerenlanden</v>
      </c>
      <c r="C736" s="41" t="str">
        <f>VLOOKUP(Ruimtestaat[[#This Row],[Code]],Locaties[#All],3,FALSE)</f>
        <v>Eksterlaan 48</v>
      </c>
      <c r="D736" s="41" t="str">
        <f>VLOOKUP(Ruimtestaat[[#This Row],[Code]],Locaties[#All],4,FALSE)</f>
        <v>Leerdam</v>
      </c>
      <c r="E736" s="42" t="s">
        <v>571</v>
      </c>
      <c r="F736" s="6" t="s">
        <v>276</v>
      </c>
      <c r="G736" s="121">
        <v>4</v>
      </c>
      <c r="H736" s="42" t="s">
        <v>135</v>
      </c>
      <c r="I736" s="6">
        <v>2</v>
      </c>
      <c r="J736" s="42" t="str">
        <f>VLOOKUP(Ruimtestaat[[#This Row],[Ruimte code]],Ruimtegroepen[[#All],[Code]:[Ruimte omschrijving]],2,FALSE)</f>
        <v>Kantoren</v>
      </c>
      <c r="K736" s="6" t="s">
        <v>17</v>
      </c>
      <c r="L736" s="6" t="s">
        <v>6</v>
      </c>
      <c r="M736" s="119">
        <v>13.6</v>
      </c>
      <c r="N736" s="120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  <c r="DE736" s="4"/>
      <c r="DF736" s="4"/>
      <c r="DG736" s="4"/>
      <c r="DH736" s="4"/>
      <c r="DI736" s="4"/>
      <c r="DJ736" s="4"/>
      <c r="DK736" s="4"/>
      <c r="DL736" s="4"/>
      <c r="DM736" s="4"/>
      <c r="DN736" s="4"/>
      <c r="DO736" s="4"/>
      <c r="DP736" s="4"/>
      <c r="DQ736" s="4"/>
      <c r="DR736" s="4"/>
      <c r="DS736" s="4"/>
      <c r="DT736" s="4"/>
      <c r="DU736" s="4"/>
      <c r="DV736" s="4"/>
      <c r="DW736" s="4"/>
      <c r="DX736" s="4"/>
      <c r="DY736" s="4"/>
      <c r="DZ736" s="4"/>
      <c r="EA736" s="4"/>
      <c r="EB736" s="4"/>
      <c r="EC736" s="4"/>
      <c r="ED736" s="4"/>
      <c r="EE736" s="4"/>
      <c r="EF736" s="4"/>
      <c r="EG736" s="4"/>
      <c r="EH736" s="4"/>
      <c r="EI736" s="4"/>
      <c r="EJ736" s="4"/>
      <c r="EK736" s="4"/>
      <c r="EL736" s="4"/>
      <c r="EM736" s="4"/>
      <c r="EN736" s="4"/>
      <c r="EO736" s="4"/>
      <c r="EP736" s="4"/>
      <c r="EQ736" s="4"/>
      <c r="ER736" s="4"/>
      <c r="ES736" s="4"/>
      <c r="ET736" s="4"/>
      <c r="EU736" s="4"/>
      <c r="EV736" s="4"/>
      <c r="EW736" s="4"/>
      <c r="EX736" s="4"/>
      <c r="EY736" s="4"/>
      <c r="EZ736" s="4"/>
      <c r="FA736" s="4"/>
      <c r="FB736" s="4"/>
      <c r="FC736" s="4"/>
    </row>
    <row r="737" spans="1:159" ht="15" hidden="1" customHeight="1">
      <c r="A737" s="6">
        <v>8</v>
      </c>
      <c r="B737" s="41" t="str">
        <f>VLOOKUP(Ruimtestaat[[#This Row],[Code]],Locaties[[Code]:[Locatie]],2,FALSE)</f>
        <v>Het Heerenlanden</v>
      </c>
      <c r="C737" s="41" t="str">
        <f>VLOOKUP(Ruimtestaat[[#This Row],[Code]],Locaties[#All],3,FALSE)</f>
        <v>Eksterlaan 48</v>
      </c>
      <c r="D737" s="41" t="str">
        <f>VLOOKUP(Ruimtestaat[[#This Row],[Code]],Locaties[#All],4,FALSE)</f>
        <v>Leerdam</v>
      </c>
      <c r="E737" s="42" t="s">
        <v>571</v>
      </c>
      <c r="F737" s="6" t="s">
        <v>276</v>
      </c>
      <c r="G737" s="121">
        <v>5</v>
      </c>
      <c r="H737" s="42" t="s">
        <v>145</v>
      </c>
      <c r="I737" s="6">
        <v>13</v>
      </c>
      <c r="J737" s="42" t="str">
        <f>VLOOKUP(Ruimtestaat[[#This Row],[Ruimte code]],Ruimtegroepen[[#All],[Code]:[Ruimte omschrijving]],2,FALSE)</f>
        <v>Personeelskamer</v>
      </c>
      <c r="K737" s="6" t="s">
        <v>20</v>
      </c>
      <c r="L737" s="6" t="s">
        <v>29</v>
      </c>
      <c r="M737" s="119">
        <v>107.6</v>
      </c>
      <c r="N737" s="120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  <c r="DE737" s="4"/>
      <c r="DF737" s="4"/>
      <c r="DG737" s="4"/>
      <c r="DH737" s="4"/>
      <c r="DI737" s="4"/>
      <c r="DJ737" s="4"/>
      <c r="DK737" s="4"/>
      <c r="DL737" s="4"/>
      <c r="DM737" s="4"/>
      <c r="DN737" s="4"/>
      <c r="DO737" s="4"/>
      <c r="DP737" s="4"/>
      <c r="DQ737" s="4"/>
      <c r="DR737" s="4"/>
      <c r="DS737" s="4"/>
      <c r="DT737" s="4"/>
      <c r="DU737" s="4"/>
      <c r="DV737" s="4"/>
      <c r="DW737" s="4"/>
      <c r="DX737" s="4"/>
      <c r="DY737" s="4"/>
      <c r="DZ737" s="4"/>
      <c r="EA737" s="4"/>
      <c r="EB737" s="4"/>
      <c r="EC737" s="4"/>
      <c r="ED737" s="4"/>
      <c r="EE737" s="4"/>
      <c r="EF737" s="4"/>
      <c r="EG737" s="4"/>
      <c r="EH737" s="4"/>
      <c r="EI737" s="4"/>
      <c r="EJ737" s="4"/>
      <c r="EK737" s="4"/>
      <c r="EL737" s="4"/>
      <c r="EM737" s="4"/>
      <c r="EN737" s="4"/>
      <c r="EO737" s="4"/>
      <c r="EP737" s="4"/>
      <c r="EQ737" s="4"/>
      <c r="ER737" s="4"/>
      <c r="ES737" s="4"/>
      <c r="ET737" s="4"/>
      <c r="EU737" s="4"/>
      <c r="EV737" s="4"/>
      <c r="EW737" s="4"/>
      <c r="EX737" s="4"/>
      <c r="EY737" s="4"/>
      <c r="EZ737" s="4"/>
      <c r="FA737" s="4"/>
      <c r="FB737" s="4"/>
      <c r="FC737" s="4"/>
    </row>
    <row r="738" spans="1:159" ht="15" hidden="1" customHeight="1">
      <c r="A738" s="6">
        <v>8</v>
      </c>
      <c r="B738" s="41" t="str">
        <f>VLOOKUP(Ruimtestaat[[#This Row],[Code]],Locaties[[Code]:[Locatie]],2,FALSE)</f>
        <v>Het Heerenlanden</v>
      </c>
      <c r="C738" s="41" t="str">
        <f>VLOOKUP(Ruimtestaat[[#This Row],[Code]],Locaties[#All],3,FALSE)</f>
        <v>Eksterlaan 48</v>
      </c>
      <c r="D738" s="41" t="str">
        <f>VLOOKUP(Ruimtestaat[[#This Row],[Code]],Locaties[#All],4,FALSE)</f>
        <v>Leerdam</v>
      </c>
      <c r="E738" s="42" t="s">
        <v>577</v>
      </c>
      <c r="F738" s="6" t="s">
        <v>276</v>
      </c>
      <c r="G738" s="121">
        <v>1</v>
      </c>
      <c r="H738" s="42" t="s">
        <v>127</v>
      </c>
      <c r="I738" s="6">
        <v>6</v>
      </c>
      <c r="J738" s="42" t="str">
        <f>VLOOKUP(Ruimtestaat[[#This Row],[Ruimte code]],Ruimtegroepen[[#All],[Code]:[Ruimte omschrijving]],2,FALSE)</f>
        <v>Gangen/hallen</v>
      </c>
      <c r="K738" s="6" t="s">
        <v>18</v>
      </c>
      <c r="L738" s="6" t="s">
        <v>123</v>
      </c>
      <c r="M738" s="119">
        <v>5</v>
      </c>
      <c r="N738" s="120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  <c r="DE738" s="4"/>
      <c r="DF738" s="4"/>
      <c r="DG738" s="4"/>
      <c r="DH738" s="4"/>
      <c r="DI738" s="4"/>
      <c r="DJ738" s="4"/>
      <c r="DK738" s="4"/>
      <c r="DL738" s="4"/>
      <c r="DM738" s="4"/>
      <c r="DN738" s="4"/>
      <c r="DO738" s="4"/>
      <c r="DP738" s="4"/>
      <c r="DQ738" s="4"/>
      <c r="DR738" s="4"/>
      <c r="DS738" s="4"/>
      <c r="DT738" s="4"/>
      <c r="DU738" s="4"/>
      <c r="DV738" s="4"/>
      <c r="DW738" s="4"/>
      <c r="DX738" s="4"/>
      <c r="DY738" s="4"/>
      <c r="DZ738" s="4"/>
      <c r="EA738" s="4"/>
      <c r="EB738" s="4"/>
      <c r="EC738" s="4"/>
      <c r="ED738" s="4"/>
      <c r="EE738" s="4"/>
      <c r="EF738" s="4"/>
      <c r="EG738" s="4"/>
      <c r="EH738" s="4"/>
      <c r="EI738" s="4"/>
      <c r="EJ738" s="4"/>
      <c r="EK738" s="4"/>
      <c r="EL738" s="4"/>
      <c r="EM738" s="4"/>
      <c r="EN738" s="4"/>
      <c r="EO738" s="4"/>
      <c r="EP738" s="4"/>
      <c r="EQ738" s="4"/>
      <c r="ER738" s="4"/>
      <c r="ES738" s="4"/>
      <c r="ET738" s="4"/>
      <c r="EU738" s="4"/>
      <c r="EV738" s="4"/>
      <c r="EW738" s="4"/>
      <c r="EX738" s="4"/>
      <c r="EY738" s="4"/>
      <c r="EZ738" s="4"/>
      <c r="FA738" s="4"/>
      <c r="FB738" s="4"/>
      <c r="FC738" s="4"/>
    </row>
    <row r="739" spans="1:159" ht="15" hidden="1" customHeight="1">
      <c r="A739" s="6">
        <v>8</v>
      </c>
      <c r="B739" s="41" t="str">
        <f>VLOOKUP(Ruimtestaat[[#This Row],[Code]],Locaties[[Code]:[Locatie]],2,FALSE)</f>
        <v>Het Heerenlanden</v>
      </c>
      <c r="C739" s="41" t="str">
        <f>VLOOKUP(Ruimtestaat[[#This Row],[Code]],Locaties[#All],3,FALSE)</f>
        <v>Eksterlaan 48</v>
      </c>
      <c r="D739" s="41" t="str">
        <f>VLOOKUP(Ruimtestaat[[#This Row],[Code]],Locaties[#All],4,FALSE)</f>
        <v>Leerdam</v>
      </c>
      <c r="E739" s="42" t="s">
        <v>577</v>
      </c>
      <c r="F739" s="6" t="s">
        <v>276</v>
      </c>
      <c r="G739" s="121">
        <v>2</v>
      </c>
      <c r="H739" s="42" t="s">
        <v>127</v>
      </c>
      <c r="I739" s="6">
        <v>6</v>
      </c>
      <c r="J739" s="42" t="str">
        <f>VLOOKUP(Ruimtestaat[[#This Row],[Ruimte code]],Ruimtegroepen[[#All],[Code]:[Ruimte omschrijving]],2,FALSE)</f>
        <v>Gangen/hallen</v>
      </c>
      <c r="K739" s="6" t="s">
        <v>18</v>
      </c>
      <c r="L739" s="6" t="s">
        <v>123</v>
      </c>
      <c r="M739" s="119">
        <v>4.0999999999999996</v>
      </c>
      <c r="N739" s="120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  <c r="DE739" s="4"/>
      <c r="DF739" s="4"/>
      <c r="DG739" s="4"/>
      <c r="DH739" s="4"/>
      <c r="DI739" s="4"/>
      <c r="DJ739" s="4"/>
      <c r="DK739" s="4"/>
      <c r="DL739" s="4"/>
      <c r="DM739" s="4"/>
      <c r="DN739" s="4"/>
      <c r="DO739" s="4"/>
      <c r="DP739" s="4"/>
      <c r="DQ739" s="4"/>
      <c r="DR739" s="4"/>
      <c r="DS739" s="4"/>
      <c r="DT739" s="4"/>
      <c r="DU739" s="4"/>
      <c r="DV739" s="4"/>
      <c r="DW739" s="4"/>
      <c r="DX739" s="4"/>
      <c r="DY739" s="4"/>
      <c r="DZ739" s="4"/>
      <c r="EA739" s="4"/>
      <c r="EB739" s="4"/>
      <c r="EC739" s="4"/>
      <c r="ED739" s="4"/>
      <c r="EE739" s="4"/>
      <c r="EF739" s="4"/>
      <c r="EG739" s="4"/>
      <c r="EH739" s="4"/>
      <c r="EI739" s="4"/>
      <c r="EJ739" s="4"/>
      <c r="EK739" s="4"/>
      <c r="EL739" s="4"/>
      <c r="EM739" s="4"/>
      <c r="EN739" s="4"/>
      <c r="EO739" s="4"/>
      <c r="EP739" s="4"/>
      <c r="EQ739" s="4"/>
      <c r="ER739" s="4"/>
      <c r="ES739" s="4"/>
      <c r="ET739" s="4"/>
      <c r="EU739" s="4"/>
      <c r="EV739" s="4"/>
      <c r="EW739" s="4"/>
      <c r="EX739" s="4"/>
      <c r="EY739" s="4"/>
      <c r="EZ739" s="4"/>
      <c r="FA739" s="4"/>
      <c r="FB739" s="4"/>
      <c r="FC739" s="4"/>
    </row>
    <row r="740" spans="1:159" ht="15" hidden="1" customHeight="1">
      <c r="A740" s="6">
        <v>8</v>
      </c>
      <c r="B740" s="41" t="str">
        <f>VLOOKUP(Ruimtestaat[[#This Row],[Code]],Locaties[[Code]:[Locatie]],2,FALSE)</f>
        <v>Het Heerenlanden</v>
      </c>
      <c r="C740" s="41" t="str">
        <f>VLOOKUP(Ruimtestaat[[#This Row],[Code]],Locaties[#All],3,FALSE)</f>
        <v>Eksterlaan 48</v>
      </c>
      <c r="D740" s="41" t="str">
        <f>VLOOKUP(Ruimtestaat[[#This Row],[Code]],Locaties[#All],4,FALSE)</f>
        <v>Leerdam</v>
      </c>
      <c r="E740" s="42" t="s">
        <v>577</v>
      </c>
      <c r="F740" s="6" t="s">
        <v>276</v>
      </c>
      <c r="G740" s="121">
        <v>3</v>
      </c>
      <c r="H740" s="42" t="s">
        <v>135</v>
      </c>
      <c r="I740" s="6">
        <v>2</v>
      </c>
      <c r="J740" s="42" t="str">
        <f>VLOOKUP(Ruimtestaat[[#This Row],[Ruimte code]],Ruimtegroepen[[#All],[Code]:[Ruimte omschrijving]],2,FALSE)</f>
        <v>Kantoren</v>
      </c>
      <c r="K740" s="6" t="s">
        <v>17</v>
      </c>
      <c r="L740" s="6" t="s">
        <v>6</v>
      </c>
      <c r="M740" s="119">
        <v>24.2</v>
      </c>
      <c r="N740" s="120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  <c r="DE740" s="4"/>
      <c r="DF740" s="4"/>
      <c r="DG740" s="4"/>
      <c r="DH740" s="4"/>
      <c r="DI740" s="4"/>
      <c r="DJ740" s="4"/>
      <c r="DK740" s="4"/>
      <c r="DL740" s="4"/>
      <c r="DM740" s="4"/>
      <c r="DN740" s="4"/>
      <c r="DO740" s="4"/>
      <c r="DP740" s="4"/>
      <c r="DQ740" s="4"/>
      <c r="DR740" s="4"/>
      <c r="DS740" s="4"/>
      <c r="DT740" s="4"/>
      <c r="DU740" s="4"/>
      <c r="DV740" s="4"/>
      <c r="DW740" s="4"/>
      <c r="DX740" s="4"/>
      <c r="DY740" s="4"/>
      <c r="DZ740" s="4"/>
      <c r="EA740" s="4"/>
      <c r="EB740" s="4"/>
      <c r="EC740" s="4"/>
      <c r="ED740" s="4"/>
      <c r="EE740" s="4"/>
      <c r="EF740" s="4"/>
      <c r="EG740" s="4"/>
      <c r="EH740" s="4"/>
      <c r="EI740" s="4"/>
      <c r="EJ740" s="4"/>
      <c r="EK740" s="4"/>
      <c r="EL740" s="4"/>
      <c r="EM740" s="4"/>
      <c r="EN740" s="4"/>
      <c r="EO740" s="4"/>
      <c r="EP740" s="4"/>
      <c r="EQ740" s="4"/>
      <c r="ER740" s="4"/>
      <c r="ES740" s="4"/>
      <c r="ET740" s="4"/>
      <c r="EU740" s="4"/>
      <c r="EV740" s="4"/>
      <c r="EW740" s="4"/>
      <c r="EX740" s="4"/>
      <c r="EY740" s="4"/>
      <c r="EZ740" s="4"/>
      <c r="FA740" s="4"/>
      <c r="FB740" s="4"/>
      <c r="FC740" s="4"/>
    </row>
    <row r="741" spans="1:159" ht="15" hidden="1" customHeight="1">
      <c r="A741" s="6">
        <v>8</v>
      </c>
      <c r="B741" s="41" t="str">
        <f>VLOOKUP(Ruimtestaat[[#This Row],[Code]],Locaties[[Code]:[Locatie]],2,FALSE)</f>
        <v>Het Heerenlanden</v>
      </c>
      <c r="C741" s="41" t="str">
        <f>VLOOKUP(Ruimtestaat[[#This Row],[Code]],Locaties[#All],3,FALSE)</f>
        <v>Eksterlaan 48</v>
      </c>
      <c r="D741" s="41" t="str">
        <f>VLOOKUP(Ruimtestaat[[#This Row],[Code]],Locaties[#All],4,FALSE)</f>
        <v>Leerdam</v>
      </c>
      <c r="E741" s="42" t="s">
        <v>577</v>
      </c>
      <c r="F741" s="6" t="s">
        <v>276</v>
      </c>
      <c r="G741" s="121">
        <v>4</v>
      </c>
      <c r="H741" s="42" t="s">
        <v>135</v>
      </c>
      <c r="I741" s="6">
        <v>2</v>
      </c>
      <c r="J741" s="42" t="str">
        <f>VLOOKUP(Ruimtestaat[[#This Row],[Ruimte code]],Ruimtegroepen[[#All],[Code]:[Ruimte omschrijving]],2,FALSE)</f>
        <v>Kantoren</v>
      </c>
      <c r="K741" s="6" t="s">
        <v>17</v>
      </c>
      <c r="L741" s="6" t="s">
        <v>6</v>
      </c>
      <c r="M741" s="119">
        <v>13.6</v>
      </c>
      <c r="N741" s="120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  <c r="DE741" s="4"/>
      <c r="DF741" s="4"/>
      <c r="DG741" s="4"/>
      <c r="DH741" s="4"/>
      <c r="DI741" s="4"/>
      <c r="DJ741" s="4"/>
      <c r="DK741" s="4"/>
      <c r="DL741" s="4"/>
      <c r="DM741" s="4"/>
      <c r="DN741" s="4"/>
      <c r="DO741" s="4"/>
      <c r="DP741" s="4"/>
      <c r="DQ741" s="4"/>
      <c r="DR741" s="4"/>
      <c r="DS741" s="4"/>
      <c r="DT741" s="4"/>
      <c r="DU741" s="4"/>
      <c r="DV741" s="4"/>
      <c r="DW741" s="4"/>
      <c r="DX741" s="4"/>
      <c r="DY741" s="4"/>
      <c r="DZ741" s="4"/>
      <c r="EA741" s="4"/>
      <c r="EB741" s="4"/>
      <c r="EC741" s="4"/>
      <c r="ED741" s="4"/>
      <c r="EE741" s="4"/>
      <c r="EF741" s="4"/>
      <c r="EG741" s="4"/>
      <c r="EH741" s="4"/>
      <c r="EI741" s="4"/>
      <c r="EJ741" s="4"/>
      <c r="EK741" s="4"/>
      <c r="EL741" s="4"/>
      <c r="EM741" s="4"/>
      <c r="EN741" s="4"/>
      <c r="EO741" s="4"/>
      <c r="EP741" s="4"/>
      <c r="EQ741" s="4"/>
      <c r="ER741" s="4"/>
      <c r="ES741" s="4"/>
      <c r="ET741" s="4"/>
      <c r="EU741" s="4"/>
      <c r="EV741" s="4"/>
      <c r="EW741" s="4"/>
      <c r="EX741" s="4"/>
      <c r="EY741" s="4"/>
      <c r="EZ741" s="4"/>
      <c r="FA741" s="4"/>
      <c r="FB741" s="4"/>
      <c r="FC741" s="4"/>
    </row>
    <row r="742" spans="1:159" ht="15" hidden="1" customHeight="1">
      <c r="A742" s="6">
        <v>8</v>
      </c>
      <c r="B742" s="41" t="str">
        <f>VLOOKUP(Ruimtestaat[[#This Row],[Code]],Locaties[[Code]:[Locatie]],2,FALSE)</f>
        <v>Het Heerenlanden</v>
      </c>
      <c r="C742" s="41" t="str">
        <f>VLOOKUP(Ruimtestaat[[#This Row],[Code]],Locaties[#All],3,FALSE)</f>
        <v>Eksterlaan 48</v>
      </c>
      <c r="D742" s="41" t="str">
        <f>VLOOKUP(Ruimtestaat[[#This Row],[Code]],Locaties[#All],4,FALSE)</f>
        <v>Leerdam</v>
      </c>
      <c r="E742" s="42" t="s">
        <v>555</v>
      </c>
      <c r="F742" s="6" t="s">
        <v>319</v>
      </c>
      <c r="G742" s="121">
        <v>1</v>
      </c>
      <c r="H742" s="42" t="s">
        <v>127</v>
      </c>
      <c r="I742" s="6">
        <v>6</v>
      </c>
      <c r="J742" s="42" t="str">
        <f>VLOOKUP(Ruimtestaat[[#This Row],[Ruimte code]],Ruimtegroepen[[#All],[Code]:[Ruimte omschrijving]],2,FALSE)</f>
        <v>Gangen/hallen</v>
      </c>
      <c r="K742" s="6" t="s">
        <v>18</v>
      </c>
      <c r="L742" s="6" t="s">
        <v>123</v>
      </c>
      <c r="M742" s="119">
        <v>143.4</v>
      </c>
      <c r="N742" s="120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  <c r="DE742" s="4"/>
      <c r="DF742" s="4"/>
      <c r="DG742" s="4"/>
      <c r="DH742" s="4"/>
      <c r="DI742" s="4"/>
      <c r="DJ742" s="4"/>
      <c r="DK742" s="4"/>
      <c r="DL742" s="4"/>
      <c r="DM742" s="4"/>
      <c r="DN742" s="4"/>
      <c r="DO742" s="4"/>
      <c r="DP742" s="4"/>
      <c r="DQ742" s="4"/>
      <c r="DR742" s="4"/>
      <c r="DS742" s="4"/>
      <c r="DT742" s="4"/>
      <c r="DU742" s="4"/>
      <c r="DV742" s="4"/>
      <c r="DW742" s="4"/>
      <c r="DX742" s="4"/>
      <c r="DY742" s="4"/>
      <c r="DZ742" s="4"/>
      <c r="EA742" s="4"/>
      <c r="EB742" s="4"/>
      <c r="EC742" s="4"/>
      <c r="ED742" s="4"/>
      <c r="EE742" s="4"/>
      <c r="EF742" s="4"/>
      <c r="EG742" s="4"/>
      <c r="EH742" s="4"/>
      <c r="EI742" s="4"/>
      <c r="EJ742" s="4"/>
      <c r="EK742" s="4"/>
      <c r="EL742" s="4"/>
      <c r="EM742" s="4"/>
      <c r="EN742" s="4"/>
      <c r="EO742" s="4"/>
      <c r="EP742" s="4"/>
      <c r="EQ742" s="4"/>
      <c r="ER742" s="4"/>
      <c r="ES742" s="4"/>
      <c r="ET742" s="4"/>
      <c r="EU742" s="4"/>
      <c r="EV742" s="4"/>
      <c r="EW742" s="4"/>
      <c r="EX742" s="4"/>
      <c r="EY742" s="4"/>
      <c r="EZ742" s="4"/>
      <c r="FA742" s="4"/>
      <c r="FB742" s="4"/>
      <c r="FC742" s="4"/>
    </row>
    <row r="743" spans="1:159" ht="15" hidden="1" customHeight="1">
      <c r="A743" s="6">
        <v>8</v>
      </c>
      <c r="B743" s="41" t="str">
        <f>VLOOKUP(Ruimtestaat[[#This Row],[Code]],Locaties[[Code]:[Locatie]],2,FALSE)</f>
        <v>Het Heerenlanden</v>
      </c>
      <c r="C743" s="41" t="str">
        <f>VLOOKUP(Ruimtestaat[[#This Row],[Code]],Locaties[#All],3,FALSE)</f>
        <v>Eksterlaan 48</v>
      </c>
      <c r="D743" s="41" t="str">
        <f>VLOOKUP(Ruimtestaat[[#This Row],[Code]],Locaties[#All],4,FALSE)</f>
        <v>Leerdam</v>
      </c>
      <c r="E743" s="42" t="s">
        <v>555</v>
      </c>
      <c r="F743" s="6" t="s">
        <v>319</v>
      </c>
      <c r="G743" s="121">
        <v>4</v>
      </c>
      <c r="H743" s="42" t="s">
        <v>597</v>
      </c>
      <c r="I743" s="6">
        <v>20</v>
      </c>
      <c r="J743" s="42" t="str">
        <f>VLOOKUP(Ruimtestaat[[#This Row],[Ruimte code]],Ruimtegroepen[[#All],[Code]:[Ruimte omschrijving]],2,FALSE)</f>
        <v>Niet in Onderhoud</v>
      </c>
      <c r="L743" s="6"/>
      <c r="M743" s="119"/>
      <c r="N743" s="119">
        <v>0.6</v>
      </c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  <c r="DE743" s="4"/>
      <c r="DF743" s="4"/>
      <c r="DG743" s="4"/>
      <c r="DH743" s="4"/>
      <c r="DI743" s="4"/>
      <c r="DJ743" s="4"/>
      <c r="DK743" s="4"/>
      <c r="DL743" s="4"/>
      <c r="DM743" s="4"/>
      <c r="DN743" s="4"/>
      <c r="DO743" s="4"/>
      <c r="DP743" s="4"/>
      <c r="DQ743" s="4"/>
      <c r="DR743" s="4"/>
      <c r="DS743" s="4"/>
      <c r="DT743" s="4"/>
      <c r="DU743" s="4"/>
      <c r="DV743" s="4"/>
      <c r="DW743" s="4"/>
      <c r="DX743" s="4"/>
      <c r="DY743" s="4"/>
      <c r="DZ743" s="4"/>
      <c r="EA743" s="4"/>
      <c r="EB743" s="4"/>
      <c r="EC743" s="4"/>
      <c r="ED743" s="4"/>
      <c r="EE743" s="4"/>
      <c r="EF743" s="4"/>
      <c r="EG743" s="4"/>
      <c r="EH743" s="4"/>
      <c r="EI743" s="4"/>
      <c r="EJ743" s="4"/>
      <c r="EK743" s="4"/>
      <c r="EL743" s="4"/>
      <c r="EM743" s="4"/>
      <c r="EN743" s="4"/>
      <c r="EO743" s="4"/>
      <c r="EP743" s="4"/>
      <c r="EQ743" s="4"/>
      <c r="ER743" s="4"/>
      <c r="ES743" s="4"/>
      <c r="ET743" s="4"/>
      <c r="EU743" s="4"/>
      <c r="EV743" s="4"/>
      <c r="EW743" s="4"/>
      <c r="EX743" s="4"/>
      <c r="EY743" s="4"/>
      <c r="EZ743" s="4"/>
      <c r="FA743" s="4"/>
      <c r="FB743" s="4"/>
      <c r="FC743" s="4"/>
    </row>
    <row r="744" spans="1:159" ht="15" hidden="1" customHeight="1">
      <c r="A744" s="6">
        <v>8</v>
      </c>
      <c r="B744" s="41" t="str">
        <f>VLOOKUP(Ruimtestaat[[#This Row],[Code]],Locaties[[Code]:[Locatie]],2,FALSE)</f>
        <v>Het Heerenlanden</v>
      </c>
      <c r="C744" s="41" t="str">
        <f>VLOOKUP(Ruimtestaat[[#This Row],[Code]],Locaties[#All],3,FALSE)</f>
        <v>Eksterlaan 48</v>
      </c>
      <c r="D744" s="41" t="str">
        <f>VLOOKUP(Ruimtestaat[[#This Row],[Code]],Locaties[#All],4,FALSE)</f>
        <v>Leerdam</v>
      </c>
      <c r="E744" s="42" t="s">
        <v>555</v>
      </c>
      <c r="F744" s="6" t="s">
        <v>319</v>
      </c>
      <c r="G744" s="121">
        <v>5</v>
      </c>
      <c r="H744" s="42" t="s">
        <v>306</v>
      </c>
      <c r="I744" s="6">
        <v>20</v>
      </c>
      <c r="J744" s="42" t="str">
        <f>VLOOKUP(Ruimtestaat[[#This Row],[Ruimte code]],Ruimtegroepen[[#All],[Code]:[Ruimte omschrijving]],2,FALSE)</f>
        <v>Niet in Onderhoud</v>
      </c>
      <c r="L744" s="6"/>
      <c r="M744" s="119"/>
      <c r="N744" s="119">
        <v>0.8</v>
      </c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  <c r="DE744" s="4"/>
      <c r="DF744" s="4"/>
      <c r="DG744" s="4"/>
      <c r="DH744" s="4"/>
      <c r="DI744" s="4"/>
      <c r="DJ744" s="4"/>
      <c r="DK744" s="4"/>
      <c r="DL744" s="4"/>
      <c r="DM744" s="4"/>
      <c r="DN744" s="4"/>
      <c r="DO744" s="4"/>
      <c r="DP744" s="4"/>
      <c r="DQ744" s="4"/>
      <c r="DR744" s="4"/>
      <c r="DS744" s="4"/>
      <c r="DT744" s="4"/>
      <c r="DU744" s="4"/>
      <c r="DV744" s="4"/>
      <c r="DW744" s="4"/>
      <c r="DX744" s="4"/>
      <c r="DY744" s="4"/>
      <c r="DZ744" s="4"/>
      <c r="EA744" s="4"/>
      <c r="EB744" s="4"/>
      <c r="EC744" s="4"/>
      <c r="ED744" s="4"/>
      <c r="EE744" s="4"/>
      <c r="EF744" s="4"/>
      <c r="EG744" s="4"/>
      <c r="EH744" s="4"/>
      <c r="EI744" s="4"/>
      <c r="EJ744" s="4"/>
      <c r="EK744" s="4"/>
      <c r="EL744" s="4"/>
      <c r="EM744" s="4"/>
      <c r="EN744" s="4"/>
      <c r="EO744" s="4"/>
      <c r="EP744" s="4"/>
      <c r="EQ744" s="4"/>
      <c r="ER744" s="4"/>
      <c r="ES744" s="4"/>
      <c r="ET744" s="4"/>
      <c r="EU744" s="4"/>
      <c r="EV744" s="4"/>
      <c r="EW744" s="4"/>
      <c r="EX744" s="4"/>
      <c r="EY744" s="4"/>
      <c r="EZ744" s="4"/>
      <c r="FA744" s="4"/>
      <c r="FB744" s="4"/>
      <c r="FC744" s="4"/>
    </row>
    <row r="745" spans="1:159" ht="15" hidden="1" customHeight="1">
      <c r="A745" s="6">
        <v>8</v>
      </c>
      <c r="B745" s="41" t="str">
        <f>VLOOKUP(Ruimtestaat[[#This Row],[Code]],Locaties[[Code]:[Locatie]],2,FALSE)</f>
        <v>Het Heerenlanden</v>
      </c>
      <c r="C745" s="41" t="str">
        <f>VLOOKUP(Ruimtestaat[[#This Row],[Code]],Locaties[#All],3,FALSE)</f>
        <v>Eksterlaan 48</v>
      </c>
      <c r="D745" s="41" t="str">
        <f>VLOOKUP(Ruimtestaat[[#This Row],[Code]],Locaties[#All],4,FALSE)</f>
        <v>Leerdam</v>
      </c>
      <c r="E745" s="42" t="s">
        <v>555</v>
      </c>
      <c r="F745" s="6" t="s">
        <v>319</v>
      </c>
      <c r="G745" s="121">
        <v>6</v>
      </c>
      <c r="H745" s="42" t="s">
        <v>291</v>
      </c>
      <c r="I745" s="6">
        <v>5</v>
      </c>
      <c r="J745" s="42" t="str">
        <f>VLOOKUP(Ruimtestaat[[#This Row],[Ruimte code]],Ruimtegroepen[[#All],[Code]:[Ruimte omschrijving]],2,FALSE)</f>
        <v>Sanitair</v>
      </c>
      <c r="K745" s="6" t="s">
        <v>19</v>
      </c>
      <c r="L745" s="6" t="s">
        <v>28</v>
      </c>
      <c r="M745" s="119">
        <v>4</v>
      </c>
      <c r="N745" s="120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  <c r="DE745" s="4"/>
      <c r="DF745" s="4"/>
      <c r="DG745" s="4"/>
      <c r="DH745" s="4"/>
      <c r="DI745" s="4"/>
      <c r="DJ745" s="4"/>
      <c r="DK745" s="4"/>
      <c r="DL745" s="4"/>
      <c r="DM745" s="4"/>
      <c r="DN745" s="4"/>
      <c r="DO745" s="4"/>
      <c r="DP745" s="4"/>
      <c r="DQ745" s="4"/>
      <c r="DR745" s="4"/>
      <c r="DS745" s="4"/>
      <c r="DT745" s="4"/>
      <c r="DU745" s="4"/>
      <c r="DV745" s="4"/>
      <c r="DW745" s="4"/>
      <c r="DX745" s="4"/>
      <c r="DY745" s="4"/>
      <c r="DZ745" s="4"/>
      <c r="EA745" s="4"/>
      <c r="EB745" s="4"/>
      <c r="EC745" s="4"/>
      <c r="ED745" s="4"/>
      <c r="EE745" s="4"/>
      <c r="EF745" s="4"/>
      <c r="EG745" s="4"/>
      <c r="EH745" s="4"/>
      <c r="EI745" s="4"/>
      <c r="EJ745" s="4"/>
      <c r="EK745" s="4"/>
      <c r="EL745" s="4"/>
      <c r="EM745" s="4"/>
      <c r="EN745" s="4"/>
      <c r="EO745" s="4"/>
      <c r="EP745" s="4"/>
      <c r="EQ745" s="4"/>
      <c r="ER745" s="4"/>
      <c r="ES745" s="4"/>
      <c r="ET745" s="4"/>
      <c r="EU745" s="4"/>
      <c r="EV745" s="4"/>
      <c r="EW745" s="4"/>
      <c r="EX745" s="4"/>
      <c r="EY745" s="4"/>
      <c r="EZ745" s="4"/>
      <c r="FA745" s="4"/>
      <c r="FB745" s="4"/>
      <c r="FC745" s="4"/>
    </row>
    <row r="746" spans="1:159" ht="15" hidden="1" customHeight="1">
      <c r="A746" s="6">
        <v>8</v>
      </c>
      <c r="B746" s="41" t="str">
        <f>VLOOKUP(Ruimtestaat[[#This Row],[Code]],Locaties[[Code]:[Locatie]],2,FALSE)</f>
        <v>Het Heerenlanden</v>
      </c>
      <c r="C746" s="41" t="str">
        <f>VLOOKUP(Ruimtestaat[[#This Row],[Code]],Locaties[#All],3,FALSE)</f>
        <v>Eksterlaan 48</v>
      </c>
      <c r="D746" s="41" t="str">
        <f>VLOOKUP(Ruimtestaat[[#This Row],[Code]],Locaties[#All],4,FALSE)</f>
        <v>Leerdam</v>
      </c>
      <c r="E746" s="42" t="s">
        <v>555</v>
      </c>
      <c r="F746" s="6" t="s">
        <v>319</v>
      </c>
      <c r="G746" s="121">
        <v>7</v>
      </c>
      <c r="H746" s="42" t="s">
        <v>291</v>
      </c>
      <c r="I746" s="6">
        <v>5</v>
      </c>
      <c r="J746" s="42" t="str">
        <f>VLOOKUP(Ruimtestaat[[#This Row],[Ruimte code]],Ruimtegroepen[[#All],[Code]:[Ruimte omschrijving]],2,FALSE)</f>
        <v>Sanitair</v>
      </c>
      <c r="K746" s="6" t="s">
        <v>19</v>
      </c>
      <c r="L746" s="6" t="s">
        <v>28</v>
      </c>
      <c r="M746" s="119">
        <v>4</v>
      </c>
      <c r="N746" s="120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  <c r="DE746" s="4"/>
      <c r="DF746" s="4"/>
      <c r="DG746" s="4"/>
      <c r="DH746" s="4"/>
      <c r="DI746" s="4"/>
      <c r="DJ746" s="4"/>
      <c r="DK746" s="4"/>
      <c r="DL746" s="4"/>
      <c r="DM746" s="4"/>
      <c r="DN746" s="4"/>
      <c r="DO746" s="4"/>
      <c r="DP746" s="4"/>
      <c r="DQ746" s="4"/>
      <c r="DR746" s="4"/>
      <c r="DS746" s="4"/>
      <c r="DT746" s="4"/>
      <c r="DU746" s="4"/>
      <c r="DV746" s="4"/>
      <c r="DW746" s="4"/>
      <c r="DX746" s="4"/>
      <c r="DY746" s="4"/>
      <c r="DZ746" s="4"/>
      <c r="EA746" s="4"/>
      <c r="EB746" s="4"/>
      <c r="EC746" s="4"/>
      <c r="ED746" s="4"/>
      <c r="EE746" s="4"/>
      <c r="EF746" s="4"/>
      <c r="EG746" s="4"/>
      <c r="EH746" s="4"/>
      <c r="EI746" s="4"/>
      <c r="EJ746" s="4"/>
      <c r="EK746" s="4"/>
      <c r="EL746" s="4"/>
      <c r="EM746" s="4"/>
      <c r="EN746" s="4"/>
      <c r="EO746" s="4"/>
      <c r="EP746" s="4"/>
      <c r="EQ746" s="4"/>
      <c r="ER746" s="4"/>
      <c r="ES746" s="4"/>
      <c r="ET746" s="4"/>
      <c r="EU746" s="4"/>
      <c r="EV746" s="4"/>
      <c r="EW746" s="4"/>
      <c r="EX746" s="4"/>
      <c r="EY746" s="4"/>
      <c r="EZ746" s="4"/>
      <c r="FA746" s="4"/>
      <c r="FB746" s="4"/>
      <c r="FC746" s="4"/>
    </row>
    <row r="747" spans="1:159" ht="15" hidden="1" customHeight="1">
      <c r="A747" s="6">
        <v>8</v>
      </c>
      <c r="B747" s="41" t="str">
        <f>VLOOKUP(Ruimtestaat[[#This Row],[Code]],Locaties[[Code]:[Locatie]],2,FALSE)</f>
        <v>Het Heerenlanden</v>
      </c>
      <c r="C747" s="41" t="str">
        <f>VLOOKUP(Ruimtestaat[[#This Row],[Code]],Locaties[#All],3,FALSE)</f>
        <v>Eksterlaan 48</v>
      </c>
      <c r="D747" s="41" t="str">
        <f>VLOOKUP(Ruimtestaat[[#This Row],[Code]],Locaties[#All],4,FALSE)</f>
        <v>Leerdam</v>
      </c>
      <c r="E747" s="42" t="s">
        <v>555</v>
      </c>
      <c r="F747" s="6" t="s">
        <v>319</v>
      </c>
      <c r="G747" s="121">
        <v>9</v>
      </c>
      <c r="H747" s="42" t="s">
        <v>604</v>
      </c>
      <c r="I747" s="6">
        <v>2</v>
      </c>
      <c r="J747" s="42" t="str">
        <f>VLOOKUP(Ruimtestaat[[#This Row],[Ruimte code]],Ruimtegroepen[[#All],[Code]:[Ruimte omschrijving]],2,FALSE)</f>
        <v>Kantoren</v>
      </c>
      <c r="K747" s="6" t="s">
        <v>18</v>
      </c>
      <c r="L747" s="6" t="s">
        <v>123</v>
      </c>
      <c r="M747" s="119">
        <v>37.1</v>
      </c>
      <c r="N747" s="120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  <c r="DE747" s="4"/>
      <c r="DF747" s="4"/>
      <c r="DG747" s="4"/>
      <c r="DH747" s="4"/>
      <c r="DI747" s="4"/>
      <c r="DJ747" s="4"/>
      <c r="DK747" s="4"/>
      <c r="DL747" s="4"/>
      <c r="DM747" s="4"/>
      <c r="DN747" s="4"/>
      <c r="DO747" s="4"/>
      <c r="DP747" s="4"/>
      <c r="DQ747" s="4"/>
      <c r="DR747" s="4"/>
      <c r="DS747" s="4"/>
      <c r="DT747" s="4"/>
      <c r="DU747" s="4"/>
      <c r="DV747" s="4"/>
      <c r="DW747" s="4"/>
      <c r="DX747" s="4"/>
      <c r="DY747" s="4"/>
      <c r="DZ747" s="4"/>
      <c r="EA747" s="4"/>
      <c r="EB747" s="4"/>
      <c r="EC747" s="4"/>
      <c r="ED747" s="4"/>
      <c r="EE747" s="4"/>
      <c r="EF747" s="4"/>
      <c r="EG747" s="4"/>
      <c r="EH747" s="4"/>
      <c r="EI747" s="4"/>
      <c r="EJ747" s="4"/>
      <c r="EK747" s="4"/>
      <c r="EL747" s="4"/>
      <c r="EM747" s="4"/>
      <c r="EN747" s="4"/>
      <c r="EO747" s="4"/>
      <c r="EP747" s="4"/>
      <c r="EQ747" s="4"/>
      <c r="ER747" s="4"/>
      <c r="ES747" s="4"/>
      <c r="ET747" s="4"/>
      <c r="EU747" s="4"/>
      <c r="EV747" s="4"/>
      <c r="EW747" s="4"/>
      <c r="EX747" s="4"/>
      <c r="EY747" s="4"/>
      <c r="EZ747" s="4"/>
      <c r="FA747" s="4"/>
      <c r="FB747" s="4"/>
      <c r="FC747" s="4"/>
    </row>
    <row r="748" spans="1:159" ht="15" hidden="1" customHeight="1">
      <c r="A748" s="6">
        <v>8</v>
      </c>
      <c r="B748" s="41" t="str">
        <f>VLOOKUP(Ruimtestaat[[#This Row],[Code]],Locaties[[Code]:[Locatie]],2,FALSE)</f>
        <v>Het Heerenlanden</v>
      </c>
      <c r="C748" s="41" t="str">
        <f>VLOOKUP(Ruimtestaat[[#This Row],[Code]],Locaties[#All],3,FALSE)</f>
        <v>Eksterlaan 48</v>
      </c>
      <c r="D748" s="41" t="str">
        <f>VLOOKUP(Ruimtestaat[[#This Row],[Code]],Locaties[#All],4,FALSE)</f>
        <v>Leerdam</v>
      </c>
      <c r="E748" s="42" t="s">
        <v>555</v>
      </c>
      <c r="F748" s="6" t="s">
        <v>319</v>
      </c>
      <c r="G748" s="121">
        <v>12</v>
      </c>
      <c r="H748" s="42" t="s">
        <v>139</v>
      </c>
      <c r="I748" s="6">
        <v>10</v>
      </c>
      <c r="J748" s="42" t="str">
        <f>VLOOKUP(Ruimtestaat[[#This Row],[Ruimte code]],Ruimtegroepen[[#All],[Code]:[Ruimte omschrijving]],2,FALSE)</f>
        <v>Trappenhuizen/lift</v>
      </c>
      <c r="K748" s="6" t="s">
        <v>19</v>
      </c>
      <c r="L748" s="6" t="s">
        <v>28</v>
      </c>
      <c r="M748" s="119">
        <v>11.9</v>
      </c>
      <c r="N748" s="120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  <c r="DE748" s="4"/>
      <c r="DF748" s="4"/>
      <c r="DG748" s="4"/>
      <c r="DH748" s="4"/>
      <c r="DI748" s="4"/>
      <c r="DJ748" s="4"/>
      <c r="DK748" s="4"/>
      <c r="DL748" s="4"/>
      <c r="DM748" s="4"/>
      <c r="DN748" s="4"/>
      <c r="DO748" s="4"/>
      <c r="DP748" s="4"/>
      <c r="DQ748" s="4"/>
      <c r="DR748" s="4"/>
      <c r="DS748" s="4"/>
      <c r="DT748" s="4"/>
      <c r="DU748" s="4"/>
      <c r="DV748" s="4"/>
      <c r="DW748" s="4"/>
      <c r="DX748" s="4"/>
      <c r="DY748" s="4"/>
      <c r="DZ748" s="4"/>
      <c r="EA748" s="4"/>
      <c r="EB748" s="4"/>
      <c r="EC748" s="4"/>
      <c r="ED748" s="4"/>
      <c r="EE748" s="4"/>
      <c r="EF748" s="4"/>
      <c r="EG748" s="4"/>
      <c r="EH748" s="4"/>
      <c r="EI748" s="4"/>
      <c r="EJ748" s="4"/>
      <c r="EK748" s="4"/>
      <c r="EL748" s="4"/>
      <c r="EM748" s="4"/>
      <c r="EN748" s="4"/>
      <c r="EO748" s="4"/>
      <c r="EP748" s="4"/>
      <c r="EQ748" s="4"/>
      <c r="ER748" s="4"/>
      <c r="ES748" s="4"/>
      <c r="ET748" s="4"/>
      <c r="EU748" s="4"/>
      <c r="EV748" s="4"/>
      <c r="EW748" s="4"/>
      <c r="EX748" s="4"/>
      <c r="EY748" s="4"/>
      <c r="EZ748" s="4"/>
      <c r="FA748" s="4"/>
      <c r="FB748" s="4"/>
      <c r="FC748" s="4"/>
    </row>
    <row r="749" spans="1:159" ht="15" hidden="1" customHeight="1">
      <c r="A749" s="6">
        <v>8</v>
      </c>
      <c r="B749" s="41" t="str">
        <f>VLOOKUP(Ruimtestaat[[#This Row],[Code]],Locaties[[Code]:[Locatie]],2,FALSE)</f>
        <v>Het Heerenlanden</v>
      </c>
      <c r="C749" s="41" t="str">
        <f>VLOOKUP(Ruimtestaat[[#This Row],[Code]],Locaties[#All],3,FALSE)</f>
        <v>Eksterlaan 48</v>
      </c>
      <c r="D749" s="41" t="str">
        <f>VLOOKUP(Ruimtestaat[[#This Row],[Code]],Locaties[#All],4,FALSE)</f>
        <v>Leerdam</v>
      </c>
      <c r="E749" s="42" t="s">
        <v>555</v>
      </c>
      <c r="F749" s="6" t="s">
        <v>319</v>
      </c>
      <c r="G749" s="121">
        <v>13</v>
      </c>
      <c r="H749" s="42" t="s">
        <v>605</v>
      </c>
      <c r="I749" s="6">
        <v>20</v>
      </c>
      <c r="J749" s="42" t="str">
        <f>VLOOKUP(Ruimtestaat[[#This Row],[Ruimte code]],Ruimtegroepen[[#All],[Code]:[Ruimte omschrijving]],2,FALSE)</f>
        <v>Niet in Onderhoud</v>
      </c>
      <c r="L749" s="6"/>
      <c r="M749" s="119"/>
      <c r="N749" s="119">
        <v>4.0999999999999996</v>
      </c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  <c r="DE749" s="4"/>
      <c r="DF749" s="4"/>
      <c r="DG749" s="4"/>
      <c r="DH749" s="4"/>
      <c r="DI749" s="4"/>
      <c r="DJ749" s="4"/>
      <c r="DK749" s="4"/>
      <c r="DL749" s="4"/>
      <c r="DM749" s="4"/>
      <c r="DN749" s="4"/>
      <c r="DO749" s="4"/>
      <c r="DP749" s="4"/>
      <c r="DQ749" s="4"/>
      <c r="DR749" s="4"/>
      <c r="DS749" s="4"/>
      <c r="DT749" s="4"/>
      <c r="DU749" s="4"/>
      <c r="DV749" s="4"/>
      <c r="DW749" s="4"/>
      <c r="DX749" s="4"/>
      <c r="DY749" s="4"/>
      <c r="DZ749" s="4"/>
      <c r="EA749" s="4"/>
      <c r="EB749" s="4"/>
      <c r="EC749" s="4"/>
      <c r="ED749" s="4"/>
      <c r="EE749" s="4"/>
      <c r="EF749" s="4"/>
      <c r="EG749" s="4"/>
      <c r="EH749" s="4"/>
      <c r="EI749" s="4"/>
      <c r="EJ749" s="4"/>
      <c r="EK749" s="4"/>
      <c r="EL749" s="4"/>
      <c r="EM749" s="4"/>
      <c r="EN749" s="4"/>
      <c r="EO749" s="4"/>
      <c r="EP749" s="4"/>
      <c r="EQ749" s="4"/>
      <c r="ER749" s="4"/>
      <c r="ES749" s="4"/>
      <c r="ET749" s="4"/>
      <c r="EU749" s="4"/>
      <c r="EV749" s="4"/>
      <c r="EW749" s="4"/>
      <c r="EX749" s="4"/>
      <c r="EY749" s="4"/>
      <c r="EZ749" s="4"/>
      <c r="FA749" s="4"/>
      <c r="FB749" s="4"/>
      <c r="FC749" s="4"/>
    </row>
    <row r="750" spans="1:159" ht="15" hidden="1" customHeight="1">
      <c r="A750" s="6">
        <v>8</v>
      </c>
      <c r="B750" s="41" t="str">
        <f>VLOOKUP(Ruimtestaat[[#This Row],[Code]],Locaties[[Code]:[Locatie]],2,FALSE)</f>
        <v>Het Heerenlanden</v>
      </c>
      <c r="C750" s="41" t="str">
        <f>VLOOKUP(Ruimtestaat[[#This Row],[Code]],Locaties[#All],3,FALSE)</f>
        <v>Eksterlaan 48</v>
      </c>
      <c r="D750" s="41" t="str">
        <f>VLOOKUP(Ruimtestaat[[#This Row],[Code]],Locaties[#All],4,FALSE)</f>
        <v>Leerdam</v>
      </c>
      <c r="E750" s="42" t="s">
        <v>555</v>
      </c>
      <c r="F750" s="6" t="s">
        <v>319</v>
      </c>
      <c r="G750" s="121">
        <v>18</v>
      </c>
      <c r="H750" s="42" t="s">
        <v>508</v>
      </c>
      <c r="I750" s="6">
        <v>20</v>
      </c>
      <c r="J750" s="42" t="str">
        <f>VLOOKUP(Ruimtestaat[[#This Row],[Ruimte code]],Ruimtegroepen[[#All],[Code]:[Ruimte omschrijving]],2,FALSE)</f>
        <v>Niet in Onderhoud</v>
      </c>
      <c r="L750" s="6"/>
      <c r="M750" s="119"/>
      <c r="N750" s="119">
        <v>9.9</v>
      </c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  <c r="DE750" s="4"/>
      <c r="DF750" s="4"/>
      <c r="DG750" s="4"/>
      <c r="DH750" s="4"/>
      <c r="DI750" s="4"/>
      <c r="DJ750" s="4"/>
      <c r="DK750" s="4"/>
      <c r="DL750" s="4"/>
      <c r="DM750" s="4"/>
      <c r="DN750" s="4"/>
      <c r="DO750" s="4"/>
      <c r="DP750" s="4"/>
      <c r="DQ750" s="4"/>
      <c r="DR750" s="4"/>
      <c r="DS750" s="4"/>
      <c r="DT750" s="4"/>
      <c r="DU750" s="4"/>
      <c r="DV750" s="4"/>
      <c r="DW750" s="4"/>
      <c r="DX750" s="4"/>
      <c r="DY750" s="4"/>
      <c r="DZ750" s="4"/>
      <c r="EA750" s="4"/>
      <c r="EB750" s="4"/>
      <c r="EC750" s="4"/>
      <c r="ED750" s="4"/>
      <c r="EE750" s="4"/>
      <c r="EF750" s="4"/>
      <c r="EG750" s="4"/>
      <c r="EH750" s="4"/>
      <c r="EI750" s="4"/>
      <c r="EJ750" s="4"/>
      <c r="EK750" s="4"/>
      <c r="EL750" s="4"/>
      <c r="EM750" s="4"/>
      <c r="EN750" s="4"/>
      <c r="EO750" s="4"/>
      <c r="EP750" s="4"/>
      <c r="EQ750" s="4"/>
      <c r="ER750" s="4"/>
      <c r="ES750" s="4"/>
      <c r="ET750" s="4"/>
      <c r="EU750" s="4"/>
      <c r="EV750" s="4"/>
      <c r="EW750" s="4"/>
      <c r="EX750" s="4"/>
      <c r="EY750" s="4"/>
      <c r="EZ750" s="4"/>
      <c r="FA750" s="4"/>
      <c r="FB750" s="4"/>
      <c r="FC750" s="4"/>
    </row>
    <row r="751" spans="1:159" ht="15" hidden="1" customHeight="1">
      <c r="A751" s="6">
        <v>8</v>
      </c>
      <c r="B751" s="41" t="str">
        <f>VLOOKUP(Ruimtestaat[[#This Row],[Code]],Locaties[[Code]:[Locatie]],2,FALSE)</f>
        <v>Het Heerenlanden</v>
      </c>
      <c r="C751" s="41" t="str">
        <f>VLOOKUP(Ruimtestaat[[#This Row],[Code]],Locaties[#All],3,FALSE)</f>
        <v>Eksterlaan 48</v>
      </c>
      <c r="D751" s="41" t="str">
        <f>VLOOKUP(Ruimtestaat[[#This Row],[Code]],Locaties[#All],4,FALSE)</f>
        <v>Leerdam</v>
      </c>
      <c r="E751" s="42" t="s">
        <v>555</v>
      </c>
      <c r="F751" s="6" t="s">
        <v>319</v>
      </c>
      <c r="G751" s="121">
        <v>19</v>
      </c>
      <c r="H751" s="42" t="s">
        <v>321</v>
      </c>
      <c r="I751" s="6">
        <v>14</v>
      </c>
      <c r="J751" s="42" t="str">
        <f>VLOOKUP(Ruimtestaat[[#This Row],[Ruimte code]],Ruimtegroepen[[#All],[Code]:[Ruimte omschrijving]],2,FALSE)</f>
        <v>Praktijklokalen</v>
      </c>
      <c r="K751" s="6" t="s">
        <v>18</v>
      </c>
      <c r="L751" s="6" t="s">
        <v>123</v>
      </c>
      <c r="M751" s="119">
        <v>12.5</v>
      </c>
      <c r="N751" s="120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  <c r="DE751" s="4"/>
      <c r="DF751" s="4"/>
      <c r="DG751" s="4"/>
      <c r="DH751" s="4"/>
      <c r="DI751" s="4"/>
      <c r="DJ751" s="4"/>
      <c r="DK751" s="4"/>
      <c r="DL751" s="4"/>
      <c r="DM751" s="4"/>
      <c r="DN751" s="4"/>
      <c r="DO751" s="4"/>
      <c r="DP751" s="4"/>
      <c r="DQ751" s="4"/>
      <c r="DR751" s="4"/>
      <c r="DS751" s="4"/>
      <c r="DT751" s="4"/>
      <c r="DU751" s="4"/>
      <c r="DV751" s="4"/>
      <c r="DW751" s="4"/>
      <c r="DX751" s="4"/>
      <c r="DY751" s="4"/>
      <c r="DZ751" s="4"/>
      <c r="EA751" s="4"/>
      <c r="EB751" s="4"/>
      <c r="EC751" s="4"/>
      <c r="ED751" s="4"/>
      <c r="EE751" s="4"/>
      <c r="EF751" s="4"/>
      <c r="EG751" s="4"/>
      <c r="EH751" s="4"/>
      <c r="EI751" s="4"/>
      <c r="EJ751" s="4"/>
      <c r="EK751" s="4"/>
      <c r="EL751" s="4"/>
      <c r="EM751" s="4"/>
      <c r="EN751" s="4"/>
      <c r="EO751" s="4"/>
      <c r="EP751" s="4"/>
      <c r="EQ751" s="4"/>
      <c r="ER751" s="4"/>
      <c r="ES751" s="4"/>
      <c r="ET751" s="4"/>
      <c r="EU751" s="4"/>
      <c r="EV751" s="4"/>
      <c r="EW751" s="4"/>
      <c r="EX751" s="4"/>
      <c r="EY751" s="4"/>
      <c r="EZ751" s="4"/>
      <c r="FA751" s="4"/>
      <c r="FB751" s="4"/>
      <c r="FC751" s="4"/>
    </row>
    <row r="752" spans="1:159" ht="15" hidden="1" customHeight="1">
      <c r="A752" s="6">
        <v>8</v>
      </c>
      <c r="B752" s="41" t="str">
        <f>VLOOKUP(Ruimtestaat[[#This Row],[Code]],Locaties[[Code]:[Locatie]],2,FALSE)</f>
        <v>Het Heerenlanden</v>
      </c>
      <c r="C752" s="41" t="str">
        <f>VLOOKUP(Ruimtestaat[[#This Row],[Code]],Locaties[#All],3,FALSE)</f>
        <v>Eksterlaan 48</v>
      </c>
      <c r="D752" s="41" t="str">
        <f>VLOOKUP(Ruimtestaat[[#This Row],[Code]],Locaties[#All],4,FALSE)</f>
        <v>Leerdam</v>
      </c>
      <c r="E752" s="42" t="s">
        <v>555</v>
      </c>
      <c r="F752" s="6" t="s">
        <v>319</v>
      </c>
      <c r="G752" s="121">
        <v>20</v>
      </c>
      <c r="H752" s="42" t="s">
        <v>299</v>
      </c>
      <c r="I752" s="6">
        <v>20</v>
      </c>
      <c r="J752" s="42" t="str">
        <f>VLOOKUP(Ruimtestaat[[#This Row],[Ruimte code]],Ruimtegroepen[[#All],[Code]:[Ruimte omschrijving]],2,FALSE)</f>
        <v>Niet in Onderhoud</v>
      </c>
      <c r="L752" s="6"/>
      <c r="M752" s="119"/>
      <c r="N752" s="119">
        <v>10.1</v>
      </c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  <c r="DE752" s="4"/>
      <c r="DF752" s="4"/>
      <c r="DG752" s="4"/>
      <c r="DH752" s="4"/>
      <c r="DI752" s="4"/>
      <c r="DJ752" s="4"/>
      <c r="DK752" s="4"/>
      <c r="DL752" s="4"/>
      <c r="DM752" s="4"/>
      <c r="DN752" s="4"/>
      <c r="DO752" s="4"/>
      <c r="DP752" s="4"/>
      <c r="DQ752" s="4"/>
      <c r="DR752" s="4"/>
      <c r="DS752" s="4"/>
      <c r="DT752" s="4"/>
      <c r="DU752" s="4"/>
      <c r="DV752" s="4"/>
      <c r="DW752" s="4"/>
      <c r="DX752" s="4"/>
      <c r="DY752" s="4"/>
      <c r="DZ752" s="4"/>
      <c r="EA752" s="4"/>
      <c r="EB752" s="4"/>
      <c r="EC752" s="4"/>
      <c r="ED752" s="4"/>
      <c r="EE752" s="4"/>
      <c r="EF752" s="4"/>
      <c r="EG752" s="4"/>
      <c r="EH752" s="4"/>
      <c r="EI752" s="4"/>
      <c r="EJ752" s="4"/>
      <c r="EK752" s="4"/>
      <c r="EL752" s="4"/>
      <c r="EM752" s="4"/>
      <c r="EN752" s="4"/>
      <c r="EO752" s="4"/>
      <c r="EP752" s="4"/>
      <c r="EQ752" s="4"/>
      <c r="ER752" s="4"/>
      <c r="ES752" s="4"/>
      <c r="ET752" s="4"/>
      <c r="EU752" s="4"/>
      <c r="EV752" s="4"/>
      <c r="EW752" s="4"/>
      <c r="EX752" s="4"/>
      <c r="EY752" s="4"/>
      <c r="EZ752" s="4"/>
      <c r="FA752" s="4"/>
      <c r="FB752" s="4"/>
      <c r="FC752" s="4"/>
    </row>
    <row r="753" spans="1:159" ht="15" hidden="1" customHeight="1">
      <c r="A753" s="6">
        <v>8</v>
      </c>
      <c r="B753" s="41" t="str">
        <f>VLOOKUP(Ruimtestaat[[#This Row],[Code]],Locaties[[Code]:[Locatie]],2,FALSE)</f>
        <v>Het Heerenlanden</v>
      </c>
      <c r="C753" s="41" t="str">
        <f>VLOOKUP(Ruimtestaat[[#This Row],[Code]],Locaties[#All],3,FALSE)</f>
        <v>Eksterlaan 48</v>
      </c>
      <c r="D753" s="41" t="str">
        <f>VLOOKUP(Ruimtestaat[[#This Row],[Code]],Locaties[#All],4,FALSE)</f>
        <v>Leerdam</v>
      </c>
      <c r="E753" s="42" t="s">
        <v>555</v>
      </c>
      <c r="F753" s="6" t="s">
        <v>319</v>
      </c>
      <c r="G753" s="121">
        <v>21</v>
      </c>
      <c r="H753" s="42" t="s">
        <v>508</v>
      </c>
      <c r="I753" s="6">
        <v>20</v>
      </c>
      <c r="J753" s="42" t="str">
        <f>VLOOKUP(Ruimtestaat[[#This Row],[Ruimte code]],Ruimtegroepen[[#All],[Code]:[Ruimte omschrijving]],2,FALSE)</f>
        <v>Niet in Onderhoud</v>
      </c>
      <c r="L753" s="6"/>
      <c r="M753" s="119"/>
      <c r="N753" s="120">
        <v>5.3</v>
      </c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  <c r="DE753" s="4"/>
      <c r="DF753" s="4"/>
      <c r="DG753" s="4"/>
      <c r="DH753" s="4"/>
      <c r="DI753" s="4"/>
      <c r="DJ753" s="4"/>
      <c r="DK753" s="4"/>
      <c r="DL753" s="4"/>
      <c r="DM753" s="4"/>
      <c r="DN753" s="4"/>
      <c r="DO753" s="4"/>
      <c r="DP753" s="4"/>
      <c r="DQ753" s="4"/>
      <c r="DR753" s="4"/>
      <c r="DS753" s="4"/>
      <c r="DT753" s="4"/>
      <c r="DU753" s="4"/>
      <c r="DV753" s="4"/>
      <c r="DW753" s="4"/>
      <c r="DX753" s="4"/>
      <c r="DY753" s="4"/>
      <c r="DZ753" s="4"/>
      <c r="EA753" s="4"/>
      <c r="EB753" s="4"/>
      <c r="EC753" s="4"/>
      <c r="ED753" s="4"/>
      <c r="EE753" s="4"/>
      <c r="EF753" s="4"/>
      <c r="EG753" s="4"/>
      <c r="EH753" s="4"/>
      <c r="EI753" s="4"/>
      <c r="EJ753" s="4"/>
      <c r="EK753" s="4"/>
      <c r="EL753" s="4"/>
      <c r="EM753" s="4"/>
      <c r="EN753" s="4"/>
      <c r="EO753" s="4"/>
      <c r="EP753" s="4"/>
      <c r="EQ753" s="4"/>
      <c r="ER753" s="4"/>
      <c r="ES753" s="4"/>
      <c r="ET753" s="4"/>
      <c r="EU753" s="4"/>
      <c r="EV753" s="4"/>
      <c r="EW753" s="4"/>
      <c r="EX753" s="4"/>
      <c r="EY753" s="4"/>
      <c r="EZ753" s="4"/>
      <c r="FA753" s="4"/>
      <c r="FB753" s="4"/>
      <c r="FC753" s="4"/>
    </row>
    <row r="754" spans="1:159" ht="15" hidden="1" customHeight="1">
      <c r="A754" s="6">
        <v>8</v>
      </c>
      <c r="B754" s="41" t="str">
        <f>VLOOKUP(Ruimtestaat[[#This Row],[Code]],Locaties[[Code]:[Locatie]],2,FALSE)</f>
        <v>Het Heerenlanden</v>
      </c>
      <c r="C754" s="41" t="str">
        <f>VLOOKUP(Ruimtestaat[[#This Row],[Code]],Locaties[#All],3,FALSE)</f>
        <v>Eksterlaan 48</v>
      </c>
      <c r="D754" s="41" t="str">
        <f>VLOOKUP(Ruimtestaat[[#This Row],[Code]],Locaties[#All],4,FALSE)</f>
        <v>Leerdam</v>
      </c>
      <c r="E754" s="42" t="s">
        <v>555</v>
      </c>
      <c r="F754" s="6" t="s">
        <v>319</v>
      </c>
      <c r="G754" s="121" t="s">
        <v>606</v>
      </c>
      <c r="H754" s="42" t="s">
        <v>299</v>
      </c>
      <c r="I754" s="6">
        <v>20</v>
      </c>
      <c r="J754" s="42" t="str">
        <f>VLOOKUP(Ruimtestaat[[#This Row],[Ruimte code]],Ruimtegroepen[[#All],[Code]:[Ruimte omschrijving]],2,FALSE)</f>
        <v>Niet in Onderhoud</v>
      </c>
      <c r="L754" s="6"/>
      <c r="M754" s="119"/>
      <c r="N754" s="120">
        <v>4.0999999999999996</v>
      </c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  <c r="DE754" s="4"/>
      <c r="DF754" s="4"/>
      <c r="DG754" s="4"/>
      <c r="DH754" s="4"/>
      <c r="DI754" s="4"/>
      <c r="DJ754" s="4"/>
      <c r="DK754" s="4"/>
      <c r="DL754" s="4"/>
      <c r="DM754" s="4"/>
      <c r="DN754" s="4"/>
      <c r="DO754" s="4"/>
      <c r="DP754" s="4"/>
      <c r="DQ754" s="4"/>
      <c r="DR754" s="4"/>
      <c r="DS754" s="4"/>
      <c r="DT754" s="4"/>
      <c r="DU754" s="4"/>
      <c r="DV754" s="4"/>
      <c r="DW754" s="4"/>
      <c r="DX754" s="4"/>
      <c r="DY754" s="4"/>
      <c r="DZ754" s="4"/>
      <c r="EA754" s="4"/>
      <c r="EB754" s="4"/>
      <c r="EC754" s="4"/>
      <c r="ED754" s="4"/>
      <c r="EE754" s="4"/>
      <c r="EF754" s="4"/>
      <c r="EG754" s="4"/>
      <c r="EH754" s="4"/>
      <c r="EI754" s="4"/>
      <c r="EJ754" s="4"/>
      <c r="EK754" s="4"/>
      <c r="EL754" s="4"/>
      <c r="EM754" s="4"/>
      <c r="EN754" s="4"/>
      <c r="EO754" s="4"/>
      <c r="EP754" s="4"/>
      <c r="EQ754" s="4"/>
      <c r="ER754" s="4"/>
      <c r="ES754" s="4"/>
      <c r="ET754" s="4"/>
      <c r="EU754" s="4"/>
      <c r="EV754" s="4"/>
      <c r="EW754" s="4"/>
      <c r="EX754" s="4"/>
      <c r="EY754" s="4"/>
      <c r="EZ754" s="4"/>
      <c r="FA754" s="4"/>
      <c r="FB754" s="4"/>
      <c r="FC754" s="4"/>
    </row>
    <row r="755" spans="1:159" ht="15" hidden="1" customHeight="1">
      <c r="A755" s="6">
        <v>8</v>
      </c>
      <c r="B755" s="41" t="str">
        <f>VLOOKUP(Ruimtestaat[[#This Row],[Code]],Locaties[[Code]:[Locatie]],2,FALSE)</f>
        <v>Het Heerenlanden</v>
      </c>
      <c r="C755" s="41" t="str">
        <f>VLOOKUP(Ruimtestaat[[#This Row],[Code]],Locaties[#All],3,FALSE)</f>
        <v>Eksterlaan 48</v>
      </c>
      <c r="D755" s="41" t="str">
        <f>VLOOKUP(Ruimtestaat[[#This Row],[Code]],Locaties[#All],4,FALSE)</f>
        <v>Leerdam</v>
      </c>
      <c r="E755" s="42" t="s">
        <v>555</v>
      </c>
      <c r="F755" s="6" t="s">
        <v>319</v>
      </c>
      <c r="G755" s="121">
        <v>23</v>
      </c>
      <c r="H755" s="42" t="s">
        <v>299</v>
      </c>
      <c r="I755" s="6">
        <v>20</v>
      </c>
      <c r="J755" s="42" t="str">
        <f>VLOOKUP(Ruimtestaat[[#This Row],[Ruimte code]],Ruimtegroepen[[#All],[Code]:[Ruimte omschrijving]],2,FALSE)</f>
        <v>Niet in Onderhoud</v>
      </c>
      <c r="L755" s="6"/>
      <c r="M755" s="119"/>
      <c r="N755" s="120">
        <v>4</v>
      </c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  <c r="DE755" s="4"/>
      <c r="DF755" s="4"/>
      <c r="DG755" s="4"/>
      <c r="DH755" s="4"/>
      <c r="DI755" s="4"/>
      <c r="DJ755" s="4"/>
      <c r="DK755" s="4"/>
      <c r="DL755" s="4"/>
      <c r="DM755" s="4"/>
      <c r="DN755" s="4"/>
      <c r="DO755" s="4"/>
      <c r="DP755" s="4"/>
      <c r="DQ755" s="4"/>
      <c r="DR755" s="4"/>
      <c r="DS755" s="4"/>
      <c r="DT755" s="4"/>
      <c r="DU755" s="4"/>
      <c r="DV755" s="4"/>
      <c r="DW755" s="4"/>
      <c r="DX755" s="4"/>
      <c r="DY755" s="4"/>
      <c r="DZ755" s="4"/>
      <c r="EA755" s="4"/>
      <c r="EB755" s="4"/>
      <c r="EC755" s="4"/>
      <c r="ED755" s="4"/>
      <c r="EE755" s="4"/>
      <c r="EF755" s="4"/>
      <c r="EG755" s="4"/>
      <c r="EH755" s="4"/>
      <c r="EI755" s="4"/>
      <c r="EJ755" s="4"/>
      <c r="EK755" s="4"/>
      <c r="EL755" s="4"/>
      <c r="EM755" s="4"/>
      <c r="EN755" s="4"/>
      <c r="EO755" s="4"/>
      <c r="EP755" s="4"/>
      <c r="EQ755" s="4"/>
      <c r="ER755" s="4"/>
      <c r="ES755" s="4"/>
      <c r="ET755" s="4"/>
      <c r="EU755" s="4"/>
      <c r="EV755" s="4"/>
      <c r="EW755" s="4"/>
      <c r="EX755" s="4"/>
      <c r="EY755" s="4"/>
      <c r="EZ755" s="4"/>
      <c r="FA755" s="4"/>
      <c r="FB755" s="4"/>
      <c r="FC755" s="4"/>
    </row>
    <row r="756" spans="1:159" ht="15" hidden="1" customHeight="1">
      <c r="A756" s="6">
        <v>8</v>
      </c>
      <c r="B756" s="41" t="str">
        <f>VLOOKUP(Ruimtestaat[[#This Row],[Code]],Locaties[[Code]:[Locatie]],2,FALSE)</f>
        <v>Het Heerenlanden</v>
      </c>
      <c r="C756" s="41" t="str">
        <f>VLOOKUP(Ruimtestaat[[#This Row],[Code]],Locaties[#All],3,FALSE)</f>
        <v>Eksterlaan 48</v>
      </c>
      <c r="D756" s="41" t="str">
        <f>VLOOKUP(Ruimtestaat[[#This Row],[Code]],Locaties[#All],4,FALSE)</f>
        <v>Leerdam</v>
      </c>
      <c r="E756" s="42" t="s">
        <v>555</v>
      </c>
      <c r="F756" s="6" t="s">
        <v>319</v>
      </c>
      <c r="G756" s="121" t="s">
        <v>607</v>
      </c>
      <c r="H756" s="42" t="s">
        <v>273</v>
      </c>
      <c r="I756" s="6">
        <v>16</v>
      </c>
      <c r="J756" s="42" t="str">
        <f>VLOOKUP(Ruimtestaat[[#This Row],[Ruimte code]],Ruimtegroepen[[#All],[Code]:[Ruimte omschrijving]],2,FALSE)</f>
        <v>Leslokalen</v>
      </c>
      <c r="K756" s="6" t="s">
        <v>18</v>
      </c>
      <c r="L756" s="6" t="s">
        <v>123</v>
      </c>
      <c r="M756" s="119">
        <v>50.9</v>
      </c>
      <c r="N756" s="120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  <c r="DE756" s="4"/>
      <c r="DF756" s="4"/>
      <c r="DG756" s="4"/>
      <c r="DH756" s="4"/>
      <c r="DI756" s="4"/>
      <c r="DJ756" s="4"/>
      <c r="DK756" s="4"/>
      <c r="DL756" s="4"/>
      <c r="DM756" s="4"/>
      <c r="DN756" s="4"/>
      <c r="DO756" s="4"/>
      <c r="DP756" s="4"/>
      <c r="DQ756" s="4"/>
      <c r="DR756" s="4"/>
      <c r="DS756" s="4"/>
      <c r="DT756" s="4"/>
      <c r="DU756" s="4"/>
      <c r="DV756" s="4"/>
      <c r="DW756" s="4"/>
      <c r="DX756" s="4"/>
      <c r="DY756" s="4"/>
      <c r="DZ756" s="4"/>
      <c r="EA756" s="4"/>
      <c r="EB756" s="4"/>
      <c r="EC756" s="4"/>
      <c r="ED756" s="4"/>
      <c r="EE756" s="4"/>
      <c r="EF756" s="4"/>
      <c r="EG756" s="4"/>
      <c r="EH756" s="4"/>
      <c r="EI756" s="4"/>
      <c r="EJ756" s="4"/>
      <c r="EK756" s="4"/>
      <c r="EL756" s="4"/>
      <c r="EM756" s="4"/>
      <c r="EN756" s="4"/>
      <c r="EO756" s="4"/>
      <c r="EP756" s="4"/>
      <c r="EQ756" s="4"/>
      <c r="ER756" s="4"/>
      <c r="ES756" s="4"/>
      <c r="ET756" s="4"/>
      <c r="EU756" s="4"/>
      <c r="EV756" s="4"/>
      <c r="EW756" s="4"/>
      <c r="EX756" s="4"/>
      <c r="EY756" s="4"/>
      <c r="EZ756" s="4"/>
      <c r="FA756" s="4"/>
      <c r="FB756" s="4"/>
      <c r="FC756" s="4"/>
    </row>
    <row r="757" spans="1:159" ht="15" hidden="1" customHeight="1">
      <c r="A757" s="6">
        <v>8</v>
      </c>
      <c r="B757" s="41" t="str">
        <f>VLOOKUP(Ruimtestaat[[#This Row],[Code]],Locaties[[Code]:[Locatie]],2,FALSE)</f>
        <v>Het Heerenlanden</v>
      </c>
      <c r="C757" s="41" t="str">
        <f>VLOOKUP(Ruimtestaat[[#This Row],[Code]],Locaties[#All],3,FALSE)</f>
        <v>Eksterlaan 48</v>
      </c>
      <c r="D757" s="41" t="str">
        <f>VLOOKUP(Ruimtestaat[[#This Row],[Code]],Locaties[#All],4,FALSE)</f>
        <v>Leerdam</v>
      </c>
      <c r="E757" s="42" t="s">
        <v>555</v>
      </c>
      <c r="F757" s="6" t="s">
        <v>319</v>
      </c>
      <c r="G757" s="121" t="s">
        <v>608</v>
      </c>
      <c r="H757" s="42" t="s">
        <v>613</v>
      </c>
      <c r="I757" s="6">
        <v>14</v>
      </c>
      <c r="J757" s="42" t="str">
        <f>VLOOKUP(Ruimtestaat[[#This Row],[Ruimte code]],Ruimtegroepen[[#All],[Code]:[Ruimte omschrijving]],2,FALSE)</f>
        <v>Praktijklokalen</v>
      </c>
      <c r="K757" s="6" t="s">
        <v>18</v>
      </c>
      <c r="L757" s="6" t="s">
        <v>123</v>
      </c>
      <c r="M757" s="119">
        <v>50.5</v>
      </c>
      <c r="N757" s="120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  <c r="DE757" s="4"/>
      <c r="DF757" s="4"/>
      <c r="DG757" s="4"/>
      <c r="DH757" s="4"/>
      <c r="DI757" s="4"/>
      <c r="DJ757" s="4"/>
      <c r="DK757" s="4"/>
      <c r="DL757" s="4"/>
      <c r="DM757" s="4"/>
      <c r="DN757" s="4"/>
      <c r="DO757" s="4"/>
      <c r="DP757" s="4"/>
      <c r="DQ757" s="4"/>
      <c r="DR757" s="4"/>
      <c r="DS757" s="4"/>
      <c r="DT757" s="4"/>
      <c r="DU757" s="4"/>
      <c r="DV757" s="4"/>
      <c r="DW757" s="4"/>
      <c r="DX757" s="4"/>
      <c r="DY757" s="4"/>
      <c r="DZ757" s="4"/>
      <c r="EA757" s="4"/>
      <c r="EB757" s="4"/>
      <c r="EC757" s="4"/>
      <c r="ED757" s="4"/>
      <c r="EE757" s="4"/>
      <c r="EF757" s="4"/>
      <c r="EG757" s="4"/>
      <c r="EH757" s="4"/>
      <c r="EI757" s="4"/>
      <c r="EJ757" s="4"/>
      <c r="EK757" s="4"/>
      <c r="EL757" s="4"/>
      <c r="EM757" s="4"/>
      <c r="EN757" s="4"/>
      <c r="EO757" s="4"/>
      <c r="EP757" s="4"/>
      <c r="EQ757" s="4"/>
      <c r="ER757" s="4"/>
      <c r="ES757" s="4"/>
      <c r="ET757" s="4"/>
      <c r="EU757" s="4"/>
      <c r="EV757" s="4"/>
      <c r="EW757" s="4"/>
      <c r="EX757" s="4"/>
      <c r="EY757" s="4"/>
      <c r="EZ757" s="4"/>
      <c r="FA757" s="4"/>
      <c r="FB757" s="4"/>
      <c r="FC757" s="4"/>
    </row>
    <row r="758" spans="1:159" ht="15" hidden="1" customHeight="1">
      <c r="A758" s="6">
        <v>8</v>
      </c>
      <c r="B758" s="41" t="str">
        <f>VLOOKUP(Ruimtestaat[[#This Row],[Code]],Locaties[[Code]:[Locatie]],2,FALSE)</f>
        <v>Het Heerenlanden</v>
      </c>
      <c r="C758" s="41" t="str">
        <f>VLOOKUP(Ruimtestaat[[#This Row],[Code]],Locaties[#All],3,FALSE)</f>
        <v>Eksterlaan 48</v>
      </c>
      <c r="D758" s="41" t="str">
        <f>VLOOKUP(Ruimtestaat[[#This Row],[Code]],Locaties[#All],4,FALSE)</f>
        <v>Leerdam</v>
      </c>
      <c r="E758" s="42" t="s">
        <v>555</v>
      </c>
      <c r="F758" s="6" t="s">
        <v>319</v>
      </c>
      <c r="G758" s="121" t="s">
        <v>609</v>
      </c>
      <c r="H758" s="42" t="s">
        <v>273</v>
      </c>
      <c r="I758" s="6">
        <v>16</v>
      </c>
      <c r="J758" s="42" t="str">
        <f>VLOOKUP(Ruimtestaat[[#This Row],[Ruimte code]],Ruimtegroepen[[#All],[Code]:[Ruimte omschrijving]],2,FALSE)</f>
        <v>Leslokalen</v>
      </c>
      <c r="K758" s="6" t="s">
        <v>18</v>
      </c>
      <c r="L758" s="6" t="s">
        <v>123</v>
      </c>
      <c r="M758" s="119">
        <v>77.400000000000006</v>
      </c>
      <c r="N758" s="120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  <c r="DE758" s="4"/>
      <c r="DF758" s="4"/>
      <c r="DG758" s="4"/>
      <c r="DH758" s="4"/>
      <c r="DI758" s="4"/>
      <c r="DJ758" s="4"/>
      <c r="DK758" s="4"/>
      <c r="DL758" s="4"/>
      <c r="DM758" s="4"/>
      <c r="DN758" s="4"/>
      <c r="DO758" s="4"/>
      <c r="DP758" s="4"/>
      <c r="DQ758" s="4"/>
      <c r="DR758" s="4"/>
      <c r="DS758" s="4"/>
      <c r="DT758" s="4"/>
      <c r="DU758" s="4"/>
      <c r="DV758" s="4"/>
      <c r="DW758" s="4"/>
      <c r="DX758" s="4"/>
      <c r="DY758" s="4"/>
      <c r="DZ758" s="4"/>
      <c r="EA758" s="4"/>
      <c r="EB758" s="4"/>
      <c r="EC758" s="4"/>
      <c r="ED758" s="4"/>
      <c r="EE758" s="4"/>
      <c r="EF758" s="4"/>
      <c r="EG758" s="4"/>
      <c r="EH758" s="4"/>
      <c r="EI758" s="4"/>
      <c r="EJ758" s="4"/>
      <c r="EK758" s="4"/>
      <c r="EL758" s="4"/>
      <c r="EM758" s="4"/>
      <c r="EN758" s="4"/>
      <c r="EO758" s="4"/>
      <c r="EP758" s="4"/>
      <c r="EQ758" s="4"/>
      <c r="ER758" s="4"/>
      <c r="ES758" s="4"/>
      <c r="ET758" s="4"/>
      <c r="EU758" s="4"/>
      <c r="EV758" s="4"/>
      <c r="EW758" s="4"/>
      <c r="EX758" s="4"/>
      <c r="EY758" s="4"/>
      <c r="EZ758" s="4"/>
      <c r="FA758" s="4"/>
      <c r="FB758" s="4"/>
      <c r="FC758" s="4"/>
    </row>
    <row r="759" spans="1:159" ht="15" hidden="1" customHeight="1">
      <c r="A759" s="6">
        <v>8</v>
      </c>
      <c r="B759" s="41" t="str">
        <f>VLOOKUP(Ruimtestaat[[#This Row],[Code]],Locaties[[Code]:[Locatie]],2,FALSE)</f>
        <v>Het Heerenlanden</v>
      </c>
      <c r="C759" s="41" t="str">
        <f>VLOOKUP(Ruimtestaat[[#This Row],[Code]],Locaties[#All],3,FALSE)</f>
        <v>Eksterlaan 48</v>
      </c>
      <c r="D759" s="41" t="str">
        <f>VLOOKUP(Ruimtestaat[[#This Row],[Code]],Locaties[#All],4,FALSE)</f>
        <v>Leerdam</v>
      </c>
      <c r="E759" s="42" t="s">
        <v>555</v>
      </c>
      <c r="F759" s="6" t="s">
        <v>319</v>
      </c>
      <c r="G759" s="121" t="s">
        <v>610</v>
      </c>
      <c r="H759" s="42" t="s">
        <v>273</v>
      </c>
      <c r="I759" s="6">
        <v>16</v>
      </c>
      <c r="J759" s="42" t="str">
        <f>VLOOKUP(Ruimtestaat[[#This Row],[Ruimte code]],Ruimtegroepen[[#All],[Code]:[Ruimte omschrijving]],2,FALSE)</f>
        <v>Leslokalen</v>
      </c>
      <c r="K759" s="6" t="s">
        <v>18</v>
      </c>
      <c r="L759" s="6" t="s">
        <v>123</v>
      </c>
      <c r="M759" s="119">
        <v>77.400000000000006</v>
      </c>
      <c r="N759" s="120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  <c r="DE759" s="4"/>
      <c r="DF759" s="4"/>
      <c r="DG759" s="4"/>
      <c r="DH759" s="4"/>
      <c r="DI759" s="4"/>
      <c r="DJ759" s="4"/>
      <c r="DK759" s="4"/>
      <c r="DL759" s="4"/>
      <c r="DM759" s="4"/>
      <c r="DN759" s="4"/>
      <c r="DO759" s="4"/>
      <c r="DP759" s="4"/>
      <c r="DQ759" s="4"/>
      <c r="DR759" s="4"/>
      <c r="DS759" s="4"/>
      <c r="DT759" s="4"/>
      <c r="DU759" s="4"/>
      <c r="DV759" s="4"/>
      <c r="DW759" s="4"/>
      <c r="DX759" s="4"/>
      <c r="DY759" s="4"/>
      <c r="DZ759" s="4"/>
      <c r="EA759" s="4"/>
      <c r="EB759" s="4"/>
      <c r="EC759" s="4"/>
      <c r="ED759" s="4"/>
      <c r="EE759" s="4"/>
      <c r="EF759" s="4"/>
      <c r="EG759" s="4"/>
      <c r="EH759" s="4"/>
      <c r="EI759" s="4"/>
      <c r="EJ759" s="4"/>
      <c r="EK759" s="4"/>
      <c r="EL759" s="4"/>
      <c r="EM759" s="4"/>
      <c r="EN759" s="4"/>
      <c r="EO759" s="4"/>
      <c r="EP759" s="4"/>
      <c r="EQ759" s="4"/>
      <c r="ER759" s="4"/>
      <c r="ES759" s="4"/>
      <c r="ET759" s="4"/>
      <c r="EU759" s="4"/>
      <c r="EV759" s="4"/>
      <c r="EW759" s="4"/>
      <c r="EX759" s="4"/>
      <c r="EY759" s="4"/>
      <c r="EZ759" s="4"/>
      <c r="FA759" s="4"/>
      <c r="FB759" s="4"/>
      <c r="FC759" s="4"/>
    </row>
    <row r="760" spans="1:159" ht="15" hidden="1" customHeight="1">
      <c r="A760" s="6">
        <v>8</v>
      </c>
      <c r="B760" s="41" t="str">
        <f>VLOOKUP(Ruimtestaat[[#This Row],[Code]],Locaties[[Code]:[Locatie]],2,FALSE)</f>
        <v>Het Heerenlanden</v>
      </c>
      <c r="C760" s="41" t="str">
        <f>VLOOKUP(Ruimtestaat[[#This Row],[Code]],Locaties[#All],3,FALSE)</f>
        <v>Eksterlaan 48</v>
      </c>
      <c r="D760" s="41" t="str">
        <f>VLOOKUP(Ruimtestaat[[#This Row],[Code]],Locaties[#All],4,FALSE)</f>
        <v>Leerdam</v>
      </c>
      <c r="E760" s="42" t="s">
        <v>555</v>
      </c>
      <c r="F760" s="6" t="s">
        <v>319</v>
      </c>
      <c r="G760" s="121" t="s">
        <v>611</v>
      </c>
      <c r="H760" s="42" t="s">
        <v>273</v>
      </c>
      <c r="I760" s="6">
        <v>16</v>
      </c>
      <c r="J760" s="42" t="str">
        <f>VLOOKUP(Ruimtestaat[[#This Row],[Ruimte code]],Ruimtegroepen[[#All],[Code]:[Ruimte omschrijving]],2,FALSE)</f>
        <v>Leslokalen</v>
      </c>
      <c r="K760" s="6" t="s">
        <v>18</v>
      </c>
      <c r="L760" s="6" t="s">
        <v>123</v>
      </c>
      <c r="M760" s="119">
        <v>89.2</v>
      </c>
      <c r="N760" s="120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  <c r="DE760" s="4"/>
      <c r="DF760" s="4"/>
      <c r="DG760" s="4"/>
      <c r="DH760" s="4"/>
      <c r="DI760" s="4"/>
      <c r="DJ760" s="4"/>
      <c r="DK760" s="4"/>
      <c r="DL760" s="4"/>
      <c r="DM760" s="4"/>
      <c r="DN760" s="4"/>
      <c r="DO760" s="4"/>
      <c r="DP760" s="4"/>
      <c r="DQ760" s="4"/>
      <c r="DR760" s="4"/>
      <c r="DS760" s="4"/>
      <c r="DT760" s="4"/>
      <c r="DU760" s="4"/>
      <c r="DV760" s="4"/>
      <c r="DW760" s="4"/>
      <c r="DX760" s="4"/>
      <c r="DY760" s="4"/>
      <c r="DZ760" s="4"/>
      <c r="EA760" s="4"/>
      <c r="EB760" s="4"/>
      <c r="EC760" s="4"/>
      <c r="ED760" s="4"/>
      <c r="EE760" s="4"/>
      <c r="EF760" s="4"/>
      <c r="EG760" s="4"/>
      <c r="EH760" s="4"/>
      <c r="EI760" s="4"/>
      <c r="EJ760" s="4"/>
      <c r="EK760" s="4"/>
      <c r="EL760" s="4"/>
      <c r="EM760" s="4"/>
      <c r="EN760" s="4"/>
      <c r="EO760" s="4"/>
      <c r="EP760" s="4"/>
      <c r="EQ760" s="4"/>
      <c r="ER760" s="4"/>
      <c r="ES760" s="4"/>
      <c r="ET760" s="4"/>
      <c r="EU760" s="4"/>
      <c r="EV760" s="4"/>
      <c r="EW760" s="4"/>
      <c r="EX760" s="4"/>
      <c r="EY760" s="4"/>
      <c r="EZ760" s="4"/>
      <c r="FA760" s="4"/>
      <c r="FB760" s="4"/>
      <c r="FC760" s="4"/>
    </row>
    <row r="761" spans="1:159" ht="15" hidden="1" customHeight="1">
      <c r="A761" s="6">
        <v>8</v>
      </c>
      <c r="B761" s="41" t="str">
        <f>VLOOKUP(Ruimtestaat[[#This Row],[Code]],Locaties[[Code]:[Locatie]],2,FALSE)</f>
        <v>Het Heerenlanden</v>
      </c>
      <c r="C761" s="41" t="str">
        <f>VLOOKUP(Ruimtestaat[[#This Row],[Code]],Locaties[#All],3,FALSE)</f>
        <v>Eksterlaan 48</v>
      </c>
      <c r="D761" s="41" t="str">
        <f>VLOOKUP(Ruimtestaat[[#This Row],[Code]],Locaties[#All],4,FALSE)</f>
        <v>Leerdam</v>
      </c>
      <c r="E761" s="42" t="s">
        <v>555</v>
      </c>
      <c r="F761" s="6" t="s">
        <v>319</v>
      </c>
      <c r="G761" s="121" t="s">
        <v>612</v>
      </c>
      <c r="H761" s="42" t="s">
        <v>273</v>
      </c>
      <c r="I761" s="6">
        <v>16</v>
      </c>
      <c r="J761" s="42" t="str">
        <f>VLOOKUP(Ruimtestaat[[#This Row],[Ruimte code]],Ruimtegroepen[[#All],[Code]:[Ruimte omschrijving]],2,FALSE)</f>
        <v>Leslokalen</v>
      </c>
      <c r="K761" s="6" t="s">
        <v>18</v>
      </c>
      <c r="L761" s="6" t="s">
        <v>123</v>
      </c>
      <c r="M761" s="119">
        <v>77.400000000000006</v>
      </c>
      <c r="N761" s="120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  <c r="DE761" s="4"/>
      <c r="DF761" s="4"/>
      <c r="DG761" s="4"/>
      <c r="DH761" s="4"/>
      <c r="DI761" s="4"/>
      <c r="DJ761" s="4"/>
      <c r="DK761" s="4"/>
      <c r="DL761" s="4"/>
      <c r="DM761" s="4"/>
      <c r="DN761" s="4"/>
      <c r="DO761" s="4"/>
      <c r="DP761" s="4"/>
      <c r="DQ761" s="4"/>
      <c r="DR761" s="4"/>
      <c r="DS761" s="4"/>
      <c r="DT761" s="4"/>
      <c r="DU761" s="4"/>
      <c r="DV761" s="4"/>
      <c r="DW761" s="4"/>
      <c r="DX761" s="4"/>
      <c r="DY761" s="4"/>
      <c r="DZ761" s="4"/>
      <c r="EA761" s="4"/>
      <c r="EB761" s="4"/>
      <c r="EC761" s="4"/>
      <c r="ED761" s="4"/>
      <c r="EE761" s="4"/>
      <c r="EF761" s="4"/>
      <c r="EG761" s="4"/>
      <c r="EH761" s="4"/>
      <c r="EI761" s="4"/>
      <c r="EJ761" s="4"/>
      <c r="EK761" s="4"/>
      <c r="EL761" s="4"/>
      <c r="EM761" s="4"/>
      <c r="EN761" s="4"/>
      <c r="EO761" s="4"/>
      <c r="EP761" s="4"/>
      <c r="EQ761" s="4"/>
      <c r="ER761" s="4"/>
      <c r="ES761" s="4"/>
      <c r="ET761" s="4"/>
      <c r="EU761" s="4"/>
      <c r="EV761" s="4"/>
      <c r="EW761" s="4"/>
      <c r="EX761" s="4"/>
      <c r="EY761" s="4"/>
      <c r="EZ761" s="4"/>
      <c r="FA761" s="4"/>
      <c r="FB761" s="4"/>
      <c r="FC761" s="4"/>
    </row>
    <row r="762" spans="1:159" ht="15" hidden="1" customHeight="1">
      <c r="A762" s="6">
        <v>8</v>
      </c>
      <c r="B762" s="41" t="str">
        <f>VLOOKUP(Ruimtestaat[[#This Row],[Code]],Locaties[[Code]:[Locatie]],2,FALSE)</f>
        <v>Het Heerenlanden</v>
      </c>
      <c r="C762" s="41" t="str">
        <f>VLOOKUP(Ruimtestaat[[#This Row],[Code]],Locaties[#All],3,FALSE)</f>
        <v>Eksterlaan 48</v>
      </c>
      <c r="D762" s="41" t="str">
        <f>VLOOKUP(Ruimtestaat[[#This Row],[Code]],Locaties[#All],4,FALSE)</f>
        <v>Leerdam</v>
      </c>
      <c r="E762" s="42" t="s">
        <v>555</v>
      </c>
      <c r="F762" s="6" t="s">
        <v>319</v>
      </c>
      <c r="G762" s="121" t="s">
        <v>614</v>
      </c>
      <c r="H762" s="42" t="s">
        <v>273</v>
      </c>
      <c r="I762" s="6">
        <v>16</v>
      </c>
      <c r="J762" s="42" t="str">
        <f>VLOOKUP(Ruimtestaat[[#This Row],[Ruimte code]],Ruimtegroepen[[#All],[Code]:[Ruimte omschrijving]],2,FALSE)</f>
        <v>Leslokalen</v>
      </c>
      <c r="K762" s="6" t="s">
        <v>18</v>
      </c>
      <c r="L762" s="6" t="s">
        <v>123</v>
      </c>
      <c r="M762" s="119">
        <v>53.6</v>
      </c>
      <c r="N762" s="120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  <c r="DE762" s="4"/>
      <c r="DF762" s="4"/>
      <c r="DG762" s="4"/>
      <c r="DH762" s="4"/>
      <c r="DI762" s="4"/>
      <c r="DJ762" s="4"/>
      <c r="DK762" s="4"/>
      <c r="DL762" s="4"/>
      <c r="DM762" s="4"/>
      <c r="DN762" s="4"/>
      <c r="DO762" s="4"/>
      <c r="DP762" s="4"/>
      <c r="DQ762" s="4"/>
      <c r="DR762" s="4"/>
      <c r="DS762" s="4"/>
      <c r="DT762" s="4"/>
      <c r="DU762" s="4"/>
      <c r="DV762" s="4"/>
      <c r="DW762" s="4"/>
      <c r="DX762" s="4"/>
      <c r="DY762" s="4"/>
      <c r="DZ762" s="4"/>
      <c r="EA762" s="4"/>
      <c r="EB762" s="4"/>
      <c r="EC762" s="4"/>
      <c r="ED762" s="4"/>
      <c r="EE762" s="4"/>
      <c r="EF762" s="4"/>
      <c r="EG762" s="4"/>
      <c r="EH762" s="4"/>
      <c r="EI762" s="4"/>
      <c r="EJ762" s="4"/>
      <c r="EK762" s="4"/>
      <c r="EL762" s="4"/>
      <c r="EM762" s="4"/>
      <c r="EN762" s="4"/>
      <c r="EO762" s="4"/>
      <c r="EP762" s="4"/>
      <c r="EQ762" s="4"/>
      <c r="ER762" s="4"/>
      <c r="ES762" s="4"/>
      <c r="ET762" s="4"/>
      <c r="EU762" s="4"/>
      <c r="EV762" s="4"/>
      <c r="EW762" s="4"/>
      <c r="EX762" s="4"/>
      <c r="EY762" s="4"/>
      <c r="EZ762" s="4"/>
      <c r="FA762" s="4"/>
      <c r="FB762" s="4"/>
      <c r="FC762" s="4"/>
    </row>
    <row r="763" spans="1:159" ht="15" hidden="1" customHeight="1">
      <c r="A763" s="6">
        <v>8</v>
      </c>
      <c r="B763" s="41" t="str">
        <f>VLOOKUP(Ruimtestaat[[#This Row],[Code]],Locaties[[Code]:[Locatie]],2,FALSE)</f>
        <v>Het Heerenlanden</v>
      </c>
      <c r="C763" s="41" t="str">
        <f>VLOOKUP(Ruimtestaat[[#This Row],[Code]],Locaties[#All],3,FALSE)</f>
        <v>Eksterlaan 48</v>
      </c>
      <c r="D763" s="41" t="str">
        <f>VLOOKUP(Ruimtestaat[[#This Row],[Code]],Locaties[#All],4,FALSE)</f>
        <v>Leerdam</v>
      </c>
      <c r="E763" s="42" t="s">
        <v>555</v>
      </c>
      <c r="F763" s="6" t="s">
        <v>319</v>
      </c>
      <c r="G763" s="121" t="s">
        <v>615</v>
      </c>
      <c r="H763" s="42" t="s">
        <v>273</v>
      </c>
      <c r="I763" s="6">
        <v>16</v>
      </c>
      <c r="J763" s="42" t="str">
        <f>VLOOKUP(Ruimtestaat[[#This Row],[Ruimte code]],Ruimtegroepen[[#All],[Code]:[Ruimte omschrijving]],2,FALSE)</f>
        <v>Leslokalen</v>
      </c>
      <c r="K763" s="6" t="s">
        <v>18</v>
      </c>
      <c r="L763" s="6" t="s">
        <v>123</v>
      </c>
      <c r="M763" s="119">
        <v>47.1</v>
      </c>
      <c r="N763" s="120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  <c r="DE763" s="4"/>
      <c r="DF763" s="4"/>
      <c r="DG763" s="4"/>
      <c r="DH763" s="4"/>
      <c r="DI763" s="4"/>
      <c r="DJ763" s="4"/>
      <c r="DK763" s="4"/>
      <c r="DL763" s="4"/>
      <c r="DM763" s="4"/>
      <c r="DN763" s="4"/>
      <c r="DO763" s="4"/>
      <c r="DP763" s="4"/>
      <c r="DQ763" s="4"/>
      <c r="DR763" s="4"/>
      <c r="DS763" s="4"/>
      <c r="DT763" s="4"/>
      <c r="DU763" s="4"/>
      <c r="DV763" s="4"/>
      <c r="DW763" s="4"/>
      <c r="DX763" s="4"/>
      <c r="DY763" s="4"/>
      <c r="DZ763" s="4"/>
      <c r="EA763" s="4"/>
      <c r="EB763" s="4"/>
      <c r="EC763" s="4"/>
      <c r="ED763" s="4"/>
      <c r="EE763" s="4"/>
      <c r="EF763" s="4"/>
      <c r="EG763" s="4"/>
      <c r="EH763" s="4"/>
      <c r="EI763" s="4"/>
      <c r="EJ763" s="4"/>
      <c r="EK763" s="4"/>
      <c r="EL763" s="4"/>
      <c r="EM763" s="4"/>
      <c r="EN763" s="4"/>
      <c r="EO763" s="4"/>
      <c r="EP763" s="4"/>
      <c r="EQ763" s="4"/>
      <c r="ER763" s="4"/>
      <c r="ES763" s="4"/>
      <c r="ET763" s="4"/>
      <c r="EU763" s="4"/>
      <c r="EV763" s="4"/>
      <c r="EW763" s="4"/>
      <c r="EX763" s="4"/>
      <c r="EY763" s="4"/>
      <c r="EZ763" s="4"/>
      <c r="FA763" s="4"/>
      <c r="FB763" s="4"/>
      <c r="FC763" s="4"/>
    </row>
    <row r="764" spans="1:159" ht="15" hidden="1" customHeight="1">
      <c r="A764" s="6">
        <v>8</v>
      </c>
      <c r="B764" s="41" t="str">
        <f>VLOOKUP(Ruimtestaat[[#This Row],[Code]],Locaties[[Code]:[Locatie]],2,FALSE)</f>
        <v>Het Heerenlanden</v>
      </c>
      <c r="C764" s="41" t="str">
        <f>VLOOKUP(Ruimtestaat[[#This Row],[Code]],Locaties[#All],3,FALSE)</f>
        <v>Eksterlaan 48</v>
      </c>
      <c r="D764" s="41" t="str">
        <f>VLOOKUP(Ruimtestaat[[#This Row],[Code]],Locaties[#All],4,FALSE)</f>
        <v>Leerdam</v>
      </c>
      <c r="E764" s="42" t="s">
        <v>565</v>
      </c>
      <c r="F764" s="6" t="s">
        <v>319</v>
      </c>
      <c r="G764" s="121">
        <v>1</v>
      </c>
      <c r="H764" s="42" t="s">
        <v>127</v>
      </c>
      <c r="I764" s="6">
        <v>6</v>
      </c>
      <c r="J764" s="42" t="str">
        <f>VLOOKUP(Ruimtestaat[[#This Row],[Ruimte code]],Ruimtegroepen[[#All],[Code]:[Ruimte omschrijving]],2,FALSE)</f>
        <v>Gangen/hallen</v>
      </c>
      <c r="K764" s="6" t="s">
        <v>18</v>
      </c>
      <c r="L764" s="6" t="s">
        <v>123</v>
      </c>
      <c r="M764" s="119">
        <v>59.7</v>
      </c>
      <c r="N764" s="120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  <c r="DE764" s="4"/>
      <c r="DF764" s="4"/>
      <c r="DG764" s="4"/>
      <c r="DH764" s="4"/>
      <c r="DI764" s="4"/>
      <c r="DJ764" s="4"/>
      <c r="DK764" s="4"/>
      <c r="DL764" s="4"/>
      <c r="DM764" s="4"/>
      <c r="DN764" s="4"/>
      <c r="DO764" s="4"/>
      <c r="DP764" s="4"/>
      <c r="DQ764" s="4"/>
      <c r="DR764" s="4"/>
      <c r="DS764" s="4"/>
      <c r="DT764" s="4"/>
      <c r="DU764" s="4"/>
      <c r="DV764" s="4"/>
      <c r="DW764" s="4"/>
      <c r="DX764" s="4"/>
      <c r="DY764" s="4"/>
      <c r="DZ764" s="4"/>
      <c r="EA764" s="4"/>
      <c r="EB764" s="4"/>
      <c r="EC764" s="4"/>
      <c r="ED764" s="4"/>
      <c r="EE764" s="4"/>
      <c r="EF764" s="4"/>
      <c r="EG764" s="4"/>
      <c r="EH764" s="4"/>
      <c r="EI764" s="4"/>
      <c r="EJ764" s="4"/>
      <c r="EK764" s="4"/>
      <c r="EL764" s="4"/>
      <c r="EM764" s="4"/>
      <c r="EN764" s="4"/>
      <c r="EO764" s="4"/>
      <c r="EP764" s="4"/>
      <c r="EQ764" s="4"/>
      <c r="ER764" s="4"/>
      <c r="ES764" s="4"/>
      <c r="ET764" s="4"/>
      <c r="EU764" s="4"/>
      <c r="EV764" s="4"/>
      <c r="EW764" s="4"/>
      <c r="EX764" s="4"/>
      <c r="EY764" s="4"/>
      <c r="EZ764" s="4"/>
      <c r="FA764" s="4"/>
      <c r="FB764" s="4"/>
      <c r="FC764" s="4"/>
    </row>
    <row r="765" spans="1:159" ht="15" hidden="1" customHeight="1">
      <c r="A765" s="6">
        <v>8</v>
      </c>
      <c r="B765" s="41" t="str">
        <f>VLOOKUP(Ruimtestaat[[#This Row],[Code]],Locaties[[Code]:[Locatie]],2,FALSE)</f>
        <v>Het Heerenlanden</v>
      </c>
      <c r="C765" s="41" t="str">
        <f>VLOOKUP(Ruimtestaat[[#This Row],[Code]],Locaties[#All],3,FALSE)</f>
        <v>Eksterlaan 48</v>
      </c>
      <c r="D765" s="41" t="str">
        <f>VLOOKUP(Ruimtestaat[[#This Row],[Code]],Locaties[#All],4,FALSE)</f>
        <v>Leerdam</v>
      </c>
      <c r="E765" s="42" t="s">
        <v>565</v>
      </c>
      <c r="F765" s="6" t="s">
        <v>319</v>
      </c>
      <c r="G765" s="121">
        <v>4</v>
      </c>
      <c r="H765" s="42" t="s">
        <v>291</v>
      </c>
      <c r="I765" s="6">
        <v>5</v>
      </c>
      <c r="J765" s="42" t="str">
        <f>VLOOKUP(Ruimtestaat[[#This Row],[Ruimte code]],Ruimtegroepen[[#All],[Code]:[Ruimte omschrijving]],2,FALSE)</f>
        <v>Sanitair</v>
      </c>
      <c r="K765" s="6" t="s">
        <v>19</v>
      </c>
      <c r="L765" s="6" t="s">
        <v>222</v>
      </c>
      <c r="M765" s="119">
        <v>5.7</v>
      </c>
      <c r="N765" s="120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  <c r="DE765" s="4"/>
      <c r="DF765" s="4"/>
      <c r="DG765" s="4"/>
      <c r="DH765" s="4"/>
      <c r="DI765" s="4"/>
      <c r="DJ765" s="4"/>
      <c r="DK765" s="4"/>
      <c r="DL765" s="4"/>
      <c r="DM765" s="4"/>
      <c r="DN765" s="4"/>
      <c r="DO765" s="4"/>
      <c r="DP765" s="4"/>
      <c r="DQ765" s="4"/>
      <c r="DR765" s="4"/>
      <c r="DS765" s="4"/>
      <c r="DT765" s="4"/>
      <c r="DU765" s="4"/>
      <c r="DV765" s="4"/>
      <c r="DW765" s="4"/>
      <c r="DX765" s="4"/>
      <c r="DY765" s="4"/>
      <c r="DZ765" s="4"/>
      <c r="EA765" s="4"/>
      <c r="EB765" s="4"/>
      <c r="EC765" s="4"/>
      <c r="ED765" s="4"/>
      <c r="EE765" s="4"/>
      <c r="EF765" s="4"/>
      <c r="EG765" s="4"/>
      <c r="EH765" s="4"/>
      <c r="EI765" s="4"/>
      <c r="EJ765" s="4"/>
      <c r="EK765" s="4"/>
      <c r="EL765" s="4"/>
      <c r="EM765" s="4"/>
      <c r="EN765" s="4"/>
      <c r="EO765" s="4"/>
      <c r="EP765" s="4"/>
      <c r="EQ765" s="4"/>
      <c r="ER765" s="4"/>
      <c r="ES765" s="4"/>
      <c r="ET765" s="4"/>
      <c r="EU765" s="4"/>
      <c r="EV765" s="4"/>
      <c r="EW765" s="4"/>
      <c r="EX765" s="4"/>
      <c r="EY765" s="4"/>
      <c r="EZ765" s="4"/>
      <c r="FA765" s="4"/>
      <c r="FB765" s="4"/>
      <c r="FC765" s="4"/>
    </row>
    <row r="766" spans="1:159" ht="15" hidden="1" customHeight="1">
      <c r="A766" s="6">
        <v>8</v>
      </c>
      <c r="B766" s="41" t="str">
        <f>VLOOKUP(Ruimtestaat[[#This Row],[Code]],Locaties[[Code]:[Locatie]],2,FALSE)</f>
        <v>Het Heerenlanden</v>
      </c>
      <c r="C766" s="41" t="str">
        <f>VLOOKUP(Ruimtestaat[[#This Row],[Code]],Locaties[#All],3,FALSE)</f>
        <v>Eksterlaan 48</v>
      </c>
      <c r="D766" s="41" t="str">
        <f>VLOOKUP(Ruimtestaat[[#This Row],[Code]],Locaties[#All],4,FALSE)</f>
        <v>Leerdam</v>
      </c>
      <c r="E766" s="42" t="s">
        <v>565</v>
      </c>
      <c r="F766" s="6" t="s">
        <v>319</v>
      </c>
      <c r="G766" s="121">
        <v>5</v>
      </c>
      <c r="H766" s="42" t="s">
        <v>291</v>
      </c>
      <c r="I766" s="6">
        <v>5</v>
      </c>
      <c r="J766" s="42" t="str">
        <f>VLOOKUP(Ruimtestaat[[#This Row],[Ruimte code]],Ruimtegroepen[[#All],[Code]:[Ruimte omschrijving]],2,FALSE)</f>
        <v>Sanitair</v>
      </c>
      <c r="K766" s="6" t="s">
        <v>19</v>
      </c>
      <c r="L766" s="6" t="s">
        <v>222</v>
      </c>
      <c r="M766" s="119">
        <v>8.8000000000000007</v>
      </c>
      <c r="N766" s="120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  <c r="DE766" s="4"/>
      <c r="DF766" s="4"/>
      <c r="DG766" s="4"/>
      <c r="DH766" s="4"/>
      <c r="DI766" s="4"/>
      <c r="DJ766" s="4"/>
      <c r="DK766" s="4"/>
      <c r="DL766" s="4"/>
      <c r="DM766" s="4"/>
      <c r="DN766" s="4"/>
      <c r="DO766" s="4"/>
      <c r="DP766" s="4"/>
      <c r="DQ766" s="4"/>
      <c r="DR766" s="4"/>
      <c r="DS766" s="4"/>
      <c r="DT766" s="4"/>
      <c r="DU766" s="4"/>
      <c r="DV766" s="4"/>
      <c r="DW766" s="4"/>
      <c r="DX766" s="4"/>
      <c r="DY766" s="4"/>
      <c r="DZ766" s="4"/>
      <c r="EA766" s="4"/>
      <c r="EB766" s="4"/>
      <c r="EC766" s="4"/>
      <c r="ED766" s="4"/>
      <c r="EE766" s="4"/>
      <c r="EF766" s="4"/>
      <c r="EG766" s="4"/>
      <c r="EH766" s="4"/>
      <c r="EI766" s="4"/>
      <c r="EJ766" s="4"/>
      <c r="EK766" s="4"/>
      <c r="EL766" s="4"/>
      <c r="EM766" s="4"/>
      <c r="EN766" s="4"/>
      <c r="EO766" s="4"/>
      <c r="EP766" s="4"/>
      <c r="EQ766" s="4"/>
      <c r="ER766" s="4"/>
      <c r="ES766" s="4"/>
      <c r="ET766" s="4"/>
      <c r="EU766" s="4"/>
      <c r="EV766" s="4"/>
      <c r="EW766" s="4"/>
      <c r="EX766" s="4"/>
      <c r="EY766" s="4"/>
      <c r="EZ766" s="4"/>
      <c r="FA766" s="4"/>
      <c r="FB766" s="4"/>
      <c r="FC766" s="4"/>
    </row>
    <row r="767" spans="1:159" ht="15" hidden="1" customHeight="1">
      <c r="A767" s="6">
        <v>8</v>
      </c>
      <c r="B767" s="41" t="str">
        <f>VLOOKUP(Ruimtestaat[[#This Row],[Code]],Locaties[[Code]:[Locatie]],2,FALSE)</f>
        <v>Het Heerenlanden</v>
      </c>
      <c r="C767" s="41" t="str">
        <f>VLOOKUP(Ruimtestaat[[#This Row],[Code]],Locaties[#All],3,FALSE)</f>
        <v>Eksterlaan 48</v>
      </c>
      <c r="D767" s="41" t="str">
        <f>VLOOKUP(Ruimtestaat[[#This Row],[Code]],Locaties[#All],4,FALSE)</f>
        <v>Leerdam</v>
      </c>
      <c r="E767" s="42" t="s">
        <v>565</v>
      </c>
      <c r="F767" s="6" t="s">
        <v>319</v>
      </c>
      <c r="G767" s="121">
        <v>9</v>
      </c>
      <c r="H767" s="42" t="s">
        <v>135</v>
      </c>
      <c r="I767" s="6">
        <v>2</v>
      </c>
      <c r="J767" s="42" t="str">
        <f>VLOOKUP(Ruimtestaat[[#This Row],[Ruimte code]],Ruimtegroepen[[#All],[Code]:[Ruimte omschrijving]],2,FALSE)</f>
        <v>Kantoren</v>
      </c>
      <c r="K767" s="6" t="s">
        <v>17</v>
      </c>
      <c r="L767" s="6" t="s">
        <v>6</v>
      </c>
      <c r="M767" s="119">
        <v>18.399999999999999</v>
      </c>
      <c r="N767" s="120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  <c r="DE767" s="4"/>
      <c r="DF767" s="4"/>
      <c r="DG767" s="4"/>
      <c r="DH767" s="4"/>
      <c r="DI767" s="4"/>
      <c r="DJ767" s="4"/>
      <c r="DK767" s="4"/>
      <c r="DL767" s="4"/>
      <c r="DM767" s="4"/>
      <c r="DN767" s="4"/>
      <c r="DO767" s="4"/>
      <c r="DP767" s="4"/>
      <c r="DQ767" s="4"/>
      <c r="DR767" s="4"/>
      <c r="DS767" s="4"/>
      <c r="DT767" s="4"/>
      <c r="DU767" s="4"/>
      <c r="DV767" s="4"/>
      <c r="DW767" s="4"/>
      <c r="DX767" s="4"/>
      <c r="DY767" s="4"/>
      <c r="DZ767" s="4"/>
      <c r="EA767" s="4"/>
      <c r="EB767" s="4"/>
      <c r="EC767" s="4"/>
      <c r="ED767" s="4"/>
      <c r="EE767" s="4"/>
      <c r="EF767" s="4"/>
      <c r="EG767" s="4"/>
      <c r="EH767" s="4"/>
      <c r="EI767" s="4"/>
      <c r="EJ767" s="4"/>
      <c r="EK767" s="4"/>
      <c r="EL767" s="4"/>
      <c r="EM767" s="4"/>
      <c r="EN767" s="4"/>
      <c r="EO767" s="4"/>
      <c r="EP767" s="4"/>
      <c r="EQ767" s="4"/>
      <c r="ER767" s="4"/>
      <c r="ES767" s="4"/>
      <c r="ET767" s="4"/>
      <c r="EU767" s="4"/>
      <c r="EV767" s="4"/>
      <c r="EW767" s="4"/>
      <c r="EX767" s="4"/>
      <c r="EY767" s="4"/>
      <c r="EZ767" s="4"/>
      <c r="FA767" s="4"/>
      <c r="FB767" s="4"/>
      <c r="FC767" s="4"/>
    </row>
    <row r="768" spans="1:159" ht="15" hidden="1" customHeight="1">
      <c r="A768" s="6">
        <v>8</v>
      </c>
      <c r="B768" s="41" t="str">
        <f>VLOOKUP(Ruimtestaat[[#This Row],[Code]],Locaties[[Code]:[Locatie]],2,FALSE)</f>
        <v>Het Heerenlanden</v>
      </c>
      <c r="C768" s="41" t="str">
        <f>VLOOKUP(Ruimtestaat[[#This Row],[Code]],Locaties[#All],3,FALSE)</f>
        <v>Eksterlaan 48</v>
      </c>
      <c r="D768" s="41" t="str">
        <f>VLOOKUP(Ruimtestaat[[#This Row],[Code]],Locaties[#All],4,FALSE)</f>
        <v>Leerdam</v>
      </c>
      <c r="E768" s="42" t="s">
        <v>565</v>
      </c>
      <c r="F768" s="6" t="s">
        <v>319</v>
      </c>
      <c r="G768" s="121">
        <v>10</v>
      </c>
      <c r="H768" s="42" t="s">
        <v>156</v>
      </c>
      <c r="I768" s="6">
        <v>3</v>
      </c>
      <c r="J768" s="42" t="str">
        <f>VLOOKUP(Ruimtestaat[[#This Row],[Ruimte code]],Ruimtegroepen[[#All],[Code]:[Ruimte omschrijving]],2,FALSE)</f>
        <v>Reproruimte</v>
      </c>
      <c r="K768" s="6" t="s">
        <v>18</v>
      </c>
      <c r="L768" s="6" t="s">
        <v>123</v>
      </c>
      <c r="M768" s="119">
        <v>5.2</v>
      </c>
      <c r="N768" s="120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  <c r="DE768" s="4"/>
      <c r="DF768" s="4"/>
      <c r="DG768" s="4"/>
      <c r="DH768" s="4"/>
      <c r="DI768" s="4"/>
      <c r="DJ768" s="4"/>
      <c r="DK768" s="4"/>
      <c r="DL768" s="4"/>
      <c r="DM768" s="4"/>
      <c r="DN768" s="4"/>
      <c r="DO768" s="4"/>
      <c r="DP768" s="4"/>
      <c r="DQ768" s="4"/>
      <c r="DR768" s="4"/>
      <c r="DS768" s="4"/>
      <c r="DT768" s="4"/>
      <c r="DU768" s="4"/>
      <c r="DV768" s="4"/>
      <c r="DW768" s="4"/>
      <c r="DX768" s="4"/>
      <c r="DY768" s="4"/>
      <c r="DZ768" s="4"/>
      <c r="EA768" s="4"/>
      <c r="EB768" s="4"/>
      <c r="EC768" s="4"/>
      <c r="ED768" s="4"/>
      <c r="EE768" s="4"/>
      <c r="EF768" s="4"/>
      <c r="EG768" s="4"/>
      <c r="EH768" s="4"/>
      <c r="EI768" s="4"/>
      <c r="EJ768" s="4"/>
      <c r="EK768" s="4"/>
      <c r="EL768" s="4"/>
      <c r="EM768" s="4"/>
      <c r="EN768" s="4"/>
      <c r="EO768" s="4"/>
      <c r="EP768" s="4"/>
      <c r="EQ768" s="4"/>
      <c r="ER768" s="4"/>
      <c r="ES768" s="4"/>
      <c r="ET768" s="4"/>
      <c r="EU768" s="4"/>
      <c r="EV768" s="4"/>
      <c r="EW768" s="4"/>
      <c r="EX768" s="4"/>
      <c r="EY768" s="4"/>
      <c r="EZ768" s="4"/>
      <c r="FA768" s="4"/>
      <c r="FB768" s="4"/>
      <c r="FC768" s="4"/>
    </row>
    <row r="769" spans="1:159" ht="15" hidden="1" customHeight="1">
      <c r="A769" s="6">
        <v>8</v>
      </c>
      <c r="B769" s="41" t="str">
        <f>VLOOKUP(Ruimtestaat[[#This Row],[Code]],Locaties[[Code]:[Locatie]],2,FALSE)</f>
        <v>Het Heerenlanden</v>
      </c>
      <c r="C769" s="41" t="str">
        <f>VLOOKUP(Ruimtestaat[[#This Row],[Code]],Locaties[#All],3,FALSE)</f>
        <v>Eksterlaan 48</v>
      </c>
      <c r="D769" s="41" t="str">
        <f>VLOOKUP(Ruimtestaat[[#This Row],[Code]],Locaties[#All],4,FALSE)</f>
        <v>Leerdam</v>
      </c>
      <c r="E769" s="42" t="s">
        <v>565</v>
      </c>
      <c r="F769" s="6" t="s">
        <v>319</v>
      </c>
      <c r="G769" s="121">
        <v>11</v>
      </c>
      <c r="H769" s="42" t="s">
        <v>508</v>
      </c>
      <c r="I769" s="6">
        <v>1</v>
      </c>
      <c r="J769" s="42" t="str">
        <f>VLOOKUP(Ruimtestaat[[#This Row],[Ruimte code]],Ruimtegroepen[[#All],[Code]:[Ruimte omschrijving]],2,FALSE)</f>
        <v>Magazijnen/bergingen</v>
      </c>
      <c r="L769" s="6"/>
      <c r="M769" s="119"/>
      <c r="N769" s="119">
        <v>14.9</v>
      </c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  <c r="DE769" s="4"/>
      <c r="DF769" s="4"/>
      <c r="DG769" s="4"/>
      <c r="DH769" s="4"/>
      <c r="DI769" s="4"/>
      <c r="DJ769" s="4"/>
      <c r="DK769" s="4"/>
      <c r="DL769" s="4"/>
      <c r="DM769" s="4"/>
      <c r="DN769" s="4"/>
      <c r="DO769" s="4"/>
      <c r="DP769" s="4"/>
      <c r="DQ769" s="4"/>
      <c r="DR769" s="4"/>
      <c r="DS769" s="4"/>
      <c r="DT769" s="4"/>
      <c r="DU769" s="4"/>
      <c r="DV769" s="4"/>
      <c r="DW769" s="4"/>
      <c r="DX769" s="4"/>
      <c r="DY769" s="4"/>
      <c r="DZ769" s="4"/>
      <c r="EA769" s="4"/>
      <c r="EB769" s="4"/>
      <c r="EC769" s="4"/>
      <c r="ED769" s="4"/>
      <c r="EE769" s="4"/>
      <c r="EF769" s="4"/>
      <c r="EG769" s="4"/>
      <c r="EH769" s="4"/>
      <c r="EI769" s="4"/>
      <c r="EJ769" s="4"/>
      <c r="EK769" s="4"/>
      <c r="EL769" s="4"/>
      <c r="EM769" s="4"/>
      <c r="EN769" s="4"/>
      <c r="EO769" s="4"/>
      <c r="EP769" s="4"/>
      <c r="EQ769" s="4"/>
      <c r="ER769" s="4"/>
      <c r="ES769" s="4"/>
      <c r="ET769" s="4"/>
      <c r="EU769" s="4"/>
      <c r="EV769" s="4"/>
      <c r="EW769" s="4"/>
      <c r="EX769" s="4"/>
      <c r="EY769" s="4"/>
      <c r="EZ769" s="4"/>
      <c r="FA769" s="4"/>
      <c r="FB769" s="4"/>
      <c r="FC769" s="4"/>
    </row>
    <row r="770" spans="1:159" ht="15" hidden="1" customHeight="1">
      <c r="A770" s="6">
        <v>8</v>
      </c>
      <c r="B770" s="41" t="str">
        <f>VLOOKUP(Ruimtestaat[[#This Row],[Code]],Locaties[[Code]:[Locatie]],2,FALSE)</f>
        <v>Het Heerenlanden</v>
      </c>
      <c r="C770" s="41" t="str">
        <f>VLOOKUP(Ruimtestaat[[#This Row],[Code]],Locaties[#All],3,FALSE)</f>
        <v>Eksterlaan 48</v>
      </c>
      <c r="D770" s="41" t="str">
        <f>VLOOKUP(Ruimtestaat[[#This Row],[Code]],Locaties[#All],4,FALSE)</f>
        <v>Leerdam</v>
      </c>
      <c r="E770" s="42" t="s">
        <v>565</v>
      </c>
      <c r="F770" s="6" t="s">
        <v>319</v>
      </c>
      <c r="G770" s="121" t="s">
        <v>616</v>
      </c>
      <c r="H770" s="42" t="s">
        <v>273</v>
      </c>
      <c r="I770" s="6">
        <v>16</v>
      </c>
      <c r="J770" s="42" t="e">
        <f>VLOOKUP(Ruimtestaat[[#This Row],[Ruimte code]],#REF!,2,FALSE)</f>
        <v>#REF!</v>
      </c>
      <c r="K770" s="6" t="s">
        <v>18</v>
      </c>
      <c r="L770" s="6" t="s">
        <v>123</v>
      </c>
      <c r="M770" s="119">
        <v>50.5</v>
      </c>
      <c r="N770" s="120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  <c r="DE770" s="4"/>
      <c r="DF770" s="4"/>
      <c r="DG770" s="4"/>
      <c r="DH770" s="4"/>
      <c r="DI770" s="4"/>
      <c r="DJ770" s="4"/>
      <c r="DK770" s="4"/>
      <c r="DL770" s="4"/>
      <c r="DM770" s="4"/>
      <c r="DN770" s="4"/>
      <c r="DO770" s="4"/>
      <c r="DP770" s="4"/>
      <c r="DQ770" s="4"/>
      <c r="DR770" s="4"/>
      <c r="DS770" s="4"/>
      <c r="DT770" s="4"/>
      <c r="DU770" s="4"/>
      <c r="DV770" s="4"/>
      <c r="DW770" s="4"/>
      <c r="DX770" s="4"/>
      <c r="DY770" s="4"/>
      <c r="DZ770" s="4"/>
      <c r="EA770" s="4"/>
      <c r="EB770" s="4"/>
      <c r="EC770" s="4"/>
      <c r="ED770" s="4"/>
      <c r="EE770" s="4"/>
      <c r="EF770" s="4"/>
      <c r="EG770" s="4"/>
      <c r="EH770" s="4"/>
      <c r="EI770" s="4"/>
      <c r="EJ770" s="4"/>
      <c r="EK770" s="4"/>
      <c r="EL770" s="4"/>
      <c r="EM770" s="4"/>
      <c r="EN770" s="4"/>
      <c r="EO770" s="4"/>
      <c r="EP770" s="4"/>
      <c r="EQ770" s="4"/>
      <c r="ER770" s="4"/>
      <c r="ES770" s="4"/>
      <c r="ET770" s="4"/>
      <c r="EU770" s="4"/>
      <c r="EV770" s="4"/>
      <c r="EW770" s="4"/>
      <c r="EX770" s="4"/>
      <c r="EY770" s="4"/>
      <c r="EZ770" s="4"/>
      <c r="FA770" s="4"/>
      <c r="FB770" s="4"/>
      <c r="FC770" s="4"/>
    </row>
    <row r="771" spans="1:159" ht="15" hidden="1" customHeight="1">
      <c r="A771" s="6">
        <v>8</v>
      </c>
      <c r="B771" s="41" t="str">
        <f>VLOOKUP(Ruimtestaat[[#This Row],[Code]],Locaties[[Code]:[Locatie]],2,FALSE)</f>
        <v>Het Heerenlanden</v>
      </c>
      <c r="C771" s="41" t="str">
        <f>VLOOKUP(Ruimtestaat[[#This Row],[Code]],Locaties[#All],3,FALSE)</f>
        <v>Eksterlaan 48</v>
      </c>
      <c r="D771" s="41" t="str">
        <f>VLOOKUP(Ruimtestaat[[#This Row],[Code]],Locaties[#All],4,FALSE)</f>
        <v>Leerdam</v>
      </c>
      <c r="E771" s="42" t="s">
        <v>565</v>
      </c>
      <c r="F771" s="6" t="s">
        <v>319</v>
      </c>
      <c r="G771" s="121" t="s">
        <v>617</v>
      </c>
      <c r="H771" s="42" t="s">
        <v>273</v>
      </c>
      <c r="I771" s="6">
        <v>16</v>
      </c>
      <c r="J771" s="42" t="e">
        <f>VLOOKUP(Ruimtestaat[[#This Row],[Ruimte code]],#REF!,2,FALSE)</f>
        <v>#REF!</v>
      </c>
      <c r="K771" s="6" t="s">
        <v>18</v>
      </c>
      <c r="L771" s="6" t="s">
        <v>123</v>
      </c>
      <c r="M771" s="119">
        <v>61.2</v>
      </c>
      <c r="N771" s="120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  <c r="DE771" s="4"/>
      <c r="DF771" s="4"/>
      <c r="DG771" s="4"/>
      <c r="DH771" s="4"/>
      <c r="DI771" s="4"/>
      <c r="DJ771" s="4"/>
      <c r="DK771" s="4"/>
      <c r="DL771" s="4"/>
      <c r="DM771" s="4"/>
      <c r="DN771" s="4"/>
      <c r="DO771" s="4"/>
      <c r="DP771" s="4"/>
      <c r="DQ771" s="4"/>
      <c r="DR771" s="4"/>
      <c r="DS771" s="4"/>
      <c r="DT771" s="4"/>
      <c r="DU771" s="4"/>
      <c r="DV771" s="4"/>
      <c r="DW771" s="4"/>
      <c r="DX771" s="4"/>
      <c r="DY771" s="4"/>
      <c r="DZ771" s="4"/>
      <c r="EA771" s="4"/>
      <c r="EB771" s="4"/>
      <c r="EC771" s="4"/>
      <c r="ED771" s="4"/>
      <c r="EE771" s="4"/>
      <c r="EF771" s="4"/>
      <c r="EG771" s="4"/>
      <c r="EH771" s="4"/>
      <c r="EI771" s="4"/>
      <c r="EJ771" s="4"/>
      <c r="EK771" s="4"/>
      <c r="EL771" s="4"/>
      <c r="EM771" s="4"/>
      <c r="EN771" s="4"/>
      <c r="EO771" s="4"/>
      <c r="EP771" s="4"/>
      <c r="EQ771" s="4"/>
      <c r="ER771" s="4"/>
      <c r="ES771" s="4"/>
      <c r="ET771" s="4"/>
      <c r="EU771" s="4"/>
      <c r="EV771" s="4"/>
      <c r="EW771" s="4"/>
      <c r="EX771" s="4"/>
      <c r="EY771" s="4"/>
      <c r="EZ771" s="4"/>
      <c r="FA771" s="4"/>
      <c r="FB771" s="4"/>
      <c r="FC771" s="4"/>
    </row>
    <row r="772" spans="1:159" ht="15" hidden="1" customHeight="1">
      <c r="A772" s="6">
        <v>8</v>
      </c>
      <c r="B772" s="41" t="str">
        <f>VLOOKUP(Ruimtestaat[[#This Row],[Code]],Locaties[[Code]:[Locatie]],2,FALSE)</f>
        <v>Het Heerenlanden</v>
      </c>
      <c r="C772" s="41" t="str">
        <f>VLOOKUP(Ruimtestaat[[#This Row],[Code]],Locaties[#All],3,FALSE)</f>
        <v>Eksterlaan 48</v>
      </c>
      <c r="D772" s="41" t="str">
        <f>VLOOKUP(Ruimtestaat[[#This Row],[Code]],Locaties[#All],4,FALSE)</f>
        <v>Leerdam</v>
      </c>
      <c r="E772" s="42" t="s">
        <v>565</v>
      </c>
      <c r="F772" s="6" t="s">
        <v>319</v>
      </c>
      <c r="G772" s="121" t="s">
        <v>618</v>
      </c>
      <c r="H772" s="42" t="s">
        <v>621</v>
      </c>
      <c r="I772" s="6">
        <v>20</v>
      </c>
      <c r="J772" s="42" t="e">
        <f>VLOOKUP(Ruimtestaat[[#This Row],[Ruimte code]],#REF!,2,FALSE)</f>
        <v>#REF!</v>
      </c>
      <c r="L772" s="6"/>
      <c r="M772" s="119"/>
      <c r="N772" s="119">
        <v>20.399999999999999</v>
      </c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  <c r="DE772" s="4"/>
      <c r="DF772" s="4"/>
      <c r="DG772" s="4"/>
      <c r="DH772" s="4"/>
      <c r="DI772" s="4"/>
      <c r="DJ772" s="4"/>
      <c r="DK772" s="4"/>
      <c r="DL772" s="4"/>
      <c r="DM772" s="4"/>
      <c r="DN772" s="4"/>
      <c r="DO772" s="4"/>
      <c r="DP772" s="4"/>
      <c r="DQ772" s="4"/>
      <c r="DR772" s="4"/>
      <c r="DS772" s="4"/>
      <c r="DT772" s="4"/>
      <c r="DU772" s="4"/>
      <c r="DV772" s="4"/>
      <c r="DW772" s="4"/>
      <c r="DX772" s="4"/>
      <c r="DY772" s="4"/>
      <c r="DZ772" s="4"/>
      <c r="EA772" s="4"/>
      <c r="EB772" s="4"/>
      <c r="EC772" s="4"/>
      <c r="ED772" s="4"/>
      <c r="EE772" s="4"/>
      <c r="EF772" s="4"/>
      <c r="EG772" s="4"/>
      <c r="EH772" s="4"/>
      <c r="EI772" s="4"/>
      <c r="EJ772" s="4"/>
      <c r="EK772" s="4"/>
      <c r="EL772" s="4"/>
      <c r="EM772" s="4"/>
      <c r="EN772" s="4"/>
      <c r="EO772" s="4"/>
      <c r="EP772" s="4"/>
      <c r="EQ772" s="4"/>
      <c r="ER772" s="4"/>
      <c r="ES772" s="4"/>
      <c r="ET772" s="4"/>
      <c r="EU772" s="4"/>
      <c r="EV772" s="4"/>
      <c r="EW772" s="4"/>
      <c r="EX772" s="4"/>
      <c r="EY772" s="4"/>
      <c r="EZ772" s="4"/>
      <c r="FA772" s="4"/>
      <c r="FB772" s="4"/>
      <c r="FC772" s="4"/>
    </row>
    <row r="773" spans="1:159" ht="15" hidden="1" customHeight="1">
      <c r="A773" s="6">
        <v>8</v>
      </c>
      <c r="B773" s="41" t="str">
        <f>VLOOKUP(Ruimtestaat[[#This Row],[Code]],Locaties[[Code]:[Locatie]],2,FALSE)</f>
        <v>Het Heerenlanden</v>
      </c>
      <c r="C773" s="41" t="str">
        <f>VLOOKUP(Ruimtestaat[[#This Row],[Code]],Locaties[#All],3,FALSE)</f>
        <v>Eksterlaan 48</v>
      </c>
      <c r="D773" s="41" t="str">
        <f>VLOOKUP(Ruimtestaat[[#This Row],[Code]],Locaties[#All],4,FALSE)</f>
        <v>Leerdam</v>
      </c>
      <c r="E773" s="42" t="s">
        <v>565</v>
      </c>
      <c r="F773" s="6" t="s">
        <v>319</v>
      </c>
      <c r="G773" s="121" t="s">
        <v>619</v>
      </c>
      <c r="H773" s="42" t="s">
        <v>236</v>
      </c>
      <c r="I773" s="6">
        <v>13</v>
      </c>
      <c r="J773" s="42" t="e">
        <f>VLOOKUP(Ruimtestaat[[#This Row],[Ruimte code]],#REF!,2,FALSE)</f>
        <v>#REF!</v>
      </c>
      <c r="K773" s="6" t="s">
        <v>20</v>
      </c>
      <c r="L773" s="6" t="s">
        <v>29</v>
      </c>
      <c r="M773" s="119">
        <v>10</v>
      </c>
      <c r="N773" s="120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  <c r="DE773" s="4"/>
      <c r="DF773" s="4"/>
      <c r="DG773" s="4"/>
      <c r="DH773" s="4"/>
      <c r="DI773" s="4"/>
      <c r="DJ773" s="4"/>
      <c r="DK773" s="4"/>
      <c r="DL773" s="4"/>
      <c r="DM773" s="4"/>
      <c r="DN773" s="4"/>
      <c r="DO773" s="4"/>
      <c r="DP773" s="4"/>
      <c r="DQ773" s="4"/>
      <c r="DR773" s="4"/>
      <c r="DS773" s="4"/>
      <c r="DT773" s="4"/>
      <c r="DU773" s="4"/>
      <c r="DV773" s="4"/>
      <c r="DW773" s="4"/>
      <c r="DX773" s="4"/>
      <c r="DY773" s="4"/>
      <c r="DZ773" s="4"/>
      <c r="EA773" s="4"/>
      <c r="EB773" s="4"/>
      <c r="EC773" s="4"/>
      <c r="ED773" s="4"/>
      <c r="EE773" s="4"/>
      <c r="EF773" s="4"/>
      <c r="EG773" s="4"/>
      <c r="EH773" s="4"/>
      <c r="EI773" s="4"/>
      <c r="EJ773" s="4"/>
      <c r="EK773" s="4"/>
      <c r="EL773" s="4"/>
      <c r="EM773" s="4"/>
      <c r="EN773" s="4"/>
      <c r="EO773" s="4"/>
      <c r="EP773" s="4"/>
      <c r="EQ773" s="4"/>
      <c r="ER773" s="4"/>
      <c r="ES773" s="4"/>
      <c r="ET773" s="4"/>
      <c r="EU773" s="4"/>
      <c r="EV773" s="4"/>
      <c r="EW773" s="4"/>
      <c r="EX773" s="4"/>
      <c r="EY773" s="4"/>
      <c r="EZ773" s="4"/>
      <c r="FA773" s="4"/>
      <c r="FB773" s="4"/>
      <c r="FC773" s="4"/>
    </row>
    <row r="774" spans="1:159" ht="15" hidden="1" customHeight="1">
      <c r="A774" s="6">
        <v>8</v>
      </c>
      <c r="B774" s="41" t="str">
        <f>VLOOKUP(Ruimtestaat[[#This Row],[Code]],Locaties[[Code]:[Locatie]],2,FALSE)</f>
        <v>Het Heerenlanden</v>
      </c>
      <c r="C774" s="41" t="str">
        <f>VLOOKUP(Ruimtestaat[[#This Row],[Code]],Locaties[#All],3,FALSE)</f>
        <v>Eksterlaan 48</v>
      </c>
      <c r="D774" s="41" t="str">
        <f>VLOOKUP(Ruimtestaat[[#This Row],[Code]],Locaties[#All],4,FALSE)</f>
        <v>Leerdam</v>
      </c>
      <c r="E774" s="42" t="s">
        <v>565</v>
      </c>
      <c r="F774" s="6" t="s">
        <v>319</v>
      </c>
      <c r="G774" s="121" t="s">
        <v>620</v>
      </c>
      <c r="H774" s="42" t="s">
        <v>273</v>
      </c>
      <c r="I774" s="6">
        <v>16</v>
      </c>
      <c r="J774" s="42" t="e">
        <f>VLOOKUP(Ruimtestaat[[#This Row],[Ruimte code]],#REF!,2,FALSE)</f>
        <v>#REF!</v>
      </c>
      <c r="K774" s="6" t="s">
        <v>18</v>
      </c>
      <c r="L774" s="6" t="s">
        <v>123</v>
      </c>
      <c r="M774" s="119">
        <v>51</v>
      </c>
      <c r="N774" s="120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  <c r="DE774" s="4"/>
      <c r="DF774" s="4"/>
      <c r="DG774" s="4"/>
      <c r="DH774" s="4"/>
      <c r="DI774" s="4"/>
      <c r="DJ774" s="4"/>
      <c r="DK774" s="4"/>
      <c r="DL774" s="4"/>
      <c r="DM774" s="4"/>
      <c r="DN774" s="4"/>
      <c r="DO774" s="4"/>
      <c r="DP774" s="4"/>
      <c r="DQ774" s="4"/>
      <c r="DR774" s="4"/>
      <c r="DS774" s="4"/>
      <c r="DT774" s="4"/>
      <c r="DU774" s="4"/>
      <c r="DV774" s="4"/>
      <c r="DW774" s="4"/>
      <c r="DX774" s="4"/>
      <c r="DY774" s="4"/>
      <c r="DZ774" s="4"/>
      <c r="EA774" s="4"/>
      <c r="EB774" s="4"/>
      <c r="EC774" s="4"/>
      <c r="ED774" s="4"/>
      <c r="EE774" s="4"/>
      <c r="EF774" s="4"/>
      <c r="EG774" s="4"/>
      <c r="EH774" s="4"/>
      <c r="EI774" s="4"/>
      <c r="EJ774" s="4"/>
      <c r="EK774" s="4"/>
      <c r="EL774" s="4"/>
      <c r="EM774" s="4"/>
      <c r="EN774" s="4"/>
      <c r="EO774" s="4"/>
      <c r="EP774" s="4"/>
      <c r="EQ774" s="4"/>
      <c r="ER774" s="4"/>
      <c r="ES774" s="4"/>
      <c r="ET774" s="4"/>
      <c r="EU774" s="4"/>
      <c r="EV774" s="4"/>
      <c r="EW774" s="4"/>
      <c r="EX774" s="4"/>
      <c r="EY774" s="4"/>
      <c r="EZ774" s="4"/>
      <c r="FA774" s="4"/>
      <c r="FB774" s="4"/>
      <c r="FC774" s="4"/>
    </row>
    <row r="775" spans="1:159" ht="15" hidden="1" customHeight="1">
      <c r="A775" s="6">
        <v>8</v>
      </c>
      <c r="B775" s="41" t="str">
        <f>VLOOKUP(Ruimtestaat[[#This Row],[Code]],Locaties[[Code]:[Locatie]],2,FALSE)</f>
        <v>Het Heerenlanden</v>
      </c>
      <c r="C775" s="41" t="str">
        <f>VLOOKUP(Ruimtestaat[[#This Row],[Code]],Locaties[#All],3,FALSE)</f>
        <v>Eksterlaan 48</v>
      </c>
      <c r="D775" s="41" t="str">
        <f>VLOOKUP(Ruimtestaat[[#This Row],[Code]],Locaties[#All],4,FALSE)</f>
        <v>Leerdam</v>
      </c>
      <c r="E775" s="42" t="s">
        <v>571</v>
      </c>
      <c r="F775" s="6" t="s">
        <v>319</v>
      </c>
      <c r="G775" s="121">
        <v>1</v>
      </c>
      <c r="H775" s="42" t="s">
        <v>387</v>
      </c>
      <c r="I775" s="6">
        <v>6</v>
      </c>
      <c r="J775" s="42" t="e">
        <f>VLOOKUP(Ruimtestaat[[#This Row],[Ruimte code]],#REF!,2,FALSE)</f>
        <v>#REF!</v>
      </c>
      <c r="K775" s="6" t="s">
        <v>18</v>
      </c>
      <c r="L775" s="6" t="s">
        <v>123</v>
      </c>
      <c r="M775" s="119">
        <v>37</v>
      </c>
      <c r="N775" s="120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  <c r="DE775" s="4"/>
      <c r="DF775" s="4"/>
      <c r="DG775" s="4"/>
      <c r="DH775" s="4"/>
      <c r="DI775" s="4"/>
      <c r="DJ775" s="4"/>
      <c r="DK775" s="4"/>
      <c r="DL775" s="4"/>
      <c r="DM775" s="4"/>
      <c r="DN775" s="4"/>
      <c r="DO775" s="4"/>
      <c r="DP775" s="4"/>
      <c r="DQ775" s="4"/>
      <c r="DR775" s="4"/>
      <c r="DS775" s="4"/>
      <c r="DT775" s="4"/>
      <c r="DU775" s="4"/>
      <c r="DV775" s="4"/>
      <c r="DW775" s="4"/>
      <c r="DX775" s="4"/>
      <c r="DY775" s="4"/>
      <c r="DZ775" s="4"/>
      <c r="EA775" s="4"/>
      <c r="EB775" s="4"/>
      <c r="EC775" s="4"/>
      <c r="ED775" s="4"/>
      <c r="EE775" s="4"/>
      <c r="EF775" s="4"/>
      <c r="EG775" s="4"/>
      <c r="EH775" s="4"/>
      <c r="EI775" s="4"/>
      <c r="EJ775" s="4"/>
      <c r="EK775" s="4"/>
      <c r="EL775" s="4"/>
      <c r="EM775" s="4"/>
      <c r="EN775" s="4"/>
      <c r="EO775" s="4"/>
      <c r="EP775" s="4"/>
      <c r="EQ775" s="4"/>
      <c r="ER775" s="4"/>
      <c r="ES775" s="4"/>
      <c r="ET775" s="4"/>
      <c r="EU775" s="4"/>
      <c r="EV775" s="4"/>
      <c r="EW775" s="4"/>
      <c r="EX775" s="4"/>
      <c r="EY775" s="4"/>
      <c r="EZ775" s="4"/>
      <c r="FA775" s="4"/>
      <c r="FB775" s="4"/>
      <c r="FC775" s="4"/>
    </row>
    <row r="776" spans="1:159" ht="15" customHeight="1">
      <c r="A776" s="6">
        <v>9</v>
      </c>
      <c r="B776" s="41" t="str">
        <f>VLOOKUP(Ruimtestaat[[#This Row],[Code]],Locaties[[Code]:[Locatie]],2,FALSE)</f>
        <v>De Joost</v>
      </c>
      <c r="C776" s="41" t="str">
        <f>VLOOKUP(Ruimtestaat[[#This Row],[Code]],Locaties[#All],3,FALSE)</f>
        <v>Joost de Jongestraat 45</v>
      </c>
      <c r="D776" s="41" t="str">
        <f>VLOOKUP(Ruimtestaat[[#This Row],[Code]],Locaties[#All],4,FALSE)</f>
        <v>Leerdam</v>
      </c>
      <c r="E776" s="42"/>
      <c r="F776" s="6" t="s">
        <v>121</v>
      </c>
      <c r="G776" s="121">
        <v>1</v>
      </c>
      <c r="H776" s="42" t="s">
        <v>8</v>
      </c>
      <c r="I776" s="6">
        <v>7</v>
      </c>
      <c r="J776" s="42" t="str">
        <f>VLOOKUP(Ruimtestaat[[#This Row],[Ruimte code]],Ruimtegroepen[[#All],[Code]:[Ruimte omschrijving]],2,FALSE)</f>
        <v>Entree</v>
      </c>
      <c r="K776" s="6" t="s">
        <v>17</v>
      </c>
      <c r="L776" s="6" t="s">
        <v>6</v>
      </c>
      <c r="M776" s="119">
        <v>7</v>
      </c>
      <c r="N776" s="120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  <c r="DE776" s="4"/>
      <c r="DF776" s="4"/>
      <c r="DG776" s="4"/>
      <c r="DH776" s="4"/>
      <c r="DI776" s="4"/>
      <c r="DJ776" s="4"/>
      <c r="DK776" s="4"/>
      <c r="DL776" s="4"/>
      <c r="DM776" s="4"/>
      <c r="DN776" s="4"/>
      <c r="DO776" s="4"/>
      <c r="DP776" s="4"/>
      <c r="DQ776" s="4"/>
      <c r="DR776" s="4"/>
      <c r="DS776" s="4"/>
      <c r="DT776" s="4"/>
      <c r="DU776" s="4"/>
      <c r="DV776" s="4"/>
      <c r="DW776" s="4"/>
      <c r="DX776" s="4"/>
      <c r="DY776" s="4"/>
      <c r="DZ776" s="4"/>
      <c r="EA776" s="4"/>
      <c r="EB776" s="4"/>
      <c r="EC776" s="4"/>
      <c r="ED776" s="4"/>
      <c r="EE776" s="4"/>
      <c r="EF776" s="4"/>
      <c r="EG776" s="4"/>
      <c r="EH776" s="4"/>
      <c r="EI776" s="4"/>
      <c r="EJ776" s="4"/>
      <c r="EK776" s="4"/>
      <c r="EL776" s="4"/>
      <c r="EM776" s="4"/>
      <c r="EN776" s="4"/>
      <c r="EO776" s="4"/>
      <c r="EP776" s="4"/>
      <c r="EQ776" s="4"/>
      <c r="ER776" s="4"/>
      <c r="ES776" s="4"/>
      <c r="ET776" s="4"/>
      <c r="EU776" s="4"/>
      <c r="EV776" s="4"/>
      <c r="EW776" s="4"/>
      <c r="EX776" s="4"/>
      <c r="EY776" s="4"/>
      <c r="EZ776" s="4"/>
      <c r="FA776" s="4"/>
      <c r="FB776" s="4"/>
      <c r="FC776" s="4"/>
    </row>
    <row r="777" spans="1:159" ht="15" customHeight="1">
      <c r="A777" s="6">
        <v>9</v>
      </c>
      <c r="B777" s="41" t="str">
        <f>VLOOKUP(Ruimtestaat[[#This Row],[Code]],Locaties[[Code]:[Locatie]],2,FALSE)</f>
        <v>De Joost</v>
      </c>
      <c r="C777" s="41" t="str">
        <f>VLOOKUP(Ruimtestaat[[#This Row],[Code]],Locaties[#All],3,FALSE)</f>
        <v>Joost de Jongestraat 45</v>
      </c>
      <c r="D777" s="41" t="str">
        <f>VLOOKUP(Ruimtestaat[[#This Row],[Code]],Locaties[#All],4,FALSE)</f>
        <v>Leerdam</v>
      </c>
      <c r="E777" s="42"/>
      <c r="F777" s="6" t="s">
        <v>121</v>
      </c>
      <c r="G777" s="121">
        <v>2</v>
      </c>
      <c r="H777" s="42" t="s">
        <v>127</v>
      </c>
      <c r="I777" s="6">
        <v>6</v>
      </c>
      <c r="J777" s="42" t="str">
        <f>VLOOKUP(Ruimtestaat[[#This Row],[Ruimte code]],Ruimtegroepen[[#All],[Code]:[Ruimte omschrijving]],2,FALSE)</f>
        <v>Gangen/hallen</v>
      </c>
      <c r="K777" s="6" t="s">
        <v>18</v>
      </c>
      <c r="L777" s="6" t="s">
        <v>123</v>
      </c>
      <c r="M777" s="119">
        <v>77</v>
      </c>
      <c r="N777" s="120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  <c r="DE777" s="4"/>
      <c r="DF777" s="4"/>
      <c r="DG777" s="4"/>
      <c r="DH777" s="4"/>
      <c r="DI777" s="4"/>
      <c r="DJ777" s="4"/>
      <c r="DK777" s="4"/>
      <c r="DL777" s="4"/>
      <c r="DM777" s="4"/>
      <c r="DN777" s="4"/>
      <c r="DO777" s="4"/>
      <c r="DP777" s="4"/>
      <c r="DQ777" s="4"/>
      <c r="DR777" s="4"/>
      <c r="DS777" s="4"/>
      <c r="DT777" s="4"/>
      <c r="DU777" s="4"/>
      <c r="DV777" s="4"/>
      <c r="DW777" s="4"/>
      <c r="DX777" s="4"/>
      <c r="DY777" s="4"/>
      <c r="DZ777" s="4"/>
      <c r="EA777" s="4"/>
      <c r="EB777" s="4"/>
      <c r="EC777" s="4"/>
      <c r="ED777" s="4"/>
      <c r="EE777" s="4"/>
      <c r="EF777" s="4"/>
      <c r="EG777" s="4"/>
      <c r="EH777" s="4"/>
      <c r="EI777" s="4"/>
      <c r="EJ777" s="4"/>
      <c r="EK777" s="4"/>
      <c r="EL777" s="4"/>
      <c r="EM777" s="4"/>
      <c r="EN777" s="4"/>
      <c r="EO777" s="4"/>
      <c r="EP777" s="4"/>
      <c r="EQ777" s="4"/>
      <c r="ER777" s="4"/>
      <c r="ES777" s="4"/>
      <c r="ET777" s="4"/>
      <c r="EU777" s="4"/>
      <c r="EV777" s="4"/>
      <c r="EW777" s="4"/>
      <c r="EX777" s="4"/>
      <c r="EY777" s="4"/>
      <c r="EZ777" s="4"/>
      <c r="FA777" s="4"/>
      <c r="FB777" s="4"/>
      <c r="FC777" s="4"/>
    </row>
    <row r="778" spans="1:159" ht="15" customHeight="1">
      <c r="A778" s="6">
        <v>9</v>
      </c>
      <c r="B778" s="41" t="str">
        <f>VLOOKUP(Ruimtestaat[[#This Row],[Code]],Locaties[[Code]:[Locatie]],2,FALSE)</f>
        <v>De Joost</v>
      </c>
      <c r="C778" s="41" t="str">
        <f>VLOOKUP(Ruimtestaat[[#This Row],[Code]],Locaties[#All],3,FALSE)</f>
        <v>Joost de Jongestraat 45</v>
      </c>
      <c r="D778" s="41" t="str">
        <f>VLOOKUP(Ruimtestaat[[#This Row],[Code]],Locaties[#All],4,FALSE)</f>
        <v>Leerdam</v>
      </c>
      <c r="E778" s="42"/>
      <c r="F778" s="6" t="s">
        <v>121</v>
      </c>
      <c r="G778" s="121">
        <v>3</v>
      </c>
      <c r="H778" s="42" t="s">
        <v>254</v>
      </c>
      <c r="I778" s="6">
        <v>6</v>
      </c>
      <c r="J778" s="42" t="str">
        <f>VLOOKUP(Ruimtestaat[[#This Row],[Ruimte code]],Ruimtegroepen[[#All],[Code]:[Ruimte omschrijving]],2,FALSE)</f>
        <v>Gangen/hallen</v>
      </c>
      <c r="K778" s="6" t="s">
        <v>18</v>
      </c>
      <c r="L778" s="6" t="s">
        <v>123</v>
      </c>
      <c r="M778" s="119">
        <v>39</v>
      </c>
      <c r="N778" s="120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  <c r="DE778" s="4"/>
      <c r="DF778" s="4"/>
      <c r="DG778" s="4"/>
      <c r="DH778" s="4"/>
      <c r="DI778" s="4"/>
      <c r="DJ778" s="4"/>
      <c r="DK778" s="4"/>
      <c r="DL778" s="4"/>
      <c r="DM778" s="4"/>
      <c r="DN778" s="4"/>
      <c r="DO778" s="4"/>
      <c r="DP778" s="4"/>
      <c r="DQ778" s="4"/>
      <c r="DR778" s="4"/>
      <c r="DS778" s="4"/>
      <c r="DT778" s="4"/>
      <c r="DU778" s="4"/>
      <c r="DV778" s="4"/>
      <c r="DW778" s="4"/>
      <c r="DX778" s="4"/>
      <c r="DY778" s="4"/>
      <c r="DZ778" s="4"/>
      <c r="EA778" s="4"/>
      <c r="EB778" s="4"/>
      <c r="EC778" s="4"/>
      <c r="ED778" s="4"/>
      <c r="EE778" s="4"/>
      <c r="EF778" s="4"/>
      <c r="EG778" s="4"/>
      <c r="EH778" s="4"/>
      <c r="EI778" s="4"/>
      <c r="EJ778" s="4"/>
      <c r="EK778" s="4"/>
      <c r="EL778" s="4"/>
      <c r="EM778" s="4"/>
      <c r="EN778" s="4"/>
      <c r="EO778" s="4"/>
      <c r="EP778" s="4"/>
      <c r="EQ778" s="4"/>
      <c r="ER778" s="4"/>
      <c r="ES778" s="4"/>
      <c r="ET778" s="4"/>
      <c r="EU778" s="4"/>
      <c r="EV778" s="4"/>
      <c r="EW778" s="4"/>
      <c r="EX778" s="4"/>
      <c r="EY778" s="4"/>
      <c r="EZ778" s="4"/>
      <c r="FA778" s="4"/>
      <c r="FB778" s="4"/>
      <c r="FC778" s="4"/>
    </row>
    <row r="779" spans="1:159" ht="15" customHeight="1">
      <c r="A779" s="6">
        <v>9</v>
      </c>
      <c r="B779" s="41" t="str">
        <f>VLOOKUP(Ruimtestaat[[#This Row],[Code]],Locaties[[Code]:[Locatie]],2,FALSE)</f>
        <v>De Joost</v>
      </c>
      <c r="C779" s="41" t="str">
        <f>VLOOKUP(Ruimtestaat[[#This Row],[Code]],Locaties[#All],3,FALSE)</f>
        <v>Joost de Jongestraat 45</v>
      </c>
      <c r="D779" s="41" t="str">
        <f>VLOOKUP(Ruimtestaat[[#This Row],[Code]],Locaties[#All],4,FALSE)</f>
        <v>Leerdam</v>
      </c>
      <c r="E779" s="42"/>
      <c r="F779" s="6" t="s">
        <v>121</v>
      </c>
      <c r="G779" s="121">
        <v>4</v>
      </c>
      <c r="H779" s="42" t="s">
        <v>8</v>
      </c>
      <c r="I779" s="6">
        <v>7</v>
      </c>
      <c r="J779" s="42" t="str">
        <f>VLOOKUP(Ruimtestaat[[#This Row],[Ruimte code]],Ruimtegroepen[[#All],[Code]:[Ruimte omschrijving]],2,FALSE)</f>
        <v>Entree</v>
      </c>
      <c r="K779" s="6" t="s">
        <v>17</v>
      </c>
      <c r="L779" s="6" t="s">
        <v>6</v>
      </c>
      <c r="M779" s="119">
        <v>13</v>
      </c>
      <c r="N779" s="120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  <c r="DE779" s="4"/>
      <c r="DF779" s="4"/>
      <c r="DG779" s="4"/>
      <c r="DH779" s="4"/>
      <c r="DI779" s="4"/>
      <c r="DJ779" s="4"/>
      <c r="DK779" s="4"/>
      <c r="DL779" s="4"/>
      <c r="DM779" s="4"/>
      <c r="DN779" s="4"/>
      <c r="DO779" s="4"/>
      <c r="DP779" s="4"/>
      <c r="DQ779" s="4"/>
      <c r="DR779" s="4"/>
      <c r="DS779" s="4"/>
      <c r="DT779" s="4"/>
      <c r="DU779" s="4"/>
      <c r="DV779" s="4"/>
      <c r="DW779" s="4"/>
      <c r="DX779" s="4"/>
      <c r="DY779" s="4"/>
      <c r="DZ779" s="4"/>
      <c r="EA779" s="4"/>
      <c r="EB779" s="4"/>
      <c r="EC779" s="4"/>
      <c r="ED779" s="4"/>
      <c r="EE779" s="4"/>
      <c r="EF779" s="4"/>
      <c r="EG779" s="4"/>
      <c r="EH779" s="4"/>
      <c r="EI779" s="4"/>
      <c r="EJ779" s="4"/>
      <c r="EK779" s="4"/>
      <c r="EL779" s="4"/>
      <c r="EM779" s="4"/>
      <c r="EN779" s="4"/>
      <c r="EO779" s="4"/>
      <c r="EP779" s="4"/>
      <c r="EQ779" s="4"/>
      <c r="ER779" s="4"/>
      <c r="ES779" s="4"/>
      <c r="ET779" s="4"/>
      <c r="EU779" s="4"/>
      <c r="EV779" s="4"/>
      <c r="EW779" s="4"/>
      <c r="EX779" s="4"/>
      <c r="EY779" s="4"/>
      <c r="EZ779" s="4"/>
      <c r="FA779" s="4"/>
      <c r="FB779" s="4"/>
      <c r="FC779" s="4"/>
    </row>
    <row r="780" spans="1:159" ht="15" customHeight="1">
      <c r="A780" s="6">
        <v>9</v>
      </c>
      <c r="B780" s="41" t="str">
        <f>VLOOKUP(Ruimtestaat[[#This Row],[Code]],Locaties[[Code]:[Locatie]],2,FALSE)</f>
        <v>De Joost</v>
      </c>
      <c r="C780" s="41" t="str">
        <f>VLOOKUP(Ruimtestaat[[#This Row],[Code]],Locaties[#All],3,FALSE)</f>
        <v>Joost de Jongestraat 45</v>
      </c>
      <c r="D780" s="41" t="str">
        <f>VLOOKUP(Ruimtestaat[[#This Row],[Code]],Locaties[#All],4,FALSE)</f>
        <v>Leerdam</v>
      </c>
      <c r="E780" s="42"/>
      <c r="F780" s="6" t="s">
        <v>121</v>
      </c>
      <c r="G780" s="121">
        <v>5</v>
      </c>
      <c r="H780" s="42" t="s">
        <v>339</v>
      </c>
      <c r="I780" s="6">
        <v>2</v>
      </c>
      <c r="J780" s="42" t="str">
        <f>VLOOKUP(Ruimtestaat[[#This Row],[Ruimte code]],Ruimtegroepen[[#All],[Code]:[Ruimte omschrijving]],2,FALSE)</f>
        <v>Kantoren</v>
      </c>
      <c r="K780" s="6" t="s">
        <v>18</v>
      </c>
      <c r="L780" s="6" t="s">
        <v>123</v>
      </c>
      <c r="M780" s="119">
        <v>11</v>
      </c>
      <c r="N780" s="120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  <c r="DE780" s="4"/>
      <c r="DF780" s="4"/>
      <c r="DG780" s="4"/>
      <c r="DH780" s="4"/>
      <c r="DI780" s="4"/>
      <c r="DJ780" s="4"/>
      <c r="DK780" s="4"/>
      <c r="DL780" s="4"/>
      <c r="DM780" s="4"/>
      <c r="DN780" s="4"/>
      <c r="DO780" s="4"/>
      <c r="DP780" s="4"/>
      <c r="DQ780" s="4"/>
      <c r="DR780" s="4"/>
      <c r="DS780" s="4"/>
      <c r="DT780" s="4"/>
      <c r="DU780" s="4"/>
      <c r="DV780" s="4"/>
      <c r="DW780" s="4"/>
      <c r="DX780" s="4"/>
      <c r="DY780" s="4"/>
      <c r="DZ780" s="4"/>
      <c r="EA780" s="4"/>
      <c r="EB780" s="4"/>
      <c r="EC780" s="4"/>
      <c r="ED780" s="4"/>
      <c r="EE780" s="4"/>
      <c r="EF780" s="4"/>
      <c r="EG780" s="4"/>
      <c r="EH780" s="4"/>
      <c r="EI780" s="4"/>
      <c r="EJ780" s="4"/>
      <c r="EK780" s="4"/>
      <c r="EL780" s="4"/>
      <c r="EM780" s="4"/>
      <c r="EN780" s="4"/>
      <c r="EO780" s="4"/>
      <c r="EP780" s="4"/>
      <c r="EQ780" s="4"/>
      <c r="ER780" s="4"/>
      <c r="ES780" s="4"/>
      <c r="ET780" s="4"/>
      <c r="EU780" s="4"/>
      <c r="EV780" s="4"/>
      <c r="EW780" s="4"/>
      <c r="EX780" s="4"/>
      <c r="EY780" s="4"/>
      <c r="EZ780" s="4"/>
      <c r="FA780" s="4"/>
      <c r="FB780" s="4"/>
      <c r="FC780" s="4"/>
    </row>
    <row r="781" spans="1:159" ht="15" customHeight="1">
      <c r="A781" s="6">
        <v>9</v>
      </c>
      <c r="B781" s="41" t="str">
        <f>VLOOKUP(Ruimtestaat[[#This Row],[Code]],Locaties[[Code]:[Locatie]],2,FALSE)</f>
        <v>De Joost</v>
      </c>
      <c r="C781" s="41" t="str">
        <f>VLOOKUP(Ruimtestaat[[#This Row],[Code]],Locaties[#All],3,FALSE)</f>
        <v>Joost de Jongestraat 45</v>
      </c>
      <c r="D781" s="41" t="str">
        <f>VLOOKUP(Ruimtestaat[[#This Row],[Code]],Locaties[#All],4,FALSE)</f>
        <v>Leerdam</v>
      </c>
      <c r="E781" s="42"/>
      <c r="F781" s="6" t="s">
        <v>121</v>
      </c>
      <c r="G781" s="121">
        <v>6</v>
      </c>
      <c r="H781" s="42" t="s">
        <v>156</v>
      </c>
      <c r="I781" s="6">
        <v>3</v>
      </c>
      <c r="J781" s="42" t="str">
        <f>VLOOKUP(Ruimtestaat[[#This Row],[Ruimte code]],Ruimtegroepen[[#All],[Code]:[Ruimte omschrijving]],2,FALSE)</f>
        <v>Reproruimte</v>
      </c>
      <c r="K781" s="6" t="s">
        <v>18</v>
      </c>
      <c r="L781" s="6" t="s">
        <v>123</v>
      </c>
      <c r="M781" s="119">
        <v>18</v>
      </c>
      <c r="N781" s="120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  <c r="DE781" s="4"/>
      <c r="DF781" s="4"/>
      <c r="DG781" s="4"/>
      <c r="DH781" s="4"/>
      <c r="DI781" s="4"/>
      <c r="DJ781" s="4"/>
      <c r="DK781" s="4"/>
      <c r="DL781" s="4"/>
      <c r="DM781" s="4"/>
      <c r="DN781" s="4"/>
      <c r="DO781" s="4"/>
      <c r="DP781" s="4"/>
      <c r="DQ781" s="4"/>
      <c r="DR781" s="4"/>
      <c r="DS781" s="4"/>
      <c r="DT781" s="4"/>
      <c r="DU781" s="4"/>
      <c r="DV781" s="4"/>
      <c r="DW781" s="4"/>
      <c r="DX781" s="4"/>
      <c r="DY781" s="4"/>
      <c r="DZ781" s="4"/>
      <c r="EA781" s="4"/>
      <c r="EB781" s="4"/>
      <c r="EC781" s="4"/>
      <c r="ED781" s="4"/>
      <c r="EE781" s="4"/>
      <c r="EF781" s="4"/>
      <c r="EG781" s="4"/>
      <c r="EH781" s="4"/>
      <c r="EI781" s="4"/>
      <c r="EJ781" s="4"/>
      <c r="EK781" s="4"/>
      <c r="EL781" s="4"/>
      <c r="EM781" s="4"/>
      <c r="EN781" s="4"/>
      <c r="EO781" s="4"/>
      <c r="EP781" s="4"/>
      <c r="EQ781" s="4"/>
      <c r="ER781" s="4"/>
      <c r="ES781" s="4"/>
      <c r="ET781" s="4"/>
      <c r="EU781" s="4"/>
      <c r="EV781" s="4"/>
      <c r="EW781" s="4"/>
      <c r="EX781" s="4"/>
      <c r="EY781" s="4"/>
      <c r="EZ781" s="4"/>
      <c r="FA781" s="4"/>
      <c r="FB781" s="4"/>
      <c r="FC781" s="4"/>
    </row>
    <row r="782" spans="1:159" ht="15" customHeight="1">
      <c r="A782" s="6">
        <v>9</v>
      </c>
      <c r="B782" s="41" t="str">
        <f>VLOOKUP(Ruimtestaat[[#This Row],[Code]],Locaties[[Code]:[Locatie]],2,FALSE)</f>
        <v>De Joost</v>
      </c>
      <c r="C782" s="41" t="str">
        <f>VLOOKUP(Ruimtestaat[[#This Row],[Code]],Locaties[#All],3,FALSE)</f>
        <v>Joost de Jongestraat 45</v>
      </c>
      <c r="D782" s="41" t="str">
        <f>VLOOKUP(Ruimtestaat[[#This Row],[Code]],Locaties[#All],4,FALSE)</f>
        <v>Leerdam</v>
      </c>
      <c r="E782" s="42"/>
      <c r="F782" s="6" t="s">
        <v>121</v>
      </c>
      <c r="G782" s="121" t="s">
        <v>358</v>
      </c>
      <c r="H782" s="42" t="s">
        <v>198</v>
      </c>
      <c r="I782" s="6">
        <v>11</v>
      </c>
      <c r="J782" s="42" t="str">
        <f>VLOOKUP(Ruimtestaat[[#This Row],[Ruimte code]],Ruimtegroepen[[#All],[Code]:[Ruimte omschrijving]],2,FALSE)</f>
        <v>Garderobes</v>
      </c>
      <c r="K782" s="6" t="s">
        <v>18</v>
      </c>
      <c r="L782" s="6" t="s">
        <v>123</v>
      </c>
      <c r="M782" s="119">
        <v>31</v>
      </c>
      <c r="N782" s="120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  <c r="DE782" s="4"/>
      <c r="DF782" s="4"/>
      <c r="DG782" s="4"/>
      <c r="DH782" s="4"/>
      <c r="DI782" s="4"/>
      <c r="DJ782" s="4"/>
      <c r="DK782" s="4"/>
      <c r="DL782" s="4"/>
      <c r="DM782" s="4"/>
      <c r="DN782" s="4"/>
      <c r="DO782" s="4"/>
      <c r="DP782" s="4"/>
      <c r="DQ782" s="4"/>
      <c r="DR782" s="4"/>
      <c r="DS782" s="4"/>
      <c r="DT782" s="4"/>
      <c r="DU782" s="4"/>
      <c r="DV782" s="4"/>
      <c r="DW782" s="4"/>
      <c r="DX782" s="4"/>
      <c r="DY782" s="4"/>
      <c r="DZ782" s="4"/>
      <c r="EA782" s="4"/>
      <c r="EB782" s="4"/>
      <c r="EC782" s="4"/>
      <c r="ED782" s="4"/>
      <c r="EE782" s="4"/>
      <c r="EF782" s="4"/>
      <c r="EG782" s="4"/>
      <c r="EH782" s="4"/>
      <c r="EI782" s="4"/>
      <c r="EJ782" s="4"/>
      <c r="EK782" s="4"/>
      <c r="EL782" s="4"/>
      <c r="EM782" s="4"/>
      <c r="EN782" s="4"/>
      <c r="EO782" s="4"/>
      <c r="EP782" s="4"/>
      <c r="EQ782" s="4"/>
      <c r="ER782" s="4"/>
      <c r="ES782" s="4"/>
      <c r="ET782" s="4"/>
      <c r="EU782" s="4"/>
      <c r="EV782" s="4"/>
      <c r="EW782" s="4"/>
      <c r="EX782" s="4"/>
      <c r="EY782" s="4"/>
      <c r="EZ782" s="4"/>
      <c r="FA782" s="4"/>
      <c r="FB782" s="4"/>
      <c r="FC782" s="4"/>
    </row>
    <row r="783" spans="1:159" ht="15" customHeight="1">
      <c r="A783" s="6">
        <v>9</v>
      </c>
      <c r="B783" s="41" t="str">
        <f>VLOOKUP(Ruimtestaat[[#This Row],[Code]],Locaties[[Code]:[Locatie]],2,FALSE)</f>
        <v>De Joost</v>
      </c>
      <c r="C783" s="41" t="str">
        <f>VLOOKUP(Ruimtestaat[[#This Row],[Code]],Locaties[#All],3,FALSE)</f>
        <v>Joost de Jongestraat 45</v>
      </c>
      <c r="D783" s="41" t="str">
        <f>VLOOKUP(Ruimtestaat[[#This Row],[Code]],Locaties[#All],4,FALSE)</f>
        <v>Leerdam</v>
      </c>
      <c r="E783" s="42"/>
      <c r="F783" s="6" t="s">
        <v>121</v>
      </c>
      <c r="G783" s="121" t="s">
        <v>359</v>
      </c>
      <c r="H783" s="42" t="s">
        <v>198</v>
      </c>
      <c r="I783" s="6">
        <v>11</v>
      </c>
      <c r="J783" s="42" t="str">
        <f>VLOOKUP(Ruimtestaat[[#This Row],[Ruimte code]],Ruimtegroepen[[#All],[Code]:[Ruimte omschrijving]],2,FALSE)</f>
        <v>Garderobes</v>
      </c>
      <c r="K783" s="6" t="s">
        <v>18</v>
      </c>
      <c r="L783" s="6" t="s">
        <v>123</v>
      </c>
      <c r="M783" s="119">
        <v>8</v>
      </c>
      <c r="N783" s="120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  <c r="DE783" s="4"/>
      <c r="DF783" s="4"/>
      <c r="DG783" s="4"/>
      <c r="DH783" s="4"/>
      <c r="DI783" s="4"/>
      <c r="DJ783" s="4"/>
      <c r="DK783" s="4"/>
      <c r="DL783" s="4"/>
      <c r="DM783" s="4"/>
      <c r="DN783" s="4"/>
      <c r="DO783" s="4"/>
      <c r="DP783" s="4"/>
      <c r="DQ783" s="4"/>
      <c r="DR783" s="4"/>
      <c r="DS783" s="4"/>
      <c r="DT783" s="4"/>
      <c r="DU783" s="4"/>
      <c r="DV783" s="4"/>
      <c r="DW783" s="4"/>
      <c r="DX783" s="4"/>
      <c r="DY783" s="4"/>
      <c r="DZ783" s="4"/>
      <c r="EA783" s="4"/>
      <c r="EB783" s="4"/>
      <c r="EC783" s="4"/>
      <c r="ED783" s="4"/>
      <c r="EE783" s="4"/>
      <c r="EF783" s="4"/>
      <c r="EG783" s="4"/>
      <c r="EH783" s="4"/>
      <c r="EI783" s="4"/>
      <c r="EJ783" s="4"/>
      <c r="EK783" s="4"/>
      <c r="EL783" s="4"/>
      <c r="EM783" s="4"/>
      <c r="EN783" s="4"/>
      <c r="EO783" s="4"/>
      <c r="EP783" s="4"/>
      <c r="EQ783" s="4"/>
      <c r="ER783" s="4"/>
      <c r="ES783" s="4"/>
      <c r="ET783" s="4"/>
      <c r="EU783" s="4"/>
      <c r="EV783" s="4"/>
      <c r="EW783" s="4"/>
      <c r="EX783" s="4"/>
      <c r="EY783" s="4"/>
      <c r="EZ783" s="4"/>
      <c r="FA783" s="4"/>
      <c r="FB783" s="4"/>
      <c r="FC783" s="4"/>
    </row>
    <row r="784" spans="1:159" ht="15" customHeight="1">
      <c r="A784" s="6">
        <v>9</v>
      </c>
      <c r="B784" s="41" t="str">
        <f>VLOOKUP(Ruimtestaat[[#This Row],[Code]],Locaties[[Code]:[Locatie]],2,FALSE)</f>
        <v>De Joost</v>
      </c>
      <c r="C784" s="41" t="str">
        <f>VLOOKUP(Ruimtestaat[[#This Row],[Code]],Locaties[#All],3,FALSE)</f>
        <v>Joost de Jongestraat 45</v>
      </c>
      <c r="D784" s="41" t="str">
        <f>VLOOKUP(Ruimtestaat[[#This Row],[Code]],Locaties[#All],4,FALSE)</f>
        <v>Leerdam</v>
      </c>
      <c r="E784" s="42"/>
      <c r="F784" s="6" t="s">
        <v>121</v>
      </c>
      <c r="G784" s="121">
        <v>8</v>
      </c>
      <c r="H784" s="42" t="s">
        <v>230</v>
      </c>
      <c r="I784" s="6">
        <v>6</v>
      </c>
      <c r="J784" s="42" t="str">
        <f>VLOOKUP(Ruimtestaat[[#This Row],[Ruimte code]],Ruimtegroepen[[#All],[Code]:[Ruimte omschrijving]],2,FALSE)</f>
        <v>Gangen/hallen</v>
      </c>
      <c r="K784" s="6" t="s">
        <v>18</v>
      </c>
      <c r="L784" s="6" t="s">
        <v>123</v>
      </c>
      <c r="M784" s="119">
        <v>23</v>
      </c>
      <c r="N784" s="120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  <c r="DE784" s="4"/>
      <c r="DF784" s="4"/>
      <c r="DG784" s="4"/>
      <c r="DH784" s="4"/>
      <c r="DI784" s="4"/>
      <c r="DJ784" s="4"/>
      <c r="DK784" s="4"/>
      <c r="DL784" s="4"/>
      <c r="DM784" s="4"/>
      <c r="DN784" s="4"/>
      <c r="DO784" s="4"/>
      <c r="DP784" s="4"/>
      <c r="DQ784" s="4"/>
      <c r="DR784" s="4"/>
      <c r="DS784" s="4"/>
      <c r="DT784" s="4"/>
      <c r="DU784" s="4"/>
      <c r="DV784" s="4"/>
      <c r="DW784" s="4"/>
      <c r="DX784" s="4"/>
      <c r="DY784" s="4"/>
      <c r="DZ784" s="4"/>
      <c r="EA784" s="4"/>
      <c r="EB784" s="4"/>
      <c r="EC784" s="4"/>
      <c r="ED784" s="4"/>
      <c r="EE784" s="4"/>
      <c r="EF784" s="4"/>
      <c r="EG784" s="4"/>
      <c r="EH784" s="4"/>
      <c r="EI784" s="4"/>
      <c r="EJ784" s="4"/>
      <c r="EK784" s="4"/>
      <c r="EL784" s="4"/>
      <c r="EM784" s="4"/>
      <c r="EN784" s="4"/>
      <c r="EO784" s="4"/>
      <c r="EP784" s="4"/>
      <c r="EQ784" s="4"/>
      <c r="ER784" s="4"/>
      <c r="ES784" s="4"/>
      <c r="ET784" s="4"/>
      <c r="EU784" s="4"/>
      <c r="EV784" s="4"/>
      <c r="EW784" s="4"/>
      <c r="EX784" s="4"/>
      <c r="EY784" s="4"/>
      <c r="EZ784" s="4"/>
      <c r="FA784" s="4"/>
      <c r="FB784" s="4"/>
      <c r="FC784" s="4"/>
    </row>
    <row r="785" spans="1:159" ht="15" customHeight="1">
      <c r="A785" s="6">
        <v>9</v>
      </c>
      <c r="B785" s="41" t="str">
        <f>VLOOKUP(Ruimtestaat[[#This Row],[Code]],Locaties[[Code]:[Locatie]],2,FALSE)</f>
        <v>De Joost</v>
      </c>
      <c r="C785" s="41" t="str">
        <f>VLOOKUP(Ruimtestaat[[#This Row],[Code]],Locaties[#All],3,FALSE)</f>
        <v>Joost de Jongestraat 45</v>
      </c>
      <c r="D785" s="41" t="str">
        <f>VLOOKUP(Ruimtestaat[[#This Row],[Code]],Locaties[#All],4,FALSE)</f>
        <v>Leerdam</v>
      </c>
      <c r="E785" s="42"/>
      <c r="F785" s="6" t="s">
        <v>121</v>
      </c>
      <c r="G785" s="121">
        <v>9</v>
      </c>
      <c r="H785" s="42" t="s">
        <v>347</v>
      </c>
      <c r="I785" s="6">
        <v>2</v>
      </c>
      <c r="J785" s="42" t="str">
        <f>VLOOKUP(Ruimtestaat[[#This Row],[Ruimte code]],Ruimtegroepen[[#All],[Code]:[Ruimte omschrijving]],2,FALSE)</f>
        <v>Kantoren</v>
      </c>
      <c r="K785" s="6" t="s">
        <v>20</v>
      </c>
      <c r="L785" s="6" t="s">
        <v>29</v>
      </c>
      <c r="M785" s="119">
        <v>18</v>
      </c>
      <c r="N785" s="120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  <c r="DE785" s="4"/>
      <c r="DF785" s="4"/>
      <c r="DG785" s="4"/>
      <c r="DH785" s="4"/>
      <c r="DI785" s="4"/>
      <c r="DJ785" s="4"/>
      <c r="DK785" s="4"/>
      <c r="DL785" s="4"/>
      <c r="DM785" s="4"/>
      <c r="DN785" s="4"/>
      <c r="DO785" s="4"/>
      <c r="DP785" s="4"/>
      <c r="DQ785" s="4"/>
      <c r="DR785" s="4"/>
      <c r="DS785" s="4"/>
      <c r="DT785" s="4"/>
      <c r="DU785" s="4"/>
      <c r="DV785" s="4"/>
      <c r="DW785" s="4"/>
      <c r="DX785" s="4"/>
      <c r="DY785" s="4"/>
      <c r="DZ785" s="4"/>
      <c r="EA785" s="4"/>
      <c r="EB785" s="4"/>
      <c r="EC785" s="4"/>
      <c r="ED785" s="4"/>
      <c r="EE785" s="4"/>
      <c r="EF785" s="4"/>
      <c r="EG785" s="4"/>
      <c r="EH785" s="4"/>
      <c r="EI785" s="4"/>
      <c r="EJ785" s="4"/>
      <c r="EK785" s="4"/>
      <c r="EL785" s="4"/>
      <c r="EM785" s="4"/>
      <c r="EN785" s="4"/>
      <c r="EO785" s="4"/>
      <c r="EP785" s="4"/>
      <c r="EQ785" s="4"/>
      <c r="ER785" s="4"/>
      <c r="ES785" s="4"/>
      <c r="ET785" s="4"/>
      <c r="EU785" s="4"/>
      <c r="EV785" s="4"/>
      <c r="EW785" s="4"/>
      <c r="EX785" s="4"/>
      <c r="EY785" s="4"/>
      <c r="EZ785" s="4"/>
      <c r="FA785" s="4"/>
      <c r="FB785" s="4"/>
      <c r="FC785" s="4"/>
    </row>
    <row r="786" spans="1:159" ht="15" customHeight="1">
      <c r="A786" s="6">
        <v>9</v>
      </c>
      <c r="B786" s="41" t="str">
        <f>VLOOKUP(Ruimtestaat[[#This Row],[Code]],Locaties[[Code]:[Locatie]],2,FALSE)</f>
        <v>De Joost</v>
      </c>
      <c r="C786" s="41" t="str">
        <f>VLOOKUP(Ruimtestaat[[#This Row],[Code]],Locaties[#All],3,FALSE)</f>
        <v>Joost de Jongestraat 45</v>
      </c>
      <c r="D786" s="41" t="str">
        <f>VLOOKUP(Ruimtestaat[[#This Row],[Code]],Locaties[#All],4,FALSE)</f>
        <v>Leerdam</v>
      </c>
      <c r="E786" s="42"/>
      <c r="F786" s="6" t="s">
        <v>121</v>
      </c>
      <c r="G786" s="121">
        <v>10</v>
      </c>
      <c r="H786" s="42" t="s">
        <v>345</v>
      </c>
      <c r="I786" s="6">
        <v>2</v>
      </c>
      <c r="J786" s="42" t="str">
        <f>VLOOKUP(Ruimtestaat[[#This Row],[Ruimte code]],Ruimtegroepen[[#All],[Code]:[Ruimte omschrijving]],2,FALSE)</f>
        <v>Kantoren</v>
      </c>
      <c r="K786" s="6" t="s">
        <v>20</v>
      </c>
      <c r="L786" s="6" t="s">
        <v>29</v>
      </c>
      <c r="M786" s="119">
        <v>25</v>
      </c>
      <c r="N786" s="120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  <c r="DE786" s="4"/>
      <c r="DF786" s="4"/>
      <c r="DG786" s="4"/>
      <c r="DH786" s="4"/>
      <c r="DI786" s="4"/>
      <c r="DJ786" s="4"/>
      <c r="DK786" s="4"/>
      <c r="DL786" s="4"/>
      <c r="DM786" s="4"/>
      <c r="DN786" s="4"/>
      <c r="DO786" s="4"/>
      <c r="DP786" s="4"/>
      <c r="DQ786" s="4"/>
      <c r="DR786" s="4"/>
      <c r="DS786" s="4"/>
      <c r="DT786" s="4"/>
      <c r="DU786" s="4"/>
      <c r="DV786" s="4"/>
      <c r="DW786" s="4"/>
      <c r="DX786" s="4"/>
      <c r="DY786" s="4"/>
      <c r="DZ786" s="4"/>
      <c r="EA786" s="4"/>
      <c r="EB786" s="4"/>
      <c r="EC786" s="4"/>
      <c r="ED786" s="4"/>
      <c r="EE786" s="4"/>
      <c r="EF786" s="4"/>
      <c r="EG786" s="4"/>
      <c r="EH786" s="4"/>
      <c r="EI786" s="4"/>
      <c r="EJ786" s="4"/>
      <c r="EK786" s="4"/>
      <c r="EL786" s="4"/>
      <c r="EM786" s="4"/>
      <c r="EN786" s="4"/>
      <c r="EO786" s="4"/>
      <c r="EP786" s="4"/>
      <c r="EQ786" s="4"/>
      <c r="ER786" s="4"/>
      <c r="ES786" s="4"/>
      <c r="ET786" s="4"/>
      <c r="EU786" s="4"/>
      <c r="EV786" s="4"/>
      <c r="EW786" s="4"/>
      <c r="EX786" s="4"/>
      <c r="EY786" s="4"/>
      <c r="EZ786" s="4"/>
      <c r="FA786" s="4"/>
      <c r="FB786" s="4"/>
      <c r="FC786" s="4"/>
    </row>
    <row r="787" spans="1:159" ht="15" customHeight="1">
      <c r="A787" s="6">
        <v>9</v>
      </c>
      <c r="B787" s="41" t="str">
        <f>VLOOKUP(Ruimtestaat[[#This Row],[Code]],Locaties[[Code]:[Locatie]],2,FALSE)</f>
        <v>De Joost</v>
      </c>
      <c r="C787" s="41" t="str">
        <f>VLOOKUP(Ruimtestaat[[#This Row],[Code]],Locaties[#All],3,FALSE)</f>
        <v>Joost de Jongestraat 45</v>
      </c>
      <c r="D787" s="41" t="str">
        <f>VLOOKUP(Ruimtestaat[[#This Row],[Code]],Locaties[#All],4,FALSE)</f>
        <v>Leerdam</v>
      </c>
      <c r="E787" s="42"/>
      <c r="F787" s="6" t="s">
        <v>121</v>
      </c>
      <c r="G787" s="121">
        <v>11</v>
      </c>
      <c r="H787" s="42" t="s">
        <v>291</v>
      </c>
      <c r="I787" s="6">
        <v>5</v>
      </c>
      <c r="J787" s="42" t="str">
        <f>VLOOKUP(Ruimtestaat[[#This Row],[Ruimte code]],Ruimtegroepen[[#All],[Code]:[Ruimte omschrijving]],2,FALSE)</f>
        <v>Sanitair</v>
      </c>
      <c r="K787" s="6" t="s">
        <v>19</v>
      </c>
      <c r="L787" s="6" t="s">
        <v>222</v>
      </c>
      <c r="M787" s="119">
        <v>2</v>
      </c>
      <c r="N787" s="120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  <c r="DE787" s="4"/>
      <c r="DF787" s="4"/>
      <c r="DG787" s="4"/>
      <c r="DH787" s="4"/>
      <c r="DI787" s="4"/>
      <c r="DJ787" s="4"/>
      <c r="DK787" s="4"/>
      <c r="DL787" s="4"/>
      <c r="DM787" s="4"/>
      <c r="DN787" s="4"/>
      <c r="DO787" s="4"/>
      <c r="DP787" s="4"/>
      <c r="DQ787" s="4"/>
      <c r="DR787" s="4"/>
      <c r="DS787" s="4"/>
      <c r="DT787" s="4"/>
      <c r="DU787" s="4"/>
      <c r="DV787" s="4"/>
      <c r="DW787" s="4"/>
      <c r="DX787" s="4"/>
      <c r="DY787" s="4"/>
      <c r="DZ787" s="4"/>
      <c r="EA787" s="4"/>
      <c r="EB787" s="4"/>
      <c r="EC787" s="4"/>
      <c r="ED787" s="4"/>
      <c r="EE787" s="4"/>
      <c r="EF787" s="4"/>
      <c r="EG787" s="4"/>
      <c r="EH787" s="4"/>
      <c r="EI787" s="4"/>
      <c r="EJ787" s="4"/>
      <c r="EK787" s="4"/>
      <c r="EL787" s="4"/>
      <c r="EM787" s="4"/>
      <c r="EN787" s="4"/>
      <c r="EO787" s="4"/>
      <c r="EP787" s="4"/>
      <c r="EQ787" s="4"/>
      <c r="ER787" s="4"/>
      <c r="ES787" s="4"/>
      <c r="ET787" s="4"/>
      <c r="EU787" s="4"/>
      <c r="EV787" s="4"/>
      <c r="EW787" s="4"/>
      <c r="EX787" s="4"/>
      <c r="EY787" s="4"/>
      <c r="EZ787" s="4"/>
      <c r="FA787" s="4"/>
      <c r="FB787" s="4"/>
      <c r="FC787" s="4"/>
    </row>
    <row r="788" spans="1:159" ht="15" customHeight="1">
      <c r="A788" s="6">
        <v>9</v>
      </c>
      <c r="B788" s="41" t="str">
        <f>VLOOKUP(Ruimtestaat[[#This Row],[Code]],Locaties[[Code]:[Locatie]],2,FALSE)</f>
        <v>De Joost</v>
      </c>
      <c r="C788" s="41" t="str">
        <f>VLOOKUP(Ruimtestaat[[#This Row],[Code]],Locaties[#All],3,FALSE)</f>
        <v>Joost de Jongestraat 45</v>
      </c>
      <c r="D788" s="41" t="str">
        <f>VLOOKUP(Ruimtestaat[[#This Row],[Code]],Locaties[#All],4,FALSE)</f>
        <v>Leerdam</v>
      </c>
      <c r="E788" s="42"/>
      <c r="F788" s="6" t="s">
        <v>121</v>
      </c>
      <c r="G788" s="121">
        <v>12</v>
      </c>
      <c r="H788" s="42" t="s">
        <v>291</v>
      </c>
      <c r="I788" s="6">
        <v>5</v>
      </c>
      <c r="J788" s="42" t="str">
        <f>VLOOKUP(Ruimtestaat[[#This Row],[Ruimte code]],Ruimtegroepen[[#All],[Code]:[Ruimte omschrijving]],2,FALSE)</f>
        <v>Sanitair</v>
      </c>
      <c r="K788" s="6" t="s">
        <v>19</v>
      </c>
      <c r="L788" s="6" t="s">
        <v>222</v>
      </c>
      <c r="M788" s="119">
        <v>2</v>
      </c>
      <c r="N788" s="120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  <c r="DE788" s="4"/>
      <c r="DF788" s="4"/>
      <c r="DG788" s="4"/>
      <c r="DH788" s="4"/>
      <c r="DI788" s="4"/>
      <c r="DJ788" s="4"/>
      <c r="DK788" s="4"/>
      <c r="DL788" s="4"/>
      <c r="DM788" s="4"/>
      <c r="DN788" s="4"/>
      <c r="DO788" s="4"/>
      <c r="DP788" s="4"/>
      <c r="DQ788" s="4"/>
      <c r="DR788" s="4"/>
      <c r="DS788" s="4"/>
      <c r="DT788" s="4"/>
      <c r="DU788" s="4"/>
      <c r="DV788" s="4"/>
      <c r="DW788" s="4"/>
      <c r="DX788" s="4"/>
      <c r="DY788" s="4"/>
      <c r="DZ788" s="4"/>
      <c r="EA788" s="4"/>
      <c r="EB788" s="4"/>
      <c r="EC788" s="4"/>
      <c r="ED788" s="4"/>
      <c r="EE788" s="4"/>
      <c r="EF788" s="4"/>
      <c r="EG788" s="4"/>
      <c r="EH788" s="4"/>
      <c r="EI788" s="4"/>
      <c r="EJ788" s="4"/>
      <c r="EK788" s="4"/>
      <c r="EL788" s="4"/>
      <c r="EM788" s="4"/>
      <c r="EN788" s="4"/>
      <c r="EO788" s="4"/>
      <c r="EP788" s="4"/>
      <c r="EQ788" s="4"/>
      <c r="ER788" s="4"/>
      <c r="ES788" s="4"/>
      <c r="ET788" s="4"/>
      <c r="EU788" s="4"/>
      <c r="EV788" s="4"/>
      <c r="EW788" s="4"/>
      <c r="EX788" s="4"/>
      <c r="EY788" s="4"/>
      <c r="EZ788" s="4"/>
      <c r="FA788" s="4"/>
      <c r="FB788" s="4"/>
      <c r="FC788" s="4"/>
    </row>
    <row r="789" spans="1:159" ht="15" customHeight="1">
      <c r="A789" s="6">
        <v>9</v>
      </c>
      <c r="B789" s="41" t="str">
        <f>VLOOKUP(Ruimtestaat[[#This Row],[Code]],Locaties[[Code]:[Locatie]],2,FALSE)</f>
        <v>De Joost</v>
      </c>
      <c r="C789" s="41" t="str">
        <f>VLOOKUP(Ruimtestaat[[#This Row],[Code]],Locaties[#All],3,FALSE)</f>
        <v>Joost de Jongestraat 45</v>
      </c>
      <c r="D789" s="41" t="str">
        <f>VLOOKUP(Ruimtestaat[[#This Row],[Code]],Locaties[#All],4,FALSE)</f>
        <v>Leerdam</v>
      </c>
      <c r="E789" s="42"/>
      <c r="F789" s="6" t="s">
        <v>121</v>
      </c>
      <c r="G789" s="121">
        <v>13</v>
      </c>
      <c r="H789" s="42" t="s">
        <v>362</v>
      </c>
      <c r="I789" s="6">
        <v>7</v>
      </c>
      <c r="J789" s="42" t="str">
        <f>VLOOKUP(Ruimtestaat[[#This Row],[Ruimte code]],Ruimtegroepen[[#All],[Code]:[Ruimte omschrijving]],2,FALSE)</f>
        <v>Entree</v>
      </c>
      <c r="K789" s="6" t="s">
        <v>18</v>
      </c>
      <c r="L789" s="6" t="s">
        <v>123</v>
      </c>
      <c r="M789" s="119">
        <v>26</v>
      </c>
      <c r="N789" s="120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  <c r="DE789" s="4"/>
      <c r="DF789" s="4"/>
      <c r="DG789" s="4"/>
      <c r="DH789" s="4"/>
      <c r="DI789" s="4"/>
      <c r="DJ789" s="4"/>
      <c r="DK789" s="4"/>
      <c r="DL789" s="4"/>
      <c r="DM789" s="4"/>
      <c r="DN789" s="4"/>
      <c r="DO789" s="4"/>
      <c r="DP789" s="4"/>
      <c r="DQ789" s="4"/>
      <c r="DR789" s="4"/>
      <c r="DS789" s="4"/>
      <c r="DT789" s="4"/>
      <c r="DU789" s="4"/>
      <c r="DV789" s="4"/>
      <c r="DW789" s="4"/>
      <c r="DX789" s="4"/>
      <c r="DY789" s="4"/>
      <c r="DZ789" s="4"/>
      <c r="EA789" s="4"/>
      <c r="EB789" s="4"/>
      <c r="EC789" s="4"/>
      <c r="ED789" s="4"/>
      <c r="EE789" s="4"/>
      <c r="EF789" s="4"/>
      <c r="EG789" s="4"/>
      <c r="EH789" s="4"/>
      <c r="EI789" s="4"/>
      <c r="EJ789" s="4"/>
      <c r="EK789" s="4"/>
      <c r="EL789" s="4"/>
      <c r="EM789" s="4"/>
      <c r="EN789" s="4"/>
      <c r="EO789" s="4"/>
      <c r="EP789" s="4"/>
      <c r="EQ789" s="4"/>
      <c r="ER789" s="4"/>
      <c r="ES789" s="4"/>
      <c r="ET789" s="4"/>
      <c r="EU789" s="4"/>
      <c r="EV789" s="4"/>
      <c r="EW789" s="4"/>
      <c r="EX789" s="4"/>
      <c r="EY789" s="4"/>
      <c r="EZ789" s="4"/>
      <c r="FA789" s="4"/>
      <c r="FB789" s="4"/>
      <c r="FC789" s="4"/>
    </row>
    <row r="790" spans="1:159" ht="15" customHeight="1">
      <c r="A790" s="6">
        <v>9</v>
      </c>
      <c r="B790" s="41" t="str">
        <f>VLOOKUP(Ruimtestaat[[#This Row],[Code]],Locaties[[Code]:[Locatie]],2,FALSE)</f>
        <v>De Joost</v>
      </c>
      <c r="C790" s="41" t="str">
        <f>VLOOKUP(Ruimtestaat[[#This Row],[Code]],Locaties[#All],3,FALSE)</f>
        <v>Joost de Jongestraat 45</v>
      </c>
      <c r="D790" s="41" t="str">
        <f>VLOOKUP(Ruimtestaat[[#This Row],[Code]],Locaties[#All],4,FALSE)</f>
        <v>Leerdam</v>
      </c>
      <c r="E790" s="42"/>
      <c r="F790" s="6" t="s">
        <v>121</v>
      </c>
      <c r="G790" s="121">
        <v>14</v>
      </c>
      <c r="H790" s="42" t="s">
        <v>363</v>
      </c>
      <c r="I790" s="6">
        <v>2</v>
      </c>
      <c r="J790" s="42" t="str">
        <f>VLOOKUP(Ruimtestaat[[#This Row],[Ruimte code]],Ruimtegroepen[[#All],[Code]:[Ruimte omschrijving]],2,FALSE)</f>
        <v>Kantoren</v>
      </c>
      <c r="K790" s="6" t="s">
        <v>20</v>
      </c>
      <c r="L790" s="6" t="s">
        <v>29</v>
      </c>
      <c r="M790" s="119">
        <v>27</v>
      </c>
      <c r="N790" s="120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  <c r="DE790" s="4"/>
      <c r="DF790" s="4"/>
      <c r="DG790" s="4"/>
      <c r="DH790" s="4"/>
      <c r="DI790" s="4"/>
      <c r="DJ790" s="4"/>
      <c r="DK790" s="4"/>
      <c r="DL790" s="4"/>
      <c r="DM790" s="4"/>
      <c r="DN790" s="4"/>
      <c r="DO790" s="4"/>
      <c r="DP790" s="4"/>
      <c r="DQ790" s="4"/>
      <c r="DR790" s="4"/>
      <c r="DS790" s="4"/>
      <c r="DT790" s="4"/>
      <c r="DU790" s="4"/>
      <c r="DV790" s="4"/>
      <c r="DW790" s="4"/>
      <c r="DX790" s="4"/>
      <c r="DY790" s="4"/>
      <c r="DZ790" s="4"/>
      <c r="EA790" s="4"/>
      <c r="EB790" s="4"/>
      <c r="EC790" s="4"/>
      <c r="ED790" s="4"/>
      <c r="EE790" s="4"/>
      <c r="EF790" s="4"/>
      <c r="EG790" s="4"/>
      <c r="EH790" s="4"/>
      <c r="EI790" s="4"/>
      <c r="EJ790" s="4"/>
      <c r="EK790" s="4"/>
      <c r="EL790" s="4"/>
      <c r="EM790" s="4"/>
      <c r="EN790" s="4"/>
      <c r="EO790" s="4"/>
      <c r="EP790" s="4"/>
      <c r="EQ790" s="4"/>
      <c r="ER790" s="4"/>
      <c r="ES790" s="4"/>
      <c r="ET790" s="4"/>
      <c r="EU790" s="4"/>
      <c r="EV790" s="4"/>
      <c r="EW790" s="4"/>
      <c r="EX790" s="4"/>
      <c r="EY790" s="4"/>
      <c r="EZ790" s="4"/>
      <c r="FA790" s="4"/>
      <c r="FB790" s="4"/>
      <c r="FC790" s="4"/>
    </row>
    <row r="791" spans="1:159" ht="15" customHeight="1">
      <c r="A791" s="6">
        <v>9</v>
      </c>
      <c r="B791" s="41" t="str">
        <f>VLOOKUP(Ruimtestaat[[#This Row],[Code]],Locaties[[Code]:[Locatie]],2,FALSE)</f>
        <v>De Joost</v>
      </c>
      <c r="C791" s="41" t="str">
        <f>VLOOKUP(Ruimtestaat[[#This Row],[Code]],Locaties[#All],3,FALSE)</f>
        <v>Joost de Jongestraat 45</v>
      </c>
      <c r="D791" s="41" t="str">
        <f>VLOOKUP(Ruimtestaat[[#This Row],[Code]],Locaties[#All],4,FALSE)</f>
        <v>Leerdam</v>
      </c>
      <c r="E791" s="42"/>
      <c r="F791" s="6" t="s">
        <v>121</v>
      </c>
      <c r="G791" s="121">
        <v>15</v>
      </c>
      <c r="H791" s="42" t="s">
        <v>364</v>
      </c>
      <c r="I791" s="6">
        <v>1</v>
      </c>
      <c r="J791" s="42" t="str">
        <f>VLOOKUP(Ruimtestaat[[#This Row],[Ruimte code]],Ruimtegroepen[[#All],[Code]:[Ruimte omschrijving]],2,FALSE)</f>
        <v>Magazijnen/bergingen</v>
      </c>
      <c r="K791" s="6" t="s">
        <v>20</v>
      </c>
      <c r="L791" s="6" t="s">
        <v>29</v>
      </c>
      <c r="M791" s="119">
        <v>12</v>
      </c>
      <c r="N791" s="120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  <c r="DE791" s="4"/>
      <c r="DF791" s="4"/>
      <c r="DG791" s="4"/>
      <c r="DH791" s="4"/>
      <c r="DI791" s="4"/>
      <c r="DJ791" s="4"/>
      <c r="DK791" s="4"/>
      <c r="DL791" s="4"/>
      <c r="DM791" s="4"/>
      <c r="DN791" s="4"/>
      <c r="DO791" s="4"/>
      <c r="DP791" s="4"/>
      <c r="DQ791" s="4"/>
      <c r="DR791" s="4"/>
      <c r="DS791" s="4"/>
      <c r="DT791" s="4"/>
      <c r="DU791" s="4"/>
      <c r="DV791" s="4"/>
      <c r="DW791" s="4"/>
      <c r="DX791" s="4"/>
      <c r="DY791" s="4"/>
      <c r="DZ791" s="4"/>
      <c r="EA791" s="4"/>
      <c r="EB791" s="4"/>
      <c r="EC791" s="4"/>
      <c r="ED791" s="4"/>
      <c r="EE791" s="4"/>
      <c r="EF791" s="4"/>
      <c r="EG791" s="4"/>
      <c r="EH791" s="4"/>
      <c r="EI791" s="4"/>
      <c r="EJ791" s="4"/>
      <c r="EK791" s="4"/>
      <c r="EL791" s="4"/>
      <c r="EM791" s="4"/>
      <c r="EN791" s="4"/>
      <c r="EO791" s="4"/>
      <c r="EP791" s="4"/>
      <c r="EQ791" s="4"/>
      <c r="ER791" s="4"/>
      <c r="ES791" s="4"/>
      <c r="ET791" s="4"/>
      <c r="EU791" s="4"/>
      <c r="EV791" s="4"/>
      <c r="EW791" s="4"/>
      <c r="EX791" s="4"/>
      <c r="EY791" s="4"/>
      <c r="EZ791" s="4"/>
      <c r="FA791" s="4"/>
      <c r="FB791" s="4"/>
      <c r="FC791" s="4"/>
    </row>
    <row r="792" spans="1:159" ht="15" customHeight="1">
      <c r="A792" s="6">
        <v>9</v>
      </c>
      <c r="B792" s="41" t="str">
        <f>VLOOKUP(Ruimtestaat[[#This Row],[Code]],Locaties[[Code]:[Locatie]],2,FALSE)</f>
        <v>De Joost</v>
      </c>
      <c r="C792" s="41" t="str">
        <f>VLOOKUP(Ruimtestaat[[#This Row],[Code]],Locaties[#All],3,FALSE)</f>
        <v>Joost de Jongestraat 45</v>
      </c>
      <c r="D792" s="41" t="str">
        <f>VLOOKUP(Ruimtestaat[[#This Row],[Code]],Locaties[#All],4,FALSE)</f>
        <v>Leerdam</v>
      </c>
      <c r="E792" s="42"/>
      <c r="F792" s="6" t="s">
        <v>121</v>
      </c>
      <c r="G792" s="6">
        <v>17</v>
      </c>
      <c r="H792" s="42" t="s">
        <v>216</v>
      </c>
      <c r="I792" s="6">
        <v>14</v>
      </c>
      <c r="J792" s="42" t="str">
        <f>VLOOKUP(Ruimtestaat[[#This Row],[Ruimte code]],Ruimtegroepen[[#All],[Code]:[Ruimte omschrijving]],2,FALSE)</f>
        <v>Praktijklokalen</v>
      </c>
      <c r="K792" s="6" t="s">
        <v>20</v>
      </c>
      <c r="L792" s="6" t="s">
        <v>29</v>
      </c>
      <c r="M792" s="119">
        <v>188</v>
      </c>
      <c r="N792" s="120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  <c r="DE792" s="4"/>
      <c r="DF792" s="4"/>
      <c r="DG792" s="4"/>
      <c r="DH792" s="4"/>
      <c r="DI792" s="4"/>
      <c r="DJ792" s="4"/>
      <c r="DK792" s="4"/>
      <c r="DL792" s="4"/>
      <c r="DM792" s="4"/>
      <c r="DN792" s="4"/>
      <c r="DO792" s="4"/>
      <c r="DP792" s="4"/>
      <c r="DQ792" s="4"/>
      <c r="DR792" s="4"/>
      <c r="DS792" s="4"/>
      <c r="DT792" s="4"/>
      <c r="DU792" s="4"/>
      <c r="DV792" s="4"/>
      <c r="DW792" s="4"/>
      <c r="DX792" s="4"/>
      <c r="DY792" s="4"/>
      <c r="DZ792" s="4"/>
      <c r="EA792" s="4"/>
      <c r="EB792" s="4"/>
      <c r="EC792" s="4"/>
      <c r="ED792" s="4"/>
      <c r="EE792" s="4"/>
      <c r="EF792" s="4"/>
      <c r="EG792" s="4"/>
      <c r="EH792" s="4"/>
      <c r="EI792" s="4"/>
      <c r="EJ792" s="4"/>
      <c r="EK792" s="4"/>
      <c r="EL792" s="4"/>
      <c r="EM792" s="4"/>
      <c r="EN792" s="4"/>
      <c r="EO792" s="4"/>
      <c r="EP792" s="4"/>
      <c r="EQ792" s="4"/>
      <c r="ER792" s="4"/>
      <c r="ES792" s="4"/>
      <c r="ET792" s="4"/>
      <c r="EU792" s="4"/>
      <c r="EV792" s="4"/>
      <c r="EW792" s="4"/>
      <c r="EX792" s="4"/>
      <c r="EY792" s="4"/>
      <c r="EZ792" s="4"/>
      <c r="FA792" s="4"/>
      <c r="FB792" s="4"/>
      <c r="FC792" s="4"/>
    </row>
    <row r="793" spans="1:159" ht="15" customHeight="1">
      <c r="A793" s="6">
        <v>9</v>
      </c>
      <c r="B793" s="41" t="str">
        <f>VLOOKUP(Ruimtestaat[[#This Row],[Code]],Locaties[[Code]:[Locatie]],2,FALSE)</f>
        <v>De Joost</v>
      </c>
      <c r="C793" s="41" t="str">
        <f>VLOOKUP(Ruimtestaat[[#This Row],[Code]],Locaties[#All],3,FALSE)</f>
        <v>Joost de Jongestraat 45</v>
      </c>
      <c r="D793" s="41" t="str">
        <f>VLOOKUP(Ruimtestaat[[#This Row],[Code]],Locaties[#All],4,FALSE)</f>
        <v>Leerdam</v>
      </c>
      <c r="E793" s="42"/>
      <c r="F793" s="6" t="s">
        <v>121</v>
      </c>
      <c r="G793" s="6">
        <v>22</v>
      </c>
      <c r="H793" s="42" t="s">
        <v>365</v>
      </c>
      <c r="I793" s="6">
        <v>16</v>
      </c>
      <c r="J793" s="42" t="str">
        <f>VLOOKUP(Ruimtestaat[[#This Row],[Ruimte code]],Ruimtegroepen[[#All],[Code]:[Ruimte omschrijving]],2,FALSE)</f>
        <v>Leslokalen</v>
      </c>
      <c r="K793" s="6" t="s">
        <v>18</v>
      </c>
      <c r="L793" s="6" t="s">
        <v>123</v>
      </c>
      <c r="M793" s="119">
        <v>12</v>
      </c>
      <c r="N793" s="120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  <c r="DE793" s="4"/>
      <c r="DF793" s="4"/>
      <c r="DG793" s="4"/>
      <c r="DH793" s="4"/>
      <c r="DI793" s="4"/>
      <c r="DJ793" s="4"/>
      <c r="DK793" s="4"/>
      <c r="DL793" s="4"/>
      <c r="DM793" s="4"/>
      <c r="DN793" s="4"/>
      <c r="DO793" s="4"/>
      <c r="DP793" s="4"/>
      <c r="DQ793" s="4"/>
      <c r="DR793" s="4"/>
      <c r="DS793" s="4"/>
      <c r="DT793" s="4"/>
      <c r="DU793" s="4"/>
      <c r="DV793" s="4"/>
      <c r="DW793" s="4"/>
      <c r="DX793" s="4"/>
      <c r="DY793" s="4"/>
      <c r="DZ793" s="4"/>
      <c r="EA793" s="4"/>
      <c r="EB793" s="4"/>
      <c r="EC793" s="4"/>
      <c r="ED793" s="4"/>
      <c r="EE793" s="4"/>
      <c r="EF793" s="4"/>
      <c r="EG793" s="4"/>
      <c r="EH793" s="4"/>
      <c r="EI793" s="4"/>
      <c r="EJ793" s="4"/>
      <c r="EK793" s="4"/>
      <c r="EL793" s="4"/>
      <c r="EM793" s="4"/>
      <c r="EN793" s="4"/>
      <c r="EO793" s="4"/>
      <c r="EP793" s="4"/>
      <c r="EQ793" s="4"/>
      <c r="ER793" s="4"/>
      <c r="ES793" s="4"/>
      <c r="ET793" s="4"/>
      <c r="EU793" s="4"/>
      <c r="EV793" s="4"/>
      <c r="EW793" s="4"/>
      <c r="EX793" s="4"/>
      <c r="EY793" s="4"/>
      <c r="EZ793" s="4"/>
      <c r="FA793" s="4"/>
      <c r="FB793" s="4"/>
      <c r="FC793" s="4"/>
    </row>
    <row r="794" spans="1:159" ht="15" customHeight="1">
      <c r="A794" s="6">
        <v>9</v>
      </c>
      <c r="B794" s="41" t="str">
        <f>VLOOKUP(Ruimtestaat[[#This Row],[Code]],Locaties[[Code]:[Locatie]],2,FALSE)</f>
        <v>De Joost</v>
      </c>
      <c r="C794" s="41" t="str">
        <f>VLOOKUP(Ruimtestaat[[#This Row],[Code]],Locaties[#All],3,FALSE)</f>
        <v>Joost de Jongestraat 45</v>
      </c>
      <c r="D794" s="41" t="str">
        <f>VLOOKUP(Ruimtestaat[[#This Row],[Code]],Locaties[#All],4,FALSE)</f>
        <v>Leerdam</v>
      </c>
      <c r="E794" s="42"/>
      <c r="F794" s="6" t="s">
        <v>121</v>
      </c>
      <c r="G794" s="6">
        <v>23</v>
      </c>
      <c r="H794" s="42" t="s">
        <v>366</v>
      </c>
      <c r="I794" s="6">
        <v>14</v>
      </c>
      <c r="J794" s="42" t="str">
        <f>VLOOKUP(Ruimtestaat[[#This Row],[Ruimte code]],Ruimtegroepen[[#All],[Code]:[Ruimte omschrijving]],2,FALSE)</f>
        <v>Praktijklokalen</v>
      </c>
      <c r="K794" s="6" t="s">
        <v>20</v>
      </c>
      <c r="L794" s="6" t="s">
        <v>29</v>
      </c>
      <c r="M794" s="119">
        <v>96</v>
      </c>
      <c r="N794" s="120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  <c r="DE794" s="4"/>
      <c r="DF794" s="4"/>
      <c r="DG794" s="4"/>
      <c r="DH794" s="4"/>
      <c r="DI794" s="4"/>
      <c r="DJ794" s="4"/>
      <c r="DK794" s="4"/>
      <c r="DL794" s="4"/>
      <c r="DM794" s="4"/>
      <c r="DN794" s="4"/>
      <c r="DO794" s="4"/>
      <c r="DP794" s="4"/>
      <c r="DQ794" s="4"/>
      <c r="DR794" s="4"/>
      <c r="DS794" s="4"/>
      <c r="DT794" s="4"/>
      <c r="DU794" s="4"/>
      <c r="DV794" s="4"/>
      <c r="DW794" s="4"/>
      <c r="DX794" s="4"/>
      <c r="DY794" s="4"/>
      <c r="DZ794" s="4"/>
      <c r="EA794" s="4"/>
      <c r="EB794" s="4"/>
      <c r="EC794" s="4"/>
      <c r="ED794" s="4"/>
      <c r="EE794" s="4"/>
      <c r="EF794" s="4"/>
      <c r="EG794" s="4"/>
      <c r="EH794" s="4"/>
      <c r="EI794" s="4"/>
      <c r="EJ794" s="4"/>
      <c r="EK794" s="4"/>
      <c r="EL794" s="4"/>
      <c r="EM794" s="4"/>
      <c r="EN794" s="4"/>
      <c r="EO794" s="4"/>
      <c r="EP794" s="4"/>
      <c r="EQ794" s="4"/>
      <c r="ER794" s="4"/>
      <c r="ES794" s="4"/>
      <c r="ET794" s="4"/>
      <c r="EU794" s="4"/>
      <c r="EV794" s="4"/>
      <c r="EW794" s="4"/>
      <c r="EX794" s="4"/>
      <c r="EY794" s="4"/>
      <c r="EZ794" s="4"/>
      <c r="FA794" s="4"/>
      <c r="FB794" s="4"/>
      <c r="FC794" s="4"/>
    </row>
    <row r="795" spans="1:159" ht="15" customHeight="1">
      <c r="A795" s="6">
        <v>9</v>
      </c>
      <c r="B795" s="41" t="str">
        <f>VLOOKUP(Ruimtestaat[[#This Row],[Code]],Locaties[[Code]:[Locatie]],2,FALSE)</f>
        <v>De Joost</v>
      </c>
      <c r="C795" s="41" t="str">
        <f>VLOOKUP(Ruimtestaat[[#This Row],[Code]],Locaties[#All],3,FALSE)</f>
        <v>Joost de Jongestraat 45</v>
      </c>
      <c r="D795" s="41" t="str">
        <f>VLOOKUP(Ruimtestaat[[#This Row],[Code]],Locaties[#All],4,FALSE)</f>
        <v>Leerdam</v>
      </c>
      <c r="E795" s="42"/>
      <c r="F795" s="6" t="s">
        <v>121</v>
      </c>
      <c r="G795" s="6" t="s">
        <v>360</v>
      </c>
      <c r="H795" s="42" t="s">
        <v>367</v>
      </c>
      <c r="I795" s="6">
        <v>16</v>
      </c>
      <c r="J795" s="42" t="str">
        <f>VLOOKUP(Ruimtestaat[[#This Row],[Ruimte code]],Ruimtegroepen[[#All],[Code]:[Ruimte omschrijving]],2,FALSE)</f>
        <v>Leslokalen</v>
      </c>
      <c r="K795" s="6" t="s">
        <v>18</v>
      </c>
      <c r="L795" s="6" t="s">
        <v>123</v>
      </c>
      <c r="M795" s="119">
        <v>50</v>
      </c>
      <c r="N795" s="120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  <c r="DE795" s="4"/>
      <c r="DF795" s="4"/>
      <c r="DG795" s="4"/>
      <c r="DH795" s="4"/>
      <c r="DI795" s="4"/>
      <c r="DJ795" s="4"/>
      <c r="DK795" s="4"/>
      <c r="DL795" s="4"/>
      <c r="DM795" s="4"/>
      <c r="DN795" s="4"/>
      <c r="DO795" s="4"/>
      <c r="DP795" s="4"/>
      <c r="DQ795" s="4"/>
      <c r="DR795" s="4"/>
      <c r="DS795" s="4"/>
      <c r="DT795" s="4"/>
      <c r="DU795" s="4"/>
      <c r="DV795" s="4"/>
      <c r="DW795" s="4"/>
      <c r="DX795" s="4"/>
      <c r="DY795" s="4"/>
      <c r="DZ795" s="4"/>
      <c r="EA795" s="4"/>
      <c r="EB795" s="4"/>
      <c r="EC795" s="4"/>
      <c r="ED795" s="4"/>
      <c r="EE795" s="4"/>
      <c r="EF795" s="4"/>
      <c r="EG795" s="4"/>
      <c r="EH795" s="4"/>
      <c r="EI795" s="4"/>
      <c r="EJ795" s="4"/>
      <c r="EK795" s="4"/>
      <c r="EL795" s="4"/>
      <c r="EM795" s="4"/>
      <c r="EN795" s="4"/>
      <c r="EO795" s="4"/>
      <c r="EP795" s="4"/>
      <c r="EQ795" s="4"/>
      <c r="ER795" s="4"/>
      <c r="ES795" s="4"/>
      <c r="ET795" s="4"/>
      <c r="EU795" s="4"/>
      <c r="EV795" s="4"/>
      <c r="EW795" s="4"/>
      <c r="EX795" s="4"/>
      <c r="EY795" s="4"/>
      <c r="EZ795" s="4"/>
      <c r="FA795" s="4"/>
      <c r="FB795" s="4"/>
      <c r="FC795" s="4"/>
    </row>
    <row r="796" spans="1:159" ht="15" customHeight="1">
      <c r="A796" s="6">
        <v>9</v>
      </c>
      <c r="B796" s="41" t="str">
        <f>VLOOKUP(Ruimtestaat[[#This Row],[Code]],Locaties[[Code]:[Locatie]],2,FALSE)</f>
        <v>De Joost</v>
      </c>
      <c r="C796" s="41" t="str">
        <f>VLOOKUP(Ruimtestaat[[#This Row],[Code]],Locaties[#All],3,FALSE)</f>
        <v>Joost de Jongestraat 45</v>
      </c>
      <c r="D796" s="41" t="str">
        <f>VLOOKUP(Ruimtestaat[[#This Row],[Code]],Locaties[#All],4,FALSE)</f>
        <v>Leerdam</v>
      </c>
      <c r="E796" s="42"/>
      <c r="F796" s="6" t="s">
        <v>121</v>
      </c>
      <c r="G796" s="6">
        <v>25</v>
      </c>
      <c r="H796" s="42" t="s">
        <v>367</v>
      </c>
      <c r="I796" s="6">
        <v>16</v>
      </c>
      <c r="J796" s="42" t="str">
        <f>VLOOKUP(Ruimtestaat[[#This Row],[Ruimte code]],Ruimtegroepen[[#All],[Code]:[Ruimte omschrijving]],2,FALSE)</f>
        <v>Leslokalen</v>
      </c>
      <c r="K796" s="6" t="s">
        <v>18</v>
      </c>
      <c r="L796" s="6" t="s">
        <v>123</v>
      </c>
      <c r="M796" s="119">
        <v>207</v>
      </c>
      <c r="N796" s="120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  <c r="DE796" s="4"/>
      <c r="DF796" s="4"/>
      <c r="DG796" s="4"/>
      <c r="DH796" s="4"/>
      <c r="DI796" s="4"/>
      <c r="DJ796" s="4"/>
      <c r="DK796" s="4"/>
      <c r="DL796" s="4"/>
      <c r="DM796" s="4"/>
      <c r="DN796" s="4"/>
      <c r="DO796" s="4"/>
      <c r="DP796" s="4"/>
      <c r="DQ796" s="4"/>
      <c r="DR796" s="4"/>
      <c r="DS796" s="4"/>
      <c r="DT796" s="4"/>
      <c r="DU796" s="4"/>
      <c r="DV796" s="4"/>
      <c r="DW796" s="4"/>
      <c r="DX796" s="4"/>
      <c r="DY796" s="4"/>
      <c r="DZ796" s="4"/>
      <c r="EA796" s="4"/>
      <c r="EB796" s="4"/>
      <c r="EC796" s="4"/>
      <c r="ED796" s="4"/>
      <c r="EE796" s="4"/>
      <c r="EF796" s="4"/>
      <c r="EG796" s="4"/>
      <c r="EH796" s="4"/>
      <c r="EI796" s="4"/>
      <c r="EJ796" s="4"/>
      <c r="EK796" s="4"/>
      <c r="EL796" s="4"/>
      <c r="EM796" s="4"/>
      <c r="EN796" s="4"/>
      <c r="EO796" s="4"/>
      <c r="EP796" s="4"/>
      <c r="EQ796" s="4"/>
      <c r="ER796" s="4"/>
      <c r="ES796" s="4"/>
      <c r="ET796" s="4"/>
      <c r="EU796" s="4"/>
      <c r="EV796" s="4"/>
      <c r="EW796" s="4"/>
      <c r="EX796" s="4"/>
      <c r="EY796" s="4"/>
      <c r="EZ796" s="4"/>
      <c r="FA796" s="4"/>
      <c r="FB796" s="4"/>
      <c r="FC796" s="4"/>
    </row>
    <row r="797" spans="1:159" ht="15" customHeight="1">
      <c r="A797" s="6">
        <v>9</v>
      </c>
      <c r="B797" s="41" t="str">
        <f>VLOOKUP(Ruimtestaat[[#This Row],[Code]],Locaties[[Code]:[Locatie]],2,FALSE)</f>
        <v>De Joost</v>
      </c>
      <c r="C797" s="41" t="str">
        <f>VLOOKUP(Ruimtestaat[[#This Row],[Code]],Locaties[#All],3,FALSE)</f>
        <v>Joost de Jongestraat 45</v>
      </c>
      <c r="D797" s="41" t="str">
        <f>VLOOKUP(Ruimtestaat[[#This Row],[Code]],Locaties[#All],4,FALSE)</f>
        <v>Leerdam</v>
      </c>
      <c r="E797" s="42"/>
      <c r="F797" s="6" t="s">
        <v>121</v>
      </c>
      <c r="G797" s="6">
        <v>27</v>
      </c>
      <c r="H797" s="42" t="s">
        <v>368</v>
      </c>
      <c r="I797" s="6">
        <v>14</v>
      </c>
      <c r="J797" s="42" t="str">
        <f>VLOOKUP(Ruimtestaat[[#This Row],[Ruimte code]],Ruimtegroepen[[#All],[Code]:[Ruimte omschrijving]],2,FALSE)</f>
        <v>Praktijklokalen</v>
      </c>
      <c r="K797" s="6" t="s">
        <v>18</v>
      </c>
      <c r="L797" s="6" t="s">
        <v>123</v>
      </c>
      <c r="M797" s="119">
        <v>65</v>
      </c>
      <c r="N797" s="120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  <c r="DE797" s="4"/>
      <c r="DF797" s="4"/>
      <c r="DG797" s="4"/>
      <c r="DH797" s="4"/>
      <c r="DI797" s="4"/>
      <c r="DJ797" s="4"/>
      <c r="DK797" s="4"/>
      <c r="DL797" s="4"/>
      <c r="DM797" s="4"/>
      <c r="DN797" s="4"/>
      <c r="DO797" s="4"/>
      <c r="DP797" s="4"/>
      <c r="DQ797" s="4"/>
      <c r="DR797" s="4"/>
      <c r="DS797" s="4"/>
      <c r="DT797" s="4"/>
      <c r="DU797" s="4"/>
      <c r="DV797" s="4"/>
      <c r="DW797" s="4"/>
      <c r="DX797" s="4"/>
      <c r="DY797" s="4"/>
      <c r="DZ797" s="4"/>
      <c r="EA797" s="4"/>
      <c r="EB797" s="4"/>
      <c r="EC797" s="4"/>
      <c r="ED797" s="4"/>
      <c r="EE797" s="4"/>
      <c r="EF797" s="4"/>
      <c r="EG797" s="4"/>
      <c r="EH797" s="4"/>
      <c r="EI797" s="4"/>
      <c r="EJ797" s="4"/>
      <c r="EK797" s="4"/>
      <c r="EL797" s="4"/>
      <c r="EM797" s="4"/>
      <c r="EN797" s="4"/>
      <c r="EO797" s="4"/>
      <c r="EP797" s="4"/>
      <c r="EQ797" s="4"/>
      <c r="ER797" s="4"/>
      <c r="ES797" s="4"/>
      <c r="ET797" s="4"/>
      <c r="EU797" s="4"/>
      <c r="EV797" s="4"/>
      <c r="EW797" s="4"/>
      <c r="EX797" s="4"/>
      <c r="EY797" s="4"/>
      <c r="EZ797" s="4"/>
      <c r="FA797" s="4"/>
      <c r="FB797" s="4"/>
      <c r="FC797" s="4"/>
    </row>
    <row r="798" spans="1:159" ht="15" customHeight="1">
      <c r="A798" s="6">
        <v>9</v>
      </c>
      <c r="B798" s="41" t="str">
        <f>VLOOKUP(Ruimtestaat[[#This Row],[Code]],Locaties[[Code]:[Locatie]],2,FALSE)</f>
        <v>De Joost</v>
      </c>
      <c r="C798" s="41" t="str">
        <f>VLOOKUP(Ruimtestaat[[#This Row],[Code]],Locaties[#All],3,FALSE)</f>
        <v>Joost de Jongestraat 45</v>
      </c>
      <c r="D798" s="41" t="str">
        <f>VLOOKUP(Ruimtestaat[[#This Row],[Code]],Locaties[#All],4,FALSE)</f>
        <v>Leerdam</v>
      </c>
      <c r="E798" s="42"/>
      <c r="F798" s="6" t="s">
        <v>121</v>
      </c>
      <c r="G798" s="6">
        <v>28</v>
      </c>
      <c r="H798" s="42" t="s">
        <v>369</v>
      </c>
      <c r="I798" s="6">
        <v>14</v>
      </c>
      <c r="J798" s="42" t="str">
        <f>VLOOKUP(Ruimtestaat[[#This Row],[Ruimte code]],Ruimtegroepen[[#All],[Code]:[Ruimte omschrijving]],2,FALSE)</f>
        <v>Praktijklokalen</v>
      </c>
      <c r="K798" s="6" t="s">
        <v>18</v>
      </c>
      <c r="L798" s="6" t="s">
        <v>123</v>
      </c>
      <c r="M798" s="119">
        <v>90</v>
      </c>
      <c r="N798" s="120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  <c r="DE798" s="4"/>
      <c r="DF798" s="4"/>
      <c r="DG798" s="4"/>
      <c r="DH798" s="4"/>
      <c r="DI798" s="4"/>
      <c r="DJ798" s="4"/>
      <c r="DK798" s="4"/>
      <c r="DL798" s="4"/>
      <c r="DM798" s="4"/>
      <c r="DN798" s="4"/>
      <c r="DO798" s="4"/>
      <c r="DP798" s="4"/>
      <c r="DQ798" s="4"/>
      <c r="DR798" s="4"/>
      <c r="DS798" s="4"/>
      <c r="DT798" s="4"/>
      <c r="DU798" s="4"/>
      <c r="DV798" s="4"/>
      <c r="DW798" s="4"/>
      <c r="DX798" s="4"/>
      <c r="DY798" s="4"/>
      <c r="DZ798" s="4"/>
      <c r="EA798" s="4"/>
      <c r="EB798" s="4"/>
      <c r="EC798" s="4"/>
      <c r="ED798" s="4"/>
      <c r="EE798" s="4"/>
      <c r="EF798" s="4"/>
      <c r="EG798" s="4"/>
      <c r="EH798" s="4"/>
      <c r="EI798" s="4"/>
      <c r="EJ798" s="4"/>
      <c r="EK798" s="4"/>
      <c r="EL798" s="4"/>
      <c r="EM798" s="4"/>
      <c r="EN798" s="4"/>
      <c r="EO798" s="4"/>
      <c r="EP798" s="4"/>
      <c r="EQ798" s="4"/>
      <c r="ER798" s="4"/>
      <c r="ES798" s="4"/>
      <c r="ET798" s="4"/>
      <c r="EU798" s="4"/>
      <c r="EV798" s="4"/>
      <c r="EW798" s="4"/>
      <c r="EX798" s="4"/>
      <c r="EY798" s="4"/>
      <c r="EZ798" s="4"/>
      <c r="FA798" s="4"/>
      <c r="FB798" s="4"/>
      <c r="FC798" s="4"/>
    </row>
    <row r="799" spans="1:159" ht="15" customHeight="1">
      <c r="A799" s="6">
        <v>9</v>
      </c>
      <c r="B799" s="41" t="str">
        <f>VLOOKUP(Ruimtestaat[[#This Row],[Code]],Locaties[[Code]:[Locatie]],2,FALSE)</f>
        <v>De Joost</v>
      </c>
      <c r="C799" s="41" t="str">
        <f>VLOOKUP(Ruimtestaat[[#This Row],[Code]],Locaties[#All],3,FALSE)</f>
        <v>Joost de Jongestraat 45</v>
      </c>
      <c r="D799" s="41" t="str">
        <f>VLOOKUP(Ruimtestaat[[#This Row],[Code]],Locaties[#All],4,FALSE)</f>
        <v>Leerdam</v>
      </c>
      <c r="E799" s="42"/>
      <c r="F799" s="6" t="s">
        <v>121</v>
      </c>
      <c r="G799" s="6" t="s">
        <v>361</v>
      </c>
      <c r="H799" s="42" t="s">
        <v>321</v>
      </c>
      <c r="I799" s="6">
        <v>14</v>
      </c>
      <c r="J799" s="42" t="str">
        <f>VLOOKUP(Ruimtestaat[[#This Row],[Ruimte code]],Ruimtegroepen[[#All],[Code]:[Ruimte omschrijving]],2,FALSE)</f>
        <v>Praktijklokalen</v>
      </c>
      <c r="K799" s="6" t="s">
        <v>18</v>
      </c>
      <c r="L799" s="6" t="s">
        <v>123</v>
      </c>
      <c r="M799" s="119">
        <v>15</v>
      </c>
      <c r="N799" s="120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  <c r="DE799" s="4"/>
      <c r="DF799" s="4"/>
      <c r="DG799" s="4"/>
      <c r="DH799" s="4"/>
      <c r="DI799" s="4"/>
      <c r="DJ799" s="4"/>
      <c r="DK799" s="4"/>
      <c r="DL799" s="4"/>
      <c r="DM799" s="4"/>
      <c r="DN799" s="4"/>
      <c r="DO799" s="4"/>
      <c r="DP799" s="4"/>
      <c r="DQ799" s="4"/>
      <c r="DR799" s="4"/>
      <c r="DS799" s="4"/>
      <c r="DT799" s="4"/>
      <c r="DU799" s="4"/>
      <c r="DV799" s="4"/>
      <c r="DW799" s="4"/>
      <c r="DX799" s="4"/>
      <c r="DY799" s="4"/>
      <c r="DZ799" s="4"/>
      <c r="EA799" s="4"/>
      <c r="EB799" s="4"/>
      <c r="EC799" s="4"/>
      <c r="ED799" s="4"/>
      <c r="EE799" s="4"/>
      <c r="EF799" s="4"/>
      <c r="EG799" s="4"/>
      <c r="EH799" s="4"/>
      <c r="EI799" s="4"/>
      <c r="EJ799" s="4"/>
      <c r="EK799" s="4"/>
      <c r="EL799" s="4"/>
      <c r="EM799" s="4"/>
      <c r="EN799" s="4"/>
      <c r="EO799" s="4"/>
      <c r="EP799" s="4"/>
      <c r="EQ799" s="4"/>
      <c r="ER799" s="4"/>
      <c r="ES799" s="4"/>
      <c r="ET799" s="4"/>
      <c r="EU799" s="4"/>
      <c r="EV799" s="4"/>
      <c r="EW799" s="4"/>
      <c r="EX799" s="4"/>
      <c r="EY799" s="4"/>
      <c r="EZ799" s="4"/>
      <c r="FA799" s="4"/>
      <c r="FB799" s="4"/>
      <c r="FC799" s="4"/>
    </row>
    <row r="800" spans="1:159" ht="15" customHeight="1">
      <c r="A800" s="6">
        <v>9</v>
      </c>
      <c r="B800" s="41" t="str">
        <f>VLOOKUP(Ruimtestaat[[#This Row],[Code]],Locaties[[Code]:[Locatie]],2,FALSE)</f>
        <v>De Joost</v>
      </c>
      <c r="C800" s="41" t="str">
        <f>VLOOKUP(Ruimtestaat[[#This Row],[Code]],Locaties[#All],3,FALSE)</f>
        <v>Joost de Jongestraat 45</v>
      </c>
      <c r="D800" s="41" t="str">
        <f>VLOOKUP(Ruimtestaat[[#This Row],[Code]],Locaties[#All],4,FALSE)</f>
        <v>Leerdam</v>
      </c>
      <c r="E800" s="42"/>
      <c r="F800" s="6" t="s">
        <v>121</v>
      </c>
      <c r="G800" s="6">
        <v>29</v>
      </c>
      <c r="H800" s="42" t="s">
        <v>139</v>
      </c>
      <c r="I800" s="6">
        <v>10</v>
      </c>
      <c r="J800" s="42" t="str">
        <f>VLOOKUP(Ruimtestaat[[#This Row],[Ruimte code]],Ruimtegroepen[[#All],[Code]:[Ruimte omschrijving]],2,FALSE)</f>
        <v>Trappenhuizen/lift</v>
      </c>
      <c r="K800" s="6" t="s">
        <v>18</v>
      </c>
      <c r="L800" s="6" t="s">
        <v>123</v>
      </c>
      <c r="M800" s="119">
        <v>26</v>
      </c>
      <c r="N800" s="120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  <c r="DE800" s="4"/>
      <c r="DF800" s="4"/>
      <c r="DG800" s="4"/>
      <c r="DH800" s="4"/>
      <c r="DI800" s="4"/>
      <c r="DJ800" s="4"/>
      <c r="DK800" s="4"/>
      <c r="DL800" s="4"/>
      <c r="DM800" s="4"/>
      <c r="DN800" s="4"/>
      <c r="DO800" s="4"/>
      <c r="DP800" s="4"/>
      <c r="DQ800" s="4"/>
      <c r="DR800" s="4"/>
      <c r="DS800" s="4"/>
      <c r="DT800" s="4"/>
      <c r="DU800" s="4"/>
      <c r="DV800" s="4"/>
      <c r="DW800" s="4"/>
      <c r="DX800" s="4"/>
      <c r="DY800" s="4"/>
      <c r="DZ800" s="4"/>
      <c r="EA800" s="4"/>
      <c r="EB800" s="4"/>
      <c r="EC800" s="4"/>
      <c r="ED800" s="4"/>
      <c r="EE800" s="4"/>
      <c r="EF800" s="4"/>
      <c r="EG800" s="4"/>
      <c r="EH800" s="4"/>
      <c r="EI800" s="4"/>
      <c r="EJ800" s="4"/>
      <c r="EK800" s="4"/>
      <c r="EL800" s="4"/>
      <c r="EM800" s="4"/>
      <c r="EN800" s="4"/>
      <c r="EO800" s="4"/>
      <c r="EP800" s="4"/>
      <c r="EQ800" s="4"/>
      <c r="ER800" s="4"/>
      <c r="ES800" s="4"/>
      <c r="ET800" s="4"/>
      <c r="EU800" s="4"/>
      <c r="EV800" s="4"/>
      <c r="EW800" s="4"/>
      <c r="EX800" s="4"/>
      <c r="EY800" s="4"/>
      <c r="EZ800" s="4"/>
      <c r="FA800" s="4"/>
      <c r="FB800" s="4"/>
      <c r="FC800" s="4"/>
    </row>
    <row r="801" spans="1:159" ht="15" customHeight="1">
      <c r="A801" s="6">
        <v>9</v>
      </c>
      <c r="B801" s="41" t="str">
        <f>VLOOKUP(Ruimtestaat[[#This Row],[Code]],Locaties[[Code]:[Locatie]],2,FALSE)</f>
        <v>De Joost</v>
      </c>
      <c r="C801" s="41" t="str">
        <f>VLOOKUP(Ruimtestaat[[#This Row],[Code]],Locaties[#All],3,FALSE)</f>
        <v>Joost de Jongestraat 45</v>
      </c>
      <c r="D801" s="41" t="str">
        <f>VLOOKUP(Ruimtestaat[[#This Row],[Code]],Locaties[#All],4,FALSE)</f>
        <v>Leerdam</v>
      </c>
      <c r="E801" s="42"/>
      <c r="F801" s="6" t="s">
        <v>121</v>
      </c>
      <c r="G801" s="6">
        <v>30</v>
      </c>
      <c r="H801" s="42" t="s">
        <v>135</v>
      </c>
      <c r="I801" s="6">
        <v>2</v>
      </c>
      <c r="J801" s="42" t="str">
        <f>VLOOKUP(Ruimtestaat[[#This Row],[Ruimte code]],Ruimtegroepen[[#All],[Code]:[Ruimte omschrijving]],2,FALSE)</f>
        <v>Kantoren</v>
      </c>
      <c r="K801" s="6" t="s">
        <v>20</v>
      </c>
      <c r="L801" s="6" t="s">
        <v>29</v>
      </c>
      <c r="M801" s="119">
        <v>18</v>
      </c>
      <c r="N801" s="120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  <c r="DE801" s="4"/>
      <c r="DF801" s="4"/>
      <c r="DG801" s="4"/>
      <c r="DH801" s="4"/>
      <c r="DI801" s="4"/>
      <c r="DJ801" s="4"/>
      <c r="DK801" s="4"/>
      <c r="DL801" s="4"/>
      <c r="DM801" s="4"/>
      <c r="DN801" s="4"/>
      <c r="DO801" s="4"/>
      <c r="DP801" s="4"/>
      <c r="DQ801" s="4"/>
      <c r="DR801" s="4"/>
      <c r="DS801" s="4"/>
      <c r="DT801" s="4"/>
      <c r="DU801" s="4"/>
      <c r="DV801" s="4"/>
      <c r="DW801" s="4"/>
      <c r="DX801" s="4"/>
      <c r="DY801" s="4"/>
      <c r="DZ801" s="4"/>
      <c r="EA801" s="4"/>
      <c r="EB801" s="4"/>
      <c r="EC801" s="4"/>
      <c r="ED801" s="4"/>
      <c r="EE801" s="4"/>
      <c r="EF801" s="4"/>
      <c r="EG801" s="4"/>
      <c r="EH801" s="4"/>
      <c r="EI801" s="4"/>
      <c r="EJ801" s="4"/>
      <c r="EK801" s="4"/>
      <c r="EL801" s="4"/>
      <c r="EM801" s="4"/>
      <c r="EN801" s="4"/>
      <c r="EO801" s="4"/>
      <c r="EP801" s="4"/>
      <c r="EQ801" s="4"/>
      <c r="ER801" s="4"/>
      <c r="ES801" s="4"/>
      <c r="ET801" s="4"/>
      <c r="EU801" s="4"/>
      <c r="EV801" s="4"/>
      <c r="EW801" s="4"/>
      <c r="EX801" s="4"/>
      <c r="EY801" s="4"/>
      <c r="EZ801" s="4"/>
      <c r="FA801" s="4"/>
      <c r="FB801" s="4"/>
      <c r="FC801" s="4"/>
    </row>
    <row r="802" spans="1:159" ht="15" customHeight="1">
      <c r="A802" s="6">
        <v>9</v>
      </c>
      <c r="B802" s="41" t="str">
        <f>VLOOKUP(Ruimtestaat[[#This Row],[Code]],Locaties[[Code]:[Locatie]],2,FALSE)</f>
        <v>De Joost</v>
      </c>
      <c r="C802" s="41" t="str">
        <f>VLOOKUP(Ruimtestaat[[#This Row],[Code]],Locaties[#All],3,FALSE)</f>
        <v>Joost de Jongestraat 45</v>
      </c>
      <c r="D802" s="41" t="str">
        <f>VLOOKUP(Ruimtestaat[[#This Row],[Code]],Locaties[#All],4,FALSE)</f>
        <v>Leerdam</v>
      </c>
      <c r="E802" s="42"/>
      <c r="F802" s="6" t="s">
        <v>121</v>
      </c>
      <c r="G802" s="6">
        <v>34</v>
      </c>
      <c r="H802" s="42" t="s">
        <v>147</v>
      </c>
      <c r="I802" s="6">
        <v>5</v>
      </c>
      <c r="J802" s="42" t="str">
        <f>VLOOKUP(Ruimtestaat[[#This Row],[Ruimte code]],Ruimtegroepen[[#All],[Code]:[Ruimte omschrijving]],2,FALSE)</f>
        <v>Sanitair</v>
      </c>
      <c r="K802" s="6" t="s">
        <v>19</v>
      </c>
      <c r="L802" s="6" t="s">
        <v>222</v>
      </c>
      <c r="M802" s="119">
        <v>18</v>
      </c>
      <c r="N802" s="120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  <c r="DE802" s="4"/>
      <c r="DF802" s="4"/>
      <c r="DG802" s="4"/>
      <c r="DH802" s="4"/>
      <c r="DI802" s="4"/>
      <c r="DJ802" s="4"/>
      <c r="DK802" s="4"/>
      <c r="DL802" s="4"/>
      <c r="DM802" s="4"/>
      <c r="DN802" s="4"/>
      <c r="DO802" s="4"/>
      <c r="DP802" s="4"/>
      <c r="DQ802" s="4"/>
      <c r="DR802" s="4"/>
      <c r="DS802" s="4"/>
      <c r="DT802" s="4"/>
      <c r="DU802" s="4"/>
      <c r="DV802" s="4"/>
      <c r="DW802" s="4"/>
      <c r="DX802" s="4"/>
      <c r="DY802" s="4"/>
      <c r="DZ802" s="4"/>
      <c r="EA802" s="4"/>
      <c r="EB802" s="4"/>
      <c r="EC802" s="4"/>
      <c r="ED802" s="4"/>
      <c r="EE802" s="4"/>
      <c r="EF802" s="4"/>
      <c r="EG802" s="4"/>
      <c r="EH802" s="4"/>
      <c r="EI802" s="4"/>
      <c r="EJ802" s="4"/>
      <c r="EK802" s="4"/>
      <c r="EL802" s="4"/>
      <c r="EM802" s="4"/>
      <c r="EN802" s="4"/>
      <c r="EO802" s="4"/>
      <c r="EP802" s="4"/>
      <c r="EQ802" s="4"/>
      <c r="ER802" s="4"/>
      <c r="ES802" s="4"/>
      <c r="ET802" s="4"/>
      <c r="EU802" s="4"/>
      <c r="EV802" s="4"/>
      <c r="EW802" s="4"/>
      <c r="EX802" s="4"/>
      <c r="EY802" s="4"/>
      <c r="EZ802" s="4"/>
      <c r="FA802" s="4"/>
      <c r="FB802" s="4"/>
      <c r="FC802" s="4"/>
    </row>
    <row r="803" spans="1:159" ht="15" customHeight="1">
      <c r="A803" s="6">
        <v>9</v>
      </c>
      <c r="B803" s="41" t="str">
        <f>VLOOKUP(Ruimtestaat[[#This Row],[Code]],Locaties[[Code]:[Locatie]],2,FALSE)</f>
        <v>De Joost</v>
      </c>
      <c r="C803" s="41" t="str">
        <f>VLOOKUP(Ruimtestaat[[#This Row],[Code]],Locaties[#All],3,FALSE)</f>
        <v>Joost de Jongestraat 45</v>
      </c>
      <c r="D803" s="41" t="str">
        <f>VLOOKUP(Ruimtestaat[[#This Row],[Code]],Locaties[#All],4,FALSE)</f>
        <v>Leerdam</v>
      </c>
      <c r="E803" s="42"/>
      <c r="F803" s="6" t="s">
        <v>121</v>
      </c>
      <c r="G803" s="6">
        <v>35</v>
      </c>
      <c r="H803" s="42" t="s">
        <v>148</v>
      </c>
      <c r="I803" s="6">
        <v>5</v>
      </c>
      <c r="J803" s="42" t="str">
        <f>VLOOKUP(Ruimtestaat[[#This Row],[Ruimte code]],Ruimtegroepen[[#All],[Code]:[Ruimte omschrijving]],2,FALSE)</f>
        <v>Sanitair</v>
      </c>
      <c r="K803" s="6" t="s">
        <v>19</v>
      </c>
      <c r="L803" s="6" t="s">
        <v>222</v>
      </c>
      <c r="M803" s="119">
        <v>23</v>
      </c>
      <c r="N803" s="120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  <c r="DE803" s="4"/>
      <c r="DF803" s="4"/>
      <c r="DG803" s="4"/>
      <c r="DH803" s="4"/>
      <c r="DI803" s="4"/>
      <c r="DJ803" s="4"/>
      <c r="DK803" s="4"/>
      <c r="DL803" s="4"/>
      <c r="DM803" s="4"/>
      <c r="DN803" s="4"/>
      <c r="DO803" s="4"/>
      <c r="DP803" s="4"/>
      <c r="DQ803" s="4"/>
      <c r="DR803" s="4"/>
      <c r="DS803" s="4"/>
      <c r="DT803" s="4"/>
      <c r="DU803" s="4"/>
      <c r="DV803" s="4"/>
      <c r="DW803" s="4"/>
      <c r="DX803" s="4"/>
      <c r="DY803" s="4"/>
      <c r="DZ803" s="4"/>
      <c r="EA803" s="4"/>
      <c r="EB803" s="4"/>
      <c r="EC803" s="4"/>
      <c r="ED803" s="4"/>
      <c r="EE803" s="4"/>
      <c r="EF803" s="4"/>
      <c r="EG803" s="4"/>
      <c r="EH803" s="4"/>
      <c r="EI803" s="4"/>
      <c r="EJ803" s="4"/>
      <c r="EK803" s="4"/>
      <c r="EL803" s="4"/>
      <c r="EM803" s="4"/>
      <c r="EN803" s="4"/>
      <c r="EO803" s="4"/>
      <c r="EP803" s="4"/>
      <c r="EQ803" s="4"/>
      <c r="ER803" s="4"/>
      <c r="ES803" s="4"/>
      <c r="ET803" s="4"/>
      <c r="EU803" s="4"/>
      <c r="EV803" s="4"/>
      <c r="EW803" s="4"/>
      <c r="EX803" s="4"/>
      <c r="EY803" s="4"/>
      <c r="EZ803" s="4"/>
      <c r="FA803" s="4"/>
      <c r="FB803" s="4"/>
      <c r="FC803" s="4"/>
    </row>
    <row r="804" spans="1:159" ht="15" customHeight="1">
      <c r="A804" s="6">
        <v>9</v>
      </c>
      <c r="B804" s="41" t="str">
        <f>VLOOKUP(Ruimtestaat[[#This Row],[Code]],Locaties[[Code]:[Locatie]],2,FALSE)</f>
        <v>De Joost</v>
      </c>
      <c r="C804" s="41" t="str">
        <f>VLOOKUP(Ruimtestaat[[#This Row],[Code]],Locaties[#All],3,FALSE)</f>
        <v>Joost de Jongestraat 45</v>
      </c>
      <c r="D804" s="41" t="str">
        <f>VLOOKUP(Ruimtestaat[[#This Row],[Code]],Locaties[#All],4,FALSE)</f>
        <v>Leerdam</v>
      </c>
      <c r="E804" s="42"/>
      <c r="F804" s="6" t="s">
        <v>121</v>
      </c>
      <c r="G804" s="6">
        <v>36</v>
      </c>
      <c r="H804" s="42" t="s">
        <v>243</v>
      </c>
      <c r="I804" s="6">
        <v>14</v>
      </c>
      <c r="J804" s="42" t="str">
        <f>VLOOKUP(Ruimtestaat[[#This Row],[Ruimte code]],Ruimtegroepen[[#All],[Code]:[Ruimte omschrijving]],2,FALSE)</f>
        <v>Praktijklokalen</v>
      </c>
      <c r="K804" s="6" t="s">
        <v>20</v>
      </c>
      <c r="L804" s="6" t="s">
        <v>29</v>
      </c>
      <c r="M804" s="119">
        <v>93</v>
      </c>
      <c r="N804" s="120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  <c r="DE804" s="4"/>
      <c r="DF804" s="4"/>
      <c r="DG804" s="4"/>
      <c r="DH804" s="4"/>
      <c r="DI804" s="4"/>
      <c r="DJ804" s="4"/>
      <c r="DK804" s="4"/>
      <c r="DL804" s="4"/>
      <c r="DM804" s="4"/>
      <c r="DN804" s="4"/>
      <c r="DO804" s="4"/>
      <c r="DP804" s="4"/>
      <c r="DQ804" s="4"/>
      <c r="DR804" s="4"/>
      <c r="DS804" s="4"/>
      <c r="DT804" s="4"/>
      <c r="DU804" s="4"/>
      <c r="DV804" s="4"/>
      <c r="DW804" s="4"/>
      <c r="DX804" s="4"/>
      <c r="DY804" s="4"/>
      <c r="DZ804" s="4"/>
      <c r="EA804" s="4"/>
      <c r="EB804" s="4"/>
      <c r="EC804" s="4"/>
      <c r="ED804" s="4"/>
      <c r="EE804" s="4"/>
      <c r="EF804" s="4"/>
      <c r="EG804" s="4"/>
      <c r="EH804" s="4"/>
      <c r="EI804" s="4"/>
      <c r="EJ804" s="4"/>
      <c r="EK804" s="4"/>
      <c r="EL804" s="4"/>
      <c r="EM804" s="4"/>
      <c r="EN804" s="4"/>
      <c r="EO804" s="4"/>
      <c r="EP804" s="4"/>
      <c r="EQ804" s="4"/>
      <c r="ER804" s="4"/>
      <c r="ES804" s="4"/>
      <c r="ET804" s="4"/>
      <c r="EU804" s="4"/>
      <c r="EV804" s="4"/>
      <c r="EW804" s="4"/>
      <c r="EX804" s="4"/>
      <c r="EY804" s="4"/>
      <c r="EZ804" s="4"/>
      <c r="FA804" s="4"/>
      <c r="FB804" s="4"/>
      <c r="FC804" s="4"/>
    </row>
    <row r="805" spans="1:159" ht="15" customHeight="1">
      <c r="A805" s="6">
        <v>9</v>
      </c>
      <c r="B805" s="41" t="str">
        <f>VLOOKUP(Ruimtestaat[[#This Row],[Code]],Locaties[[Code]:[Locatie]],2,FALSE)</f>
        <v>De Joost</v>
      </c>
      <c r="C805" s="41" t="str">
        <f>VLOOKUP(Ruimtestaat[[#This Row],[Code]],Locaties[#All],3,FALSE)</f>
        <v>Joost de Jongestraat 45</v>
      </c>
      <c r="D805" s="41" t="str">
        <f>VLOOKUP(Ruimtestaat[[#This Row],[Code]],Locaties[#All],4,FALSE)</f>
        <v>Leerdam</v>
      </c>
      <c r="E805" s="42"/>
      <c r="F805" s="6" t="s">
        <v>276</v>
      </c>
      <c r="G805" s="6">
        <v>101</v>
      </c>
      <c r="H805" s="42" t="s">
        <v>374</v>
      </c>
      <c r="I805" s="6">
        <v>12</v>
      </c>
      <c r="J805" s="42" t="str">
        <f>VLOOKUP(Ruimtestaat[[#This Row],[Ruimte code]],Ruimtegroepen[[#All],[Code]:[Ruimte omschrijving]],2,FALSE)</f>
        <v>Kantine/Aula</v>
      </c>
      <c r="K805" s="6" t="s">
        <v>18</v>
      </c>
      <c r="L805" s="6" t="s">
        <v>123</v>
      </c>
      <c r="M805" s="119">
        <v>243</v>
      </c>
      <c r="N805" s="120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  <c r="DE805" s="4"/>
      <c r="DF805" s="4"/>
      <c r="DG805" s="4"/>
      <c r="DH805" s="4"/>
      <c r="DI805" s="4"/>
      <c r="DJ805" s="4"/>
      <c r="DK805" s="4"/>
      <c r="DL805" s="4"/>
      <c r="DM805" s="4"/>
      <c r="DN805" s="4"/>
      <c r="DO805" s="4"/>
      <c r="DP805" s="4"/>
      <c r="DQ805" s="4"/>
      <c r="DR805" s="4"/>
      <c r="DS805" s="4"/>
      <c r="DT805" s="4"/>
      <c r="DU805" s="4"/>
      <c r="DV805" s="4"/>
      <c r="DW805" s="4"/>
      <c r="DX805" s="4"/>
      <c r="DY805" s="4"/>
      <c r="DZ805" s="4"/>
      <c r="EA805" s="4"/>
      <c r="EB805" s="4"/>
      <c r="EC805" s="4"/>
      <c r="ED805" s="4"/>
      <c r="EE805" s="4"/>
      <c r="EF805" s="4"/>
      <c r="EG805" s="4"/>
      <c r="EH805" s="4"/>
      <c r="EI805" s="4"/>
      <c r="EJ805" s="4"/>
      <c r="EK805" s="4"/>
      <c r="EL805" s="4"/>
      <c r="EM805" s="4"/>
      <c r="EN805" s="4"/>
      <c r="EO805" s="4"/>
      <c r="EP805" s="4"/>
      <c r="EQ805" s="4"/>
      <c r="ER805" s="4"/>
      <c r="ES805" s="4"/>
      <c r="ET805" s="4"/>
      <c r="EU805" s="4"/>
      <c r="EV805" s="4"/>
      <c r="EW805" s="4"/>
      <c r="EX805" s="4"/>
      <c r="EY805" s="4"/>
      <c r="EZ805" s="4"/>
      <c r="FA805" s="4"/>
      <c r="FB805" s="4"/>
      <c r="FC805" s="4"/>
    </row>
    <row r="806" spans="1:159" ht="15" customHeight="1">
      <c r="A806" s="6">
        <v>9</v>
      </c>
      <c r="B806" s="41" t="str">
        <f>VLOOKUP(Ruimtestaat[[#This Row],[Code]],Locaties[[Code]:[Locatie]],2,FALSE)</f>
        <v>De Joost</v>
      </c>
      <c r="C806" s="41" t="str">
        <f>VLOOKUP(Ruimtestaat[[#This Row],[Code]],Locaties[#All],3,FALSE)</f>
        <v>Joost de Jongestraat 45</v>
      </c>
      <c r="D806" s="41" t="str">
        <f>VLOOKUP(Ruimtestaat[[#This Row],[Code]],Locaties[#All],4,FALSE)</f>
        <v>Leerdam</v>
      </c>
      <c r="E806" s="42"/>
      <c r="F806" s="6" t="s">
        <v>276</v>
      </c>
      <c r="G806" s="6" t="s">
        <v>370</v>
      </c>
      <c r="H806" s="42" t="s">
        <v>375</v>
      </c>
      <c r="I806" s="6">
        <v>6</v>
      </c>
      <c r="J806" s="42" t="str">
        <f>VLOOKUP(Ruimtestaat[[#This Row],[Ruimte code]],Ruimtegroepen[[#All],[Code]:[Ruimte omschrijving]],2,FALSE)</f>
        <v>Gangen/hallen</v>
      </c>
      <c r="K806" s="6" t="s">
        <v>18</v>
      </c>
      <c r="L806" s="6" t="s">
        <v>123</v>
      </c>
      <c r="M806" s="119">
        <v>35</v>
      </c>
      <c r="N806" s="120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  <c r="DE806" s="4"/>
      <c r="DF806" s="4"/>
      <c r="DG806" s="4"/>
      <c r="DH806" s="4"/>
      <c r="DI806" s="4"/>
      <c r="DJ806" s="4"/>
      <c r="DK806" s="4"/>
      <c r="DL806" s="4"/>
      <c r="DM806" s="4"/>
      <c r="DN806" s="4"/>
      <c r="DO806" s="4"/>
      <c r="DP806" s="4"/>
      <c r="DQ806" s="4"/>
      <c r="DR806" s="4"/>
      <c r="DS806" s="4"/>
      <c r="DT806" s="4"/>
      <c r="DU806" s="4"/>
      <c r="DV806" s="4"/>
      <c r="DW806" s="4"/>
      <c r="DX806" s="4"/>
      <c r="DY806" s="4"/>
      <c r="DZ806" s="4"/>
      <c r="EA806" s="4"/>
      <c r="EB806" s="4"/>
      <c r="EC806" s="4"/>
      <c r="ED806" s="4"/>
      <c r="EE806" s="4"/>
      <c r="EF806" s="4"/>
      <c r="EG806" s="4"/>
      <c r="EH806" s="4"/>
      <c r="EI806" s="4"/>
      <c r="EJ806" s="4"/>
      <c r="EK806" s="4"/>
      <c r="EL806" s="4"/>
      <c r="EM806" s="4"/>
      <c r="EN806" s="4"/>
      <c r="EO806" s="4"/>
      <c r="EP806" s="4"/>
      <c r="EQ806" s="4"/>
      <c r="ER806" s="4"/>
      <c r="ES806" s="4"/>
      <c r="ET806" s="4"/>
      <c r="EU806" s="4"/>
      <c r="EV806" s="4"/>
      <c r="EW806" s="4"/>
      <c r="EX806" s="4"/>
      <c r="EY806" s="4"/>
      <c r="EZ806" s="4"/>
      <c r="FA806" s="4"/>
      <c r="FB806" s="4"/>
      <c r="FC806" s="4"/>
    </row>
    <row r="807" spans="1:159" ht="15" customHeight="1">
      <c r="A807" s="6">
        <v>9</v>
      </c>
      <c r="B807" s="41" t="str">
        <f>VLOOKUP(Ruimtestaat[[#This Row],[Code]],Locaties[[Code]:[Locatie]],2,FALSE)</f>
        <v>De Joost</v>
      </c>
      <c r="C807" s="41" t="str">
        <f>VLOOKUP(Ruimtestaat[[#This Row],[Code]],Locaties[#All],3,FALSE)</f>
        <v>Joost de Jongestraat 45</v>
      </c>
      <c r="D807" s="41" t="str">
        <f>VLOOKUP(Ruimtestaat[[#This Row],[Code]],Locaties[#All],4,FALSE)</f>
        <v>Leerdam</v>
      </c>
      <c r="E807" s="42"/>
      <c r="F807" s="6" t="s">
        <v>276</v>
      </c>
      <c r="G807" s="6" t="s">
        <v>371</v>
      </c>
      <c r="H807" s="42" t="s">
        <v>376</v>
      </c>
      <c r="I807" s="6">
        <v>10</v>
      </c>
      <c r="J807" s="42" t="str">
        <f>VLOOKUP(Ruimtestaat[[#This Row],[Ruimte code]],Ruimtegroepen[[#All],[Code]:[Ruimte omschrijving]],2,FALSE)</f>
        <v>Trappenhuizen/lift</v>
      </c>
      <c r="L807" s="6" t="s">
        <v>383</v>
      </c>
      <c r="M807" s="119">
        <v>46.4</v>
      </c>
      <c r="N807" s="120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  <c r="DE807" s="4"/>
      <c r="DF807" s="4"/>
      <c r="DG807" s="4"/>
      <c r="DH807" s="4"/>
      <c r="DI807" s="4"/>
      <c r="DJ807" s="4"/>
      <c r="DK807" s="4"/>
      <c r="DL807" s="4"/>
      <c r="DM807" s="4"/>
      <c r="DN807" s="4"/>
      <c r="DO807" s="4"/>
      <c r="DP807" s="4"/>
      <c r="DQ807" s="4"/>
      <c r="DR807" s="4"/>
      <c r="DS807" s="4"/>
      <c r="DT807" s="4"/>
      <c r="DU807" s="4"/>
      <c r="DV807" s="4"/>
      <c r="DW807" s="4"/>
      <c r="DX807" s="4"/>
      <c r="DY807" s="4"/>
      <c r="DZ807" s="4"/>
      <c r="EA807" s="4"/>
      <c r="EB807" s="4"/>
      <c r="EC807" s="4"/>
      <c r="ED807" s="4"/>
      <c r="EE807" s="4"/>
      <c r="EF807" s="4"/>
      <c r="EG807" s="4"/>
      <c r="EH807" s="4"/>
      <c r="EI807" s="4"/>
      <c r="EJ807" s="4"/>
      <c r="EK807" s="4"/>
      <c r="EL807" s="4"/>
      <c r="EM807" s="4"/>
      <c r="EN807" s="4"/>
      <c r="EO807" s="4"/>
      <c r="EP807" s="4"/>
      <c r="EQ807" s="4"/>
      <c r="ER807" s="4"/>
      <c r="ES807" s="4"/>
      <c r="ET807" s="4"/>
      <c r="EU807" s="4"/>
      <c r="EV807" s="4"/>
      <c r="EW807" s="4"/>
      <c r="EX807" s="4"/>
      <c r="EY807" s="4"/>
      <c r="EZ807" s="4"/>
      <c r="FA807" s="4"/>
      <c r="FB807" s="4"/>
      <c r="FC807" s="4"/>
    </row>
    <row r="808" spans="1:159" ht="15" customHeight="1">
      <c r="A808" s="6">
        <v>9</v>
      </c>
      <c r="B808" s="41" t="str">
        <f>VLOOKUP(Ruimtestaat[[#This Row],[Code]],Locaties[[Code]:[Locatie]],2,FALSE)</f>
        <v>De Joost</v>
      </c>
      <c r="C808" s="41" t="str">
        <f>VLOOKUP(Ruimtestaat[[#This Row],[Code]],Locaties[#All],3,FALSE)</f>
        <v>Joost de Jongestraat 45</v>
      </c>
      <c r="D808" s="41" t="str">
        <f>VLOOKUP(Ruimtestaat[[#This Row],[Code]],Locaties[#All],4,FALSE)</f>
        <v>Leerdam</v>
      </c>
      <c r="E808" s="42"/>
      <c r="F808" s="6" t="s">
        <v>276</v>
      </c>
      <c r="G808" s="6">
        <v>104</v>
      </c>
      <c r="H808" s="42" t="s">
        <v>377</v>
      </c>
      <c r="I808" s="6">
        <v>19</v>
      </c>
      <c r="J808" s="42" t="str">
        <f>VLOOKUP(Ruimtestaat[[#This Row],[Ruimte code]],Ruimtegroepen[[#All],[Code]:[Ruimte omschrijving]],2,FALSE)</f>
        <v>kleedruimten</v>
      </c>
      <c r="K808" s="6" t="s">
        <v>20</v>
      </c>
      <c r="L808" s="6" t="s">
        <v>29</v>
      </c>
      <c r="M808" s="119">
        <v>10</v>
      </c>
      <c r="N808" s="120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  <c r="DE808" s="4"/>
      <c r="DF808" s="4"/>
      <c r="DG808" s="4"/>
      <c r="DH808" s="4"/>
      <c r="DI808" s="4"/>
      <c r="DJ808" s="4"/>
      <c r="DK808" s="4"/>
      <c r="DL808" s="4"/>
      <c r="DM808" s="4"/>
      <c r="DN808" s="4"/>
      <c r="DO808" s="4"/>
      <c r="DP808" s="4"/>
      <c r="DQ808" s="4"/>
      <c r="DR808" s="4"/>
      <c r="DS808" s="4"/>
      <c r="DT808" s="4"/>
      <c r="DU808" s="4"/>
      <c r="DV808" s="4"/>
      <c r="DW808" s="4"/>
      <c r="DX808" s="4"/>
      <c r="DY808" s="4"/>
      <c r="DZ808" s="4"/>
      <c r="EA808" s="4"/>
      <c r="EB808" s="4"/>
      <c r="EC808" s="4"/>
      <c r="ED808" s="4"/>
      <c r="EE808" s="4"/>
      <c r="EF808" s="4"/>
      <c r="EG808" s="4"/>
      <c r="EH808" s="4"/>
      <c r="EI808" s="4"/>
      <c r="EJ808" s="4"/>
      <c r="EK808" s="4"/>
      <c r="EL808" s="4"/>
      <c r="EM808" s="4"/>
      <c r="EN808" s="4"/>
      <c r="EO808" s="4"/>
      <c r="EP808" s="4"/>
      <c r="EQ808" s="4"/>
      <c r="ER808" s="4"/>
      <c r="ES808" s="4"/>
      <c r="ET808" s="4"/>
      <c r="EU808" s="4"/>
      <c r="EV808" s="4"/>
      <c r="EW808" s="4"/>
      <c r="EX808" s="4"/>
      <c r="EY808" s="4"/>
      <c r="EZ808" s="4"/>
      <c r="FA808" s="4"/>
      <c r="FB808" s="4"/>
      <c r="FC808" s="4"/>
    </row>
    <row r="809" spans="1:159" ht="15" customHeight="1">
      <c r="A809" s="6">
        <v>9</v>
      </c>
      <c r="B809" s="41" t="str">
        <f>VLOOKUP(Ruimtestaat[[#This Row],[Code]],Locaties[[Code]:[Locatie]],2,FALSE)</f>
        <v>De Joost</v>
      </c>
      <c r="C809" s="41" t="str">
        <f>VLOOKUP(Ruimtestaat[[#This Row],[Code]],Locaties[#All],3,FALSE)</f>
        <v>Joost de Jongestraat 45</v>
      </c>
      <c r="D809" s="41" t="str">
        <f>VLOOKUP(Ruimtestaat[[#This Row],[Code]],Locaties[#All],4,FALSE)</f>
        <v>Leerdam</v>
      </c>
      <c r="E809" s="42"/>
      <c r="F809" s="6" t="s">
        <v>276</v>
      </c>
      <c r="G809" s="6">
        <v>105</v>
      </c>
      <c r="H809" s="42" t="s">
        <v>384</v>
      </c>
      <c r="I809" s="6">
        <v>5</v>
      </c>
      <c r="J809" s="42" t="str">
        <f>VLOOKUP(Ruimtestaat[[#This Row],[Ruimte code]],Ruimtegroepen[[#All],[Code]:[Ruimte omschrijving]],2,FALSE)</f>
        <v>Sanitair</v>
      </c>
      <c r="K809" s="6" t="s">
        <v>19</v>
      </c>
      <c r="L809" s="6" t="s">
        <v>234</v>
      </c>
      <c r="M809" s="119">
        <v>2</v>
      </c>
      <c r="N809" s="120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  <c r="DE809" s="4"/>
      <c r="DF809" s="4"/>
      <c r="DG809" s="4"/>
      <c r="DH809" s="4"/>
      <c r="DI809" s="4"/>
      <c r="DJ809" s="4"/>
      <c r="DK809" s="4"/>
      <c r="DL809" s="4"/>
      <c r="DM809" s="4"/>
      <c r="DN809" s="4"/>
      <c r="DO809" s="4"/>
      <c r="DP809" s="4"/>
      <c r="DQ809" s="4"/>
      <c r="DR809" s="4"/>
      <c r="DS809" s="4"/>
      <c r="DT809" s="4"/>
      <c r="DU809" s="4"/>
      <c r="DV809" s="4"/>
      <c r="DW809" s="4"/>
      <c r="DX809" s="4"/>
      <c r="DY809" s="4"/>
      <c r="DZ809" s="4"/>
      <c r="EA809" s="4"/>
      <c r="EB809" s="4"/>
      <c r="EC809" s="4"/>
      <c r="ED809" s="4"/>
      <c r="EE809" s="4"/>
      <c r="EF809" s="4"/>
      <c r="EG809" s="4"/>
      <c r="EH809" s="4"/>
      <c r="EI809" s="4"/>
      <c r="EJ809" s="4"/>
      <c r="EK809" s="4"/>
      <c r="EL809" s="4"/>
      <c r="EM809" s="4"/>
      <c r="EN809" s="4"/>
      <c r="EO809" s="4"/>
      <c r="EP809" s="4"/>
      <c r="EQ809" s="4"/>
      <c r="ER809" s="4"/>
      <c r="ES809" s="4"/>
      <c r="ET809" s="4"/>
      <c r="EU809" s="4"/>
      <c r="EV809" s="4"/>
      <c r="EW809" s="4"/>
      <c r="EX809" s="4"/>
      <c r="EY809" s="4"/>
      <c r="EZ809" s="4"/>
      <c r="FA809" s="4"/>
      <c r="FB809" s="4"/>
      <c r="FC809" s="4"/>
    </row>
    <row r="810" spans="1:159" ht="15" customHeight="1">
      <c r="A810" s="6">
        <v>9</v>
      </c>
      <c r="B810" s="41" t="str">
        <f>VLOOKUP(Ruimtestaat[[#This Row],[Code]],Locaties[[Code]:[Locatie]],2,FALSE)</f>
        <v>De Joost</v>
      </c>
      <c r="C810" s="41" t="str">
        <f>VLOOKUP(Ruimtestaat[[#This Row],[Code]],Locaties[#All],3,FALSE)</f>
        <v>Joost de Jongestraat 45</v>
      </c>
      <c r="D810" s="41" t="str">
        <f>VLOOKUP(Ruimtestaat[[#This Row],[Code]],Locaties[#All],4,FALSE)</f>
        <v>Leerdam</v>
      </c>
      <c r="E810" s="42"/>
      <c r="F810" s="6" t="s">
        <v>276</v>
      </c>
      <c r="G810" s="6">
        <v>106</v>
      </c>
      <c r="H810" s="42" t="s">
        <v>342</v>
      </c>
      <c r="I810" s="6">
        <v>19</v>
      </c>
      <c r="J810" s="42" t="str">
        <f>VLOOKUP(Ruimtestaat[[#This Row],[Ruimte code]],Ruimtegroepen[[#All],[Code]:[Ruimte omschrijving]],2,FALSE)</f>
        <v>kleedruimten</v>
      </c>
      <c r="K810" s="6" t="s">
        <v>20</v>
      </c>
      <c r="L810" s="6" t="s">
        <v>29</v>
      </c>
      <c r="M810" s="119">
        <v>23</v>
      </c>
      <c r="N810" s="120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  <c r="DE810" s="4"/>
      <c r="DF810" s="4"/>
      <c r="DG810" s="4"/>
      <c r="DH810" s="4"/>
      <c r="DI810" s="4"/>
      <c r="DJ810" s="4"/>
      <c r="DK810" s="4"/>
      <c r="DL810" s="4"/>
      <c r="DM810" s="4"/>
      <c r="DN810" s="4"/>
      <c r="DO810" s="4"/>
      <c r="DP810" s="4"/>
      <c r="DQ810" s="4"/>
      <c r="DR810" s="4"/>
      <c r="DS810" s="4"/>
      <c r="DT810" s="4"/>
      <c r="DU810" s="4"/>
      <c r="DV810" s="4"/>
      <c r="DW810" s="4"/>
      <c r="DX810" s="4"/>
      <c r="DY810" s="4"/>
      <c r="DZ810" s="4"/>
      <c r="EA810" s="4"/>
      <c r="EB810" s="4"/>
      <c r="EC810" s="4"/>
      <c r="ED810" s="4"/>
      <c r="EE810" s="4"/>
      <c r="EF810" s="4"/>
      <c r="EG810" s="4"/>
      <c r="EH810" s="4"/>
      <c r="EI810" s="4"/>
      <c r="EJ810" s="4"/>
      <c r="EK810" s="4"/>
      <c r="EL810" s="4"/>
      <c r="EM810" s="4"/>
      <c r="EN810" s="4"/>
      <c r="EO810" s="4"/>
      <c r="EP810" s="4"/>
      <c r="EQ810" s="4"/>
      <c r="ER810" s="4"/>
      <c r="ES810" s="4"/>
      <c r="ET810" s="4"/>
      <c r="EU810" s="4"/>
      <c r="EV810" s="4"/>
      <c r="EW810" s="4"/>
      <c r="EX810" s="4"/>
      <c r="EY810" s="4"/>
      <c r="EZ810" s="4"/>
      <c r="FA810" s="4"/>
      <c r="FB810" s="4"/>
      <c r="FC810" s="4"/>
    </row>
    <row r="811" spans="1:159" ht="15" customHeight="1">
      <c r="A811" s="6">
        <v>9</v>
      </c>
      <c r="B811" s="41" t="str">
        <f>VLOOKUP(Ruimtestaat[[#This Row],[Code]],Locaties[[Code]:[Locatie]],2,FALSE)</f>
        <v>De Joost</v>
      </c>
      <c r="C811" s="41" t="str">
        <f>VLOOKUP(Ruimtestaat[[#This Row],[Code]],Locaties[#All],3,FALSE)</f>
        <v>Joost de Jongestraat 45</v>
      </c>
      <c r="D811" s="41" t="str">
        <f>VLOOKUP(Ruimtestaat[[#This Row],[Code]],Locaties[#All],4,FALSE)</f>
        <v>Leerdam</v>
      </c>
      <c r="E811" s="42"/>
      <c r="F811" s="6" t="s">
        <v>276</v>
      </c>
      <c r="G811" s="6">
        <v>107</v>
      </c>
      <c r="H811" s="42" t="s">
        <v>343</v>
      </c>
      <c r="I811" s="6">
        <v>5</v>
      </c>
      <c r="J811" s="42" t="str">
        <f>VLOOKUP(Ruimtestaat[[#This Row],[Ruimte code]],Ruimtegroepen[[#All],[Code]:[Ruimte omschrijving]],2,FALSE)</f>
        <v>Sanitair</v>
      </c>
      <c r="K811" s="6" t="s">
        <v>20</v>
      </c>
      <c r="L811" s="6" t="s">
        <v>29</v>
      </c>
      <c r="M811" s="119">
        <v>12</v>
      </c>
      <c r="N811" s="120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  <c r="DE811" s="4"/>
      <c r="DF811" s="4"/>
      <c r="DG811" s="4"/>
      <c r="DH811" s="4"/>
      <c r="DI811" s="4"/>
      <c r="DJ811" s="4"/>
      <c r="DK811" s="4"/>
      <c r="DL811" s="4"/>
      <c r="DM811" s="4"/>
      <c r="DN811" s="4"/>
      <c r="DO811" s="4"/>
      <c r="DP811" s="4"/>
      <c r="DQ811" s="4"/>
      <c r="DR811" s="4"/>
      <c r="DS811" s="4"/>
      <c r="DT811" s="4"/>
      <c r="DU811" s="4"/>
      <c r="DV811" s="4"/>
      <c r="DW811" s="4"/>
      <c r="DX811" s="4"/>
      <c r="DY811" s="4"/>
      <c r="DZ811" s="4"/>
      <c r="EA811" s="4"/>
      <c r="EB811" s="4"/>
      <c r="EC811" s="4"/>
      <c r="ED811" s="4"/>
      <c r="EE811" s="4"/>
      <c r="EF811" s="4"/>
      <c r="EG811" s="4"/>
      <c r="EH811" s="4"/>
      <c r="EI811" s="4"/>
      <c r="EJ811" s="4"/>
      <c r="EK811" s="4"/>
      <c r="EL811" s="4"/>
      <c r="EM811" s="4"/>
      <c r="EN811" s="4"/>
      <c r="EO811" s="4"/>
      <c r="EP811" s="4"/>
      <c r="EQ811" s="4"/>
      <c r="ER811" s="4"/>
      <c r="ES811" s="4"/>
      <c r="ET811" s="4"/>
      <c r="EU811" s="4"/>
      <c r="EV811" s="4"/>
      <c r="EW811" s="4"/>
      <c r="EX811" s="4"/>
      <c r="EY811" s="4"/>
      <c r="EZ811" s="4"/>
      <c r="FA811" s="4"/>
      <c r="FB811" s="4"/>
      <c r="FC811" s="4"/>
    </row>
    <row r="812" spans="1:159" ht="15" customHeight="1">
      <c r="A812" s="6">
        <v>9</v>
      </c>
      <c r="B812" s="41" t="str">
        <f>VLOOKUP(Ruimtestaat[[#This Row],[Code]],Locaties[[Code]:[Locatie]],2,FALSE)</f>
        <v>De Joost</v>
      </c>
      <c r="C812" s="41" t="str">
        <f>VLOOKUP(Ruimtestaat[[#This Row],[Code]],Locaties[#All],3,FALSE)</f>
        <v>Joost de Jongestraat 45</v>
      </c>
      <c r="D812" s="41" t="str">
        <f>VLOOKUP(Ruimtestaat[[#This Row],[Code]],Locaties[#All],4,FALSE)</f>
        <v>Leerdam</v>
      </c>
      <c r="E812" s="42"/>
      <c r="F812" s="6" t="s">
        <v>276</v>
      </c>
      <c r="G812" s="6">
        <v>109</v>
      </c>
      <c r="H812" s="42" t="s">
        <v>230</v>
      </c>
      <c r="I812" s="6">
        <v>6</v>
      </c>
      <c r="J812" s="42" t="str">
        <f>VLOOKUP(Ruimtestaat[[#This Row],[Ruimte code]],Ruimtegroepen[[#All],[Code]:[Ruimte omschrijving]],2,FALSE)</f>
        <v>Gangen/hallen</v>
      </c>
      <c r="K812" s="6" t="s">
        <v>20</v>
      </c>
      <c r="L812" s="6" t="s">
        <v>29</v>
      </c>
      <c r="M812" s="119">
        <v>13</v>
      </c>
      <c r="N812" s="120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  <c r="DE812" s="4"/>
      <c r="DF812" s="4"/>
      <c r="DG812" s="4"/>
      <c r="DH812" s="4"/>
      <c r="DI812" s="4"/>
      <c r="DJ812" s="4"/>
      <c r="DK812" s="4"/>
      <c r="DL812" s="4"/>
      <c r="DM812" s="4"/>
      <c r="DN812" s="4"/>
      <c r="DO812" s="4"/>
      <c r="DP812" s="4"/>
      <c r="DQ812" s="4"/>
      <c r="DR812" s="4"/>
      <c r="DS812" s="4"/>
      <c r="DT812" s="4"/>
      <c r="DU812" s="4"/>
      <c r="DV812" s="4"/>
      <c r="DW812" s="4"/>
      <c r="DX812" s="4"/>
      <c r="DY812" s="4"/>
      <c r="DZ812" s="4"/>
      <c r="EA812" s="4"/>
      <c r="EB812" s="4"/>
      <c r="EC812" s="4"/>
      <c r="ED812" s="4"/>
      <c r="EE812" s="4"/>
      <c r="EF812" s="4"/>
      <c r="EG812" s="4"/>
      <c r="EH812" s="4"/>
      <c r="EI812" s="4"/>
      <c r="EJ812" s="4"/>
      <c r="EK812" s="4"/>
      <c r="EL812" s="4"/>
      <c r="EM812" s="4"/>
      <c r="EN812" s="4"/>
      <c r="EO812" s="4"/>
      <c r="EP812" s="4"/>
      <c r="EQ812" s="4"/>
      <c r="ER812" s="4"/>
      <c r="ES812" s="4"/>
      <c r="ET812" s="4"/>
      <c r="EU812" s="4"/>
      <c r="EV812" s="4"/>
      <c r="EW812" s="4"/>
      <c r="EX812" s="4"/>
      <c r="EY812" s="4"/>
      <c r="EZ812" s="4"/>
      <c r="FA812" s="4"/>
      <c r="FB812" s="4"/>
      <c r="FC812" s="4"/>
    </row>
    <row r="813" spans="1:159" ht="15" customHeight="1">
      <c r="A813" s="6">
        <v>9</v>
      </c>
      <c r="B813" s="41" t="str">
        <f>VLOOKUP(Ruimtestaat[[#This Row],[Code]],Locaties[[Code]:[Locatie]],2,FALSE)</f>
        <v>De Joost</v>
      </c>
      <c r="C813" s="41" t="str">
        <f>VLOOKUP(Ruimtestaat[[#This Row],[Code]],Locaties[#All],3,FALSE)</f>
        <v>Joost de Jongestraat 45</v>
      </c>
      <c r="D813" s="41" t="str">
        <f>VLOOKUP(Ruimtestaat[[#This Row],[Code]],Locaties[#All],4,FALSE)</f>
        <v>Leerdam</v>
      </c>
      <c r="E813" s="42"/>
      <c r="F813" s="6" t="s">
        <v>276</v>
      </c>
      <c r="G813" s="6">
        <v>110</v>
      </c>
      <c r="H813" s="42" t="s">
        <v>342</v>
      </c>
      <c r="I813" s="6">
        <v>19</v>
      </c>
      <c r="J813" s="42" t="str">
        <f>VLOOKUP(Ruimtestaat[[#This Row],[Ruimte code]],Ruimtegroepen[[#All],[Code]:[Ruimte omschrijving]],2,FALSE)</f>
        <v>kleedruimten</v>
      </c>
      <c r="K813" s="6" t="s">
        <v>20</v>
      </c>
      <c r="L813" s="6" t="s">
        <v>29</v>
      </c>
      <c r="M813" s="119">
        <v>24</v>
      </c>
      <c r="N813" s="120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  <c r="DE813" s="4"/>
      <c r="DF813" s="4"/>
      <c r="DG813" s="4"/>
      <c r="DH813" s="4"/>
      <c r="DI813" s="4"/>
      <c r="DJ813" s="4"/>
      <c r="DK813" s="4"/>
      <c r="DL813" s="4"/>
      <c r="DM813" s="4"/>
      <c r="DN813" s="4"/>
      <c r="DO813" s="4"/>
      <c r="DP813" s="4"/>
      <c r="DQ813" s="4"/>
      <c r="DR813" s="4"/>
      <c r="DS813" s="4"/>
      <c r="DT813" s="4"/>
      <c r="DU813" s="4"/>
      <c r="DV813" s="4"/>
      <c r="DW813" s="4"/>
      <c r="DX813" s="4"/>
      <c r="DY813" s="4"/>
      <c r="DZ813" s="4"/>
      <c r="EA813" s="4"/>
      <c r="EB813" s="4"/>
      <c r="EC813" s="4"/>
      <c r="ED813" s="4"/>
      <c r="EE813" s="4"/>
      <c r="EF813" s="4"/>
      <c r="EG813" s="4"/>
      <c r="EH813" s="4"/>
      <c r="EI813" s="4"/>
      <c r="EJ813" s="4"/>
      <c r="EK813" s="4"/>
      <c r="EL813" s="4"/>
      <c r="EM813" s="4"/>
      <c r="EN813" s="4"/>
      <c r="EO813" s="4"/>
      <c r="EP813" s="4"/>
      <c r="EQ813" s="4"/>
      <c r="ER813" s="4"/>
      <c r="ES813" s="4"/>
      <c r="ET813" s="4"/>
      <c r="EU813" s="4"/>
      <c r="EV813" s="4"/>
      <c r="EW813" s="4"/>
      <c r="EX813" s="4"/>
      <c r="EY813" s="4"/>
      <c r="EZ813" s="4"/>
      <c r="FA813" s="4"/>
      <c r="FB813" s="4"/>
      <c r="FC813" s="4"/>
    </row>
    <row r="814" spans="1:159" ht="15" customHeight="1">
      <c r="A814" s="6">
        <v>9</v>
      </c>
      <c r="B814" s="41" t="str">
        <f>VLOOKUP(Ruimtestaat[[#This Row],[Code]],Locaties[[Code]:[Locatie]],2,FALSE)</f>
        <v>De Joost</v>
      </c>
      <c r="C814" s="41" t="str">
        <f>VLOOKUP(Ruimtestaat[[#This Row],[Code]],Locaties[#All],3,FALSE)</f>
        <v>Joost de Jongestraat 45</v>
      </c>
      <c r="D814" s="41" t="str">
        <f>VLOOKUP(Ruimtestaat[[#This Row],[Code]],Locaties[#All],4,FALSE)</f>
        <v>Leerdam</v>
      </c>
      <c r="E814" s="42"/>
      <c r="F814" s="6" t="s">
        <v>276</v>
      </c>
      <c r="G814" s="6" t="s">
        <v>372</v>
      </c>
      <c r="H814" s="42" t="s">
        <v>343</v>
      </c>
      <c r="I814" s="6">
        <v>5</v>
      </c>
      <c r="J814" s="42" t="str">
        <f>VLOOKUP(Ruimtestaat[[#This Row],[Ruimte code]],Ruimtegroepen[[#All],[Code]:[Ruimte omschrijving]],2,FALSE)</f>
        <v>Sanitair</v>
      </c>
      <c r="K814" s="6" t="s">
        <v>20</v>
      </c>
      <c r="L814" s="6" t="s">
        <v>29</v>
      </c>
      <c r="M814" s="119">
        <v>10</v>
      </c>
      <c r="N814" s="120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  <c r="DE814" s="4"/>
      <c r="DF814" s="4"/>
      <c r="DG814" s="4"/>
      <c r="DH814" s="4"/>
      <c r="DI814" s="4"/>
      <c r="DJ814" s="4"/>
      <c r="DK814" s="4"/>
      <c r="DL814" s="4"/>
      <c r="DM814" s="4"/>
      <c r="DN814" s="4"/>
      <c r="DO814" s="4"/>
      <c r="DP814" s="4"/>
      <c r="DQ814" s="4"/>
      <c r="DR814" s="4"/>
      <c r="DS814" s="4"/>
      <c r="DT814" s="4"/>
      <c r="DU814" s="4"/>
      <c r="DV814" s="4"/>
      <c r="DW814" s="4"/>
      <c r="DX814" s="4"/>
      <c r="DY814" s="4"/>
      <c r="DZ814" s="4"/>
      <c r="EA814" s="4"/>
      <c r="EB814" s="4"/>
      <c r="EC814" s="4"/>
      <c r="ED814" s="4"/>
      <c r="EE814" s="4"/>
      <c r="EF814" s="4"/>
      <c r="EG814" s="4"/>
      <c r="EH814" s="4"/>
      <c r="EI814" s="4"/>
      <c r="EJ814" s="4"/>
      <c r="EK814" s="4"/>
      <c r="EL814" s="4"/>
      <c r="EM814" s="4"/>
      <c r="EN814" s="4"/>
      <c r="EO814" s="4"/>
      <c r="EP814" s="4"/>
      <c r="EQ814" s="4"/>
      <c r="ER814" s="4"/>
      <c r="ES814" s="4"/>
      <c r="ET814" s="4"/>
      <c r="EU814" s="4"/>
      <c r="EV814" s="4"/>
      <c r="EW814" s="4"/>
      <c r="EX814" s="4"/>
      <c r="EY814" s="4"/>
      <c r="EZ814" s="4"/>
      <c r="FA814" s="4"/>
      <c r="FB814" s="4"/>
      <c r="FC814" s="4"/>
    </row>
    <row r="815" spans="1:159" ht="15" customHeight="1">
      <c r="A815" s="6">
        <v>9</v>
      </c>
      <c r="B815" s="41" t="str">
        <f>VLOOKUP(Ruimtestaat[[#This Row],[Code]],Locaties[[Code]:[Locatie]],2,FALSE)</f>
        <v>De Joost</v>
      </c>
      <c r="C815" s="41" t="str">
        <f>VLOOKUP(Ruimtestaat[[#This Row],[Code]],Locaties[#All],3,FALSE)</f>
        <v>Joost de Jongestraat 45</v>
      </c>
      <c r="D815" s="41" t="str">
        <f>VLOOKUP(Ruimtestaat[[#This Row],[Code]],Locaties[#All],4,FALSE)</f>
        <v>Leerdam</v>
      </c>
      <c r="E815" s="42"/>
      <c r="F815" s="6" t="s">
        <v>276</v>
      </c>
      <c r="G815" s="6">
        <v>111</v>
      </c>
      <c r="H815" s="42" t="s">
        <v>148</v>
      </c>
      <c r="I815" s="6">
        <v>5</v>
      </c>
      <c r="J815" s="42" t="str">
        <f>VLOOKUP(Ruimtestaat[[#This Row],[Ruimte code]],Ruimtegroepen[[#All],[Code]:[Ruimte omschrijving]],2,FALSE)</f>
        <v>Sanitair</v>
      </c>
      <c r="K815" s="6" t="s">
        <v>19</v>
      </c>
      <c r="L815" s="6" t="s">
        <v>234</v>
      </c>
      <c r="M815" s="119">
        <v>2</v>
      </c>
      <c r="N815" s="120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  <c r="DE815" s="4"/>
      <c r="DF815" s="4"/>
      <c r="DG815" s="4"/>
      <c r="DH815" s="4"/>
      <c r="DI815" s="4"/>
      <c r="DJ815" s="4"/>
      <c r="DK815" s="4"/>
      <c r="DL815" s="4"/>
      <c r="DM815" s="4"/>
      <c r="DN815" s="4"/>
      <c r="DO815" s="4"/>
      <c r="DP815" s="4"/>
      <c r="DQ815" s="4"/>
      <c r="DR815" s="4"/>
      <c r="DS815" s="4"/>
      <c r="DT815" s="4"/>
      <c r="DU815" s="4"/>
      <c r="DV815" s="4"/>
      <c r="DW815" s="4"/>
      <c r="DX815" s="4"/>
      <c r="DY815" s="4"/>
      <c r="DZ815" s="4"/>
      <c r="EA815" s="4"/>
      <c r="EB815" s="4"/>
      <c r="EC815" s="4"/>
      <c r="ED815" s="4"/>
      <c r="EE815" s="4"/>
      <c r="EF815" s="4"/>
      <c r="EG815" s="4"/>
      <c r="EH815" s="4"/>
      <c r="EI815" s="4"/>
      <c r="EJ815" s="4"/>
      <c r="EK815" s="4"/>
      <c r="EL815" s="4"/>
      <c r="EM815" s="4"/>
      <c r="EN815" s="4"/>
      <c r="EO815" s="4"/>
      <c r="EP815" s="4"/>
      <c r="EQ815" s="4"/>
      <c r="ER815" s="4"/>
      <c r="ES815" s="4"/>
      <c r="ET815" s="4"/>
      <c r="EU815" s="4"/>
      <c r="EV815" s="4"/>
      <c r="EW815" s="4"/>
      <c r="EX815" s="4"/>
      <c r="EY815" s="4"/>
      <c r="EZ815" s="4"/>
      <c r="FA815" s="4"/>
      <c r="FB815" s="4"/>
      <c r="FC815" s="4"/>
    </row>
    <row r="816" spans="1:159" ht="15" customHeight="1">
      <c r="A816" s="6">
        <v>9</v>
      </c>
      <c r="B816" s="41" t="str">
        <f>VLOOKUP(Ruimtestaat[[#This Row],[Code]],Locaties[[Code]:[Locatie]],2,FALSE)</f>
        <v>De Joost</v>
      </c>
      <c r="C816" s="41" t="str">
        <f>VLOOKUP(Ruimtestaat[[#This Row],[Code]],Locaties[#All],3,FALSE)</f>
        <v>Joost de Jongestraat 45</v>
      </c>
      <c r="D816" s="41" t="str">
        <f>VLOOKUP(Ruimtestaat[[#This Row],[Code]],Locaties[#All],4,FALSE)</f>
        <v>Leerdam</v>
      </c>
      <c r="E816" s="42"/>
      <c r="F816" s="6" t="s">
        <v>276</v>
      </c>
      <c r="G816" s="6">
        <v>113</v>
      </c>
      <c r="H816" s="42" t="s">
        <v>378</v>
      </c>
      <c r="I816" s="6">
        <v>6</v>
      </c>
      <c r="J816" s="42" t="str">
        <f>VLOOKUP(Ruimtestaat[[#This Row],[Ruimte code]],Ruimtegroepen[[#All],[Code]:[Ruimte omschrijving]],2,FALSE)</f>
        <v>Gangen/hallen</v>
      </c>
      <c r="K816" s="6" t="s">
        <v>18</v>
      </c>
      <c r="L816" s="6" t="s">
        <v>123</v>
      </c>
      <c r="M816" s="119">
        <v>31</v>
      </c>
      <c r="N816" s="120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  <c r="DE816" s="4"/>
      <c r="DF816" s="4"/>
      <c r="DG816" s="4"/>
      <c r="DH816" s="4"/>
      <c r="DI816" s="4"/>
      <c r="DJ816" s="4"/>
      <c r="DK816" s="4"/>
      <c r="DL816" s="4"/>
      <c r="DM816" s="4"/>
      <c r="DN816" s="4"/>
      <c r="DO816" s="4"/>
      <c r="DP816" s="4"/>
      <c r="DQ816" s="4"/>
      <c r="DR816" s="4"/>
      <c r="DS816" s="4"/>
      <c r="DT816" s="4"/>
      <c r="DU816" s="4"/>
      <c r="DV816" s="4"/>
      <c r="DW816" s="4"/>
      <c r="DX816" s="4"/>
      <c r="DY816" s="4"/>
      <c r="DZ816" s="4"/>
      <c r="EA816" s="4"/>
      <c r="EB816" s="4"/>
      <c r="EC816" s="4"/>
      <c r="ED816" s="4"/>
      <c r="EE816" s="4"/>
      <c r="EF816" s="4"/>
      <c r="EG816" s="4"/>
      <c r="EH816" s="4"/>
      <c r="EI816" s="4"/>
      <c r="EJ816" s="4"/>
      <c r="EK816" s="4"/>
      <c r="EL816" s="4"/>
      <c r="EM816" s="4"/>
      <c r="EN816" s="4"/>
      <c r="EO816" s="4"/>
      <c r="EP816" s="4"/>
      <c r="EQ816" s="4"/>
      <c r="ER816" s="4"/>
      <c r="ES816" s="4"/>
      <c r="ET816" s="4"/>
      <c r="EU816" s="4"/>
      <c r="EV816" s="4"/>
      <c r="EW816" s="4"/>
      <c r="EX816" s="4"/>
      <c r="EY816" s="4"/>
      <c r="EZ816" s="4"/>
      <c r="FA816" s="4"/>
      <c r="FB816" s="4"/>
      <c r="FC816" s="4"/>
    </row>
    <row r="817" spans="1:159" ht="15" customHeight="1">
      <c r="A817" s="6">
        <v>9</v>
      </c>
      <c r="B817" s="41" t="str">
        <f>VLOOKUP(Ruimtestaat[[#This Row],[Code]],Locaties[[Code]:[Locatie]],2,FALSE)</f>
        <v>De Joost</v>
      </c>
      <c r="C817" s="41" t="str">
        <f>VLOOKUP(Ruimtestaat[[#This Row],[Code]],Locaties[#All],3,FALSE)</f>
        <v>Joost de Jongestraat 45</v>
      </c>
      <c r="D817" s="41" t="str">
        <f>VLOOKUP(Ruimtestaat[[#This Row],[Code]],Locaties[#All],4,FALSE)</f>
        <v>Leerdam</v>
      </c>
      <c r="E817" s="42"/>
      <c r="F817" s="6" t="s">
        <v>276</v>
      </c>
      <c r="G817" s="6">
        <v>115</v>
      </c>
      <c r="H817" s="42" t="s">
        <v>135</v>
      </c>
      <c r="I817" s="6">
        <v>2</v>
      </c>
      <c r="J817" s="42" t="str">
        <f>VLOOKUP(Ruimtestaat[[#This Row],[Ruimte code]],Ruimtegroepen[[#All],[Code]:[Ruimte omschrijving]],2,FALSE)</f>
        <v>Kantoren</v>
      </c>
      <c r="K817" s="6" t="s">
        <v>20</v>
      </c>
      <c r="L817" s="6" t="s">
        <v>29</v>
      </c>
      <c r="M817" s="119">
        <v>13</v>
      </c>
      <c r="N817" s="120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  <c r="DE817" s="4"/>
      <c r="DF817" s="4"/>
      <c r="DG817" s="4"/>
      <c r="DH817" s="4"/>
      <c r="DI817" s="4"/>
      <c r="DJ817" s="4"/>
      <c r="DK817" s="4"/>
      <c r="DL817" s="4"/>
      <c r="DM817" s="4"/>
      <c r="DN817" s="4"/>
      <c r="DO817" s="4"/>
      <c r="DP817" s="4"/>
      <c r="DQ817" s="4"/>
      <c r="DR817" s="4"/>
      <c r="DS817" s="4"/>
      <c r="DT817" s="4"/>
      <c r="DU817" s="4"/>
      <c r="DV817" s="4"/>
      <c r="DW817" s="4"/>
      <c r="DX817" s="4"/>
      <c r="DY817" s="4"/>
      <c r="DZ817" s="4"/>
      <c r="EA817" s="4"/>
      <c r="EB817" s="4"/>
      <c r="EC817" s="4"/>
      <c r="ED817" s="4"/>
      <c r="EE817" s="4"/>
      <c r="EF817" s="4"/>
      <c r="EG817" s="4"/>
      <c r="EH817" s="4"/>
      <c r="EI817" s="4"/>
      <c r="EJ817" s="4"/>
      <c r="EK817" s="4"/>
      <c r="EL817" s="4"/>
      <c r="EM817" s="4"/>
      <c r="EN817" s="4"/>
      <c r="EO817" s="4"/>
      <c r="EP817" s="4"/>
      <c r="EQ817" s="4"/>
      <c r="ER817" s="4"/>
      <c r="ES817" s="4"/>
      <c r="ET817" s="4"/>
      <c r="EU817" s="4"/>
      <c r="EV817" s="4"/>
      <c r="EW817" s="4"/>
      <c r="EX817" s="4"/>
      <c r="EY817" s="4"/>
      <c r="EZ817" s="4"/>
      <c r="FA817" s="4"/>
      <c r="FB817" s="4"/>
      <c r="FC817" s="4"/>
    </row>
    <row r="818" spans="1:159" ht="15" customHeight="1">
      <c r="A818" s="6">
        <v>9</v>
      </c>
      <c r="B818" s="41" t="str">
        <f>VLOOKUP(Ruimtestaat[[#This Row],[Code]],Locaties[[Code]:[Locatie]],2,FALSE)</f>
        <v>De Joost</v>
      </c>
      <c r="C818" s="41" t="str">
        <f>VLOOKUP(Ruimtestaat[[#This Row],[Code]],Locaties[#All],3,FALSE)</f>
        <v>Joost de Jongestraat 45</v>
      </c>
      <c r="D818" s="41" t="str">
        <f>VLOOKUP(Ruimtestaat[[#This Row],[Code]],Locaties[#All],4,FALSE)</f>
        <v>Leerdam</v>
      </c>
      <c r="E818" s="42"/>
      <c r="F818" s="6" t="s">
        <v>276</v>
      </c>
      <c r="G818" s="6">
        <v>116</v>
      </c>
      <c r="H818" s="42" t="s">
        <v>148</v>
      </c>
      <c r="I818" s="6">
        <v>5</v>
      </c>
      <c r="J818" s="42" t="str">
        <f>VLOOKUP(Ruimtestaat[[#This Row],[Ruimte code]],Ruimtegroepen[[#All],[Code]:[Ruimte omschrijving]],2,FALSE)</f>
        <v>Sanitair</v>
      </c>
      <c r="K818" s="6" t="s">
        <v>19</v>
      </c>
      <c r="L818" s="6" t="s">
        <v>222</v>
      </c>
      <c r="M818" s="119">
        <v>2</v>
      </c>
      <c r="N818" s="120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  <c r="DE818" s="4"/>
      <c r="DF818" s="4"/>
      <c r="DG818" s="4"/>
      <c r="DH818" s="4"/>
      <c r="DI818" s="4"/>
      <c r="DJ818" s="4"/>
      <c r="DK818" s="4"/>
      <c r="DL818" s="4"/>
      <c r="DM818" s="4"/>
      <c r="DN818" s="4"/>
      <c r="DO818" s="4"/>
      <c r="DP818" s="4"/>
      <c r="DQ818" s="4"/>
      <c r="DR818" s="4"/>
      <c r="DS818" s="4"/>
      <c r="DT818" s="4"/>
      <c r="DU818" s="4"/>
      <c r="DV818" s="4"/>
      <c r="DW818" s="4"/>
      <c r="DX818" s="4"/>
      <c r="DY818" s="4"/>
      <c r="DZ818" s="4"/>
      <c r="EA818" s="4"/>
      <c r="EB818" s="4"/>
      <c r="EC818" s="4"/>
      <c r="ED818" s="4"/>
      <c r="EE818" s="4"/>
      <c r="EF818" s="4"/>
      <c r="EG818" s="4"/>
      <c r="EH818" s="4"/>
      <c r="EI818" s="4"/>
      <c r="EJ818" s="4"/>
      <c r="EK818" s="4"/>
      <c r="EL818" s="4"/>
      <c r="EM818" s="4"/>
      <c r="EN818" s="4"/>
      <c r="EO818" s="4"/>
      <c r="EP818" s="4"/>
      <c r="EQ818" s="4"/>
      <c r="ER818" s="4"/>
      <c r="ES818" s="4"/>
      <c r="ET818" s="4"/>
      <c r="EU818" s="4"/>
      <c r="EV818" s="4"/>
      <c r="EW818" s="4"/>
      <c r="EX818" s="4"/>
      <c r="EY818" s="4"/>
      <c r="EZ818" s="4"/>
      <c r="FA818" s="4"/>
      <c r="FB818" s="4"/>
      <c r="FC818" s="4"/>
    </row>
    <row r="819" spans="1:159" ht="15" customHeight="1">
      <c r="A819" s="6">
        <v>9</v>
      </c>
      <c r="B819" s="41" t="str">
        <f>VLOOKUP(Ruimtestaat[[#This Row],[Code]],Locaties[[Code]:[Locatie]],2,FALSE)</f>
        <v>De Joost</v>
      </c>
      <c r="C819" s="41" t="str">
        <f>VLOOKUP(Ruimtestaat[[#This Row],[Code]],Locaties[#All],3,FALSE)</f>
        <v>Joost de Jongestraat 45</v>
      </c>
      <c r="D819" s="41" t="str">
        <f>VLOOKUP(Ruimtestaat[[#This Row],[Code]],Locaties[#All],4,FALSE)</f>
        <v>Leerdam</v>
      </c>
      <c r="E819" s="42"/>
      <c r="F819" s="6" t="s">
        <v>276</v>
      </c>
      <c r="G819" s="6">
        <v>117</v>
      </c>
      <c r="H819" s="42" t="s">
        <v>147</v>
      </c>
      <c r="I819" s="6">
        <v>5</v>
      </c>
      <c r="J819" s="42" t="str">
        <f>VLOOKUP(Ruimtestaat[[#This Row],[Ruimte code]],Ruimtegroepen[[#All],[Code]:[Ruimte omschrijving]],2,FALSE)</f>
        <v>Sanitair</v>
      </c>
      <c r="K819" s="6" t="s">
        <v>19</v>
      </c>
      <c r="L819" s="6" t="s">
        <v>222</v>
      </c>
      <c r="M819" s="119">
        <v>2</v>
      </c>
      <c r="N819" s="120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  <c r="DE819" s="4"/>
      <c r="DF819" s="4"/>
      <c r="DG819" s="4"/>
      <c r="DH819" s="4"/>
      <c r="DI819" s="4"/>
      <c r="DJ819" s="4"/>
      <c r="DK819" s="4"/>
      <c r="DL819" s="4"/>
      <c r="DM819" s="4"/>
      <c r="DN819" s="4"/>
      <c r="DO819" s="4"/>
      <c r="DP819" s="4"/>
      <c r="DQ819" s="4"/>
      <c r="DR819" s="4"/>
      <c r="DS819" s="4"/>
      <c r="DT819" s="4"/>
      <c r="DU819" s="4"/>
      <c r="DV819" s="4"/>
      <c r="DW819" s="4"/>
      <c r="DX819" s="4"/>
      <c r="DY819" s="4"/>
      <c r="DZ819" s="4"/>
      <c r="EA819" s="4"/>
      <c r="EB819" s="4"/>
      <c r="EC819" s="4"/>
      <c r="ED819" s="4"/>
      <c r="EE819" s="4"/>
      <c r="EF819" s="4"/>
      <c r="EG819" s="4"/>
      <c r="EH819" s="4"/>
      <c r="EI819" s="4"/>
      <c r="EJ819" s="4"/>
      <c r="EK819" s="4"/>
      <c r="EL819" s="4"/>
      <c r="EM819" s="4"/>
      <c r="EN819" s="4"/>
      <c r="EO819" s="4"/>
      <c r="EP819" s="4"/>
      <c r="EQ819" s="4"/>
      <c r="ER819" s="4"/>
      <c r="ES819" s="4"/>
      <c r="ET819" s="4"/>
      <c r="EU819" s="4"/>
      <c r="EV819" s="4"/>
      <c r="EW819" s="4"/>
      <c r="EX819" s="4"/>
      <c r="EY819" s="4"/>
      <c r="EZ819" s="4"/>
      <c r="FA819" s="4"/>
      <c r="FB819" s="4"/>
      <c r="FC819" s="4"/>
    </row>
    <row r="820" spans="1:159" ht="15" customHeight="1">
      <c r="A820" s="6">
        <v>9</v>
      </c>
      <c r="B820" s="41" t="str">
        <f>VLOOKUP(Ruimtestaat[[#This Row],[Code]],Locaties[[Code]:[Locatie]],2,FALSE)</f>
        <v>De Joost</v>
      </c>
      <c r="C820" s="41" t="str">
        <f>VLOOKUP(Ruimtestaat[[#This Row],[Code]],Locaties[#All],3,FALSE)</f>
        <v>Joost de Jongestraat 45</v>
      </c>
      <c r="D820" s="41" t="str">
        <f>VLOOKUP(Ruimtestaat[[#This Row],[Code]],Locaties[#All],4,FALSE)</f>
        <v>Leerdam</v>
      </c>
      <c r="E820" s="42"/>
      <c r="F820" s="6" t="s">
        <v>276</v>
      </c>
      <c r="G820" s="6">
        <v>118</v>
      </c>
      <c r="H820" s="42" t="s">
        <v>245</v>
      </c>
      <c r="I820" s="6">
        <v>5</v>
      </c>
      <c r="J820" s="42" t="str">
        <f>VLOOKUP(Ruimtestaat[[#This Row],[Ruimte code]],Ruimtegroepen[[#All],[Code]:[Ruimte omschrijving]],2,FALSE)</f>
        <v>Sanitair</v>
      </c>
      <c r="K820" s="6" t="s">
        <v>19</v>
      </c>
      <c r="L820" s="6" t="s">
        <v>222</v>
      </c>
      <c r="M820" s="119">
        <v>5</v>
      </c>
      <c r="N820" s="120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  <c r="DE820" s="4"/>
      <c r="DF820" s="4"/>
      <c r="DG820" s="4"/>
      <c r="DH820" s="4"/>
      <c r="DI820" s="4"/>
      <c r="DJ820" s="4"/>
      <c r="DK820" s="4"/>
      <c r="DL820" s="4"/>
      <c r="DM820" s="4"/>
      <c r="DN820" s="4"/>
      <c r="DO820" s="4"/>
      <c r="DP820" s="4"/>
      <c r="DQ820" s="4"/>
      <c r="DR820" s="4"/>
      <c r="DS820" s="4"/>
      <c r="DT820" s="4"/>
      <c r="DU820" s="4"/>
      <c r="DV820" s="4"/>
      <c r="DW820" s="4"/>
      <c r="DX820" s="4"/>
      <c r="DY820" s="4"/>
      <c r="DZ820" s="4"/>
      <c r="EA820" s="4"/>
      <c r="EB820" s="4"/>
      <c r="EC820" s="4"/>
      <c r="ED820" s="4"/>
      <c r="EE820" s="4"/>
      <c r="EF820" s="4"/>
      <c r="EG820" s="4"/>
      <c r="EH820" s="4"/>
      <c r="EI820" s="4"/>
      <c r="EJ820" s="4"/>
      <c r="EK820" s="4"/>
      <c r="EL820" s="4"/>
      <c r="EM820" s="4"/>
      <c r="EN820" s="4"/>
      <c r="EO820" s="4"/>
      <c r="EP820" s="4"/>
      <c r="EQ820" s="4"/>
      <c r="ER820" s="4"/>
      <c r="ES820" s="4"/>
      <c r="ET820" s="4"/>
      <c r="EU820" s="4"/>
      <c r="EV820" s="4"/>
      <c r="EW820" s="4"/>
      <c r="EX820" s="4"/>
      <c r="EY820" s="4"/>
      <c r="EZ820" s="4"/>
      <c r="FA820" s="4"/>
      <c r="FB820" s="4"/>
      <c r="FC820" s="4"/>
    </row>
    <row r="821" spans="1:159" ht="15" customHeight="1">
      <c r="A821" s="6">
        <v>9</v>
      </c>
      <c r="B821" s="41" t="str">
        <f>VLOOKUP(Ruimtestaat[[#This Row],[Code]],Locaties[[Code]:[Locatie]],2,FALSE)</f>
        <v>De Joost</v>
      </c>
      <c r="C821" s="41" t="str">
        <f>VLOOKUP(Ruimtestaat[[#This Row],[Code]],Locaties[#All],3,FALSE)</f>
        <v>Joost de Jongestraat 45</v>
      </c>
      <c r="D821" s="41" t="str">
        <f>VLOOKUP(Ruimtestaat[[#This Row],[Code]],Locaties[#All],4,FALSE)</f>
        <v>Leerdam</v>
      </c>
      <c r="E821" s="42"/>
      <c r="F821" s="6" t="s">
        <v>276</v>
      </c>
      <c r="G821" s="6">
        <v>119</v>
      </c>
      <c r="H821" s="42" t="s">
        <v>178</v>
      </c>
      <c r="I821" s="6">
        <v>15</v>
      </c>
      <c r="J821" s="42" t="str">
        <f>VLOOKUP(Ruimtestaat[[#This Row],[Ruimte code]],Ruimtegroepen[[#All],[Code]:[Ruimte omschrijving]],2,FALSE)</f>
        <v>Keuken/pantry</v>
      </c>
      <c r="K821" s="6" t="s">
        <v>19</v>
      </c>
      <c r="L821" s="6" t="s">
        <v>234</v>
      </c>
      <c r="M821" s="119">
        <v>14</v>
      </c>
      <c r="N821" s="120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  <c r="DE821" s="4"/>
      <c r="DF821" s="4"/>
      <c r="DG821" s="4"/>
      <c r="DH821" s="4"/>
      <c r="DI821" s="4"/>
      <c r="DJ821" s="4"/>
      <c r="DK821" s="4"/>
      <c r="DL821" s="4"/>
      <c r="DM821" s="4"/>
      <c r="DN821" s="4"/>
      <c r="DO821" s="4"/>
      <c r="DP821" s="4"/>
      <c r="DQ821" s="4"/>
      <c r="DR821" s="4"/>
      <c r="DS821" s="4"/>
      <c r="DT821" s="4"/>
      <c r="DU821" s="4"/>
      <c r="DV821" s="4"/>
      <c r="DW821" s="4"/>
      <c r="DX821" s="4"/>
      <c r="DY821" s="4"/>
      <c r="DZ821" s="4"/>
      <c r="EA821" s="4"/>
      <c r="EB821" s="4"/>
      <c r="EC821" s="4"/>
      <c r="ED821" s="4"/>
      <c r="EE821" s="4"/>
      <c r="EF821" s="4"/>
      <c r="EG821" s="4"/>
      <c r="EH821" s="4"/>
      <c r="EI821" s="4"/>
      <c r="EJ821" s="4"/>
      <c r="EK821" s="4"/>
      <c r="EL821" s="4"/>
      <c r="EM821" s="4"/>
      <c r="EN821" s="4"/>
      <c r="EO821" s="4"/>
      <c r="EP821" s="4"/>
      <c r="EQ821" s="4"/>
      <c r="ER821" s="4"/>
      <c r="ES821" s="4"/>
      <c r="ET821" s="4"/>
      <c r="EU821" s="4"/>
      <c r="EV821" s="4"/>
      <c r="EW821" s="4"/>
      <c r="EX821" s="4"/>
      <c r="EY821" s="4"/>
      <c r="EZ821" s="4"/>
      <c r="FA821" s="4"/>
      <c r="FB821" s="4"/>
      <c r="FC821" s="4"/>
    </row>
    <row r="822" spans="1:159" ht="15" customHeight="1">
      <c r="A822" s="6">
        <v>9</v>
      </c>
      <c r="B822" s="41" t="str">
        <f>VLOOKUP(Ruimtestaat[[#This Row],[Code]],Locaties[[Code]:[Locatie]],2,FALSE)</f>
        <v>De Joost</v>
      </c>
      <c r="C822" s="41" t="str">
        <f>VLOOKUP(Ruimtestaat[[#This Row],[Code]],Locaties[#All],3,FALSE)</f>
        <v>Joost de Jongestraat 45</v>
      </c>
      <c r="D822" s="41" t="str">
        <f>VLOOKUP(Ruimtestaat[[#This Row],[Code]],Locaties[#All],4,FALSE)</f>
        <v>Leerdam</v>
      </c>
      <c r="E822" s="42"/>
      <c r="F822" s="6" t="s">
        <v>276</v>
      </c>
      <c r="G822" s="6">
        <v>120</v>
      </c>
      <c r="H822" s="42" t="s">
        <v>178</v>
      </c>
      <c r="I822" s="6">
        <v>15</v>
      </c>
      <c r="J822" s="42" t="str">
        <f>VLOOKUP(Ruimtestaat[[#This Row],[Ruimte code]],Ruimtegroepen[[#All],[Code]:[Ruimte omschrijving]],2,FALSE)</f>
        <v>Keuken/pantry</v>
      </c>
      <c r="K822" s="6" t="s">
        <v>19</v>
      </c>
      <c r="L822" s="6" t="s">
        <v>234</v>
      </c>
      <c r="M822" s="119">
        <v>47</v>
      </c>
      <c r="N822" s="120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  <c r="DE822" s="4"/>
      <c r="DF822" s="4"/>
      <c r="DG822" s="4"/>
      <c r="DH822" s="4"/>
      <c r="DI822" s="4"/>
      <c r="DJ822" s="4"/>
      <c r="DK822" s="4"/>
      <c r="DL822" s="4"/>
      <c r="DM822" s="4"/>
      <c r="DN822" s="4"/>
      <c r="DO822" s="4"/>
      <c r="DP822" s="4"/>
      <c r="DQ822" s="4"/>
      <c r="DR822" s="4"/>
      <c r="DS822" s="4"/>
      <c r="DT822" s="4"/>
      <c r="DU822" s="4"/>
      <c r="DV822" s="4"/>
      <c r="DW822" s="4"/>
      <c r="DX822" s="4"/>
      <c r="DY822" s="4"/>
      <c r="DZ822" s="4"/>
      <c r="EA822" s="4"/>
      <c r="EB822" s="4"/>
      <c r="EC822" s="4"/>
      <c r="ED822" s="4"/>
      <c r="EE822" s="4"/>
      <c r="EF822" s="4"/>
      <c r="EG822" s="4"/>
      <c r="EH822" s="4"/>
      <c r="EI822" s="4"/>
      <c r="EJ822" s="4"/>
      <c r="EK822" s="4"/>
      <c r="EL822" s="4"/>
      <c r="EM822" s="4"/>
      <c r="EN822" s="4"/>
      <c r="EO822" s="4"/>
      <c r="EP822" s="4"/>
      <c r="EQ822" s="4"/>
      <c r="ER822" s="4"/>
      <c r="ES822" s="4"/>
      <c r="ET822" s="4"/>
      <c r="EU822" s="4"/>
      <c r="EV822" s="4"/>
      <c r="EW822" s="4"/>
      <c r="EX822" s="4"/>
      <c r="EY822" s="4"/>
      <c r="EZ822" s="4"/>
      <c r="FA822" s="4"/>
      <c r="FB822" s="4"/>
      <c r="FC822" s="4"/>
    </row>
    <row r="823" spans="1:159" ht="15" customHeight="1">
      <c r="A823" s="6">
        <v>9</v>
      </c>
      <c r="B823" s="41" t="str">
        <f>VLOOKUP(Ruimtestaat[[#This Row],[Code]],Locaties[[Code]:[Locatie]],2,FALSE)</f>
        <v>De Joost</v>
      </c>
      <c r="C823" s="41" t="str">
        <f>VLOOKUP(Ruimtestaat[[#This Row],[Code]],Locaties[#All],3,FALSE)</f>
        <v>Joost de Jongestraat 45</v>
      </c>
      <c r="D823" s="41" t="str">
        <f>VLOOKUP(Ruimtestaat[[#This Row],[Code]],Locaties[#All],4,FALSE)</f>
        <v>Leerdam</v>
      </c>
      <c r="E823" s="42"/>
      <c r="F823" s="6" t="s">
        <v>276</v>
      </c>
      <c r="G823" s="6">
        <v>121</v>
      </c>
      <c r="H823" s="42" t="s">
        <v>379</v>
      </c>
      <c r="I823" s="6">
        <v>15</v>
      </c>
      <c r="J823" s="42" t="str">
        <f>VLOOKUP(Ruimtestaat[[#This Row],[Ruimte code]],Ruimtegroepen[[#All],[Code]:[Ruimte omschrijving]],2,FALSE)</f>
        <v>Keuken/pantry</v>
      </c>
      <c r="K823" s="6" t="s">
        <v>19</v>
      </c>
      <c r="L823" s="6" t="s">
        <v>234</v>
      </c>
      <c r="M823" s="119">
        <v>6</v>
      </c>
      <c r="N823" s="120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  <c r="DE823" s="4"/>
      <c r="DF823" s="4"/>
      <c r="DG823" s="4"/>
      <c r="DH823" s="4"/>
      <c r="DI823" s="4"/>
      <c r="DJ823" s="4"/>
      <c r="DK823" s="4"/>
      <c r="DL823" s="4"/>
      <c r="DM823" s="4"/>
      <c r="DN823" s="4"/>
      <c r="DO823" s="4"/>
      <c r="DP823" s="4"/>
      <c r="DQ823" s="4"/>
      <c r="DR823" s="4"/>
      <c r="DS823" s="4"/>
      <c r="DT823" s="4"/>
      <c r="DU823" s="4"/>
      <c r="DV823" s="4"/>
      <c r="DW823" s="4"/>
      <c r="DX823" s="4"/>
      <c r="DY823" s="4"/>
      <c r="DZ823" s="4"/>
      <c r="EA823" s="4"/>
      <c r="EB823" s="4"/>
      <c r="EC823" s="4"/>
      <c r="ED823" s="4"/>
      <c r="EE823" s="4"/>
      <c r="EF823" s="4"/>
      <c r="EG823" s="4"/>
      <c r="EH823" s="4"/>
      <c r="EI823" s="4"/>
      <c r="EJ823" s="4"/>
      <c r="EK823" s="4"/>
      <c r="EL823" s="4"/>
      <c r="EM823" s="4"/>
      <c r="EN823" s="4"/>
      <c r="EO823" s="4"/>
      <c r="EP823" s="4"/>
      <c r="EQ823" s="4"/>
      <c r="ER823" s="4"/>
      <c r="ES823" s="4"/>
      <c r="ET823" s="4"/>
      <c r="EU823" s="4"/>
      <c r="EV823" s="4"/>
      <c r="EW823" s="4"/>
      <c r="EX823" s="4"/>
      <c r="EY823" s="4"/>
      <c r="EZ823" s="4"/>
      <c r="FA823" s="4"/>
      <c r="FB823" s="4"/>
      <c r="FC823" s="4"/>
    </row>
    <row r="824" spans="1:159" ht="15" customHeight="1">
      <c r="A824" s="6">
        <v>9</v>
      </c>
      <c r="B824" s="41" t="str">
        <f>VLOOKUP(Ruimtestaat[[#This Row],[Code]],Locaties[[Code]:[Locatie]],2,FALSE)</f>
        <v>De Joost</v>
      </c>
      <c r="C824" s="41" t="str">
        <f>VLOOKUP(Ruimtestaat[[#This Row],[Code]],Locaties[#All],3,FALSE)</f>
        <v>Joost de Jongestraat 45</v>
      </c>
      <c r="D824" s="41" t="str">
        <f>VLOOKUP(Ruimtestaat[[#This Row],[Code]],Locaties[#All],4,FALSE)</f>
        <v>Leerdam</v>
      </c>
      <c r="E824" s="42"/>
      <c r="F824" s="6" t="s">
        <v>276</v>
      </c>
      <c r="G824" s="6">
        <v>124</v>
      </c>
      <c r="H824" s="42" t="s">
        <v>380</v>
      </c>
      <c r="I824" s="6">
        <v>14</v>
      </c>
      <c r="J824" s="42" t="str">
        <f>VLOOKUP(Ruimtestaat[[#This Row],[Ruimte code]],Ruimtegroepen[[#All],[Code]:[Ruimte omschrijving]],2,FALSE)</f>
        <v>Praktijklokalen</v>
      </c>
      <c r="K824" s="6" t="s">
        <v>18</v>
      </c>
      <c r="L824" s="6" t="s">
        <v>123</v>
      </c>
      <c r="M824" s="119">
        <v>163</v>
      </c>
      <c r="N824" s="120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  <c r="DE824" s="4"/>
      <c r="DF824" s="4"/>
      <c r="DG824" s="4"/>
      <c r="DH824" s="4"/>
      <c r="DI824" s="4"/>
      <c r="DJ824" s="4"/>
      <c r="DK824" s="4"/>
      <c r="DL824" s="4"/>
      <c r="DM824" s="4"/>
      <c r="DN824" s="4"/>
      <c r="DO824" s="4"/>
      <c r="DP824" s="4"/>
      <c r="DQ824" s="4"/>
      <c r="DR824" s="4"/>
      <c r="DS824" s="4"/>
      <c r="DT824" s="4"/>
      <c r="DU824" s="4"/>
      <c r="DV824" s="4"/>
      <c r="DW824" s="4"/>
      <c r="DX824" s="4"/>
      <c r="DY824" s="4"/>
      <c r="DZ824" s="4"/>
      <c r="EA824" s="4"/>
      <c r="EB824" s="4"/>
      <c r="EC824" s="4"/>
      <c r="ED824" s="4"/>
      <c r="EE824" s="4"/>
      <c r="EF824" s="4"/>
      <c r="EG824" s="4"/>
      <c r="EH824" s="4"/>
      <c r="EI824" s="4"/>
      <c r="EJ824" s="4"/>
      <c r="EK824" s="4"/>
      <c r="EL824" s="4"/>
      <c r="EM824" s="4"/>
      <c r="EN824" s="4"/>
      <c r="EO824" s="4"/>
      <c r="EP824" s="4"/>
      <c r="EQ824" s="4"/>
      <c r="ER824" s="4"/>
      <c r="ES824" s="4"/>
      <c r="ET824" s="4"/>
      <c r="EU824" s="4"/>
      <c r="EV824" s="4"/>
      <c r="EW824" s="4"/>
      <c r="EX824" s="4"/>
      <c r="EY824" s="4"/>
      <c r="EZ824" s="4"/>
      <c r="FA824" s="4"/>
      <c r="FB824" s="4"/>
      <c r="FC824" s="4"/>
    </row>
    <row r="825" spans="1:159" ht="15" customHeight="1">
      <c r="A825" s="6">
        <v>9</v>
      </c>
      <c r="B825" s="41" t="str">
        <f>VLOOKUP(Ruimtestaat[[#This Row],[Code]],Locaties[[Code]:[Locatie]],2,FALSE)</f>
        <v>De Joost</v>
      </c>
      <c r="C825" s="41" t="str">
        <f>VLOOKUP(Ruimtestaat[[#This Row],[Code]],Locaties[#All],3,FALSE)</f>
        <v>Joost de Jongestraat 45</v>
      </c>
      <c r="D825" s="41" t="str">
        <f>VLOOKUP(Ruimtestaat[[#This Row],[Code]],Locaties[#All],4,FALSE)</f>
        <v>Leerdam</v>
      </c>
      <c r="E825" s="42"/>
      <c r="F825" s="6" t="s">
        <v>276</v>
      </c>
      <c r="G825" s="6">
        <v>126</v>
      </c>
      <c r="H825" s="42" t="s">
        <v>381</v>
      </c>
      <c r="I825" s="6">
        <v>14</v>
      </c>
      <c r="J825" s="42" t="str">
        <f>VLOOKUP(Ruimtestaat[[#This Row],[Ruimte code]],Ruimtegroepen[[#All],[Code]:[Ruimte omschrijving]],2,FALSE)</f>
        <v>Praktijklokalen</v>
      </c>
      <c r="K825" s="6" t="s">
        <v>18</v>
      </c>
      <c r="L825" s="6" t="s">
        <v>123</v>
      </c>
      <c r="M825" s="119">
        <v>25</v>
      </c>
      <c r="N825" s="120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  <c r="DE825" s="4"/>
      <c r="DF825" s="4"/>
      <c r="DG825" s="4"/>
      <c r="DH825" s="4"/>
      <c r="DI825" s="4"/>
      <c r="DJ825" s="4"/>
      <c r="DK825" s="4"/>
      <c r="DL825" s="4"/>
      <c r="DM825" s="4"/>
      <c r="DN825" s="4"/>
      <c r="DO825" s="4"/>
      <c r="DP825" s="4"/>
      <c r="DQ825" s="4"/>
      <c r="DR825" s="4"/>
      <c r="DS825" s="4"/>
      <c r="DT825" s="4"/>
      <c r="DU825" s="4"/>
      <c r="DV825" s="4"/>
      <c r="DW825" s="4"/>
      <c r="DX825" s="4"/>
      <c r="DY825" s="4"/>
      <c r="DZ825" s="4"/>
      <c r="EA825" s="4"/>
      <c r="EB825" s="4"/>
      <c r="EC825" s="4"/>
      <c r="ED825" s="4"/>
      <c r="EE825" s="4"/>
      <c r="EF825" s="4"/>
      <c r="EG825" s="4"/>
      <c r="EH825" s="4"/>
      <c r="EI825" s="4"/>
      <c r="EJ825" s="4"/>
      <c r="EK825" s="4"/>
      <c r="EL825" s="4"/>
      <c r="EM825" s="4"/>
      <c r="EN825" s="4"/>
      <c r="EO825" s="4"/>
      <c r="EP825" s="4"/>
      <c r="EQ825" s="4"/>
      <c r="ER825" s="4"/>
      <c r="ES825" s="4"/>
      <c r="ET825" s="4"/>
      <c r="EU825" s="4"/>
      <c r="EV825" s="4"/>
      <c r="EW825" s="4"/>
      <c r="EX825" s="4"/>
      <c r="EY825" s="4"/>
      <c r="EZ825" s="4"/>
      <c r="FA825" s="4"/>
      <c r="FB825" s="4"/>
      <c r="FC825" s="4"/>
    </row>
    <row r="826" spans="1:159" ht="15" customHeight="1">
      <c r="A826" s="6">
        <v>9</v>
      </c>
      <c r="B826" s="41" t="str">
        <f>VLOOKUP(Ruimtestaat[[#This Row],[Code]],Locaties[[Code]:[Locatie]],2,FALSE)</f>
        <v>De Joost</v>
      </c>
      <c r="C826" s="41" t="str">
        <f>VLOOKUP(Ruimtestaat[[#This Row],[Code]],Locaties[#All],3,FALSE)</f>
        <v>Joost de Jongestraat 45</v>
      </c>
      <c r="D826" s="41" t="str">
        <f>VLOOKUP(Ruimtestaat[[#This Row],[Code]],Locaties[#All],4,FALSE)</f>
        <v>Leerdam</v>
      </c>
      <c r="E826" s="42"/>
      <c r="F826" s="6" t="s">
        <v>276</v>
      </c>
      <c r="G826" s="6">
        <v>128</v>
      </c>
      <c r="H826" s="42" t="s">
        <v>382</v>
      </c>
      <c r="I826" s="6">
        <v>13</v>
      </c>
      <c r="J826" s="42" t="str">
        <f>VLOOKUP(Ruimtestaat[[#This Row],[Ruimte code]],Ruimtegroepen[[#All],[Code]:[Ruimte omschrijving]],2,FALSE)</f>
        <v>Personeelskamer</v>
      </c>
      <c r="K826" s="6" t="s">
        <v>18</v>
      </c>
      <c r="L826" s="6" t="s">
        <v>123</v>
      </c>
      <c r="M826" s="119">
        <v>56</v>
      </c>
      <c r="N826" s="120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  <c r="DE826" s="4"/>
      <c r="DF826" s="4"/>
      <c r="DG826" s="4"/>
      <c r="DH826" s="4"/>
      <c r="DI826" s="4"/>
      <c r="DJ826" s="4"/>
      <c r="DK826" s="4"/>
      <c r="DL826" s="4"/>
      <c r="DM826" s="4"/>
      <c r="DN826" s="4"/>
      <c r="DO826" s="4"/>
      <c r="DP826" s="4"/>
      <c r="DQ826" s="4"/>
      <c r="DR826" s="4"/>
      <c r="DS826" s="4"/>
      <c r="DT826" s="4"/>
      <c r="DU826" s="4"/>
      <c r="DV826" s="4"/>
      <c r="DW826" s="4"/>
      <c r="DX826" s="4"/>
      <c r="DY826" s="4"/>
      <c r="DZ826" s="4"/>
      <c r="EA826" s="4"/>
      <c r="EB826" s="4"/>
      <c r="EC826" s="4"/>
      <c r="ED826" s="4"/>
      <c r="EE826" s="4"/>
      <c r="EF826" s="4"/>
      <c r="EG826" s="4"/>
      <c r="EH826" s="4"/>
      <c r="EI826" s="4"/>
      <c r="EJ826" s="4"/>
      <c r="EK826" s="4"/>
      <c r="EL826" s="4"/>
      <c r="EM826" s="4"/>
      <c r="EN826" s="4"/>
      <c r="EO826" s="4"/>
      <c r="EP826" s="4"/>
      <c r="EQ826" s="4"/>
      <c r="ER826" s="4"/>
      <c r="ES826" s="4"/>
      <c r="ET826" s="4"/>
      <c r="EU826" s="4"/>
      <c r="EV826" s="4"/>
      <c r="EW826" s="4"/>
      <c r="EX826" s="4"/>
      <c r="EY826" s="4"/>
      <c r="EZ826" s="4"/>
      <c r="FA826" s="4"/>
      <c r="FB826" s="4"/>
      <c r="FC826" s="4"/>
    </row>
    <row r="827" spans="1:159" ht="15" customHeight="1">
      <c r="A827" s="6">
        <v>9</v>
      </c>
      <c r="B827" s="41" t="str">
        <f>VLOOKUP(Ruimtestaat[[#This Row],[Code]],Locaties[[Code]:[Locatie]],2,FALSE)</f>
        <v>De Joost</v>
      </c>
      <c r="C827" s="41" t="str">
        <f>VLOOKUP(Ruimtestaat[[#This Row],[Code]],Locaties[#All],3,FALSE)</f>
        <v>Joost de Jongestraat 45</v>
      </c>
      <c r="D827" s="41" t="str">
        <f>VLOOKUP(Ruimtestaat[[#This Row],[Code]],Locaties[#All],4,FALSE)</f>
        <v>Leerdam</v>
      </c>
      <c r="E827" s="42"/>
      <c r="F827" s="6" t="s">
        <v>276</v>
      </c>
      <c r="G827" s="6" t="s">
        <v>373</v>
      </c>
      <c r="H827" s="42" t="s">
        <v>198</v>
      </c>
      <c r="I827" s="6">
        <v>11</v>
      </c>
      <c r="J827" s="42" t="str">
        <f>VLOOKUP(Ruimtestaat[[#This Row],[Ruimte code]],Ruimtegroepen[[#All],[Code]:[Ruimte omschrijving]],2,FALSE)</f>
        <v>Garderobes</v>
      </c>
      <c r="K827" s="6" t="s">
        <v>18</v>
      </c>
      <c r="L827" s="6" t="s">
        <v>123</v>
      </c>
      <c r="M827" s="119">
        <v>7</v>
      </c>
      <c r="N827" s="120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  <c r="DE827" s="4"/>
      <c r="DF827" s="4"/>
      <c r="DG827" s="4"/>
      <c r="DH827" s="4"/>
      <c r="DI827" s="4"/>
      <c r="DJ827" s="4"/>
      <c r="DK827" s="4"/>
      <c r="DL827" s="4"/>
      <c r="DM827" s="4"/>
      <c r="DN827" s="4"/>
      <c r="DO827" s="4"/>
      <c r="DP827" s="4"/>
      <c r="DQ827" s="4"/>
      <c r="DR827" s="4"/>
      <c r="DS827" s="4"/>
      <c r="DT827" s="4"/>
      <c r="DU827" s="4"/>
      <c r="DV827" s="4"/>
      <c r="DW827" s="4"/>
      <c r="DX827" s="4"/>
      <c r="DY827" s="4"/>
      <c r="DZ827" s="4"/>
      <c r="EA827" s="4"/>
      <c r="EB827" s="4"/>
      <c r="EC827" s="4"/>
      <c r="ED827" s="4"/>
      <c r="EE827" s="4"/>
      <c r="EF827" s="4"/>
      <c r="EG827" s="4"/>
      <c r="EH827" s="4"/>
      <c r="EI827" s="4"/>
      <c r="EJ827" s="4"/>
      <c r="EK827" s="4"/>
      <c r="EL827" s="4"/>
      <c r="EM827" s="4"/>
      <c r="EN827" s="4"/>
      <c r="EO827" s="4"/>
      <c r="EP827" s="4"/>
      <c r="EQ827" s="4"/>
      <c r="ER827" s="4"/>
      <c r="ES827" s="4"/>
      <c r="ET827" s="4"/>
      <c r="EU827" s="4"/>
      <c r="EV827" s="4"/>
      <c r="EW827" s="4"/>
      <c r="EX827" s="4"/>
      <c r="EY827" s="4"/>
      <c r="EZ827" s="4"/>
      <c r="FA827" s="4"/>
      <c r="FB827" s="4"/>
      <c r="FC827" s="4"/>
    </row>
    <row r="828" spans="1:159" ht="15" customHeight="1">
      <c r="A828" s="6">
        <v>9</v>
      </c>
      <c r="B828" s="41" t="str">
        <f>VLOOKUP(Ruimtestaat[[#This Row],[Code]],Locaties[[Code]:[Locatie]],2,FALSE)</f>
        <v>De Joost</v>
      </c>
      <c r="C828" s="41" t="str">
        <f>VLOOKUP(Ruimtestaat[[#This Row],[Code]],Locaties[#All],3,FALSE)</f>
        <v>Joost de Jongestraat 45</v>
      </c>
      <c r="D828" s="41" t="str">
        <f>VLOOKUP(Ruimtestaat[[#This Row],[Code]],Locaties[#All],4,FALSE)</f>
        <v>Leerdam</v>
      </c>
      <c r="E828" s="42"/>
      <c r="F828" s="6" t="s">
        <v>276</v>
      </c>
      <c r="G828" s="6">
        <v>129</v>
      </c>
      <c r="H828" s="42" t="s">
        <v>139</v>
      </c>
      <c r="I828" s="6">
        <v>10</v>
      </c>
      <c r="J828" s="42" t="str">
        <f>VLOOKUP(Ruimtestaat[[#This Row],[Ruimte code]],Ruimtegroepen[[#All],[Code]:[Ruimte omschrijving]],2,FALSE)</f>
        <v>Trappenhuizen/lift</v>
      </c>
      <c r="K828" s="6" t="s">
        <v>18</v>
      </c>
      <c r="L828" s="6" t="s">
        <v>123</v>
      </c>
      <c r="M828" s="119">
        <v>16</v>
      </c>
      <c r="N828" s="120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  <c r="DE828" s="4"/>
      <c r="DF828" s="4"/>
      <c r="DG828" s="4"/>
      <c r="DH828" s="4"/>
      <c r="DI828" s="4"/>
      <c r="DJ828" s="4"/>
      <c r="DK828" s="4"/>
      <c r="DL828" s="4"/>
      <c r="DM828" s="4"/>
      <c r="DN828" s="4"/>
      <c r="DO828" s="4"/>
      <c r="DP828" s="4"/>
      <c r="DQ828" s="4"/>
      <c r="DR828" s="4"/>
      <c r="DS828" s="4"/>
      <c r="DT828" s="4"/>
      <c r="DU828" s="4"/>
      <c r="DV828" s="4"/>
      <c r="DW828" s="4"/>
      <c r="DX828" s="4"/>
      <c r="DY828" s="4"/>
      <c r="DZ828" s="4"/>
      <c r="EA828" s="4"/>
      <c r="EB828" s="4"/>
      <c r="EC828" s="4"/>
      <c r="ED828" s="4"/>
      <c r="EE828" s="4"/>
      <c r="EF828" s="4"/>
      <c r="EG828" s="4"/>
      <c r="EH828" s="4"/>
      <c r="EI828" s="4"/>
      <c r="EJ828" s="4"/>
      <c r="EK828" s="4"/>
      <c r="EL828" s="4"/>
      <c r="EM828" s="4"/>
      <c r="EN828" s="4"/>
      <c r="EO828" s="4"/>
      <c r="EP828" s="4"/>
      <c r="EQ828" s="4"/>
      <c r="ER828" s="4"/>
      <c r="ES828" s="4"/>
      <c r="ET828" s="4"/>
      <c r="EU828" s="4"/>
      <c r="EV828" s="4"/>
      <c r="EW828" s="4"/>
      <c r="EX828" s="4"/>
      <c r="EY828" s="4"/>
      <c r="EZ828" s="4"/>
      <c r="FA828" s="4"/>
      <c r="FB828" s="4"/>
      <c r="FC828" s="4"/>
    </row>
    <row r="829" spans="1:159" ht="15" customHeight="1">
      <c r="A829" s="6">
        <v>9</v>
      </c>
      <c r="B829" s="41" t="str">
        <f>VLOOKUP(Ruimtestaat[[#This Row],[Code]],Locaties[[Code]:[Locatie]],2,FALSE)</f>
        <v>De Joost</v>
      </c>
      <c r="C829" s="41" t="str">
        <f>VLOOKUP(Ruimtestaat[[#This Row],[Code]],Locaties[#All],3,FALSE)</f>
        <v>Joost de Jongestraat 45</v>
      </c>
      <c r="D829" s="41" t="str">
        <f>VLOOKUP(Ruimtestaat[[#This Row],[Code]],Locaties[#All],4,FALSE)</f>
        <v>Leerdam</v>
      </c>
      <c r="E829" s="42"/>
      <c r="F829" s="6" t="s">
        <v>319</v>
      </c>
      <c r="G829" s="6">
        <v>1</v>
      </c>
      <c r="H829" s="42" t="s">
        <v>387</v>
      </c>
      <c r="I829" s="6">
        <v>6</v>
      </c>
      <c r="J829" s="42" t="str">
        <f>VLOOKUP(Ruimtestaat[[#This Row],[Ruimte code]],Ruimtegroepen[[#All],[Code]:[Ruimte omschrijving]],2,FALSE)</f>
        <v>Gangen/hallen</v>
      </c>
      <c r="K829" s="6" t="s">
        <v>92</v>
      </c>
      <c r="L829" s="6" t="s">
        <v>74</v>
      </c>
      <c r="M829" s="119">
        <v>18</v>
      </c>
      <c r="N829" s="120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  <c r="DE829" s="4"/>
      <c r="DF829" s="4"/>
      <c r="DG829" s="4"/>
      <c r="DH829" s="4"/>
      <c r="DI829" s="4"/>
      <c r="DJ829" s="4"/>
      <c r="DK829" s="4"/>
      <c r="DL829" s="4"/>
      <c r="DM829" s="4"/>
      <c r="DN829" s="4"/>
      <c r="DO829" s="4"/>
      <c r="DP829" s="4"/>
      <c r="DQ829" s="4"/>
      <c r="DR829" s="4"/>
      <c r="DS829" s="4"/>
      <c r="DT829" s="4"/>
      <c r="DU829" s="4"/>
      <c r="DV829" s="4"/>
      <c r="DW829" s="4"/>
      <c r="DX829" s="4"/>
      <c r="DY829" s="4"/>
      <c r="DZ829" s="4"/>
      <c r="EA829" s="4"/>
      <c r="EB829" s="4"/>
      <c r="EC829" s="4"/>
      <c r="ED829" s="4"/>
      <c r="EE829" s="4"/>
      <c r="EF829" s="4"/>
      <c r="EG829" s="4"/>
      <c r="EH829" s="4"/>
      <c r="EI829" s="4"/>
      <c r="EJ829" s="4"/>
      <c r="EK829" s="4"/>
      <c r="EL829" s="4"/>
      <c r="EM829" s="4"/>
      <c r="EN829" s="4"/>
      <c r="EO829" s="4"/>
      <c r="EP829" s="4"/>
      <c r="EQ829" s="4"/>
      <c r="ER829" s="4"/>
      <c r="ES829" s="4"/>
      <c r="ET829" s="4"/>
      <c r="EU829" s="4"/>
      <c r="EV829" s="4"/>
      <c r="EW829" s="4"/>
      <c r="EX829" s="4"/>
      <c r="EY829" s="4"/>
      <c r="EZ829" s="4"/>
      <c r="FA829" s="4"/>
      <c r="FB829" s="4"/>
      <c r="FC829" s="4"/>
    </row>
    <row r="830" spans="1:159" ht="15" customHeight="1">
      <c r="A830" s="6">
        <v>9</v>
      </c>
      <c r="B830" s="41" t="str">
        <f>VLOOKUP(Ruimtestaat[[#This Row],[Code]],Locaties[[Code]:[Locatie]],2,FALSE)</f>
        <v>De Joost</v>
      </c>
      <c r="C830" s="41" t="str">
        <f>VLOOKUP(Ruimtestaat[[#This Row],[Code]],Locaties[#All],3,FALSE)</f>
        <v>Joost de Jongestraat 45</v>
      </c>
      <c r="D830" s="41" t="str">
        <f>VLOOKUP(Ruimtestaat[[#This Row],[Code]],Locaties[#All],4,FALSE)</f>
        <v>Leerdam</v>
      </c>
      <c r="E830" s="42"/>
      <c r="F830" s="6" t="s">
        <v>319</v>
      </c>
      <c r="G830" s="6">
        <v>2</v>
      </c>
      <c r="H830" s="42" t="s">
        <v>273</v>
      </c>
      <c r="I830" s="6">
        <v>16</v>
      </c>
      <c r="J830" s="42" t="str">
        <f>VLOOKUP(Ruimtestaat[[#This Row],[Ruimte code]],Ruimtegroepen[[#All],[Code]:[Ruimte omschrijving]],2,FALSE)</f>
        <v>Leslokalen</v>
      </c>
      <c r="K830" s="6" t="s">
        <v>18</v>
      </c>
      <c r="L830" s="6" t="s">
        <v>123</v>
      </c>
      <c r="M830" s="119">
        <v>73</v>
      </c>
      <c r="N830" s="120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  <c r="DE830" s="4"/>
      <c r="DF830" s="4"/>
      <c r="DG830" s="4"/>
      <c r="DH830" s="4"/>
      <c r="DI830" s="4"/>
      <c r="DJ830" s="4"/>
      <c r="DK830" s="4"/>
      <c r="DL830" s="4"/>
      <c r="DM830" s="4"/>
      <c r="DN830" s="4"/>
      <c r="DO830" s="4"/>
      <c r="DP830" s="4"/>
      <c r="DQ830" s="4"/>
      <c r="DR830" s="4"/>
      <c r="DS830" s="4"/>
      <c r="DT830" s="4"/>
      <c r="DU830" s="4"/>
      <c r="DV830" s="4"/>
      <c r="DW830" s="4"/>
      <c r="DX830" s="4"/>
      <c r="DY830" s="4"/>
      <c r="DZ830" s="4"/>
      <c r="EA830" s="4"/>
      <c r="EB830" s="4"/>
      <c r="EC830" s="4"/>
      <c r="ED830" s="4"/>
      <c r="EE830" s="4"/>
      <c r="EF830" s="4"/>
      <c r="EG830" s="4"/>
      <c r="EH830" s="4"/>
      <c r="EI830" s="4"/>
      <c r="EJ830" s="4"/>
      <c r="EK830" s="4"/>
      <c r="EL830" s="4"/>
      <c r="EM830" s="4"/>
      <c r="EN830" s="4"/>
      <c r="EO830" s="4"/>
      <c r="EP830" s="4"/>
      <c r="EQ830" s="4"/>
      <c r="ER830" s="4"/>
      <c r="ES830" s="4"/>
      <c r="ET830" s="4"/>
      <c r="EU830" s="4"/>
      <c r="EV830" s="4"/>
      <c r="EW830" s="4"/>
      <c r="EX830" s="4"/>
      <c r="EY830" s="4"/>
      <c r="EZ830" s="4"/>
      <c r="FA830" s="4"/>
      <c r="FB830" s="4"/>
      <c r="FC830" s="4"/>
    </row>
    <row r="831" spans="1:159" ht="15" customHeight="1">
      <c r="A831" s="6">
        <v>9</v>
      </c>
      <c r="B831" s="41" t="str">
        <f>VLOOKUP(Ruimtestaat[[#This Row],[Code]],Locaties[[Code]:[Locatie]],2,FALSE)</f>
        <v>De Joost</v>
      </c>
      <c r="C831" s="41" t="str">
        <f>VLOOKUP(Ruimtestaat[[#This Row],[Code]],Locaties[#All],3,FALSE)</f>
        <v>Joost de Jongestraat 45</v>
      </c>
      <c r="D831" s="41" t="str">
        <f>VLOOKUP(Ruimtestaat[[#This Row],[Code]],Locaties[#All],4,FALSE)</f>
        <v>Leerdam</v>
      </c>
      <c r="E831" s="42"/>
      <c r="F831" s="6" t="s">
        <v>319</v>
      </c>
      <c r="G831" s="6">
        <v>4</v>
      </c>
      <c r="H831" s="42" t="s">
        <v>272</v>
      </c>
      <c r="I831" s="6">
        <v>13</v>
      </c>
      <c r="J831" s="42" t="str">
        <f>VLOOKUP(Ruimtestaat[[#This Row],[Ruimte code]],Ruimtegroepen[[#All],[Code]:[Ruimte omschrijving]],2,FALSE)</f>
        <v>Personeelskamer</v>
      </c>
      <c r="K831" s="6" t="s">
        <v>18</v>
      </c>
      <c r="L831" s="6" t="s">
        <v>123</v>
      </c>
      <c r="M831" s="119">
        <v>48</v>
      </c>
      <c r="N831" s="120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  <c r="DE831" s="4"/>
      <c r="DF831" s="4"/>
      <c r="DG831" s="4"/>
      <c r="DH831" s="4"/>
      <c r="DI831" s="4"/>
      <c r="DJ831" s="4"/>
      <c r="DK831" s="4"/>
      <c r="DL831" s="4"/>
      <c r="DM831" s="4"/>
      <c r="DN831" s="4"/>
      <c r="DO831" s="4"/>
      <c r="DP831" s="4"/>
      <c r="DQ831" s="4"/>
      <c r="DR831" s="4"/>
      <c r="DS831" s="4"/>
      <c r="DT831" s="4"/>
      <c r="DU831" s="4"/>
      <c r="DV831" s="4"/>
      <c r="DW831" s="4"/>
      <c r="DX831" s="4"/>
      <c r="DY831" s="4"/>
      <c r="DZ831" s="4"/>
      <c r="EA831" s="4"/>
      <c r="EB831" s="4"/>
      <c r="EC831" s="4"/>
      <c r="ED831" s="4"/>
      <c r="EE831" s="4"/>
      <c r="EF831" s="4"/>
      <c r="EG831" s="4"/>
      <c r="EH831" s="4"/>
      <c r="EI831" s="4"/>
      <c r="EJ831" s="4"/>
      <c r="EK831" s="4"/>
      <c r="EL831" s="4"/>
      <c r="EM831" s="4"/>
      <c r="EN831" s="4"/>
      <c r="EO831" s="4"/>
      <c r="EP831" s="4"/>
      <c r="EQ831" s="4"/>
      <c r="ER831" s="4"/>
      <c r="ES831" s="4"/>
      <c r="ET831" s="4"/>
      <c r="EU831" s="4"/>
      <c r="EV831" s="4"/>
      <c r="EW831" s="4"/>
      <c r="EX831" s="4"/>
      <c r="EY831" s="4"/>
      <c r="EZ831" s="4"/>
      <c r="FA831" s="4"/>
      <c r="FB831" s="4"/>
      <c r="FC831" s="4"/>
    </row>
    <row r="832" spans="1:159" ht="15" customHeight="1">
      <c r="A832" s="6">
        <v>9</v>
      </c>
      <c r="B832" s="41" t="str">
        <f>VLOOKUP(Ruimtestaat[[#This Row],[Code]],Locaties[[Code]:[Locatie]],2,FALSE)</f>
        <v>De Joost</v>
      </c>
      <c r="C832" s="41" t="str">
        <f>VLOOKUP(Ruimtestaat[[#This Row],[Code]],Locaties[#All],3,FALSE)</f>
        <v>Joost de Jongestraat 45</v>
      </c>
      <c r="D832" s="41" t="str">
        <f>VLOOKUP(Ruimtestaat[[#This Row],[Code]],Locaties[#All],4,FALSE)</f>
        <v>Leerdam</v>
      </c>
      <c r="E832" s="42"/>
      <c r="F832" s="6" t="s">
        <v>319</v>
      </c>
      <c r="G832" s="6">
        <v>9</v>
      </c>
      <c r="H832" s="42" t="s">
        <v>230</v>
      </c>
      <c r="I832" s="6">
        <v>6</v>
      </c>
      <c r="J832" s="42" t="str">
        <f>VLOOKUP(Ruimtestaat[[#This Row],[Ruimte code]],Ruimtegroepen[[#All],[Code]:[Ruimte omschrijving]],2,FALSE)</f>
        <v>Gangen/hallen</v>
      </c>
      <c r="K832" s="6" t="s">
        <v>18</v>
      </c>
      <c r="L832" s="6" t="s">
        <v>123</v>
      </c>
      <c r="M832" s="119">
        <v>18</v>
      </c>
      <c r="N832" s="120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  <c r="DE832" s="4"/>
      <c r="DF832" s="4"/>
      <c r="DG832" s="4"/>
      <c r="DH832" s="4"/>
      <c r="DI832" s="4"/>
      <c r="DJ832" s="4"/>
      <c r="DK832" s="4"/>
      <c r="DL832" s="4"/>
      <c r="DM832" s="4"/>
      <c r="DN832" s="4"/>
      <c r="DO832" s="4"/>
      <c r="DP832" s="4"/>
      <c r="DQ832" s="4"/>
      <c r="DR832" s="4"/>
      <c r="DS832" s="4"/>
      <c r="DT832" s="4"/>
      <c r="DU832" s="4"/>
      <c r="DV832" s="4"/>
      <c r="DW832" s="4"/>
      <c r="DX832" s="4"/>
      <c r="DY832" s="4"/>
      <c r="DZ832" s="4"/>
      <c r="EA832" s="4"/>
      <c r="EB832" s="4"/>
      <c r="EC832" s="4"/>
      <c r="ED832" s="4"/>
      <c r="EE832" s="4"/>
      <c r="EF832" s="4"/>
      <c r="EG832" s="4"/>
      <c r="EH832" s="4"/>
      <c r="EI832" s="4"/>
      <c r="EJ832" s="4"/>
      <c r="EK832" s="4"/>
      <c r="EL832" s="4"/>
      <c r="EM832" s="4"/>
      <c r="EN832" s="4"/>
      <c r="EO832" s="4"/>
      <c r="EP832" s="4"/>
      <c r="EQ832" s="4"/>
      <c r="ER832" s="4"/>
      <c r="ES832" s="4"/>
      <c r="ET832" s="4"/>
      <c r="EU832" s="4"/>
      <c r="EV832" s="4"/>
      <c r="EW832" s="4"/>
      <c r="EX832" s="4"/>
      <c r="EY832" s="4"/>
      <c r="EZ832" s="4"/>
      <c r="FA832" s="4"/>
      <c r="FB832" s="4"/>
      <c r="FC832" s="4"/>
    </row>
    <row r="833" spans="1:159" ht="15" customHeight="1">
      <c r="A833" s="6">
        <v>9</v>
      </c>
      <c r="B833" s="41" t="str">
        <f>VLOOKUP(Ruimtestaat[[#This Row],[Code]],Locaties[[Code]:[Locatie]],2,FALSE)</f>
        <v>De Joost</v>
      </c>
      <c r="C833" s="41" t="str">
        <f>VLOOKUP(Ruimtestaat[[#This Row],[Code]],Locaties[#All],3,FALSE)</f>
        <v>Joost de Jongestraat 45</v>
      </c>
      <c r="D833" s="41" t="str">
        <f>VLOOKUP(Ruimtestaat[[#This Row],[Code]],Locaties[#All],4,FALSE)</f>
        <v>Leerdam</v>
      </c>
      <c r="E833" s="42"/>
      <c r="F833" s="6" t="s">
        <v>319</v>
      </c>
      <c r="G833" s="6">
        <v>10</v>
      </c>
      <c r="H833" s="42" t="s">
        <v>385</v>
      </c>
      <c r="I833" s="6">
        <v>16</v>
      </c>
      <c r="J833" s="42" t="str">
        <f>VLOOKUP(Ruimtestaat[[#This Row],[Ruimte code]],Ruimtegroepen[[#All],[Code]:[Ruimte omschrijving]],2,FALSE)</f>
        <v>Leslokalen</v>
      </c>
      <c r="K833" s="6" t="s">
        <v>18</v>
      </c>
      <c r="L833" s="6" t="s">
        <v>123</v>
      </c>
      <c r="M833" s="119">
        <v>57</v>
      </c>
      <c r="N833" s="120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  <c r="DE833" s="4"/>
      <c r="DF833" s="4"/>
      <c r="DG833" s="4"/>
      <c r="DH833" s="4"/>
      <c r="DI833" s="4"/>
      <c r="DJ833" s="4"/>
      <c r="DK833" s="4"/>
      <c r="DL833" s="4"/>
      <c r="DM833" s="4"/>
      <c r="DN833" s="4"/>
      <c r="DO833" s="4"/>
      <c r="DP833" s="4"/>
      <c r="DQ833" s="4"/>
      <c r="DR833" s="4"/>
      <c r="DS833" s="4"/>
      <c r="DT833" s="4"/>
      <c r="DU833" s="4"/>
      <c r="DV833" s="4"/>
      <c r="DW833" s="4"/>
      <c r="DX833" s="4"/>
      <c r="DY833" s="4"/>
      <c r="DZ833" s="4"/>
      <c r="EA833" s="4"/>
      <c r="EB833" s="4"/>
      <c r="EC833" s="4"/>
      <c r="ED833" s="4"/>
      <c r="EE833" s="4"/>
      <c r="EF833" s="4"/>
      <c r="EG833" s="4"/>
      <c r="EH833" s="4"/>
      <c r="EI833" s="4"/>
      <c r="EJ833" s="4"/>
      <c r="EK833" s="4"/>
      <c r="EL833" s="4"/>
      <c r="EM833" s="4"/>
      <c r="EN833" s="4"/>
      <c r="EO833" s="4"/>
      <c r="EP833" s="4"/>
      <c r="EQ833" s="4"/>
      <c r="ER833" s="4"/>
      <c r="ES833" s="4"/>
      <c r="ET833" s="4"/>
      <c r="EU833" s="4"/>
      <c r="EV833" s="4"/>
      <c r="EW833" s="4"/>
      <c r="EX833" s="4"/>
      <c r="EY833" s="4"/>
      <c r="EZ833" s="4"/>
      <c r="FA833" s="4"/>
      <c r="FB833" s="4"/>
      <c r="FC833" s="4"/>
    </row>
    <row r="834" spans="1:159" ht="15" customHeight="1">
      <c r="A834" s="6">
        <v>9</v>
      </c>
      <c r="B834" s="41" t="str">
        <f>VLOOKUP(Ruimtestaat[[#This Row],[Code]],Locaties[[Code]:[Locatie]],2,FALSE)</f>
        <v>De Joost</v>
      </c>
      <c r="C834" s="41" t="str">
        <f>VLOOKUP(Ruimtestaat[[#This Row],[Code]],Locaties[#All],3,FALSE)</f>
        <v>Joost de Jongestraat 45</v>
      </c>
      <c r="D834" s="41" t="str">
        <f>VLOOKUP(Ruimtestaat[[#This Row],[Code]],Locaties[#All],4,FALSE)</f>
        <v>Leerdam</v>
      </c>
      <c r="E834" s="42"/>
      <c r="F834" s="6" t="s">
        <v>319</v>
      </c>
      <c r="G834" s="6">
        <v>13</v>
      </c>
      <c r="H834" s="42" t="s">
        <v>230</v>
      </c>
      <c r="I834" s="6">
        <v>6</v>
      </c>
      <c r="J834" s="42" t="str">
        <f>VLOOKUP(Ruimtestaat[[#This Row],[Ruimte code]],Ruimtegroepen[[#All],[Code]:[Ruimte omschrijving]],2,FALSE)</f>
        <v>Gangen/hallen</v>
      </c>
      <c r="K834" s="6" t="s">
        <v>18</v>
      </c>
      <c r="L834" s="6" t="s">
        <v>123</v>
      </c>
      <c r="M834" s="119">
        <v>31</v>
      </c>
      <c r="N834" s="120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  <c r="DE834" s="4"/>
      <c r="DF834" s="4"/>
      <c r="DG834" s="4"/>
      <c r="DH834" s="4"/>
      <c r="DI834" s="4"/>
      <c r="DJ834" s="4"/>
      <c r="DK834" s="4"/>
      <c r="DL834" s="4"/>
      <c r="DM834" s="4"/>
      <c r="DN834" s="4"/>
      <c r="DO834" s="4"/>
      <c r="DP834" s="4"/>
      <c r="DQ834" s="4"/>
      <c r="DR834" s="4"/>
      <c r="DS834" s="4"/>
      <c r="DT834" s="4"/>
      <c r="DU834" s="4"/>
      <c r="DV834" s="4"/>
      <c r="DW834" s="4"/>
      <c r="DX834" s="4"/>
      <c r="DY834" s="4"/>
      <c r="DZ834" s="4"/>
      <c r="EA834" s="4"/>
      <c r="EB834" s="4"/>
      <c r="EC834" s="4"/>
      <c r="ED834" s="4"/>
      <c r="EE834" s="4"/>
      <c r="EF834" s="4"/>
      <c r="EG834" s="4"/>
      <c r="EH834" s="4"/>
      <c r="EI834" s="4"/>
      <c r="EJ834" s="4"/>
      <c r="EK834" s="4"/>
      <c r="EL834" s="4"/>
      <c r="EM834" s="4"/>
      <c r="EN834" s="4"/>
      <c r="EO834" s="4"/>
      <c r="EP834" s="4"/>
      <c r="EQ834" s="4"/>
      <c r="ER834" s="4"/>
      <c r="ES834" s="4"/>
      <c r="ET834" s="4"/>
      <c r="EU834" s="4"/>
      <c r="EV834" s="4"/>
      <c r="EW834" s="4"/>
      <c r="EX834" s="4"/>
      <c r="EY834" s="4"/>
      <c r="EZ834" s="4"/>
      <c r="FA834" s="4"/>
      <c r="FB834" s="4"/>
      <c r="FC834" s="4"/>
    </row>
    <row r="835" spans="1:159" ht="15" customHeight="1">
      <c r="A835" s="6">
        <v>9</v>
      </c>
      <c r="B835" s="41" t="str">
        <f>VLOOKUP(Ruimtestaat[[#This Row],[Code]],Locaties[[Code]:[Locatie]],2,FALSE)</f>
        <v>De Joost</v>
      </c>
      <c r="C835" s="41" t="str">
        <f>VLOOKUP(Ruimtestaat[[#This Row],[Code]],Locaties[#All],3,FALSE)</f>
        <v>Joost de Jongestraat 45</v>
      </c>
      <c r="D835" s="41" t="str">
        <f>VLOOKUP(Ruimtestaat[[#This Row],[Code]],Locaties[#All],4,FALSE)</f>
        <v>Leerdam</v>
      </c>
      <c r="E835" s="42"/>
      <c r="F835" s="6" t="s">
        <v>319</v>
      </c>
      <c r="G835" s="6" t="s">
        <v>388</v>
      </c>
      <c r="H835" s="42" t="s">
        <v>241</v>
      </c>
      <c r="I835" s="6">
        <v>10</v>
      </c>
      <c r="J835" s="42" t="str">
        <f>VLOOKUP(Ruimtestaat[[#This Row],[Ruimte code]],Ruimtegroepen[[#All],[Code]:[Ruimte omschrijving]],2,FALSE)</f>
        <v>Trappenhuizen/lift</v>
      </c>
      <c r="K835" s="6" t="s">
        <v>20</v>
      </c>
      <c r="L835" s="6" t="s">
        <v>29</v>
      </c>
      <c r="M835" s="119">
        <v>9</v>
      </c>
      <c r="N835" s="120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  <c r="DE835" s="4"/>
      <c r="DF835" s="4"/>
      <c r="DG835" s="4"/>
      <c r="DH835" s="4"/>
      <c r="DI835" s="4"/>
      <c r="DJ835" s="4"/>
      <c r="DK835" s="4"/>
      <c r="DL835" s="4"/>
      <c r="DM835" s="4"/>
      <c r="DN835" s="4"/>
      <c r="DO835" s="4"/>
      <c r="DP835" s="4"/>
      <c r="DQ835" s="4"/>
      <c r="DR835" s="4"/>
      <c r="DS835" s="4"/>
      <c r="DT835" s="4"/>
      <c r="DU835" s="4"/>
      <c r="DV835" s="4"/>
      <c r="DW835" s="4"/>
      <c r="DX835" s="4"/>
      <c r="DY835" s="4"/>
      <c r="DZ835" s="4"/>
      <c r="EA835" s="4"/>
      <c r="EB835" s="4"/>
      <c r="EC835" s="4"/>
      <c r="ED835" s="4"/>
      <c r="EE835" s="4"/>
      <c r="EF835" s="4"/>
      <c r="EG835" s="4"/>
      <c r="EH835" s="4"/>
      <c r="EI835" s="4"/>
      <c r="EJ835" s="4"/>
      <c r="EK835" s="4"/>
      <c r="EL835" s="4"/>
      <c r="EM835" s="4"/>
      <c r="EN835" s="4"/>
      <c r="EO835" s="4"/>
      <c r="EP835" s="4"/>
      <c r="EQ835" s="4"/>
      <c r="ER835" s="4"/>
      <c r="ES835" s="4"/>
      <c r="ET835" s="4"/>
      <c r="EU835" s="4"/>
      <c r="EV835" s="4"/>
      <c r="EW835" s="4"/>
      <c r="EX835" s="4"/>
      <c r="EY835" s="4"/>
      <c r="EZ835" s="4"/>
      <c r="FA835" s="4"/>
      <c r="FB835" s="4"/>
      <c r="FC835" s="4"/>
    </row>
    <row r="836" spans="1:159" ht="15" customHeight="1">
      <c r="A836" s="6">
        <v>9</v>
      </c>
      <c r="B836" s="41" t="str">
        <f>VLOOKUP(Ruimtestaat[[#This Row],[Code]],Locaties[[Code]:[Locatie]],2,FALSE)</f>
        <v>De Joost</v>
      </c>
      <c r="C836" s="41" t="str">
        <f>VLOOKUP(Ruimtestaat[[#This Row],[Code]],Locaties[#All],3,FALSE)</f>
        <v>Joost de Jongestraat 45</v>
      </c>
      <c r="D836" s="41" t="str">
        <f>VLOOKUP(Ruimtestaat[[#This Row],[Code]],Locaties[#All],4,FALSE)</f>
        <v>Leerdam</v>
      </c>
      <c r="E836" s="42"/>
      <c r="F836" s="6" t="s">
        <v>319</v>
      </c>
      <c r="G836" s="6">
        <v>15</v>
      </c>
      <c r="H836" s="42" t="s">
        <v>135</v>
      </c>
      <c r="I836" s="6">
        <v>2</v>
      </c>
      <c r="J836" s="42" t="str">
        <f>VLOOKUP(Ruimtestaat[[#This Row],[Ruimte code]],Ruimtegroepen[[#All],[Code]:[Ruimte omschrijving]],2,FALSE)</f>
        <v>Kantoren</v>
      </c>
      <c r="K836" s="6" t="s">
        <v>20</v>
      </c>
      <c r="L836" s="6" t="s">
        <v>29</v>
      </c>
      <c r="M836" s="119">
        <v>21</v>
      </c>
      <c r="N836" s="120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  <c r="DE836" s="4"/>
      <c r="DF836" s="4"/>
      <c r="DG836" s="4"/>
      <c r="DH836" s="4"/>
      <c r="DI836" s="4"/>
      <c r="DJ836" s="4"/>
      <c r="DK836" s="4"/>
      <c r="DL836" s="4"/>
      <c r="DM836" s="4"/>
      <c r="DN836" s="4"/>
      <c r="DO836" s="4"/>
      <c r="DP836" s="4"/>
      <c r="DQ836" s="4"/>
      <c r="DR836" s="4"/>
      <c r="DS836" s="4"/>
      <c r="DT836" s="4"/>
      <c r="DU836" s="4"/>
      <c r="DV836" s="4"/>
      <c r="DW836" s="4"/>
      <c r="DX836" s="4"/>
      <c r="DY836" s="4"/>
      <c r="DZ836" s="4"/>
      <c r="EA836" s="4"/>
      <c r="EB836" s="4"/>
      <c r="EC836" s="4"/>
      <c r="ED836" s="4"/>
      <c r="EE836" s="4"/>
      <c r="EF836" s="4"/>
      <c r="EG836" s="4"/>
      <c r="EH836" s="4"/>
      <c r="EI836" s="4"/>
      <c r="EJ836" s="4"/>
      <c r="EK836" s="4"/>
      <c r="EL836" s="4"/>
      <c r="EM836" s="4"/>
      <c r="EN836" s="4"/>
      <c r="EO836" s="4"/>
      <c r="EP836" s="4"/>
      <c r="EQ836" s="4"/>
      <c r="ER836" s="4"/>
      <c r="ES836" s="4"/>
      <c r="ET836" s="4"/>
      <c r="EU836" s="4"/>
      <c r="EV836" s="4"/>
      <c r="EW836" s="4"/>
      <c r="EX836" s="4"/>
      <c r="EY836" s="4"/>
      <c r="EZ836" s="4"/>
      <c r="FA836" s="4"/>
      <c r="FB836" s="4"/>
      <c r="FC836" s="4"/>
    </row>
    <row r="837" spans="1:159" ht="15" customHeight="1">
      <c r="A837" s="6">
        <v>9</v>
      </c>
      <c r="B837" s="41" t="str">
        <f>VLOOKUP(Ruimtestaat[[#This Row],[Code]],Locaties[[Code]:[Locatie]],2,FALSE)</f>
        <v>De Joost</v>
      </c>
      <c r="C837" s="41" t="str">
        <f>VLOOKUP(Ruimtestaat[[#This Row],[Code]],Locaties[#All],3,FALSE)</f>
        <v>Joost de Jongestraat 45</v>
      </c>
      <c r="D837" s="41" t="str">
        <f>VLOOKUP(Ruimtestaat[[#This Row],[Code]],Locaties[#All],4,FALSE)</f>
        <v>Leerdam</v>
      </c>
      <c r="E837" s="42"/>
      <c r="F837" s="6" t="s">
        <v>319</v>
      </c>
      <c r="G837" s="6">
        <v>16</v>
      </c>
      <c r="H837" s="42" t="s">
        <v>273</v>
      </c>
      <c r="I837" s="6">
        <v>16</v>
      </c>
      <c r="J837" s="42" t="str">
        <f>VLOOKUP(Ruimtestaat[[#This Row],[Ruimte code]],Ruimtegroepen[[#All],[Code]:[Ruimte omschrijving]],2,FALSE)</f>
        <v>Leslokalen</v>
      </c>
      <c r="K837" s="6" t="s">
        <v>18</v>
      </c>
      <c r="L837" s="6" t="s">
        <v>123</v>
      </c>
      <c r="M837" s="119">
        <v>56</v>
      </c>
      <c r="N837" s="120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  <c r="DE837" s="4"/>
      <c r="DF837" s="4"/>
      <c r="DG837" s="4"/>
      <c r="DH837" s="4"/>
      <c r="DI837" s="4"/>
      <c r="DJ837" s="4"/>
      <c r="DK837" s="4"/>
      <c r="DL837" s="4"/>
      <c r="DM837" s="4"/>
      <c r="DN837" s="4"/>
      <c r="DO837" s="4"/>
      <c r="DP837" s="4"/>
      <c r="DQ837" s="4"/>
      <c r="DR837" s="4"/>
      <c r="DS837" s="4"/>
      <c r="DT837" s="4"/>
      <c r="DU837" s="4"/>
      <c r="DV837" s="4"/>
      <c r="DW837" s="4"/>
      <c r="DX837" s="4"/>
      <c r="DY837" s="4"/>
      <c r="DZ837" s="4"/>
      <c r="EA837" s="4"/>
      <c r="EB837" s="4"/>
      <c r="EC837" s="4"/>
      <c r="ED837" s="4"/>
      <c r="EE837" s="4"/>
      <c r="EF837" s="4"/>
      <c r="EG837" s="4"/>
      <c r="EH837" s="4"/>
      <c r="EI837" s="4"/>
      <c r="EJ837" s="4"/>
      <c r="EK837" s="4"/>
      <c r="EL837" s="4"/>
      <c r="EM837" s="4"/>
      <c r="EN837" s="4"/>
      <c r="EO837" s="4"/>
      <c r="EP837" s="4"/>
      <c r="EQ837" s="4"/>
      <c r="ER837" s="4"/>
      <c r="ES837" s="4"/>
      <c r="ET837" s="4"/>
      <c r="EU837" s="4"/>
      <c r="EV837" s="4"/>
      <c r="EW837" s="4"/>
      <c r="EX837" s="4"/>
      <c r="EY837" s="4"/>
      <c r="EZ837" s="4"/>
      <c r="FA837" s="4"/>
      <c r="FB837" s="4"/>
      <c r="FC837" s="4"/>
    </row>
    <row r="838" spans="1:159" ht="15" customHeight="1">
      <c r="A838" s="6">
        <v>9</v>
      </c>
      <c r="B838" s="41" t="str">
        <f>VLOOKUP(Ruimtestaat[[#This Row],[Code]],Locaties[[Code]:[Locatie]],2,FALSE)</f>
        <v>De Joost</v>
      </c>
      <c r="C838" s="41" t="str">
        <f>VLOOKUP(Ruimtestaat[[#This Row],[Code]],Locaties[#All],3,FALSE)</f>
        <v>Joost de Jongestraat 45</v>
      </c>
      <c r="D838" s="41" t="str">
        <f>VLOOKUP(Ruimtestaat[[#This Row],[Code]],Locaties[#All],4,FALSE)</f>
        <v>Leerdam</v>
      </c>
      <c r="E838" s="42"/>
      <c r="F838" s="6" t="s">
        <v>319</v>
      </c>
      <c r="G838" s="6">
        <v>17</v>
      </c>
      <c r="H838" s="42" t="s">
        <v>230</v>
      </c>
      <c r="I838" s="6">
        <v>6</v>
      </c>
      <c r="J838" s="42" t="str">
        <f>VLOOKUP(Ruimtestaat[[#This Row],[Ruimte code]],Ruimtegroepen[[#All],[Code]:[Ruimte omschrijving]],2,FALSE)</f>
        <v>Gangen/hallen</v>
      </c>
      <c r="K838" s="6" t="s">
        <v>18</v>
      </c>
      <c r="L838" s="6" t="s">
        <v>123</v>
      </c>
      <c r="M838" s="119">
        <v>42</v>
      </c>
      <c r="N838" s="120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  <c r="DE838" s="4"/>
      <c r="DF838" s="4"/>
      <c r="DG838" s="4"/>
      <c r="DH838" s="4"/>
      <c r="DI838" s="4"/>
      <c r="DJ838" s="4"/>
      <c r="DK838" s="4"/>
      <c r="DL838" s="4"/>
      <c r="DM838" s="4"/>
      <c r="DN838" s="4"/>
      <c r="DO838" s="4"/>
      <c r="DP838" s="4"/>
      <c r="DQ838" s="4"/>
      <c r="DR838" s="4"/>
      <c r="DS838" s="4"/>
      <c r="DT838" s="4"/>
      <c r="DU838" s="4"/>
      <c r="DV838" s="4"/>
      <c r="DW838" s="4"/>
      <c r="DX838" s="4"/>
      <c r="DY838" s="4"/>
      <c r="DZ838" s="4"/>
      <c r="EA838" s="4"/>
      <c r="EB838" s="4"/>
      <c r="EC838" s="4"/>
      <c r="ED838" s="4"/>
      <c r="EE838" s="4"/>
      <c r="EF838" s="4"/>
      <c r="EG838" s="4"/>
      <c r="EH838" s="4"/>
      <c r="EI838" s="4"/>
      <c r="EJ838" s="4"/>
      <c r="EK838" s="4"/>
      <c r="EL838" s="4"/>
      <c r="EM838" s="4"/>
      <c r="EN838" s="4"/>
      <c r="EO838" s="4"/>
      <c r="EP838" s="4"/>
      <c r="EQ838" s="4"/>
      <c r="ER838" s="4"/>
      <c r="ES838" s="4"/>
      <c r="ET838" s="4"/>
      <c r="EU838" s="4"/>
      <c r="EV838" s="4"/>
      <c r="EW838" s="4"/>
      <c r="EX838" s="4"/>
      <c r="EY838" s="4"/>
      <c r="EZ838" s="4"/>
      <c r="FA838" s="4"/>
      <c r="FB838" s="4"/>
      <c r="FC838" s="4"/>
    </row>
    <row r="839" spans="1:159" ht="15" customHeight="1">
      <c r="A839" s="6">
        <v>9</v>
      </c>
      <c r="B839" s="41" t="str">
        <f>VLOOKUP(Ruimtestaat[[#This Row],[Code]],Locaties[[Code]:[Locatie]],2,FALSE)</f>
        <v>De Joost</v>
      </c>
      <c r="C839" s="41" t="str">
        <f>VLOOKUP(Ruimtestaat[[#This Row],[Code]],Locaties[#All],3,FALSE)</f>
        <v>Joost de Jongestraat 45</v>
      </c>
      <c r="D839" s="41" t="str">
        <f>VLOOKUP(Ruimtestaat[[#This Row],[Code]],Locaties[#All],4,FALSE)</f>
        <v>Leerdam</v>
      </c>
      <c r="E839" s="42"/>
      <c r="F839" s="6" t="s">
        <v>319</v>
      </c>
      <c r="G839" s="6">
        <v>18</v>
      </c>
      <c r="H839" s="42" t="s">
        <v>130</v>
      </c>
      <c r="I839" s="6">
        <v>4</v>
      </c>
      <c r="J839" s="42" t="str">
        <f>VLOOKUP(Ruimtestaat[[#This Row],[Ruimte code]],Ruimtegroepen[[#All],[Code]:[Ruimte omschrijving]],2,FALSE)</f>
        <v>Vergader/spreekkamers</v>
      </c>
      <c r="K839" s="6" t="s">
        <v>18</v>
      </c>
      <c r="L839" s="6" t="s">
        <v>123</v>
      </c>
      <c r="M839" s="119">
        <v>12</v>
      </c>
      <c r="N839" s="120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  <c r="DE839" s="4"/>
      <c r="DF839" s="4"/>
      <c r="DG839" s="4"/>
      <c r="DH839" s="4"/>
      <c r="DI839" s="4"/>
      <c r="DJ839" s="4"/>
      <c r="DK839" s="4"/>
      <c r="DL839" s="4"/>
      <c r="DM839" s="4"/>
      <c r="DN839" s="4"/>
      <c r="DO839" s="4"/>
      <c r="DP839" s="4"/>
      <c r="DQ839" s="4"/>
      <c r="DR839" s="4"/>
      <c r="DS839" s="4"/>
      <c r="DT839" s="4"/>
      <c r="DU839" s="4"/>
      <c r="DV839" s="4"/>
      <c r="DW839" s="4"/>
      <c r="DX839" s="4"/>
      <c r="DY839" s="4"/>
      <c r="DZ839" s="4"/>
      <c r="EA839" s="4"/>
      <c r="EB839" s="4"/>
      <c r="EC839" s="4"/>
      <c r="ED839" s="4"/>
      <c r="EE839" s="4"/>
      <c r="EF839" s="4"/>
      <c r="EG839" s="4"/>
      <c r="EH839" s="4"/>
      <c r="EI839" s="4"/>
      <c r="EJ839" s="4"/>
      <c r="EK839" s="4"/>
      <c r="EL839" s="4"/>
      <c r="EM839" s="4"/>
      <c r="EN839" s="4"/>
      <c r="EO839" s="4"/>
      <c r="EP839" s="4"/>
      <c r="EQ839" s="4"/>
      <c r="ER839" s="4"/>
      <c r="ES839" s="4"/>
      <c r="ET839" s="4"/>
      <c r="EU839" s="4"/>
      <c r="EV839" s="4"/>
      <c r="EW839" s="4"/>
      <c r="EX839" s="4"/>
      <c r="EY839" s="4"/>
      <c r="EZ839" s="4"/>
      <c r="FA839" s="4"/>
      <c r="FB839" s="4"/>
      <c r="FC839" s="4"/>
    </row>
    <row r="840" spans="1:159" ht="15" customHeight="1">
      <c r="A840" s="6">
        <v>9</v>
      </c>
      <c r="B840" s="41" t="str">
        <f>VLOOKUP(Ruimtestaat[[#This Row],[Code]],Locaties[[Code]:[Locatie]],2,FALSE)</f>
        <v>De Joost</v>
      </c>
      <c r="C840" s="41" t="str">
        <f>VLOOKUP(Ruimtestaat[[#This Row],[Code]],Locaties[#All],3,FALSE)</f>
        <v>Joost de Jongestraat 45</v>
      </c>
      <c r="D840" s="41" t="str">
        <f>VLOOKUP(Ruimtestaat[[#This Row],[Code]],Locaties[#All],4,FALSE)</f>
        <v>Leerdam</v>
      </c>
      <c r="E840" s="42"/>
      <c r="F840" s="6" t="s">
        <v>319</v>
      </c>
      <c r="G840" s="6">
        <v>19</v>
      </c>
      <c r="H840" s="42" t="s">
        <v>148</v>
      </c>
      <c r="I840" s="6">
        <v>5</v>
      </c>
      <c r="J840" s="42" t="str">
        <f>VLOOKUP(Ruimtestaat[[#This Row],[Ruimte code]],Ruimtegroepen[[#All],[Code]:[Ruimte omschrijving]],2,FALSE)</f>
        <v>Sanitair</v>
      </c>
      <c r="K840" s="6" t="s">
        <v>19</v>
      </c>
      <c r="L840" s="6" t="s">
        <v>222</v>
      </c>
      <c r="M840" s="119">
        <v>5</v>
      </c>
      <c r="N840" s="120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  <c r="DE840" s="4"/>
      <c r="DF840" s="4"/>
      <c r="DG840" s="4"/>
      <c r="DH840" s="4"/>
      <c r="DI840" s="4"/>
      <c r="DJ840" s="4"/>
      <c r="DK840" s="4"/>
      <c r="DL840" s="4"/>
      <c r="DM840" s="4"/>
      <c r="DN840" s="4"/>
      <c r="DO840" s="4"/>
      <c r="DP840" s="4"/>
      <c r="DQ840" s="4"/>
      <c r="DR840" s="4"/>
      <c r="DS840" s="4"/>
      <c r="DT840" s="4"/>
      <c r="DU840" s="4"/>
      <c r="DV840" s="4"/>
      <c r="DW840" s="4"/>
      <c r="DX840" s="4"/>
      <c r="DY840" s="4"/>
      <c r="DZ840" s="4"/>
      <c r="EA840" s="4"/>
      <c r="EB840" s="4"/>
      <c r="EC840" s="4"/>
      <c r="ED840" s="4"/>
      <c r="EE840" s="4"/>
      <c r="EF840" s="4"/>
      <c r="EG840" s="4"/>
      <c r="EH840" s="4"/>
      <c r="EI840" s="4"/>
      <c r="EJ840" s="4"/>
      <c r="EK840" s="4"/>
      <c r="EL840" s="4"/>
      <c r="EM840" s="4"/>
      <c r="EN840" s="4"/>
      <c r="EO840" s="4"/>
      <c r="EP840" s="4"/>
      <c r="EQ840" s="4"/>
      <c r="ER840" s="4"/>
      <c r="ES840" s="4"/>
      <c r="ET840" s="4"/>
      <c r="EU840" s="4"/>
      <c r="EV840" s="4"/>
      <c r="EW840" s="4"/>
      <c r="EX840" s="4"/>
      <c r="EY840" s="4"/>
      <c r="EZ840" s="4"/>
      <c r="FA840" s="4"/>
      <c r="FB840" s="4"/>
      <c r="FC840" s="4"/>
    </row>
    <row r="841" spans="1:159" ht="15" customHeight="1">
      <c r="A841" s="6">
        <v>9</v>
      </c>
      <c r="B841" s="41" t="str">
        <f>VLOOKUP(Ruimtestaat[[#This Row],[Code]],Locaties[[Code]:[Locatie]],2,FALSE)</f>
        <v>De Joost</v>
      </c>
      <c r="C841" s="41" t="str">
        <f>VLOOKUP(Ruimtestaat[[#This Row],[Code]],Locaties[#All],3,FALSE)</f>
        <v>Joost de Jongestraat 45</v>
      </c>
      <c r="D841" s="41" t="str">
        <f>VLOOKUP(Ruimtestaat[[#This Row],[Code]],Locaties[#All],4,FALSE)</f>
        <v>Leerdam</v>
      </c>
      <c r="E841" s="42"/>
      <c r="F841" s="6" t="s">
        <v>319</v>
      </c>
      <c r="G841" s="6">
        <v>20</v>
      </c>
      <c r="H841" s="42" t="s">
        <v>147</v>
      </c>
      <c r="I841" s="6">
        <v>5</v>
      </c>
      <c r="J841" s="42" t="str">
        <f>VLOOKUP(Ruimtestaat[[#This Row],[Ruimte code]],Ruimtegroepen[[#All],[Code]:[Ruimte omschrijving]],2,FALSE)</f>
        <v>Sanitair</v>
      </c>
      <c r="K841" s="6" t="s">
        <v>19</v>
      </c>
      <c r="L841" s="6" t="s">
        <v>222</v>
      </c>
      <c r="M841" s="119">
        <v>5</v>
      </c>
      <c r="N841" s="120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  <c r="DE841" s="4"/>
      <c r="DF841" s="4"/>
      <c r="DG841" s="4"/>
      <c r="DH841" s="4"/>
      <c r="DI841" s="4"/>
      <c r="DJ841" s="4"/>
      <c r="DK841" s="4"/>
      <c r="DL841" s="4"/>
      <c r="DM841" s="4"/>
      <c r="DN841" s="4"/>
      <c r="DO841" s="4"/>
      <c r="DP841" s="4"/>
      <c r="DQ841" s="4"/>
      <c r="DR841" s="4"/>
      <c r="DS841" s="4"/>
      <c r="DT841" s="4"/>
      <c r="DU841" s="4"/>
      <c r="DV841" s="4"/>
      <c r="DW841" s="4"/>
      <c r="DX841" s="4"/>
      <c r="DY841" s="4"/>
      <c r="DZ841" s="4"/>
      <c r="EA841" s="4"/>
      <c r="EB841" s="4"/>
      <c r="EC841" s="4"/>
      <c r="ED841" s="4"/>
      <c r="EE841" s="4"/>
      <c r="EF841" s="4"/>
      <c r="EG841" s="4"/>
      <c r="EH841" s="4"/>
      <c r="EI841" s="4"/>
      <c r="EJ841" s="4"/>
      <c r="EK841" s="4"/>
      <c r="EL841" s="4"/>
      <c r="EM841" s="4"/>
      <c r="EN841" s="4"/>
      <c r="EO841" s="4"/>
      <c r="EP841" s="4"/>
      <c r="EQ841" s="4"/>
      <c r="ER841" s="4"/>
      <c r="ES841" s="4"/>
      <c r="ET841" s="4"/>
      <c r="EU841" s="4"/>
      <c r="EV841" s="4"/>
      <c r="EW841" s="4"/>
      <c r="EX841" s="4"/>
      <c r="EY841" s="4"/>
      <c r="EZ841" s="4"/>
      <c r="FA841" s="4"/>
      <c r="FB841" s="4"/>
      <c r="FC841" s="4"/>
    </row>
    <row r="842" spans="1:159" ht="15" customHeight="1">
      <c r="A842" s="6">
        <v>9</v>
      </c>
      <c r="B842" s="41" t="str">
        <f>VLOOKUP(Ruimtestaat[[#This Row],[Code]],Locaties[[Code]:[Locatie]],2,FALSE)</f>
        <v>De Joost</v>
      </c>
      <c r="C842" s="41" t="str">
        <f>VLOOKUP(Ruimtestaat[[#This Row],[Code]],Locaties[#All],3,FALSE)</f>
        <v>Joost de Jongestraat 45</v>
      </c>
      <c r="D842" s="41" t="str">
        <f>VLOOKUP(Ruimtestaat[[#This Row],[Code]],Locaties[#All],4,FALSE)</f>
        <v>Leerdam</v>
      </c>
      <c r="E842" s="42"/>
      <c r="F842" s="6" t="s">
        <v>319</v>
      </c>
      <c r="G842" s="6">
        <v>22</v>
      </c>
      <c r="H842" s="42" t="s">
        <v>230</v>
      </c>
      <c r="I842" s="6">
        <v>6</v>
      </c>
      <c r="J842" s="42" t="str">
        <f>VLOOKUP(Ruimtestaat[[#This Row],[Ruimte code]],Ruimtegroepen[[#All],[Code]:[Ruimte omschrijving]],2,FALSE)</f>
        <v>Gangen/hallen</v>
      </c>
      <c r="K842" s="6" t="s">
        <v>18</v>
      </c>
      <c r="L842" s="6" t="s">
        <v>123</v>
      </c>
      <c r="M842" s="119">
        <v>10</v>
      </c>
      <c r="N842" s="120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  <c r="DE842" s="4"/>
      <c r="DF842" s="4"/>
      <c r="DG842" s="4"/>
      <c r="DH842" s="4"/>
      <c r="DI842" s="4"/>
      <c r="DJ842" s="4"/>
      <c r="DK842" s="4"/>
      <c r="DL842" s="4"/>
      <c r="DM842" s="4"/>
      <c r="DN842" s="4"/>
      <c r="DO842" s="4"/>
      <c r="DP842" s="4"/>
      <c r="DQ842" s="4"/>
      <c r="DR842" s="4"/>
      <c r="DS842" s="4"/>
      <c r="DT842" s="4"/>
      <c r="DU842" s="4"/>
      <c r="DV842" s="4"/>
      <c r="DW842" s="4"/>
      <c r="DX842" s="4"/>
      <c r="DY842" s="4"/>
      <c r="DZ842" s="4"/>
      <c r="EA842" s="4"/>
      <c r="EB842" s="4"/>
      <c r="EC842" s="4"/>
      <c r="ED842" s="4"/>
      <c r="EE842" s="4"/>
      <c r="EF842" s="4"/>
      <c r="EG842" s="4"/>
      <c r="EH842" s="4"/>
      <c r="EI842" s="4"/>
      <c r="EJ842" s="4"/>
      <c r="EK842" s="4"/>
      <c r="EL842" s="4"/>
      <c r="EM842" s="4"/>
      <c r="EN842" s="4"/>
      <c r="EO842" s="4"/>
      <c r="EP842" s="4"/>
      <c r="EQ842" s="4"/>
      <c r="ER842" s="4"/>
      <c r="ES842" s="4"/>
      <c r="ET842" s="4"/>
      <c r="EU842" s="4"/>
      <c r="EV842" s="4"/>
      <c r="EW842" s="4"/>
      <c r="EX842" s="4"/>
      <c r="EY842" s="4"/>
      <c r="EZ842" s="4"/>
      <c r="FA842" s="4"/>
      <c r="FB842" s="4"/>
      <c r="FC842" s="4"/>
    </row>
    <row r="843" spans="1:159" ht="15" customHeight="1">
      <c r="A843" s="6">
        <v>9</v>
      </c>
      <c r="B843" s="41" t="str">
        <f>VLOOKUP(Ruimtestaat[[#This Row],[Code]],Locaties[[Code]:[Locatie]],2,FALSE)</f>
        <v>De Joost</v>
      </c>
      <c r="C843" s="41" t="str">
        <f>VLOOKUP(Ruimtestaat[[#This Row],[Code]],Locaties[#All],3,FALSE)</f>
        <v>Joost de Jongestraat 45</v>
      </c>
      <c r="D843" s="41" t="str">
        <f>VLOOKUP(Ruimtestaat[[#This Row],[Code]],Locaties[#All],4,FALSE)</f>
        <v>Leerdam</v>
      </c>
      <c r="E843" s="42"/>
      <c r="F843" s="6" t="s">
        <v>319</v>
      </c>
      <c r="G843" s="6">
        <v>24</v>
      </c>
      <c r="H843" s="42" t="s">
        <v>273</v>
      </c>
      <c r="I843" s="6">
        <v>16</v>
      </c>
      <c r="J843" s="42" t="str">
        <f>VLOOKUP(Ruimtestaat[[#This Row],[Ruimte code]],Ruimtegroepen[[#All],[Code]:[Ruimte omschrijving]],2,FALSE)</f>
        <v>Leslokalen</v>
      </c>
      <c r="K843" s="6" t="s">
        <v>18</v>
      </c>
      <c r="L843" s="6" t="s">
        <v>123</v>
      </c>
      <c r="M843" s="119">
        <v>58</v>
      </c>
      <c r="N843" s="120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  <c r="DE843" s="4"/>
      <c r="DF843" s="4"/>
      <c r="DG843" s="4"/>
      <c r="DH843" s="4"/>
      <c r="DI843" s="4"/>
      <c r="DJ843" s="4"/>
      <c r="DK843" s="4"/>
      <c r="DL843" s="4"/>
      <c r="DM843" s="4"/>
      <c r="DN843" s="4"/>
      <c r="DO843" s="4"/>
      <c r="DP843" s="4"/>
      <c r="DQ843" s="4"/>
      <c r="DR843" s="4"/>
      <c r="DS843" s="4"/>
      <c r="DT843" s="4"/>
      <c r="DU843" s="4"/>
      <c r="DV843" s="4"/>
      <c r="DW843" s="4"/>
      <c r="DX843" s="4"/>
      <c r="DY843" s="4"/>
      <c r="DZ843" s="4"/>
      <c r="EA843" s="4"/>
      <c r="EB843" s="4"/>
      <c r="EC843" s="4"/>
      <c r="ED843" s="4"/>
      <c r="EE843" s="4"/>
      <c r="EF843" s="4"/>
      <c r="EG843" s="4"/>
      <c r="EH843" s="4"/>
      <c r="EI843" s="4"/>
      <c r="EJ843" s="4"/>
      <c r="EK843" s="4"/>
      <c r="EL843" s="4"/>
      <c r="EM843" s="4"/>
      <c r="EN843" s="4"/>
      <c r="EO843" s="4"/>
      <c r="EP843" s="4"/>
      <c r="EQ843" s="4"/>
      <c r="ER843" s="4"/>
      <c r="ES843" s="4"/>
      <c r="ET843" s="4"/>
      <c r="EU843" s="4"/>
      <c r="EV843" s="4"/>
      <c r="EW843" s="4"/>
      <c r="EX843" s="4"/>
      <c r="EY843" s="4"/>
      <c r="EZ843" s="4"/>
      <c r="FA843" s="4"/>
      <c r="FB843" s="4"/>
      <c r="FC843" s="4"/>
    </row>
    <row r="844" spans="1:159" ht="15" customHeight="1">
      <c r="A844" s="6">
        <v>9</v>
      </c>
      <c r="B844" s="41" t="str">
        <f>VLOOKUP(Ruimtestaat[[#This Row],[Code]],Locaties[[Code]:[Locatie]],2,FALSE)</f>
        <v>De Joost</v>
      </c>
      <c r="C844" s="41" t="str">
        <f>VLOOKUP(Ruimtestaat[[#This Row],[Code]],Locaties[#All],3,FALSE)</f>
        <v>Joost de Jongestraat 45</v>
      </c>
      <c r="D844" s="41" t="str">
        <f>VLOOKUP(Ruimtestaat[[#This Row],[Code]],Locaties[#All],4,FALSE)</f>
        <v>Leerdam</v>
      </c>
      <c r="E844" s="42"/>
      <c r="F844" s="6" t="s">
        <v>319</v>
      </c>
      <c r="G844" s="6">
        <v>25</v>
      </c>
      <c r="H844" s="42" t="s">
        <v>273</v>
      </c>
      <c r="I844" s="6">
        <v>16</v>
      </c>
      <c r="J844" s="42" t="str">
        <f>VLOOKUP(Ruimtestaat[[#This Row],[Ruimte code]],Ruimtegroepen[[#All],[Code]:[Ruimte omschrijving]],2,FALSE)</f>
        <v>Leslokalen</v>
      </c>
      <c r="K844" s="6" t="s">
        <v>18</v>
      </c>
      <c r="L844" s="6" t="s">
        <v>123</v>
      </c>
      <c r="M844" s="119">
        <v>30</v>
      </c>
      <c r="N844" s="120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  <c r="DE844" s="4"/>
      <c r="DF844" s="4"/>
      <c r="DG844" s="4"/>
      <c r="DH844" s="4"/>
      <c r="DI844" s="4"/>
      <c r="DJ844" s="4"/>
      <c r="DK844" s="4"/>
      <c r="DL844" s="4"/>
      <c r="DM844" s="4"/>
      <c r="DN844" s="4"/>
      <c r="DO844" s="4"/>
      <c r="DP844" s="4"/>
      <c r="DQ844" s="4"/>
      <c r="DR844" s="4"/>
      <c r="DS844" s="4"/>
      <c r="DT844" s="4"/>
      <c r="DU844" s="4"/>
      <c r="DV844" s="4"/>
      <c r="DW844" s="4"/>
      <c r="DX844" s="4"/>
      <c r="DY844" s="4"/>
      <c r="DZ844" s="4"/>
      <c r="EA844" s="4"/>
      <c r="EB844" s="4"/>
      <c r="EC844" s="4"/>
      <c r="ED844" s="4"/>
      <c r="EE844" s="4"/>
      <c r="EF844" s="4"/>
      <c r="EG844" s="4"/>
      <c r="EH844" s="4"/>
      <c r="EI844" s="4"/>
      <c r="EJ844" s="4"/>
      <c r="EK844" s="4"/>
      <c r="EL844" s="4"/>
      <c r="EM844" s="4"/>
      <c r="EN844" s="4"/>
      <c r="EO844" s="4"/>
      <c r="EP844" s="4"/>
      <c r="EQ844" s="4"/>
      <c r="ER844" s="4"/>
      <c r="ES844" s="4"/>
      <c r="ET844" s="4"/>
      <c r="EU844" s="4"/>
      <c r="EV844" s="4"/>
      <c r="EW844" s="4"/>
      <c r="EX844" s="4"/>
      <c r="EY844" s="4"/>
      <c r="EZ844" s="4"/>
      <c r="FA844" s="4"/>
      <c r="FB844" s="4"/>
      <c r="FC844" s="4"/>
    </row>
    <row r="845" spans="1:159" ht="15" customHeight="1">
      <c r="A845" s="6">
        <v>9</v>
      </c>
      <c r="B845" s="41" t="str">
        <f>VLOOKUP(Ruimtestaat[[#This Row],[Code]],Locaties[[Code]:[Locatie]],2,FALSE)</f>
        <v>De Joost</v>
      </c>
      <c r="C845" s="41" t="str">
        <f>VLOOKUP(Ruimtestaat[[#This Row],[Code]],Locaties[#All],3,FALSE)</f>
        <v>Joost de Jongestraat 45</v>
      </c>
      <c r="D845" s="41" t="str">
        <f>VLOOKUP(Ruimtestaat[[#This Row],[Code]],Locaties[#All],4,FALSE)</f>
        <v>Leerdam</v>
      </c>
      <c r="E845" s="42"/>
      <c r="F845" s="6" t="s">
        <v>319</v>
      </c>
      <c r="G845" s="6">
        <v>26</v>
      </c>
      <c r="H845" s="42" t="s">
        <v>273</v>
      </c>
      <c r="I845" s="6">
        <v>16</v>
      </c>
      <c r="J845" s="42" t="str">
        <f>VLOOKUP(Ruimtestaat[[#This Row],[Ruimte code]],Ruimtegroepen[[#All],[Code]:[Ruimte omschrijving]],2,FALSE)</f>
        <v>Leslokalen</v>
      </c>
      <c r="K845" s="6" t="s">
        <v>18</v>
      </c>
      <c r="L845" s="6" t="s">
        <v>123</v>
      </c>
      <c r="M845" s="119">
        <v>58</v>
      </c>
      <c r="N845" s="120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  <c r="DE845" s="4"/>
      <c r="DF845" s="4"/>
      <c r="DG845" s="4"/>
      <c r="DH845" s="4"/>
      <c r="DI845" s="4"/>
      <c r="DJ845" s="4"/>
      <c r="DK845" s="4"/>
      <c r="DL845" s="4"/>
      <c r="DM845" s="4"/>
      <c r="DN845" s="4"/>
      <c r="DO845" s="4"/>
      <c r="DP845" s="4"/>
      <c r="DQ845" s="4"/>
      <c r="DR845" s="4"/>
      <c r="DS845" s="4"/>
      <c r="DT845" s="4"/>
      <c r="DU845" s="4"/>
      <c r="DV845" s="4"/>
      <c r="DW845" s="4"/>
      <c r="DX845" s="4"/>
      <c r="DY845" s="4"/>
      <c r="DZ845" s="4"/>
      <c r="EA845" s="4"/>
      <c r="EB845" s="4"/>
      <c r="EC845" s="4"/>
      <c r="ED845" s="4"/>
      <c r="EE845" s="4"/>
      <c r="EF845" s="4"/>
      <c r="EG845" s="4"/>
      <c r="EH845" s="4"/>
      <c r="EI845" s="4"/>
      <c r="EJ845" s="4"/>
      <c r="EK845" s="4"/>
      <c r="EL845" s="4"/>
      <c r="EM845" s="4"/>
      <c r="EN845" s="4"/>
      <c r="EO845" s="4"/>
      <c r="EP845" s="4"/>
      <c r="EQ845" s="4"/>
      <c r="ER845" s="4"/>
      <c r="ES845" s="4"/>
      <c r="ET845" s="4"/>
      <c r="EU845" s="4"/>
      <c r="EV845" s="4"/>
      <c r="EW845" s="4"/>
      <c r="EX845" s="4"/>
      <c r="EY845" s="4"/>
      <c r="EZ845" s="4"/>
      <c r="FA845" s="4"/>
      <c r="FB845" s="4"/>
      <c r="FC845" s="4"/>
    </row>
    <row r="846" spans="1:159" ht="15" customHeight="1">
      <c r="A846" s="6">
        <v>9</v>
      </c>
      <c r="B846" s="41" t="str">
        <f>VLOOKUP(Ruimtestaat[[#This Row],[Code]],Locaties[[Code]:[Locatie]],2,FALSE)</f>
        <v>De Joost</v>
      </c>
      <c r="C846" s="41" t="str">
        <f>VLOOKUP(Ruimtestaat[[#This Row],[Code]],Locaties[#All],3,FALSE)</f>
        <v>Joost de Jongestraat 45</v>
      </c>
      <c r="D846" s="41" t="str">
        <f>VLOOKUP(Ruimtestaat[[#This Row],[Code]],Locaties[#All],4,FALSE)</f>
        <v>Leerdam</v>
      </c>
      <c r="E846" s="42"/>
      <c r="F846" s="6" t="s">
        <v>319</v>
      </c>
      <c r="G846" s="6">
        <v>27</v>
      </c>
      <c r="H846" s="42" t="s">
        <v>386</v>
      </c>
      <c r="I846" s="6">
        <v>16</v>
      </c>
      <c r="J846" s="42" t="str">
        <f>VLOOKUP(Ruimtestaat[[#This Row],[Ruimte code]],Ruimtegroepen[[#All],[Code]:[Ruimte omschrijving]],2,FALSE)</f>
        <v>Leslokalen</v>
      </c>
      <c r="K846" s="6" t="s">
        <v>18</v>
      </c>
      <c r="L846" s="6" t="s">
        <v>123</v>
      </c>
      <c r="M846" s="119">
        <v>57</v>
      </c>
      <c r="N846" s="120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  <c r="DE846" s="4"/>
      <c r="DF846" s="4"/>
      <c r="DG846" s="4"/>
      <c r="DH846" s="4"/>
      <c r="DI846" s="4"/>
      <c r="DJ846" s="4"/>
      <c r="DK846" s="4"/>
      <c r="DL846" s="4"/>
      <c r="DM846" s="4"/>
      <c r="DN846" s="4"/>
      <c r="DO846" s="4"/>
      <c r="DP846" s="4"/>
      <c r="DQ846" s="4"/>
      <c r="DR846" s="4"/>
      <c r="DS846" s="4"/>
      <c r="DT846" s="4"/>
      <c r="DU846" s="4"/>
      <c r="DV846" s="4"/>
      <c r="DW846" s="4"/>
      <c r="DX846" s="4"/>
      <c r="DY846" s="4"/>
      <c r="DZ846" s="4"/>
      <c r="EA846" s="4"/>
      <c r="EB846" s="4"/>
      <c r="EC846" s="4"/>
      <c r="ED846" s="4"/>
      <c r="EE846" s="4"/>
      <c r="EF846" s="4"/>
      <c r="EG846" s="4"/>
      <c r="EH846" s="4"/>
      <c r="EI846" s="4"/>
      <c r="EJ846" s="4"/>
      <c r="EK846" s="4"/>
      <c r="EL846" s="4"/>
      <c r="EM846" s="4"/>
      <c r="EN846" s="4"/>
      <c r="EO846" s="4"/>
      <c r="EP846" s="4"/>
      <c r="EQ846" s="4"/>
      <c r="ER846" s="4"/>
      <c r="ES846" s="4"/>
      <c r="ET846" s="4"/>
      <c r="EU846" s="4"/>
      <c r="EV846" s="4"/>
      <c r="EW846" s="4"/>
      <c r="EX846" s="4"/>
      <c r="EY846" s="4"/>
      <c r="EZ846" s="4"/>
      <c r="FA846" s="4"/>
      <c r="FB846" s="4"/>
      <c r="FC846" s="4"/>
    </row>
    <row r="847" spans="1:159" ht="15" customHeight="1">
      <c r="A847" s="6">
        <v>9</v>
      </c>
      <c r="B847" s="41" t="str">
        <f>VLOOKUP(Ruimtestaat[[#This Row],[Code]],Locaties[[Code]:[Locatie]],2,FALSE)</f>
        <v>De Joost</v>
      </c>
      <c r="C847" s="41" t="str">
        <f>VLOOKUP(Ruimtestaat[[#This Row],[Code]],Locaties[#All],3,FALSE)</f>
        <v>Joost de Jongestraat 45</v>
      </c>
      <c r="D847" s="41" t="str">
        <f>VLOOKUP(Ruimtestaat[[#This Row],[Code]],Locaties[#All],4,FALSE)</f>
        <v>Leerdam</v>
      </c>
      <c r="E847" s="42"/>
      <c r="F847" s="6" t="s">
        <v>319</v>
      </c>
      <c r="G847" s="6">
        <v>28</v>
      </c>
      <c r="H847" s="42" t="s">
        <v>273</v>
      </c>
      <c r="I847" s="6">
        <v>16</v>
      </c>
      <c r="J847" s="42" t="str">
        <f>VLOOKUP(Ruimtestaat[[#This Row],[Ruimte code]],Ruimtegroepen[[#All],[Code]:[Ruimte omschrijving]],2,FALSE)</f>
        <v>Leslokalen</v>
      </c>
      <c r="K847" s="6" t="s">
        <v>18</v>
      </c>
      <c r="L847" s="6" t="s">
        <v>123</v>
      </c>
      <c r="M847" s="119">
        <v>53</v>
      </c>
      <c r="N847" s="120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  <c r="DE847" s="4"/>
      <c r="DF847" s="4"/>
      <c r="DG847" s="4"/>
      <c r="DH847" s="4"/>
      <c r="DI847" s="4"/>
      <c r="DJ847" s="4"/>
      <c r="DK847" s="4"/>
      <c r="DL847" s="4"/>
      <c r="DM847" s="4"/>
      <c r="DN847" s="4"/>
      <c r="DO847" s="4"/>
      <c r="DP847" s="4"/>
      <c r="DQ847" s="4"/>
      <c r="DR847" s="4"/>
      <c r="DS847" s="4"/>
      <c r="DT847" s="4"/>
      <c r="DU847" s="4"/>
      <c r="DV847" s="4"/>
      <c r="DW847" s="4"/>
      <c r="DX847" s="4"/>
      <c r="DY847" s="4"/>
      <c r="DZ847" s="4"/>
      <c r="EA847" s="4"/>
      <c r="EB847" s="4"/>
      <c r="EC847" s="4"/>
      <c r="ED847" s="4"/>
      <c r="EE847" s="4"/>
      <c r="EF847" s="4"/>
      <c r="EG847" s="4"/>
      <c r="EH847" s="4"/>
      <c r="EI847" s="4"/>
      <c r="EJ847" s="4"/>
      <c r="EK847" s="4"/>
      <c r="EL847" s="4"/>
      <c r="EM847" s="4"/>
      <c r="EN847" s="4"/>
      <c r="EO847" s="4"/>
      <c r="EP847" s="4"/>
      <c r="EQ847" s="4"/>
      <c r="ER847" s="4"/>
      <c r="ES847" s="4"/>
      <c r="ET847" s="4"/>
      <c r="EU847" s="4"/>
      <c r="EV847" s="4"/>
      <c r="EW847" s="4"/>
      <c r="EX847" s="4"/>
      <c r="EY847" s="4"/>
      <c r="EZ847" s="4"/>
      <c r="FA847" s="4"/>
      <c r="FB847" s="4"/>
      <c r="FC847" s="4"/>
    </row>
    <row r="848" spans="1:159" ht="15" customHeight="1">
      <c r="A848" s="6">
        <v>9</v>
      </c>
      <c r="B848" s="41" t="str">
        <f>VLOOKUP(Ruimtestaat[[#This Row],[Code]],Locaties[[Code]:[Locatie]],2,FALSE)</f>
        <v>De Joost</v>
      </c>
      <c r="C848" s="41" t="str">
        <f>VLOOKUP(Ruimtestaat[[#This Row],[Code]],Locaties[#All],3,FALSE)</f>
        <v>Joost de Jongestraat 45</v>
      </c>
      <c r="D848" s="41" t="str">
        <f>VLOOKUP(Ruimtestaat[[#This Row],[Code]],Locaties[#All],4,FALSE)</f>
        <v>Leerdam</v>
      </c>
      <c r="E848" s="42"/>
      <c r="F848" s="6" t="s">
        <v>319</v>
      </c>
      <c r="G848" s="6">
        <v>29</v>
      </c>
      <c r="H848" s="42" t="s">
        <v>139</v>
      </c>
      <c r="I848" s="6">
        <v>10</v>
      </c>
      <c r="J848" s="42" t="str">
        <f>VLOOKUP(Ruimtestaat[[#This Row],[Ruimte code]],Ruimtegroepen[[#All],[Code]:[Ruimte omschrijving]],2,FALSE)</f>
        <v>Trappenhuizen/lift</v>
      </c>
      <c r="K848" s="6" t="s">
        <v>18</v>
      </c>
      <c r="L848" s="6" t="s">
        <v>123</v>
      </c>
      <c r="M848" s="119">
        <v>14</v>
      </c>
      <c r="N848" s="120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  <c r="DE848" s="4"/>
      <c r="DF848" s="4"/>
      <c r="DG848" s="4"/>
      <c r="DH848" s="4"/>
      <c r="DI848" s="4"/>
      <c r="DJ848" s="4"/>
      <c r="DK848" s="4"/>
      <c r="DL848" s="4"/>
      <c r="DM848" s="4"/>
      <c r="DN848" s="4"/>
      <c r="DO848" s="4"/>
      <c r="DP848" s="4"/>
      <c r="DQ848" s="4"/>
      <c r="DR848" s="4"/>
      <c r="DS848" s="4"/>
      <c r="DT848" s="4"/>
      <c r="DU848" s="4"/>
      <c r="DV848" s="4"/>
      <c r="DW848" s="4"/>
      <c r="DX848" s="4"/>
      <c r="DY848" s="4"/>
      <c r="DZ848" s="4"/>
      <c r="EA848" s="4"/>
      <c r="EB848" s="4"/>
      <c r="EC848" s="4"/>
      <c r="ED848" s="4"/>
      <c r="EE848" s="4"/>
      <c r="EF848" s="4"/>
      <c r="EG848" s="4"/>
      <c r="EH848" s="4"/>
      <c r="EI848" s="4"/>
      <c r="EJ848" s="4"/>
      <c r="EK848" s="4"/>
      <c r="EL848" s="4"/>
      <c r="EM848" s="4"/>
      <c r="EN848" s="4"/>
      <c r="EO848" s="4"/>
      <c r="EP848" s="4"/>
      <c r="EQ848" s="4"/>
      <c r="ER848" s="4"/>
      <c r="ES848" s="4"/>
      <c r="ET848" s="4"/>
      <c r="EU848" s="4"/>
      <c r="EV848" s="4"/>
      <c r="EW848" s="4"/>
      <c r="EX848" s="4"/>
      <c r="EY848" s="4"/>
      <c r="EZ848" s="4"/>
      <c r="FA848" s="4"/>
      <c r="FB848" s="4"/>
      <c r="FC848" s="4"/>
    </row>
    <row r="849" spans="15:159" ht="15" customHeight="1"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  <c r="DE849" s="4"/>
      <c r="DF849" s="4"/>
      <c r="DG849" s="4"/>
      <c r="DH849" s="4"/>
      <c r="DI849" s="4"/>
      <c r="DJ849" s="4"/>
      <c r="DK849" s="4"/>
      <c r="DL849" s="4"/>
      <c r="DM849" s="4"/>
      <c r="DN849" s="4"/>
      <c r="DO849" s="4"/>
      <c r="DP849" s="4"/>
      <c r="DQ849" s="4"/>
      <c r="DR849" s="4"/>
      <c r="DS849" s="4"/>
      <c r="DT849" s="4"/>
      <c r="DU849" s="4"/>
      <c r="DV849" s="4"/>
      <c r="DW849" s="4"/>
      <c r="DX849" s="4"/>
      <c r="DY849" s="4"/>
      <c r="DZ849" s="4"/>
      <c r="EA849" s="4"/>
      <c r="EB849" s="4"/>
      <c r="EC849" s="4"/>
      <c r="ED849" s="4"/>
      <c r="EE849" s="4"/>
      <c r="EF849" s="4"/>
      <c r="EG849" s="4"/>
      <c r="EH849" s="4"/>
      <c r="EI849" s="4"/>
      <c r="EJ849" s="4"/>
      <c r="EK849" s="4"/>
      <c r="EL849" s="4"/>
      <c r="EM849" s="4"/>
      <c r="EN849" s="4"/>
      <c r="EO849" s="4"/>
      <c r="EP849" s="4"/>
      <c r="EQ849" s="4"/>
      <c r="ER849" s="4"/>
      <c r="ES849" s="4"/>
      <c r="ET849" s="4"/>
      <c r="EU849" s="4"/>
      <c r="EV849" s="4"/>
      <c r="EW849" s="4"/>
      <c r="EX849" s="4"/>
      <c r="EY849" s="4"/>
      <c r="EZ849" s="4"/>
      <c r="FA849" s="4"/>
      <c r="FB849" s="4"/>
      <c r="FC849" s="4"/>
    </row>
    <row r="850" spans="15:159" ht="15" customHeight="1"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  <c r="DE850" s="4"/>
      <c r="DF850" s="4"/>
      <c r="DG850" s="4"/>
      <c r="DH850" s="4"/>
      <c r="DI850" s="4"/>
      <c r="DJ850" s="4"/>
      <c r="DK850" s="4"/>
      <c r="DL850" s="4"/>
      <c r="DM850" s="4"/>
      <c r="DN850" s="4"/>
      <c r="DO850" s="4"/>
      <c r="DP850" s="4"/>
      <c r="DQ850" s="4"/>
      <c r="DR850" s="4"/>
      <c r="DS850" s="4"/>
      <c r="DT850" s="4"/>
      <c r="DU850" s="4"/>
      <c r="DV850" s="4"/>
      <c r="DW850" s="4"/>
      <c r="DX850" s="4"/>
      <c r="DY850" s="4"/>
      <c r="DZ850" s="4"/>
      <c r="EA850" s="4"/>
      <c r="EB850" s="4"/>
      <c r="EC850" s="4"/>
      <c r="ED850" s="4"/>
      <c r="EE850" s="4"/>
      <c r="EF850" s="4"/>
      <c r="EG850" s="4"/>
      <c r="EH850" s="4"/>
      <c r="EI850" s="4"/>
      <c r="EJ850" s="4"/>
      <c r="EK850" s="4"/>
      <c r="EL850" s="4"/>
      <c r="EM850" s="4"/>
      <c r="EN850" s="4"/>
      <c r="EO850" s="4"/>
      <c r="EP850" s="4"/>
      <c r="EQ850" s="4"/>
      <c r="ER850" s="4"/>
      <c r="ES850" s="4"/>
      <c r="ET850" s="4"/>
      <c r="EU850" s="4"/>
      <c r="EV850" s="4"/>
      <c r="EW850" s="4"/>
      <c r="EX850" s="4"/>
      <c r="EY850" s="4"/>
      <c r="EZ850" s="4"/>
      <c r="FA850" s="4"/>
      <c r="FB850" s="4"/>
      <c r="FC850" s="4"/>
    </row>
    <row r="851" spans="15:159" ht="15" customHeight="1"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  <c r="DE851" s="4"/>
      <c r="DF851" s="4"/>
      <c r="DG851" s="4"/>
      <c r="DH851" s="4"/>
      <c r="DI851" s="4"/>
      <c r="DJ851" s="4"/>
      <c r="DK851" s="4"/>
      <c r="DL851" s="4"/>
      <c r="DM851" s="4"/>
      <c r="DN851" s="4"/>
      <c r="DO851" s="4"/>
      <c r="DP851" s="4"/>
      <c r="DQ851" s="4"/>
      <c r="DR851" s="4"/>
      <c r="DS851" s="4"/>
      <c r="DT851" s="4"/>
      <c r="DU851" s="4"/>
      <c r="DV851" s="4"/>
      <c r="DW851" s="4"/>
      <c r="DX851" s="4"/>
      <c r="DY851" s="4"/>
      <c r="DZ851" s="4"/>
      <c r="EA851" s="4"/>
      <c r="EB851" s="4"/>
      <c r="EC851" s="4"/>
      <c r="ED851" s="4"/>
      <c r="EE851" s="4"/>
      <c r="EF851" s="4"/>
      <c r="EG851" s="4"/>
      <c r="EH851" s="4"/>
      <c r="EI851" s="4"/>
      <c r="EJ851" s="4"/>
      <c r="EK851" s="4"/>
      <c r="EL851" s="4"/>
      <c r="EM851" s="4"/>
      <c r="EN851" s="4"/>
      <c r="EO851" s="4"/>
      <c r="EP851" s="4"/>
      <c r="EQ851" s="4"/>
      <c r="ER851" s="4"/>
      <c r="ES851" s="4"/>
      <c r="ET851" s="4"/>
      <c r="EU851" s="4"/>
      <c r="EV851" s="4"/>
      <c r="EW851" s="4"/>
      <c r="EX851" s="4"/>
      <c r="EY851" s="4"/>
      <c r="EZ851" s="4"/>
      <c r="FA851" s="4"/>
      <c r="FB851" s="4"/>
      <c r="FC851" s="4"/>
    </row>
    <row r="852" spans="15:159" ht="15" customHeight="1"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  <c r="DE852" s="4"/>
      <c r="DF852" s="4"/>
      <c r="DG852" s="4"/>
      <c r="DH852" s="4"/>
      <c r="DI852" s="4"/>
      <c r="DJ852" s="4"/>
      <c r="DK852" s="4"/>
      <c r="DL852" s="4"/>
      <c r="DM852" s="4"/>
      <c r="DN852" s="4"/>
      <c r="DO852" s="4"/>
      <c r="DP852" s="4"/>
      <c r="DQ852" s="4"/>
      <c r="DR852" s="4"/>
      <c r="DS852" s="4"/>
      <c r="DT852" s="4"/>
      <c r="DU852" s="4"/>
      <c r="DV852" s="4"/>
      <c r="DW852" s="4"/>
      <c r="DX852" s="4"/>
      <c r="DY852" s="4"/>
      <c r="DZ852" s="4"/>
      <c r="EA852" s="4"/>
      <c r="EB852" s="4"/>
      <c r="EC852" s="4"/>
      <c r="ED852" s="4"/>
      <c r="EE852" s="4"/>
      <c r="EF852" s="4"/>
      <c r="EG852" s="4"/>
      <c r="EH852" s="4"/>
      <c r="EI852" s="4"/>
      <c r="EJ852" s="4"/>
      <c r="EK852" s="4"/>
      <c r="EL852" s="4"/>
      <c r="EM852" s="4"/>
      <c r="EN852" s="4"/>
      <c r="EO852" s="4"/>
      <c r="EP852" s="4"/>
      <c r="EQ852" s="4"/>
      <c r="ER852" s="4"/>
      <c r="ES852" s="4"/>
      <c r="ET852" s="4"/>
      <c r="EU852" s="4"/>
      <c r="EV852" s="4"/>
      <c r="EW852" s="4"/>
      <c r="EX852" s="4"/>
      <c r="EY852" s="4"/>
      <c r="EZ852" s="4"/>
      <c r="FA852" s="4"/>
      <c r="FB852" s="4"/>
      <c r="FC852" s="4"/>
    </row>
    <row r="853" spans="15:159" ht="15" customHeight="1"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  <c r="DE853" s="4"/>
      <c r="DF853" s="4"/>
      <c r="DG853" s="4"/>
      <c r="DH853" s="4"/>
      <c r="DI853" s="4"/>
      <c r="DJ853" s="4"/>
      <c r="DK853" s="4"/>
      <c r="DL853" s="4"/>
      <c r="DM853" s="4"/>
      <c r="DN853" s="4"/>
      <c r="DO853" s="4"/>
      <c r="DP853" s="4"/>
      <c r="DQ853" s="4"/>
      <c r="DR853" s="4"/>
      <c r="DS853" s="4"/>
      <c r="DT853" s="4"/>
      <c r="DU853" s="4"/>
      <c r="DV853" s="4"/>
      <c r="DW853" s="4"/>
      <c r="DX853" s="4"/>
      <c r="DY853" s="4"/>
      <c r="DZ853" s="4"/>
      <c r="EA853" s="4"/>
      <c r="EB853" s="4"/>
      <c r="EC853" s="4"/>
      <c r="ED853" s="4"/>
      <c r="EE853" s="4"/>
      <c r="EF853" s="4"/>
      <c r="EG853" s="4"/>
      <c r="EH853" s="4"/>
      <c r="EI853" s="4"/>
      <c r="EJ853" s="4"/>
      <c r="EK853" s="4"/>
      <c r="EL853" s="4"/>
      <c r="EM853" s="4"/>
      <c r="EN853" s="4"/>
      <c r="EO853" s="4"/>
      <c r="EP853" s="4"/>
      <c r="EQ853" s="4"/>
      <c r="ER853" s="4"/>
      <c r="ES853" s="4"/>
      <c r="ET853" s="4"/>
      <c r="EU853" s="4"/>
      <c r="EV853" s="4"/>
      <c r="EW853" s="4"/>
      <c r="EX853" s="4"/>
      <c r="EY853" s="4"/>
      <c r="EZ853" s="4"/>
      <c r="FA853" s="4"/>
      <c r="FB853" s="4"/>
      <c r="FC853" s="4"/>
    </row>
  </sheetData>
  <sheetProtection algorithmName="SHA-512" hashValue="3QPUwc3Rchlg/I1lOmmhw1Ohxu8pJFBUPHIdMb9GM0KFIPRoJ/ysipReUo2Au4yayDUjWoUs8ejU8YryNyHnZg==" saltValue="KBCkRIS9rb3dqV42jtrnWg==" spinCount="100000" sheet="1" objects="1" scenarios="1" autoFilter="0"/>
  <sortState xmlns:xlrd2="http://schemas.microsoft.com/office/spreadsheetml/2017/richdata2" ref="B152:N848">
    <sortCondition ref="E152:E848"/>
  </sortState>
  <mergeCells count="1">
    <mergeCell ref="A1:N1"/>
  </mergeCells>
  <phoneticPr fontId="10" type="noConversion"/>
  <pageMargins left="0.23622047244094491" right="0.23622047244094491" top="0.74803149606299213" bottom="0.74803149606299213" header="0.31496062992125984" footer="0.31496062992125984"/>
  <pageSetup paperSize="8" scale="50" fitToWidth="2" fitToHeight="0" orientation="landscape" r:id="rId1"/>
  <headerFooter alignWithMargins="0">
    <oddFooter>&amp;L&amp;P&amp;Cparaaf Inschrijver&amp;R&amp;D</oddFooter>
  </headerFooter>
  <customProperties>
    <customPr name="EpmWorksheetKeyString_GUID" r:id="rId2"/>
  </customPropertie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3260-B9B4-41CD-9387-4D3F820AEB73}">
  <sheetPr codeName="Blad15">
    <tabColor theme="0" tint="-0.14999847407452621"/>
    <pageSetUpPr fitToPage="1"/>
  </sheetPr>
  <dimension ref="A1:M70"/>
  <sheetViews>
    <sheetView showGridLines="0" view="pageBreakPreview" topLeftCell="A30" zoomScaleNormal="100" zoomScaleSheetLayoutView="100" workbookViewId="0">
      <selection activeCell="C63" sqref="C63 A8:B18"/>
    </sheetView>
  </sheetViews>
  <sheetFormatPr defaultColWidth="9.140625" defaultRowHeight="15" customHeight="1"/>
  <cols>
    <col min="1" max="1" width="9.7109375" style="4" customWidth="1"/>
    <col min="2" max="2" width="56.28515625" style="4" customWidth="1"/>
    <col min="3" max="3" width="14.85546875" style="6" customWidth="1"/>
    <col min="4" max="4" width="62" style="4" customWidth="1"/>
    <col min="5" max="5" width="17.7109375" style="4" bestFit="1" customWidth="1"/>
    <col min="6" max="6" width="17.7109375" style="45" bestFit="1" customWidth="1"/>
    <col min="7" max="7" width="17.7109375" style="4" bestFit="1" customWidth="1"/>
    <col min="8" max="8" width="18" style="4" bestFit="1" customWidth="1"/>
    <col min="9" max="9" width="19" style="4" customWidth="1"/>
    <col min="10" max="10" width="6.42578125" style="4" customWidth="1"/>
    <col min="11" max="11" width="9.140625" style="4"/>
    <col min="12" max="12" width="35.7109375" style="4" customWidth="1"/>
    <col min="13" max="13" width="15.85546875" style="4" customWidth="1"/>
    <col min="14" max="16384" width="9.140625" style="4"/>
  </cols>
  <sheetData>
    <row r="1" spans="1:13" s="3" customFormat="1" ht="26.25" customHeight="1">
      <c r="A1" s="163" t="s">
        <v>46</v>
      </c>
      <c r="B1" s="163"/>
      <c r="C1" s="163"/>
      <c r="D1" s="163"/>
      <c r="E1" s="163"/>
      <c r="F1" s="163"/>
      <c r="G1" s="163"/>
      <c r="H1" s="163"/>
    </row>
    <row r="2" spans="1:13" s="3" customFormat="1" ht="15" customHeight="1">
      <c r="A2" s="164" t="s">
        <v>97</v>
      </c>
      <c r="B2" s="165"/>
      <c r="C2" s="165"/>
      <c r="D2" s="165"/>
      <c r="E2" s="165"/>
      <c r="F2" s="165"/>
      <c r="G2" s="165"/>
      <c r="H2" s="165"/>
    </row>
    <row r="3" spans="1:13" ht="15" customHeight="1">
      <c r="B3" s="6"/>
      <c r="C3" s="4"/>
      <c r="D3" s="123"/>
      <c r="E3" s="124"/>
    </row>
    <row r="4" spans="1:13" ht="15" customHeight="1">
      <c r="A4" s="4" t="s">
        <v>50</v>
      </c>
      <c r="B4" s="46"/>
      <c r="C4" s="46"/>
      <c r="D4" s="46"/>
      <c r="E4" s="46"/>
      <c r="F4" s="125"/>
      <c r="G4" s="126"/>
    </row>
    <row r="5" spans="1:13" ht="15" customHeight="1">
      <c r="A5" s="4" t="s">
        <v>67</v>
      </c>
      <c r="B5" s="46"/>
      <c r="C5" s="46"/>
      <c r="D5" s="46"/>
      <c r="E5" s="46"/>
      <c r="F5" s="125"/>
      <c r="G5" s="126"/>
    </row>
    <row r="6" spans="1:13" ht="15" customHeight="1">
      <c r="A6" s="4" t="s">
        <v>63</v>
      </c>
      <c r="B6" s="127"/>
      <c r="C6" s="128"/>
      <c r="D6" s="128"/>
      <c r="E6" s="128"/>
      <c r="F6" s="129"/>
    </row>
    <row r="7" spans="1:13" ht="15" customHeight="1">
      <c r="B7" s="127"/>
      <c r="C7" s="127"/>
      <c r="D7" s="130"/>
      <c r="E7" s="166"/>
      <c r="F7" s="166"/>
      <c r="G7" s="166"/>
      <c r="H7" s="166"/>
      <c r="I7" s="166"/>
      <c r="M7" s="48"/>
    </row>
    <row r="8" spans="1:13" s="5" customFormat="1" ht="26.25" customHeight="1">
      <c r="A8" s="131" t="s">
        <v>53</v>
      </c>
      <c r="B8" s="132" t="s">
        <v>36</v>
      </c>
      <c r="C8" s="133" t="s">
        <v>35</v>
      </c>
      <c r="D8" s="131" t="s">
        <v>91</v>
      </c>
      <c r="H8" s="134"/>
    </row>
    <row r="9" spans="1:13" ht="15" customHeight="1">
      <c r="A9" s="135">
        <v>1</v>
      </c>
      <c r="B9" s="136" t="s">
        <v>41</v>
      </c>
      <c r="C9" s="152">
        <v>0</v>
      </c>
      <c r="D9" s="137" t="s">
        <v>37</v>
      </c>
      <c r="F9" s="4"/>
      <c r="H9" s="48"/>
    </row>
    <row r="10" spans="1:13" ht="15" customHeight="1">
      <c r="A10" s="135">
        <v>2</v>
      </c>
      <c r="B10" s="136" t="s">
        <v>71</v>
      </c>
      <c r="C10" s="152">
        <v>0</v>
      </c>
      <c r="D10" s="137" t="s">
        <v>37</v>
      </c>
      <c r="F10" s="4"/>
      <c r="H10" s="138"/>
    </row>
    <row r="11" spans="1:13" ht="15" customHeight="1">
      <c r="A11" s="135">
        <v>3</v>
      </c>
      <c r="B11" s="136" t="s">
        <v>42</v>
      </c>
      <c r="C11" s="152">
        <v>0</v>
      </c>
      <c r="D11" s="137" t="s">
        <v>38</v>
      </c>
      <c r="F11" s="4"/>
      <c r="H11" s="139"/>
    </row>
    <row r="12" spans="1:13" ht="15" customHeight="1">
      <c r="A12" s="135">
        <v>4</v>
      </c>
      <c r="B12" s="136" t="s">
        <v>72</v>
      </c>
      <c r="C12" s="152">
        <v>0</v>
      </c>
      <c r="D12" s="137" t="s">
        <v>37</v>
      </c>
      <c r="F12" s="4"/>
    </row>
    <row r="13" spans="1:13" ht="15" customHeight="1">
      <c r="A13" s="135">
        <v>5</v>
      </c>
      <c r="B13" s="136" t="s">
        <v>73</v>
      </c>
      <c r="C13" s="152">
        <v>0</v>
      </c>
      <c r="D13" s="137" t="s">
        <v>37</v>
      </c>
      <c r="F13" s="4"/>
    </row>
    <row r="14" spans="1:13" ht="15" customHeight="1">
      <c r="A14" s="135">
        <v>6</v>
      </c>
      <c r="B14" s="136" t="s">
        <v>43</v>
      </c>
      <c r="C14" s="152">
        <v>0</v>
      </c>
      <c r="D14" s="137" t="s">
        <v>37</v>
      </c>
      <c r="F14" s="4"/>
    </row>
    <row r="15" spans="1:13" ht="15" customHeight="1">
      <c r="A15" s="135">
        <v>7</v>
      </c>
      <c r="B15" s="136" t="s">
        <v>94</v>
      </c>
      <c r="C15" s="152">
        <v>0</v>
      </c>
      <c r="D15" s="137" t="s">
        <v>37</v>
      </c>
      <c r="F15" s="4"/>
    </row>
    <row r="16" spans="1:13" ht="15" customHeight="1">
      <c r="A16" s="135">
        <v>8</v>
      </c>
      <c r="B16" s="137" t="s">
        <v>45</v>
      </c>
      <c r="C16" s="152">
        <v>0</v>
      </c>
      <c r="D16" s="137" t="s">
        <v>37</v>
      </c>
      <c r="F16" s="4"/>
    </row>
    <row r="17" spans="1:13" ht="15" customHeight="1">
      <c r="A17" s="135">
        <v>9</v>
      </c>
      <c r="B17" s="140" t="s">
        <v>51</v>
      </c>
      <c r="C17" s="152">
        <v>0</v>
      </c>
      <c r="D17" s="137" t="s">
        <v>37</v>
      </c>
      <c r="F17" s="4"/>
    </row>
    <row r="18" spans="1:13" ht="15" customHeight="1">
      <c r="A18" s="135">
        <v>10</v>
      </c>
      <c r="B18" s="140" t="s">
        <v>116</v>
      </c>
      <c r="C18" s="152">
        <v>0</v>
      </c>
      <c r="D18" s="137" t="s">
        <v>37</v>
      </c>
      <c r="F18" s="4"/>
    </row>
    <row r="19" spans="1:13" ht="15" customHeight="1">
      <c r="B19" s="6"/>
      <c r="E19" s="141"/>
      <c r="F19" s="49"/>
      <c r="G19" s="141"/>
      <c r="H19" s="141"/>
    </row>
    <row r="20" spans="1:13" s="32" customFormat="1" ht="26.25" customHeight="1">
      <c r="A20" s="131" t="s">
        <v>52</v>
      </c>
      <c r="B20" s="132" t="s">
        <v>33</v>
      </c>
      <c r="C20" s="133" t="s">
        <v>53</v>
      </c>
      <c r="D20" s="131" t="s">
        <v>68</v>
      </c>
      <c r="E20" s="131" t="s">
        <v>39</v>
      </c>
      <c r="F20" s="131" t="s">
        <v>40</v>
      </c>
      <c r="G20" s="131" t="s">
        <v>44</v>
      </c>
      <c r="H20" s="131" t="s">
        <v>34</v>
      </c>
      <c r="I20" s="131" t="s">
        <v>75</v>
      </c>
    </row>
    <row r="21" spans="1:13" ht="14.25" customHeight="1">
      <c r="A21" s="135">
        <v>1</v>
      </c>
      <c r="B21" s="137" t="str">
        <f>VLOOKUP(OverzichtVloer20[[#This Row],[Code Locatie]],Locaties[],2,0)</f>
        <v>'t Bureau van Oranje</v>
      </c>
      <c r="C21" s="135">
        <v>9</v>
      </c>
      <c r="D21" s="142" t="str">
        <f>IF(Vloeronderhoud!$C21&gt;0,VLOOKUP(Vloeronderhoud!$C21,$A$8:$B$18,2,FALSE),"")</f>
        <v>Machinaal schrobben en droogzuigen</v>
      </c>
      <c r="E21" s="143" t="s">
        <v>19</v>
      </c>
      <c r="F21" s="144">
        <f>SUMIFS('Ruimtestaat'!$M:$M,'Ruimtestaat'!K:K,Vloeronderhoud!E21,'Ruimtestaat'!A:A,Vloeronderhoud!A21)</f>
        <v>379.2</v>
      </c>
      <c r="G21" s="46">
        <v>1</v>
      </c>
      <c r="H21" s="145">
        <f>VLOOKUP(OverzichtVloer20[[#This Row],[Code Taak]],InvulVloer19[],3,3)*F21*G21</f>
        <v>0</v>
      </c>
      <c r="I21" s="146">
        <f>OverzichtVloer20[[#This Row],[Kosten/jaar excl. BTW]]*1.21</f>
        <v>0</v>
      </c>
      <c r="M21" s="48"/>
    </row>
    <row r="22" spans="1:13" ht="14.25" customHeight="1">
      <c r="A22" s="135">
        <v>2</v>
      </c>
      <c r="B22" s="137" t="str">
        <f>VLOOKUP(OverzichtVloer20[[#This Row],[Code Locatie]],Locaties[],2,0)</f>
        <v>Gilde Vakcollege</v>
      </c>
      <c r="C22" s="135">
        <v>7</v>
      </c>
      <c r="D22" s="142" t="str">
        <f>IF(Vloeronderhoud!$C22&gt;0,VLOOKUP(Vloeronderhoud!$C22,$A$8:$B$18,2,FALSE),"")</f>
        <v>Olieen houten vloeren</v>
      </c>
      <c r="E22" s="143" t="s">
        <v>92</v>
      </c>
      <c r="F22" s="144">
        <f>SUMIFS('Ruimtestaat'!$M:$M,'Ruimtestaat'!K:K,Vloeronderhoud!E22,'Ruimtestaat'!A:A,Vloeronderhoud!A22)</f>
        <v>200</v>
      </c>
      <c r="G22" s="46">
        <v>1</v>
      </c>
      <c r="H22" s="145">
        <f>VLOOKUP(OverzichtVloer20[[#This Row],[Code Taak]],InvulVloer19[],3,3)*F22*G22</f>
        <v>0</v>
      </c>
      <c r="I22" s="146">
        <f>OverzichtVloer20[[#This Row],[Kosten/jaar excl. BTW]]*1.21</f>
        <v>0</v>
      </c>
      <c r="M22" s="48"/>
    </row>
    <row r="23" spans="1:13" ht="14.25" customHeight="1">
      <c r="A23" s="135">
        <v>2</v>
      </c>
      <c r="B23" s="137" t="str">
        <f>VLOOKUP(OverzichtVloer20[[#This Row],[Code Locatie]],Locaties[],2,0)</f>
        <v>Gilde Vakcollege</v>
      </c>
      <c r="C23" s="135">
        <v>9</v>
      </c>
      <c r="D23" s="142" t="str">
        <f>IF(Vloeronderhoud!$C23&gt;0,VLOOKUP(Vloeronderhoud!$C23,$A$8:$B$18,2,FALSE),"")</f>
        <v>Machinaal schrobben en droogzuigen</v>
      </c>
      <c r="E23" s="143" t="s">
        <v>19</v>
      </c>
      <c r="F23" s="144">
        <f>SUMIFS('Ruimtestaat'!$M:$M,'Ruimtestaat'!K:K,Vloeronderhoud!E23,'Ruimtestaat'!A:A,Vloeronderhoud!A23)</f>
        <v>10137.68</v>
      </c>
      <c r="G23" s="46">
        <v>1</v>
      </c>
      <c r="H23" s="145">
        <f>VLOOKUP(OverzichtVloer20[[#This Row],[Code Taak]],InvulVloer19[],3,3)*F23*G23</f>
        <v>0</v>
      </c>
      <c r="I23" s="146">
        <f>OverzichtVloer20[[#This Row],[Kosten/jaar excl. BTW]]*1.21</f>
        <v>0</v>
      </c>
      <c r="M23" s="48"/>
    </row>
    <row r="24" spans="1:13" ht="14.25" customHeight="1">
      <c r="A24" s="135">
        <v>3</v>
      </c>
      <c r="B24" s="137" t="str">
        <f>VLOOKUP(OverzichtVloer20[[#This Row],[Code Locatie]],Locaties[],2,0)</f>
        <v xml:space="preserve">Lyceum Oudehoven </v>
      </c>
      <c r="C24" s="135">
        <v>1</v>
      </c>
      <c r="D24" s="142" t="str">
        <f>IF(Vloeronderhoud!$C24&gt;0,VLOOKUP(Vloeronderhoud!$C24,$A$8:$B$18,2,FALSE),"")</f>
        <v>Sprayen/opblokken</v>
      </c>
      <c r="E24" s="143" t="s">
        <v>18</v>
      </c>
      <c r="F24" s="144">
        <f>SUMIFS('Ruimtestaat'!$M:$M,'Ruimtestaat'!K:K,Vloeronderhoud!E24,'Ruimtestaat'!A:A,Vloeronderhoud!A24)</f>
        <v>4880</v>
      </c>
      <c r="G24" s="46">
        <v>1</v>
      </c>
      <c r="H24" s="145">
        <f>VLOOKUP(OverzichtVloer20[[#This Row],[Code Taak]],InvulVloer19[],3,3)*F24*G24</f>
        <v>0</v>
      </c>
      <c r="I24" s="146">
        <f>OverzichtVloer20[[#This Row],[Kosten/jaar excl. BTW]]*1.21</f>
        <v>0</v>
      </c>
      <c r="M24" s="48"/>
    </row>
    <row r="25" spans="1:13" ht="14.25" customHeight="1">
      <c r="A25" s="135">
        <v>3</v>
      </c>
      <c r="B25" s="137" t="str">
        <f>VLOOKUP(OverzichtVloer20[[#This Row],[Code Locatie]],Locaties[],2,0)</f>
        <v xml:space="preserve">Lyceum Oudehoven </v>
      </c>
      <c r="C25" s="135">
        <v>2</v>
      </c>
      <c r="D25" s="142" t="str">
        <f>IF(Vloeronderhoud!$C25&gt;0,VLOOKUP(Vloeronderhoud!$C25,$A$8:$B$18,2,FALSE),"")</f>
        <v>Topstrippen en conserveren</v>
      </c>
      <c r="E25" s="143" t="s">
        <v>18</v>
      </c>
      <c r="F25" s="144">
        <f>SUMIFS('Ruimtestaat'!$M:$M,'Ruimtestaat'!K:K,Vloeronderhoud!E25,'Ruimtestaat'!A:A,Vloeronderhoud!A25)</f>
        <v>4880</v>
      </c>
      <c r="G25" s="46">
        <v>1</v>
      </c>
      <c r="H25" s="145">
        <f>VLOOKUP(OverzichtVloer20[[#This Row],[Code Taak]],InvulVloer19[],3,3)*F25*G25</f>
        <v>0</v>
      </c>
      <c r="I25" s="146">
        <f>OverzichtVloer20[[#This Row],[Kosten/jaar excl. BTW]]*1.21</f>
        <v>0</v>
      </c>
      <c r="M25" s="48"/>
    </row>
    <row r="26" spans="1:13" ht="14.25" customHeight="1">
      <c r="A26" s="135">
        <v>3</v>
      </c>
      <c r="B26" s="137" t="str">
        <f>VLOOKUP(OverzichtVloer20[[#This Row],[Code Locatie]],Locaties[],2,0)</f>
        <v xml:space="preserve">Lyceum Oudehoven </v>
      </c>
      <c r="C26" s="135">
        <v>3</v>
      </c>
      <c r="D26" s="142" t="str">
        <f>IF(Vloeronderhoud!$C26&gt;0,VLOOKUP(Vloeronderhoud!$C26,$A$8:$B$18,2,FALSE),"")</f>
        <v>Diepstrippen, sealen en conserveren</v>
      </c>
      <c r="E26" s="143" t="s">
        <v>18</v>
      </c>
      <c r="F26" s="144">
        <f>SUMIFS('Ruimtestaat'!$M:$M,'Ruimtestaat'!K:K,Vloeronderhoud!E26,'Ruimtestaat'!A:A,Vloeronderhoud!A26)</f>
        <v>4880</v>
      </c>
      <c r="G26" s="46">
        <v>0.25</v>
      </c>
      <c r="H26" s="145">
        <f>VLOOKUP(OverzichtVloer20[[#This Row],[Code Taak]],InvulVloer19[],3,3)*F26*G26</f>
        <v>0</v>
      </c>
      <c r="I26" s="146">
        <f>OverzichtVloer20[[#This Row],[Kosten/jaar excl. BTW]]*1.21</f>
        <v>0</v>
      </c>
      <c r="M26" s="48"/>
    </row>
    <row r="27" spans="1:13" ht="14.25" customHeight="1">
      <c r="A27" s="135">
        <v>3</v>
      </c>
      <c r="B27" s="137" t="str">
        <f>VLOOKUP(OverzichtVloer20[[#This Row],[Code Locatie]],Locaties[],2,0)</f>
        <v xml:space="preserve">Lyceum Oudehoven </v>
      </c>
      <c r="C27" s="135">
        <v>4</v>
      </c>
      <c r="D27" s="142" t="str">
        <f>IF(Vloeronderhoud!$C27&gt;0,VLOOKUP(Vloeronderhoud!$C27,$A$8:$B$18,2,FALSE),"")</f>
        <v>Tapijtreinigen, sproei-extractiemethode</v>
      </c>
      <c r="E27" s="143" t="s">
        <v>17</v>
      </c>
      <c r="F27" s="144">
        <f>SUMIFS('Ruimtestaat'!$M:$M,'Ruimtestaat'!K:K,Vloeronderhoud!E27,'Ruimtestaat'!A:A,Vloeronderhoud!A27)</f>
        <v>229</v>
      </c>
      <c r="G27" s="46">
        <v>1</v>
      </c>
      <c r="H27" s="145">
        <f>VLOOKUP(OverzichtVloer20[[#This Row],[Code Taak]],InvulVloer19[],3,3)*F27*G27</f>
        <v>0</v>
      </c>
      <c r="I27" s="146">
        <f>OverzichtVloer20[[#This Row],[Kosten/jaar excl. BTW]]*1.21</f>
        <v>0</v>
      </c>
      <c r="M27" s="48"/>
    </row>
    <row r="28" spans="1:13" ht="14.25" customHeight="1">
      <c r="A28" s="135">
        <v>3</v>
      </c>
      <c r="B28" s="137" t="str">
        <f>VLOOKUP(OverzichtVloer20[[#This Row],[Code Locatie]],Locaties[],2,0)</f>
        <v xml:space="preserve">Lyceum Oudehoven </v>
      </c>
      <c r="C28" s="135">
        <v>7</v>
      </c>
      <c r="D28" s="142" t="str">
        <f>IF(Vloeronderhoud!$C28&gt;0,VLOOKUP(Vloeronderhoud!$C28,$A$8:$B$18,2,FALSE),"")</f>
        <v>Olieen houten vloeren</v>
      </c>
      <c r="E28" s="143" t="s">
        <v>92</v>
      </c>
      <c r="F28" s="144">
        <f>SUMIFS('Ruimtestaat'!$M:$M,'Ruimtestaat'!K:K,Vloeronderhoud!E28,'Ruimtestaat'!A:A,Vloeronderhoud!A28)</f>
        <v>30</v>
      </c>
      <c r="G28" s="46">
        <v>1</v>
      </c>
      <c r="H28" s="145">
        <f>VLOOKUP(OverzichtVloer20[[#This Row],[Code Taak]],InvulVloer19[],3,3)*F28*G28</f>
        <v>0</v>
      </c>
      <c r="I28" s="146">
        <f>OverzichtVloer20[[#This Row],[Kosten/jaar excl. BTW]]*1.21</f>
        <v>0</v>
      </c>
      <c r="M28" s="48"/>
    </row>
    <row r="29" spans="1:13" ht="14.25" customHeight="1">
      <c r="A29" s="135">
        <v>3</v>
      </c>
      <c r="B29" s="137" t="str">
        <f>VLOOKUP(OverzichtVloer20[[#This Row],[Code Locatie]],Locaties[],2,0)</f>
        <v xml:space="preserve">Lyceum Oudehoven </v>
      </c>
      <c r="C29" s="135">
        <v>9</v>
      </c>
      <c r="D29" s="142" t="str">
        <f>IF(Vloeronderhoud!$C29&gt;0,VLOOKUP(Vloeronderhoud!$C29,$A$8:$B$18,2,FALSE),"")</f>
        <v>Machinaal schrobben en droogzuigen</v>
      </c>
      <c r="E29" s="143" t="s">
        <v>19</v>
      </c>
      <c r="F29" s="144">
        <f>SUMIFS('Ruimtestaat'!$M:$M,'Ruimtestaat'!K:K,Vloeronderhoud!E29,'Ruimtestaat'!A:A,Vloeronderhoud!A29)</f>
        <v>512.20000000000005</v>
      </c>
      <c r="G29" s="46">
        <v>1</v>
      </c>
      <c r="H29" s="145">
        <f>VLOOKUP(OverzichtVloer20[[#This Row],[Code Taak]],InvulVloer19[],3,3)*F29*G29</f>
        <v>0</v>
      </c>
      <c r="I29" s="146">
        <f>OverzichtVloer20[[#This Row],[Kosten/jaar excl. BTW]]*1.21</f>
        <v>0</v>
      </c>
      <c r="M29" s="48"/>
    </row>
    <row r="30" spans="1:13" ht="14.25" customHeight="1">
      <c r="A30" s="135">
        <v>3</v>
      </c>
      <c r="B30" s="137" t="str">
        <f>VLOOKUP(OverzichtVloer20[[#This Row],[Code Locatie]],Locaties[],2,0)</f>
        <v xml:space="preserve">Lyceum Oudehoven </v>
      </c>
      <c r="C30" s="135">
        <v>9</v>
      </c>
      <c r="D30" s="142" t="str">
        <f>IF(Vloeronderhoud!$C30&gt;0,VLOOKUP(Vloeronderhoud!$C30,$A$8:$B$18,2,FALSE),"")</f>
        <v>Machinaal schrobben en droogzuigen</v>
      </c>
      <c r="E30" s="143" t="s">
        <v>20</v>
      </c>
      <c r="F30" s="144">
        <f>SUMIFS('Ruimtestaat'!$M:$M,'Ruimtestaat'!K:K,Vloeronderhoud!E30,'Ruimtestaat'!A:A,Vloeronderhoud!A30)</f>
        <v>1077</v>
      </c>
      <c r="G30" s="46">
        <v>1</v>
      </c>
      <c r="H30" s="145">
        <f>VLOOKUP(OverzichtVloer20[[#This Row],[Code Taak]],InvulVloer19[],3,3)*F30*G30</f>
        <v>0</v>
      </c>
      <c r="I30" s="146">
        <f>OverzichtVloer20[[#This Row],[Kosten/jaar excl. BTW]]*1.21</f>
        <v>0</v>
      </c>
      <c r="M30" s="48"/>
    </row>
    <row r="31" spans="1:13" ht="14.25" customHeight="1">
      <c r="A31" s="135">
        <v>4</v>
      </c>
      <c r="B31" s="137" t="str">
        <f>VLOOKUP(OverzichtVloer20[[#This Row],[Code Locatie]],Locaties[],2,0)</f>
        <v>Uilenhof</v>
      </c>
      <c r="C31" s="135">
        <v>1</v>
      </c>
      <c r="D31" s="142" t="str">
        <f>IF(Vloeronderhoud!$C31&gt;0,VLOOKUP(Vloeronderhoud!$C31,$A$8:$B$18,2,FALSE),"")</f>
        <v>Sprayen/opblokken</v>
      </c>
      <c r="E31" s="143" t="s">
        <v>18</v>
      </c>
      <c r="F31" s="144">
        <f>SUMIFS('Ruimtestaat'!$M:$M,'Ruimtestaat'!K:K,Vloeronderhoud!E31,'Ruimtestaat'!A:A,Vloeronderhoud!A31)</f>
        <v>2255.7000000000003</v>
      </c>
      <c r="G31" s="46">
        <v>1</v>
      </c>
      <c r="H31" s="145">
        <f>VLOOKUP(OverzichtVloer20[[#This Row],[Code Taak]],InvulVloer19[],3,3)*F31*G31</f>
        <v>0</v>
      </c>
      <c r="I31" s="146">
        <f>OverzichtVloer20[[#This Row],[Kosten/jaar excl. BTW]]*1.21</f>
        <v>0</v>
      </c>
      <c r="M31" s="48"/>
    </row>
    <row r="32" spans="1:13" ht="14.25" customHeight="1">
      <c r="A32" s="135">
        <v>4</v>
      </c>
      <c r="B32" s="137" t="str">
        <f>VLOOKUP(OverzichtVloer20[[#This Row],[Code Locatie]],Locaties[],2,0)</f>
        <v>Uilenhof</v>
      </c>
      <c r="C32" s="135">
        <v>2</v>
      </c>
      <c r="D32" s="142" t="str">
        <f>IF(Vloeronderhoud!$C32&gt;0,VLOOKUP(Vloeronderhoud!$C32,$A$8:$B$18,2,FALSE),"")</f>
        <v>Topstrippen en conserveren</v>
      </c>
      <c r="E32" s="143" t="s">
        <v>18</v>
      </c>
      <c r="F32" s="144">
        <f>SUMIFS('Ruimtestaat'!$M:$M,'Ruimtestaat'!K:K,Vloeronderhoud!E32,'Ruimtestaat'!A:A,Vloeronderhoud!A32)</f>
        <v>2255.7000000000003</v>
      </c>
      <c r="G32" s="46">
        <v>1</v>
      </c>
      <c r="H32" s="145">
        <f>VLOOKUP(OverzichtVloer20[[#This Row],[Code Taak]],InvulVloer19[],3,3)*F32*G32</f>
        <v>0</v>
      </c>
      <c r="I32" s="146">
        <f>OverzichtVloer20[[#This Row],[Kosten/jaar excl. BTW]]*1.21</f>
        <v>0</v>
      </c>
      <c r="M32" s="48"/>
    </row>
    <row r="33" spans="1:13" ht="14.25" customHeight="1">
      <c r="A33" s="135">
        <v>4</v>
      </c>
      <c r="B33" s="137" t="str">
        <f>VLOOKUP(OverzichtVloer20[[#This Row],[Code Locatie]],Locaties[],2,0)</f>
        <v>Uilenhof</v>
      </c>
      <c r="C33" s="135">
        <v>3</v>
      </c>
      <c r="D33" s="142" t="str">
        <f>IF(Vloeronderhoud!$C33&gt;0,VLOOKUP(Vloeronderhoud!$C33,$A$8:$B$18,2,FALSE),"")</f>
        <v>Diepstrippen, sealen en conserveren</v>
      </c>
      <c r="E33" s="143" t="s">
        <v>18</v>
      </c>
      <c r="F33" s="144">
        <f>SUMIFS('Ruimtestaat'!$M:$M,'Ruimtestaat'!K:K,Vloeronderhoud!E33,'Ruimtestaat'!A:A,Vloeronderhoud!A33)</f>
        <v>2255.7000000000003</v>
      </c>
      <c r="G33" s="46">
        <v>0.25</v>
      </c>
      <c r="H33" s="145">
        <f>VLOOKUP(OverzichtVloer20[[#This Row],[Code Taak]],InvulVloer19[],3,3)*F33*G33</f>
        <v>0</v>
      </c>
      <c r="I33" s="146">
        <f>OverzichtVloer20[[#This Row],[Kosten/jaar excl. BTW]]*1.21</f>
        <v>0</v>
      </c>
      <c r="M33" s="48"/>
    </row>
    <row r="34" spans="1:13" ht="14.25" customHeight="1">
      <c r="A34" s="135">
        <v>4</v>
      </c>
      <c r="B34" s="137" t="str">
        <f>VLOOKUP(OverzichtVloer20[[#This Row],[Code Locatie]],Locaties[],2,0)</f>
        <v>Uilenhof</v>
      </c>
      <c r="C34" s="135">
        <v>4</v>
      </c>
      <c r="D34" s="142" t="str">
        <f>IF(Vloeronderhoud!$C34&gt;0,VLOOKUP(Vloeronderhoud!$C34,$A$8:$B$18,2,FALSE),"")</f>
        <v>Tapijtreinigen, sproei-extractiemethode</v>
      </c>
      <c r="E34" s="143" t="s">
        <v>17</v>
      </c>
      <c r="F34" s="144">
        <f>SUMIFS('Ruimtestaat'!$M:$M,'Ruimtestaat'!K:K,Vloeronderhoud!E34,'Ruimtestaat'!A:A,Vloeronderhoud!A34)</f>
        <v>117.2</v>
      </c>
      <c r="G34" s="46">
        <v>1</v>
      </c>
      <c r="H34" s="145">
        <f>VLOOKUP(OverzichtVloer20[[#This Row],[Code Taak]],InvulVloer19[],3,3)*F34*G34</f>
        <v>0</v>
      </c>
      <c r="I34" s="146">
        <f>OverzichtVloer20[[#This Row],[Kosten/jaar excl. BTW]]*1.21</f>
        <v>0</v>
      </c>
      <c r="M34" s="48"/>
    </row>
    <row r="35" spans="1:13" ht="14.25" customHeight="1">
      <c r="A35" s="135">
        <v>4</v>
      </c>
      <c r="B35" s="137" t="str">
        <f>VLOOKUP(OverzichtVloer20[[#This Row],[Code Locatie]],Locaties[],2,0)</f>
        <v>Uilenhof</v>
      </c>
      <c r="C35" s="135">
        <v>9</v>
      </c>
      <c r="D35" s="142" t="str">
        <f>IF(Vloeronderhoud!$C35&gt;0,VLOOKUP(Vloeronderhoud!$C35,$A$8:$B$18,2,FALSE),"")</f>
        <v>Machinaal schrobben en droogzuigen</v>
      </c>
      <c r="E35" s="143" t="s">
        <v>19</v>
      </c>
      <c r="F35" s="144">
        <f>SUMIFS('Ruimtestaat'!$M:$M,'Ruimtestaat'!K:K,Vloeronderhoud!E35,'Ruimtestaat'!A:A,Vloeronderhoud!A35)</f>
        <v>729.3</v>
      </c>
      <c r="G35" s="46">
        <v>1</v>
      </c>
      <c r="H35" s="145">
        <f>VLOOKUP(OverzichtVloer20[[#This Row],[Code Taak]],InvulVloer19[],3,3)*F35*G35</f>
        <v>0</v>
      </c>
      <c r="I35" s="146">
        <f>OverzichtVloer20[[#This Row],[Kosten/jaar excl. BTW]]*1.21</f>
        <v>0</v>
      </c>
      <c r="M35" s="48"/>
    </row>
    <row r="36" spans="1:13" ht="14.25" customHeight="1">
      <c r="A36" s="135">
        <v>4</v>
      </c>
      <c r="B36" s="137" t="str">
        <f>VLOOKUP(OverzichtVloer20[[#This Row],[Code Locatie]],Locaties[],2,0)</f>
        <v>Uilenhof</v>
      </c>
      <c r="C36" s="135">
        <v>9</v>
      </c>
      <c r="D36" s="142" t="str">
        <f>IF(Vloeronderhoud!$C36&gt;0,VLOOKUP(Vloeronderhoud!$C36,$A$8:$B$18,2,FALSE),"")</f>
        <v>Machinaal schrobben en droogzuigen</v>
      </c>
      <c r="E36" s="143" t="s">
        <v>20</v>
      </c>
      <c r="F36" s="144">
        <f>SUMIFS('Ruimtestaat'!$M:$M,'Ruimtestaat'!K:K,Vloeronderhoud!E36,'Ruimtestaat'!A:A,Vloeronderhoud!A36)</f>
        <v>256.5</v>
      </c>
      <c r="G36" s="46">
        <v>1</v>
      </c>
      <c r="H36" s="145">
        <f>VLOOKUP(OverzichtVloer20[[#This Row],[Code Taak]],InvulVloer19[],3,3)*F36*G36</f>
        <v>0</v>
      </c>
      <c r="I36" s="146">
        <f>OverzichtVloer20[[#This Row],[Kosten/jaar excl. BTW]]*1.21</f>
        <v>0</v>
      </c>
      <c r="M36" s="48"/>
    </row>
    <row r="37" spans="1:13" ht="14.25" customHeight="1">
      <c r="A37" s="135">
        <v>5</v>
      </c>
      <c r="B37" s="137" t="str">
        <f>VLOOKUP(OverzichtVloer20[[#This Row],[Code Locatie]],Locaties[],2,0)</f>
        <v>De Windroos</v>
      </c>
      <c r="C37" s="135">
        <v>1</v>
      </c>
      <c r="D37" s="142" t="str">
        <f>IF(Vloeronderhoud!$C37&gt;0,VLOOKUP(Vloeronderhoud!$C37,$A$8:$B$18,2,FALSE),"")</f>
        <v>Sprayen/opblokken</v>
      </c>
      <c r="E37" s="143" t="s">
        <v>18</v>
      </c>
      <c r="F37" s="144">
        <f>SUMIFS('Ruimtestaat'!$M:$M,'Ruimtestaat'!K:K,Vloeronderhoud!E37,'Ruimtestaat'!A:A,Vloeronderhoud!A37)</f>
        <v>1458.6999999999998</v>
      </c>
      <c r="G37" s="46">
        <v>1</v>
      </c>
      <c r="H37" s="145">
        <f>VLOOKUP(OverzichtVloer20[[#This Row],[Code Taak]],InvulVloer19[],3,3)*F37*G37</f>
        <v>0</v>
      </c>
      <c r="I37" s="146">
        <f>OverzichtVloer20[[#This Row],[Kosten/jaar excl. BTW]]*1.21</f>
        <v>0</v>
      </c>
      <c r="M37" s="48"/>
    </row>
    <row r="38" spans="1:13" ht="14.25" customHeight="1">
      <c r="A38" s="135">
        <v>5</v>
      </c>
      <c r="B38" s="137" t="str">
        <f>VLOOKUP(OverzichtVloer20[[#This Row],[Code Locatie]],Locaties[],2,0)</f>
        <v>De Windroos</v>
      </c>
      <c r="C38" s="135">
        <v>2</v>
      </c>
      <c r="D38" s="142" t="str">
        <f>IF(Vloeronderhoud!$C38&gt;0,VLOOKUP(Vloeronderhoud!$C38,$A$8:$B$18,2,FALSE),"")</f>
        <v>Topstrippen en conserveren</v>
      </c>
      <c r="E38" s="143" t="s">
        <v>18</v>
      </c>
      <c r="F38" s="144">
        <f>SUMIFS('Ruimtestaat'!$M:$M,'Ruimtestaat'!K:K,Vloeronderhoud!E38,'Ruimtestaat'!A:A,Vloeronderhoud!A38)</f>
        <v>1458.6999999999998</v>
      </c>
      <c r="G38" s="46">
        <v>1</v>
      </c>
      <c r="H38" s="145">
        <f>VLOOKUP(OverzichtVloer20[[#This Row],[Code Taak]],InvulVloer19[],3,3)*F38*G38</f>
        <v>0</v>
      </c>
      <c r="I38" s="146">
        <f>OverzichtVloer20[[#This Row],[Kosten/jaar excl. BTW]]*1.21</f>
        <v>0</v>
      </c>
      <c r="M38" s="48"/>
    </row>
    <row r="39" spans="1:13" ht="14.25" customHeight="1">
      <c r="A39" s="135">
        <v>5</v>
      </c>
      <c r="B39" s="137" t="str">
        <f>VLOOKUP(OverzichtVloer20[[#This Row],[Code Locatie]],Locaties[],2,0)</f>
        <v>De Windroos</v>
      </c>
      <c r="C39" s="135">
        <v>3</v>
      </c>
      <c r="D39" s="142" t="str">
        <f>IF(Vloeronderhoud!$C39&gt;0,VLOOKUP(Vloeronderhoud!$C39,$A$8:$B$18,2,FALSE),"")</f>
        <v>Diepstrippen, sealen en conserveren</v>
      </c>
      <c r="E39" s="143" t="s">
        <v>18</v>
      </c>
      <c r="F39" s="144">
        <f>SUMIFS('Ruimtestaat'!$M:$M,'Ruimtestaat'!K:K,Vloeronderhoud!E39,'Ruimtestaat'!A:A,Vloeronderhoud!A39)</f>
        <v>1458.6999999999998</v>
      </c>
      <c r="G39" s="46">
        <v>0.25</v>
      </c>
      <c r="H39" s="145">
        <f>VLOOKUP(OverzichtVloer20[[#This Row],[Code Taak]],InvulVloer19[],3,3)*F39*G39</f>
        <v>0</v>
      </c>
      <c r="I39" s="146">
        <f>OverzichtVloer20[[#This Row],[Kosten/jaar excl. BTW]]*1.21</f>
        <v>0</v>
      </c>
      <c r="M39" s="48"/>
    </row>
    <row r="40" spans="1:13" ht="14.25" customHeight="1">
      <c r="A40" s="135">
        <v>5</v>
      </c>
      <c r="B40" s="137" t="str">
        <f>VLOOKUP(OverzichtVloer20[[#This Row],[Code Locatie]],Locaties[],2,0)</f>
        <v>De Windroos</v>
      </c>
      <c r="C40" s="135">
        <v>4</v>
      </c>
      <c r="D40" s="142" t="str">
        <f>IF(Vloeronderhoud!$C40&gt;0,VLOOKUP(Vloeronderhoud!$C40,$A$8:$B$18,2,FALSE),"")</f>
        <v>Tapijtreinigen, sproei-extractiemethode</v>
      </c>
      <c r="E40" s="143" t="s">
        <v>17</v>
      </c>
      <c r="F40" s="144">
        <f>SUMIFS('Ruimtestaat'!$M:$M,'Ruimtestaat'!K:K,Vloeronderhoud!E40,'Ruimtestaat'!A:A,Vloeronderhoud!A40)</f>
        <v>78.3</v>
      </c>
      <c r="G40" s="46">
        <v>1</v>
      </c>
      <c r="H40" s="145">
        <f>VLOOKUP(OverzichtVloer20[[#This Row],[Code Taak]],InvulVloer19[],3,3)*F40*G40</f>
        <v>0</v>
      </c>
      <c r="I40" s="146">
        <f>OverzichtVloer20[[#This Row],[Kosten/jaar excl. BTW]]*1.21</f>
        <v>0</v>
      </c>
      <c r="M40" s="48"/>
    </row>
    <row r="41" spans="1:13" ht="14.25" customHeight="1">
      <c r="A41" s="135">
        <v>5</v>
      </c>
      <c r="B41" s="137" t="str">
        <f>VLOOKUP(OverzichtVloer20[[#This Row],[Code Locatie]],Locaties[],2,0)</f>
        <v>De Windroos</v>
      </c>
      <c r="C41" s="135">
        <v>9</v>
      </c>
      <c r="D41" s="142" t="str">
        <f>IF(Vloeronderhoud!$C41&gt;0,VLOOKUP(Vloeronderhoud!$C41,$A$8:$B$18,2,FALSE),"")</f>
        <v>Machinaal schrobben en droogzuigen</v>
      </c>
      <c r="E41" s="143" t="s">
        <v>19</v>
      </c>
      <c r="F41" s="144">
        <f>SUMIFS('Ruimtestaat'!$M:$M,'Ruimtestaat'!K:K,Vloeronderhoud!E41,'Ruimtestaat'!A:A,Vloeronderhoud!A41)</f>
        <v>757.49999999999989</v>
      </c>
      <c r="G41" s="46">
        <v>1</v>
      </c>
      <c r="H41" s="145">
        <f>VLOOKUP(OverzichtVloer20[[#This Row],[Code Taak]],InvulVloer19[],3,3)*F41*G41</f>
        <v>0</v>
      </c>
      <c r="I41" s="146">
        <f>OverzichtVloer20[[#This Row],[Kosten/jaar excl. BTW]]*1.21</f>
        <v>0</v>
      </c>
      <c r="M41" s="48"/>
    </row>
    <row r="42" spans="1:13" ht="14.25" customHeight="1">
      <c r="A42" s="135">
        <v>5</v>
      </c>
      <c r="B42" s="137" t="str">
        <f>VLOOKUP(OverzichtVloer20[[#This Row],[Code Locatie]],Locaties[],2,0)</f>
        <v>De Windroos</v>
      </c>
      <c r="C42" s="135">
        <v>9</v>
      </c>
      <c r="D42" s="142" t="str">
        <f>IF(Vloeronderhoud!$C42&gt;0,VLOOKUP(Vloeronderhoud!$C42,$A$8:$B$18,2,FALSE),"")</f>
        <v>Machinaal schrobben en droogzuigen</v>
      </c>
      <c r="E42" s="143" t="s">
        <v>20</v>
      </c>
      <c r="F42" s="144">
        <f>SUMIFS('Ruimtestaat'!$M:$M,'Ruimtestaat'!K:K,Vloeronderhoud!E42,'Ruimtestaat'!A:A,Vloeronderhoud!A42)</f>
        <v>222.49999999999997</v>
      </c>
      <c r="G42" s="46">
        <v>1</v>
      </c>
      <c r="H42" s="145">
        <f>VLOOKUP(OverzichtVloer20[[#This Row],[Code Taak]],InvulVloer19[],3,3)*F42*G42</f>
        <v>0</v>
      </c>
      <c r="I42" s="146">
        <f>OverzichtVloer20[[#This Row],[Kosten/jaar excl. BTW]]*1.21</f>
        <v>0</v>
      </c>
      <c r="M42" s="48"/>
    </row>
    <row r="43" spans="1:13" ht="14.25" customHeight="1">
      <c r="A43" s="135">
        <v>6</v>
      </c>
      <c r="B43" s="137" t="str">
        <f>VLOOKUP(OverzichtVloer20[[#This Row],[Code Locatie]],Locaties[],2,0)</f>
        <v>Schans</v>
      </c>
      <c r="C43" s="135">
        <v>1</v>
      </c>
      <c r="D43" s="142" t="str">
        <f>IF(Vloeronderhoud!$C43&gt;0,VLOOKUP(Vloeronderhoud!$C43,$A$8:$B$18,2,FALSE),"")</f>
        <v>Sprayen/opblokken</v>
      </c>
      <c r="E43" s="143" t="s">
        <v>18</v>
      </c>
      <c r="F43" s="144">
        <f>SUMIFS('Ruimtestaat'!$M:$M,'Ruimtestaat'!K:K,Vloeronderhoud!E43,'Ruimtestaat'!A:A,Vloeronderhoud!A43)</f>
        <v>1702.0000000000005</v>
      </c>
      <c r="G43" s="46">
        <v>1</v>
      </c>
      <c r="H43" s="145">
        <f>VLOOKUP(OverzichtVloer20[[#This Row],[Code Taak]],InvulVloer19[],3,3)*F43*G43</f>
        <v>0</v>
      </c>
      <c r="I43" s="146">
        <f>OverzichtVloer20[[#This Row],[Kosten/jaar excl. BTW]]*1.21</f>
        <v>0</v>
      </c>
      <c r="M43" s="48"/>
    </row>
    <row r="44" spans="1:13" ht="14.25" customHeight="1">
      <c r="A44" s="135">
        <v>6</v>
      </c>
      <c r="B44" s="137" t="str">
        <f>VLOOKUP(OverzichtVloer20[[#This Row],[Code Locatie]],Locaties[],2,0)</f>
        <v>Schans</v>
      </c>
      <c r="C44" s="135">
        <v>2</v>
      </c>
      <c r="D44" s="142" t="str">
        <f>IF(Vloeronderhoud!$C44&gt;0,VLOOKUP(Vloeronderhoud!$C44,$A$8:$B$18,2,FALSE),"")</f>
        <v>Topstrippen en conserveren</v>
      </c>
      <c r="E44" s="143" t="s">
        <v>18</v>
      </c>
      <c r="F44" s="144">
        <f>SUMIFS('Ruimtestaat'!$M:$M,'Ruimtestaat'!K:K,Vloeronderhoud!E44,'Ruimtestaat'!A:A,Vloeronderhoud!A44)</f>
        <v>1702.0000000000005</v>
      </c>
      <c r="G44" s="46">
        <v>1</v>
      </c>
      <c r="H44" s="145">
        <f>VLOOKUP(OverzichtVloer20[[#This Row],[Code Taak]],InvulVloer19[],3,3)*F44*G44</f>
        <v>0</v>
      </c>
      <c r="I44" s="146">
        <f>OverzichtVloer20[[#This Row],[Kosten/jaar excl. BTW]]*1.21</f>
        <v>0</v>
      </c>
      <c r="M44" s="48"/>
    </row>
    <row r="45" spans="1:13" ht="14.25" customHeight="1">
      <c r="A45" s="135">
        <v>6</v>
      </c>
      <c r="B45" s="137" t="str">
        <f>VLOOKUP(OverzichtVloer20[[#This Row],[Code Locatie]],Locaties[],2,0)</f>
        <v>Schans</v>
      </c>
      <c r="C45" s="135">
        <v>3</v>
      </c>
      <c r="D45" s="142" t="str">
        <f>IF(Vloeronderhoud!$C45&gt;0,VLOOKUP(Vloeronderhoud!$C45,$A$8:$B$18,2,FALSE),"")</f>
        <v>Diepstrippen, sealen en conserveren</v>
      </c>
      <c r="E45" s="143" t="s">
        <v>18</v>
      </c>
      <c r="F45" s="144">
        <f>SUMIFS('Ruimtestaat'!$M:$M,'Ruimtestaat'!K:K,Vloeronderhoud!E45,'Ruimtestaat'!A:A,Vloeronderhoud!A45)</f>
        <v>1702.0000000000005</v>
      </c>
      <c r="G45" s="46">
        <v>0.25</v>
      </c>
      <c r="H45" s="145">
        <f>VLOOKUP(OverzichtVloer20[[#This Row],[Code Taak]],InvulVloer19[],3,3)*F45*G45</f>
        <v>0</v>
      </c>
      <c r="I45" s="146">
        <f>OverzichtVloer20[[#This Row],[Kosten/jaar excl. BTW]]*1.21</f>
        <v>0</v>
      </c>
      <c r="M45" s="48"/>
    </row>
    <row r="46" spans="1:13" ht="14.25" customHeight="1">
      <c r="A46" s="135">
        <v>6</v>
      </c>
      <c r="B46" s="137" t="str">
        <f>VLOOKUP(OverzichtVloer20[[#This Row],[Code Locatie]],Locaties[],2,0)</f>
        <v>Schans</v>
      </c>
      <c r="C46" s="135">
        <v>4</v>
      </c>
      <c r="D46" s="142" t="str">
        <f>IF(Vloeronderhoud!$C46&gt;0,VLOOKUP(Vloeronderhoud!$C46,$A$8:$B$18,2,FALSE),"")</f>
        <v>Tapijtreinigen, sproei-extractiemethode</v>
      </c>
      <c r="E46" s="143" t="s">
        <v>17</v>
      </c>
      <c r="F46" s="144">
        <f>SUMIFS('Ruimtestaat'!$M:$M,'Ruimtestaat'!K:K,Vloeronderhoud!E46,'Ruimtestaat'!A:A,Vloeronderhoud!A46)</f>
        <v>5.2</v>
      </c>
      <c r="G46" s="46">
        <v>1</v>
      </c>
      <c r="H46" s="145">
        <f>VLOOKUP(OverzichtVloer20[[#This Row],[Code Taak]],InvulVloer19[],3,3)*F46*G46</f>
        <v>0</v>
      </c>
      <c r="I46" s="146">
        <f>OverzichtVloer20[[#This Row],[Kosten/jaar excl. BTW]]*1.21</f>
        <v>0</v>
      </c>
      <c r="M46" s="48"/>
    </row>
    <row r="47" spans="1:13" ht="14.25" customHeight="1">
      <c r="A47" s="135">
        <v>6</v>
      </c>
      <c r="B47" s="137" t="str">
        <f>VLOOKUP(OverzichtVloer20[[#This Row],[Code Locatie]],Locaties[],2,0)</f>
        <v>Schans</v>
      </c>
      <c r="C47" s="135">
        <v>7</v>
      </c>
      <c r="D47" s="142" t="str">
        <f>IF(Vloeronderhoud!$C47&gt;0,VLOOKUP(Vloeronderhoud!$C47,$A$8:$B$18,2,FALSE),"")</f>
        <v>Olieen houten vloeren</v>
      </c>
      <c r="E47" s="143" t="s">
        <v>92</v>
      </c>
      <c r="F47" s="144">
        <f>SUMIFS('Ruimtestaat'!$M:$M,'Ruimtestaat'!K:K,Vloeronderhoud!E47,'Ruimtestaat'!A:A,Vloeronderhoud!A47)</f>
        <v>77.699999999999989</v>
      </c>
      <c r="G47" s="46">
        <v>1</v>
      </c>
      <c r="H47" s="145">
        <f>VLOOKUP(OverzichtVloer20[[#This Row],[Code Taak]],InvulVloer19[],3,3)*F47*G47</f>
        <v>0</v>
      </c>
      <c r="I47" s="146">
        <f>OverzichtVloer20[[#This Row],[Kosten/jaar excl. BTW]]*1.21</f>
        <v>0</v>
      </c>
      <c r="M47" s="48"/>
    </row>
    <row r="48" spans="1:13" ht="14.25" customHeight="1">
      <c r="A48" s="135">
        <v>6</v>
      </c>
      <c r="B48" s="137" t="str">
        <f>VLOOKUP(OverzichtVloer20[[#This Row],[Code Locatie]],Locaties[],2,0)</f>
        <v>Schans</v>
      </c>
      <c r="C48" s="135">
        <v>9</v>
      </c>
      <c r="D48" s="142" t="str">
        <f>IF(Vloeronderhoud!$C48&gt;0,VLOOKUP(Vloeronderhoud!$C48,$A$8:$B$18,2,FALSE),"")</f>
        <v>Machinaal schrobben en droogzuigen</v>
      </c>
      <c r="E48" s="143" t="s">
        <v>19</v>
      </c>
      <c r="F48" s="144">
        <f>SUMIFS('Ruimtestaat'!$M:$M,'Ruimtestaat'!K:K,Vloeronderhoud!E48,'Ruimtestaat'!A:A,Vloeronderhoud!A48)</f>
        <v>129.9</v>
      </c>
      <c r="G48" s="46">
        <v>1</v>
      </c>
      <c r="H48" s="145">
        <f>VLOOKUP(OverzichtVloer20[[#This Row],[Code Taak]],InvulVloer19[],3,3)*F48*G48</f>
        <v>0</v>
      </c>
      <c r="I48" s="146">
        <f>OverzichtVloer20[[#This Row],[Kosten/jaar excl. BTW]]*1.21</f>
        <v>0</v>
      </c>
      <c r="M48" s="48"/>
    </row>
    <row r="49" spans="1:13" ht="14.25" customHeight="1">
      <c r="A49" s="135">
        <v>6</v>
      </c>
      <c r="B49" s="137" t="str">
        <f>VLOOKUP(OverzichtVloer20[[#This Row],[Code Locatie]],Locaties[],2,0)</f>
        <v>Schans</v>
      </c>
      <c r="C49" s="135">
        <v>9</v>
      </c>
      <c r="D49" s="142" t="str">
        <f>IF(Vloeronderhoud!$C49&gt;0,VLOOKUP(Vloeronderhoud!$C49,$A$8:$B$18,2,FALSE),"")</f>
        <v>Machinaal schrobben en droogzuigen</v>
      </c>
      <c r="E49" s="143" t="s">
        <v>20</v>
      </c>
      <c r="F49" s="144">
        <f>SUMIFS('Ruimtestaat'!$M:$M,'Ruimtestaat'!K:K,Vloeronderhoud!E49,'Ruimtestaat'!A:A,Vloeronderhoud!A49)</f>
        <v>450.09999999999991</v>
      </c>
      <c r="G49" s="46">
        <v>1</v>
      </c>
      <c r="H49" s="145">
        <f>VLOOKUP(OverzichtVloer20[[#This Row],[Code Taak]],InvulVloer19[],3,3)*F49*G49</f>
        <v>0</v>
      </c>
      <c r="I49" s="146">
        <f>OverzichtVloer20[[#This Row],[Kosten/jaar excl. BTW]]*1.21</f>
        <v>0</v>
      </c>
      <c r="M49" s="48"/>
    </row>
    <row r="50" spans="1:13" ht="14.25" customHeight="1">
      <c r="A50" s="135">
        <v>7</v>
      </c>
      <c r="B50" s="137" t="str">
        <f>VLOOKUP(OverzichtVloer20[[#This Row],[Code Locatie]],Locaties[],2,0)</f>
        <v>Calvijn</v>
      </c>
      <c r="C50" s="135">
        <v>1</v>
      </c>
      <c r="D50" s="142" t="str">
        <f>IF(Vloeronderhoud!$C50&gt;0,VLOOKUP(Vloeronderhoud!$C50,$A$8:$B$18,2,FALSE),"")</f>
        <v>Sprayen/opblokken</v>
      </c>
      <c r="E50" s="143" t="s">
        <v>18</v>
      </c>
      <c r="F50" s="144">
        <f>SUMIFS('Ruimtestaat'!$M:$M,'Ruimtestaat'!K:K,Vloeronderhoud!E50,'Ruimtestaat'!A:A,Vloeronderhoud!A50)</f>
        <v>2182.7499999999995</v>
      </c>
      <c r="G50" s="46">
        <v>1</v>
      </c>
      <c r="H50" s="145">
        <f>VLOOKUP(OverzichtVloer20[[#This Row],[Code Taak]],InvulVloer19[],3,3)*F50*G50</f>
        <v>0</v>
      </c>
      <c r="I50" s="146">
        <f>OverzichtVloer20[[#This Row],[Kosten/jaar excl. BTW]]*1.21</f>
        <v>0</v>
      </c>
      <c r="M50" s="48"/>
    </row>
    <row r="51" spans="1:13" ht="14.25" customHeight="1">
      <c r="A51" s="135">
        <v>7</v>
      </c>
      <c r="B51" s="137" t="str">
        <f>VLOOKUP(OverzichtVloer20[[#This Row],[Code Locatie]],Locaties[],2,0)</f>
        <v>Calvijn</v>
      </c>
      <c r="C51" s="135">
        <v>2</v>
      </c>
      <c r="D51" s="142" t="str">
        <f>IF(Vloeronderhoud!$C51&gt;0,VLOOKUP(Vloeronderhoud!$C51,$A$8:$B$18,2,FALSE),"")</f>
        <v>Topstrippen en conserveren</v>
      </c>
      <c r="E51" s="143" t="s">
        <v>18</v>
      </c>
      <c r="F51" s="144">
        <f>SUMIFS('Ruimtestaat'!$M:$M,'Ruimtestaat'!K:K,Vloeronderhoud!E51,'Ruimtestaat'!A:A,Vloeronderhoud!A51)</f>
        <v>2182.7499999999995</v>
      </c>
      <c r="G51" s="46">
        <v>1</v>
      </c>
      <c r="H51" s="145">
        <f>VLOOKUP(OverzichtVloer20[[#This Row],[Code Taak]],InvulVloer19[],3,3)*F51*G51</f>
        <v>0</v>
      </c>
      <c r="I51" s="146">
        <f>OverzichtVloer20[[#This Row],[Kosten/jaar excl. BTW]]*1.21</f>
        <v>0</v>
      </c>
      <c r="M51" s="48"/>
    </row>
    <row r="52" spans="1:13" ht="14.25" customHeight="1">
      <c r="A52" s="135">
        <v>7</v>
      </c>
      <c r="B52" s="137" t="str">
        <f>VLOOKUP(OverzichtVloer20[[#This Row],[Code Locatie]],Locaties[],2,0)</f>
        <v>Calvijn</v>
      </c>
      <c r="C52" s="135">
        <v>3</v>
      </c>
      <c r="D52" s="142" t="str">
        <f>IF(Vloeronderhoud!$C52&gt;0,VLOOKUP(Vloeronderhoud!$C52,$A$8:$B$18,2,FALSE),"")</f>
        <v>Diepstrippen, sealen en conserveren</v>
      </c>
      <c r="E52" s="143" t="s">
        <v>18</v>
      </c>
      <c r="F52" s="144">
        <f>SUMIFS('Ruimtestaat'!$M:$M,'Ruimtestaat'!K:K,Vloeronderhoud!E52,'Ruimtestaat'!A:A,Vloeronderhoud!A52)</f>
        <v>2182.7499999999995</v>
      </c>
      <c r="G52" s="46">
        <v>0.25</v>
      </c>
      <c r="H52" s="145">
        <f>VLOOKUP(OverzichtVloer20[[#This Row],[Code Taak]],InvulVloer19[],3,3)*F52*G52</f>
        <v>0</v>
      </c>
      <c r="I52" s="146">
        <f>OverzichtVloer20[[#This Row],[Kosten/jaar excl. BTW]]*1.21</f>
        <v>0</v>
      </c>
      <c r="M52" s="48"/>
    </row>
    <row r="53" spans="1:13" ht="14.25" customHeight="1">
      <c r="A53" s="135">
        <v>7</v>
      </c>
      <c r="B53" s="137" t="str">
        <f>VLOOKUP(OverzichtVloer20[[#This Row],[Code Locatie]],Locaties[],2,0)</f>
        <v>Calvijn</v>
      </c>
      <c r="C53" s="135">
        <v>4</v>
      </c>
      <c r="D53" s="142" t="str">
        <f>IF(Vloeronderhoud!$C53&gt;0,VLOOKUP(Vloeronderhoud!$C53,$A$8:$B$18,2,FALSE),"")</f>
        <v>Tapijtreinigen, sproei-extractiemethode</v>
      </c>
      <c r="E53" s="143" t="s">
        <v>17</v>
      </c>
      <c r="F53" s="144">
        <f>SUMIFS('Ruimtestaat'!$M:$M,'Ruimtestaat'!K:K,Vloeronderhoud!E53,'Ruimtestaat'!A:A,Vloeronderhoud!A53)</f>
        <v>97.399999999999991</v>
      </c>
      <c r="G53" s="46">
        <v>1</v>
      </c>
      <c r="H53" s="145">
        <f>VLOOKUP(OverzichtVloer20[[#This Row],[Code Taak]],InvulVloer19[],3,3)*F53*G53</f>
        <v>0</v>
      </c>
      <c r="I53" s="146">
        <f>OverzichtVloer20[[#This Row],[Kosten/jaar excl. BTW]]*1.21</f>
        <v>0</v>
      </c>
      <c r="M53" s="48"/>
    </row>
    <row r="54" spans="1:13" ht="14.25" customHeight="1">
      <c r="A54" s="135">
        <v>7</v>
      </c>
      <c r="B54" s="137" t="str">
        <f>VLOOKUP(OverzichtVloer20[[#This Row],[Code Locatie]],Locaties[],2,0)</f>
        <v>Calvijn</v>
      </c>
      <c r="C54" s="135">
        <v>9</v>
      </c>
      <c r="D54" s="142" t="str">
        <f>IF(Vloeronderhoud!$C54&gt;0,VLOOKUP(Vloeronderhoud!$C54,$A$8:$B$18,2,FALSE),"")</f>
        <v>Machinaal schrobben en droogzuigen</v>
      </c>
      <c r="E54" s="143" t="s">
        <v>19</v>
      </c>
      <c r="F54" s="144">
        <f>SUMIFS('Ruimtestaat'!$M:$M,'Ruimtestaat'!K:K,Vloeronderhoud!E54,'Ruimtestaat'!A:A,Vloeronderhoud!A54)</f>
        <v>451.50000000000006</v>
      </c>
      <c r="G54" s="46">
        <v>1</v>
      </c>
      <c r="H54" s="145">
        <f>VLOOKUP(OverzichtVloer20[[#This Row],[Code Taak]],InvulVloer19[],3,3)*F54*G54</f>
        <v>0</v>
      </c>
      <c r="I54" s="146">
        <f>OverzichtVloer20[[#This Row],[Kosten/jaar excl. BTW]]*1.21</f>
        <v>0</v>
      </c>
      <c r="M54" s="48"/>
    </row>
    <row r="55" spans="1:13" ht="14.25" customHeight="1">
      <c r="A55" s="135">
        <v>7</v>
      </c>
      <c r="B55" s="137" t="str">
        <f>VLOOKUP(OverzichtVloer20[[#This Row],[Code Locatie]],Locaties[],2,0)</f>
        <v>Calvijn</v>
      </c>
      <c r="C55" s="135">
        <v>9</v>
      </c>
      <c r="D55" s="142" t="str">
        <f>IF(Vloeronderhoud!$C55&gt;0,VLOOKUP(Vloeronderhoud!$C55,$A$8:$B$18,2,FALSE),"")</f>
        <v>Machinaal schrobben en droogzuigen</v>
      </c>
      <c r="E55" s="143" t="s">
        <v>20</v>
      </c>
      <c r="F55" s="144">
        <f>SUMIFS('Ruimtestaat'!$M:$M,'Ruimtestaat'!K:K,Vloeronderhoud!E55,'Ruimtestaat'!A:A,Vloeronderhoud!A55)</f>
        <v>277.89999999999998</v>
      </c>
      <c r="G55" s="46">
        <v>1</v>
      </c>
      <c r="H55" s="145">
        <f>VLOOKUP(OverzichtVloer20[[#This Row],[Code Taak]],InvulVloer19[],3,3)*F55*G55</f>
        <v>0</v>
      </c>
      <c r="I55" s="146">
        <f>OverzichtVloer20[[#This Row],[Kosten/jaar excl. BTW]]*1.21</f>
        <v>0</v>
      </c>
      <c r="M55" s="48"/>
    </row>
    <row r="56" spans="1:13" ht="14.25" customHeight="1">
      <c r="A56" s="135">
        <v>8</v>
      </c>
      <c r="B56" s="137" t="str">
        <f>VLOOKUP(OverzichtVloer20[[#This Row],[Code Locatie]],Locaties[],2,0)</f>
        <v>Het Heerenlanden</v>
      </c>
      <c r="C56" s="135">
        <v>1</v>
      </c>
      <c r="D56" s="142" t="str">
        <f>IF(Vloeronderhoud!$C56&gt;0,VLOOKUP(Vloeronderhoud!$C56,$A$8:$B$18,2,FALSE),"")</f>
        <v>Sprayen/opblokken</v>
      </c>
      <c r="E56" s="143" t="s">
        <v>18</v>
      </c>
      <c r="F56" s="144">
        <f>SUMIFS('Ruimtestaat'!$M:$M,'Ruimtestaat'!K:K,Vloeronderhoud!E56,'Ruimtestaat'!A:A,Vloeronderhoud!A56)</f>
        <v>5471.6999999999989</v>
      </c>
      <c r="G56" s="46">
        <v>1</v>
      </c>
      <c r="H56" s="145">
        <f>VLOOKUP(OverzichtVloer20[[#This Row],[Code Taak]],InvulVloer19[],3,3)*F56*G56</f>
        <v>0</v>
      </c>
      <c r="I56" s="146">
        <f>OverzichtVloer20[[#This Row],[Kosten/jaar excl. BTW]]*1.21</f>
        <v>0</v>
      </c>
      <c r="M56" s="48"/>
    </row>
    <row r="57" spans="1:13" ht="14.25" customHeight="1">
      <c r="A57" s="135">
        <v>8</v>
      </c>
      <c r="B57" s="137" t="str">
        <f>VLOOKUP(OverzichtVloer20[[#This Row],[Code Locatie]],Locaties[],2,0)</f>
        <v>Het Heerenlanden</v>
      </c>
      <c r="C57" s="135">
        <v>2</v>
      </c>
      <c r="D57" s="142" t="str">
        <f>IF(Vloeronderhoud!$C57&gt;0,VLOOKUP(Vloeronderhoud!$C57,$A$8:$B$18,2,FALSE),"")</f>
        <v>Topstrippen en conserveren</v>
      </c>
      <c r="E57" s="143" t="s">
        <v>18</v>
      </c>
      <c r="F57" s="144">
        <f>SUMIFS('Ruimtestaat'!$M:$M,'Ruimtestaat'!K:K,Vloeronderhoud!E57,'Ruimtestaat'!A:A,Vloeronderhoud!A57)</f>
        <v>5471.6999999999989</v>
      </c>
      <c r="G57" s="46">
        <v>1</v>
      </c>
      <c r="H57" s="145">
        <f>VLOOKUP(OverzichtVloer20[[#This Row],[Code Taak]],InvulVloer19[],3,3)*F57*G57</f>
        <v>0</v>
      </c>
      <c r="I57" s="146">
        <f>OverzichtVloer20[[#This Row],[Kosten/jaar excl. BTW]]*1.21</f>
        <v>0</v>
      </c>
      <c r="M57" s="48"/>
    </row>
    <row r="58" spans="1:13" ht="14.25" customHeight="1">
      <c r="A58" s="135">
        <v>8</v>
      </c>
      <c r="B58" s="137" t="str">
        <f>VLOOKUP(OverzichtVloer20[[#This Row],[Code Locatie]],Locaties[],2,0)</f>
        <v>Het Heerenlanden</v>
      </c>
      <c r="C58" s="135">
        <v>3</v>
      </c>
      <c r="D58" s="142" t="str">
        <f>IF(Vloeronderhoud!$C58&gt;0,VLOOKUP(Vloeronderhoud!$C58,$A$8:$B$18,2,FALSE),"")</f>
        <v>Diepstrippen, sealen en conserveren</v>
      </c>
      <c r="E58" s="143" t="s">
        <v>18</v>
      </c>
      <c r="F58" s="144">
        <f>SUMIFS('Ruimtestaat'!$M:$M,'Ruimtestaat'!K:K,Vloeronderhoud!E58,'Ruimtestaat'!A:A,Vloeronderhoud!A58)</f>
        <v>5471.6999999999989</v>
      </c>
      <c r="G58" s="46">
        <v>0.25</v>
      </c>
      <c r="H58" s="145">
        <f>VLOOKUP(OverzichtVloer20[[#This Row],[Code Taak]],InvulVloer19[],3,3)*F58*G58</f>
        <v>0</v>
      </c>
      <c r="I58" s="146">
        <f>OverzichtVloer20[[#This Row],[Kosten/jaar excl. BTW]]*1.21</f>
        <v>0</v>
      </c>
      <c r="M58" s="48"/>
    </row>
    <row r="59" spans="1:13" ht="14.25" customHeight="1">
      <c r="A59" s="135">
        <v>8</v>
      </c>
      <c r="B59" s="137" t="str">
        <f>VLOOKUP(OverzichtVloer20[[#This Row],[Code Locatie]],Locaties[],2,0)</f>
        <v>Het Heerenlanden</v>
      </c>
      <c r="C59" s="135">
        <v>4</v>
      </c>
      <c r="D59" s="142" t="str">
        <f>IF(Vloeronderhoud!$C59&gt;0,VLOOKUP(Vloeronderhoud!$C59,$A$8:$B$18,2,FALSE),"")</f>
        <v>Tapijtreinigen, sproei-extractiemethode</v>
      </c>
      <c r="E59" s="143" t="s">
        <v>17</v>
      </c>
      <c r="F59" s="144">
        <f>SUMIFS('Ruimtestaat'!$M:$M,'Ruimtestaat'!K:K,Vloeronderhoud!E59,'Ruimtestaat'!A:A,Vloeronderhoud!A59)</f>
        <v>129.89999999999998</v>
      </c>
      <c r="G59" s="46">
        <v>1</v>
      </c>
      <c r="H59" s="145">
        <f>VLOOKUP(OverzichtVloer20[[#This Row],[Code Taak]],InvulVloer19[],3,3)*F59*G59</f>
        <v>0</v>
      </c>
      <c r="I59" s="146">
        <f>OverzichtVloer20[[#This Row],[Kosten/jaar excl. BTW]]*1.21</f>
        <v>0</v>
      </c>
      <c r="M59" s="48"/>
    </row>
    <row r="60" spans="1:13" ht="14.25" customHeight="1">
      <c r="A60" s="135">
        <v>8</v>
      </c>
      <c r="B60" s="137" t="str">
        <f>VLOOKUP(OverzichtVloer20[[#This Row],[Code Locatie]],Locaties[],2,0)</f>
        <v>Het Heerenlanden</v>
      </c>
      <c r="C60" s="135">
        <v>9</v>
      </c>
      <c r="D60" s="142" t="str">
        <f>IF(Vloeronderhoud!$C60&gt;0,VLOOKUP(Vloeronderhoud!$C60,$A$8:$B$18,2,FALSE),"")</f>
        <v>Machinaal schrobben en droogzuigen</v>
      </c>
      <c r="E60" s="143" t="s">
        <v>19</v>
      </c>
      <c r="F60" s="144">
        <f>SUMIFS('Ruimtestaat'!$M:$M,'Ruimtestaat'!K:K,Vloeronderhoud!E60,'Ruimtestaat'!A:A,Vloeronderhoud!A60)</f>
        <v>1485.9000000000005</v>
      </c>
      <c r="G60" s="46">
        <v>1</v>
      </c>
      <c r="H60" s="145">
        <f>VLOOKUP(OverzichtVloer20[[#This Row],[Code Taak]],InvulVloer19[],3,3)*F60*G60</f>
        <v>0</v>
      </c>
      <c r="I60" s="146">
        <f>OverzichtVloer20[[#This Row],[Kosten/jaar excl. BTW]]*1.21</f>
        <v>0</v>
      </c>
      <c r="M60" s="48"/>
    </row>
    <row r="61" spans="1:13" ht="14.25" customHeight="1">
      <c r="A61" s="135">
        <v>8</v>
      </c>
      <c r="B61" s="137" t="str">
        <f>VLOOKUP(OverzichtVloer20[[#This Row],[Code Locatie]],Locaties[],2,0)</f>
        <v>Het Heerenlanden</v>
      </c>
      <c r="C61" s="135">
        <v>9</v>
      </c>
      <c r="D61" s="142" t="str">
        <f>IF(Vloeronderhoud!$C61&gt;0,VLOOKUP(Vloeronderhoud!$C61,$A$8:$B$18,2,FALSE),"")</f>
        <v>Machinaal schrobben en droogzuigen</v>
      </c>
      <c r="E61" s="143" t="s">
        <v>20</v>
      </c>
      <c r="F61" s="144">
        <f>SUMIFS('Ruimtestaat'!$M:$M,'Ruimtestaat'!K:K,Vloeronderhoud!E61,'Ruimtestaat'!A:A,Vloeronderhoud!A61)</f>
        <v>344.29999999999995</v>
      </c>
      <c r="G61" s="46">
        <v>1</v>
      </c>
      <c r="H61" s="145">
        <f>VLOOKUP(OverzichtVloer20[[#This Row],[Code Taak]],InvulVloer19[],3,3)*F61*G61</f>
        <v>0</v>
      </c>
      <c r="I61" s="146">
        <f>OverzichtVloer20[[#This Row],[Kosten/jaar excl. BTW]]*1.21</f>
        <v>0</v>
      </c>
      <c r="M61" s="48"/>
    </row>
    <row r="62" spans="1:13" ht="14.25" customHeight="1">
      <c r="A62" s="135">
        <v>9</v>
      </c>
      <c r="B62" s="137" t="str">
        <f>VLOOKUP(OverzichtVloer20[[#This Row],[Code Locatie]],Locaties[],2,0)</f>
        <v>De Joost</v>
      </c>
      <c r="C62" s="135">
        <v>1</v>
      </c>
      <c r="D62" s="142" t="str">
        <f>IF(Vloeronderhoud!$C62&gt;0,VLOOKUP(Vloeronderhoud!$C62,$A$8:$B$18,2,FALSE),"")</f>
        <v>Sprayen/opblokken</v>
      </c>
      <c r="E62" s="143" t="s">
        <v>18</v>
      </c>
      <c r="F62" s="144">
        <f>SUMIFS('Ruimtestaat'!$M:$M,'Ruimtestaat'!K:K,Vloeronderhoud!E62,'Ruimtestaat'!A:A,Vloeronderhoud!A62)</f>
        <v>1891</v>
      </c>
      <c r="G62" s="46">
        <v>1</v>
      </c>
      <c r="H62" s="145">
        <f>VLOOKUP(OverzichtVloer20[[#This Row],[Code Taak]],InvulVloer19[],3,3)*F62*G62</f>
        <v>0</v>
      </c>
      <c r="I62" s="146">
        <f>OverzichtVloer20[[#This Row],[Kosten/jaar excl. BTW]]*1.21</f>
        <v>0</v>
      </c>
      <c r="M62" s="48"/>
    </row>
    <row r="63" spans="1:13" ht="14.25" customHeight="1">
      <c r="A63" s="135">
        <v>9</v>
      </c>
      <c r="B63" s="137" t="str">
        <f>VLOOKUP(OverzichtVloer20[[#This Row],[Code Locatie]],Locaties[],2,0)</f>
        <v>De Joost</v>
      </c>
      <c r="C63" s="135">
        <v>2</v>
      </c>
      <c r="D63" s="142" t="str">
        <f>IF(Vloeronderhoud!$C63&gt;0,VLOOKUP(Vloeronderhoud!$C63,$A$8:$B$18,2,FALSE),"")</f>
        <v>Topstrippen en conserveren</v>
      </c>
      <c r="E63" s="143" t="s">
        <v>18</v>
      </c>
      <c r="F63" s="144">
        <f>SUMIFS('Ruimtestaat'!$M:$M,'Ruimtestaat'!K:K,Vloeronderhoud!E63,'Ruimtestaat'!A:A,Vloeronderhoud!A63)</f>
        <v>1891</v>
      </c>
      <c r="G63" s="46">
        <v>1</v>
      </c>
      <c r="H63" s="145">
        <f>VLOOKUP(OverzichtVloer20[[#This Row],[Code Taak]],InvulVloer19[],3,3)*F63*G63</f>
        <v>0</v>
      </c>
      <c r="I63" s="146">
        <f>OverzichtVloer20[[#This Row],[Kosten/jaar excl. BTW]]*1.21</f>
        <v>0</v>
      </c>
      <c r="M63" s="48"/>
    </row>
    <row r="64" spans="1:13" ht="14.25" customHeight="1">
      <c r="A64" s="135">
        <v>9</v>
      </c>
      <c r="B64" s="137" t="str">
        <f>VLOOKUP(OverzichtVloer20[[#This Row],[Code Locatie]],Locaties[],2,0)</f>
        <v>De Joost</v>
      </c>
      <c r="C64" s="135">
        <v>3</v>
      </c>
      <c r="D64" s="142" t="str">
        <f>IF(Vloeronderhoud!$C64&gt;0,VLOOKUP(Vloeronderhoud!$C64,$A$8:$B$18,2,FALSE),"")</f>
        <v>Diepstrippen, sealen en conserveren</v>
      </c>
      <c r="E64" s="143" t="s">
        <v>18</v>
      </c>
      <c r="F64" s="144">
        <f>SUMIFS('Ruimtestaat'!$M:$M,'Ruimtestaat'!K:K,Vloeronderhoud!E64,'Ruimtestaat'!A:A,Vloeronderhoud!A64)</f>
        <v>1891</v>
      </c>
      <c r="G64" s="46">
        <v>0.25</v>
      </c>
      <c r="H64" s="145">
        <f>VLOOKUP(OverzichtVloer20[[#This Row],[Code Taak]],InvulVloer19[],3,3)*F64*G64</f>
        <v>0</v>
      </c>
      <c r="I64" s="146">
        <f>OverzichtVloer20[[#This Row],[Kosten/jaar excl. BTW]]*1.21</f>
        <v>0</v>
      </c>
      <c r="M64" s="48"/>
    </row>
    <row r="65" spans="1:13" ht="14.25" customHeight="1">
      <c r="A65" s="135">
        <v>9</v>
      </c>
      <c r="B65" s="137" t="str">
        <f>VLOOKUP(OverzichtVloer20[[#This Row],[Code Locatie]],Locaties[],2,0)</f>
        <v>De Joost</v>
      </c>
      <c r="C65" s="135">
        <v>4</v>
      </c>
      <c r="D65" s="142" t="str">
        <f>IF(Vloeronderhoud!$C65&gt;0,VLOOKUP(Vloeronderhoud!$C65,$A$8:$B$18,2,FALSE),"")</f>
        <v>Tapijtreinigen, sproei-extractiemethode</v>
      </c>
      <c r="E65" s="143" t="s">
        <v>17</v>
      </c>
      <c r="F65" s="144">
        <f>SUMIFS('Ruimtestaat'!$M:$M,'Ruimtestaat'!K:K,Vloeronderhoud!E65,'Ruimtestaat'!A:A,Vloeronderhoud!A65)</f>
        <v>20</v>
      </c>
      <c r="G65" s="46">
        <v>1</v>
      </c>
      <c r="H65" s="145">
        <f>VLOOKUP(OverzichtVloer20[[#This Row],[Code Taak]],InvulVloer19[],3,3)*F65*G65</f>
        <v>0</v>
      </c>
      <c r="I65" s="146">
        <f>OverzichtVloer20[[#This Row],[Kosten/jaar excl. BTW]]*1.21</f>
        <v>0</v>
      </c>
      <c r="M65" s="48"/>
    </row>
    <row r="66" spans="1:13" ht="14.25" customHeight="1">
      <c r="A66" s="135">
        <v>9</v>
      </c>
      <c r="B66" s="137" t="str">
        <f>VLOOKUP(OverzichtVloer20[[#This Row],[Code Locatie]],Locaties[],2,0)</f>
        <v>De Joost</v>
      </c>
      <c r="C66" s="135">
        <v>7</v>
      </c>
      <c r="D66" s="142" t="str">
        <f>IF(Vloeronderhoud!$C66&gt;0,VLOOKUP(Vloeronderhoud!$C66,$A$8:$B$18,2,FALSE),"")</f>
        <v>Olieen houten vloeren</v>
      </c>
      <c r="E66" s="143" t="s">
        <v>92</v>
      </c>
      <c r="F66" s="144">
        <f>SUMIFS('Ruimtestaat'!$M:$M,'Ruimtestaat'!K:K,Vloeronderhoud!E66,'Ruimtestaat'!A:A,Vloeronderhoud!A66)</f>
        <v>18</v>
      </c>
      <c r="G66" s="46">
        <v>1</v>
      </c>
      <c r="H66" s="145">
        <f>VLOOKUP(OverzichtVloer20[[#This Row],[Code Taak]],InvulVloer19[],3,3)*F66*G66</f>
        <v>0</v>
      </c>
      <c r="I66" s="146">
        <f>OverzichtVloer20[[#This Row],[Kosten/jaar excl. BTW]]*1.21</f>
        <v>0</v>
      </c>
      <c r="M66" s="48"/>
    </row>
    <row r="67" spans="1:13" ht="14.25" customHeight="1">
      <c r="A67" s="135">
        <v>9</v>
      </c>
      <c r="B67" s="137" t="str">
        <f>VLOOKUP(OverzichtVloer20[[#This Row],[Code Locatie]],Locaties[],2,0)</f>
        <v>De Joost</v>
      </c>
      <c r="C67" s="135">
        <v>9</v>
      </c>
      <c r="D67" s="142" t="str">
        <f>IF(Vloeronderhoud!$C67&gt;0,VLOOKUP(Vloeronderhoud!$C67,$A$8:$B$18,2,FALSE),"")</f>
        <v>Machinaal schrobben en droogzuigen</v>
      </c>
      <c r="E67" s="143" t="s">
        <v>19</v>
      </c>
      <c r="F67" s="144">
        <f>SUMIFS('Ruimtestaat'!$M:$M,'Ruimtestaat'!K:K,Vloeronderhoud!E67,'Ruimtestaat'!A:A,Vloeronderhoud!A67)</f>
        <v>135</v>
      </c>
      <c r="G67" s="46">
        <v>1</v>
      </c>
      <c r="H67" s="145">
        <f>VLOOKUP(OverzichtVloer20[[#This Row],[Code Taak]],InvulVloer19[],3,3)*F67*G67</f>
        <v>0</v>
      </c>
      <c r="I67" s="146">
        <f>OverzichtVloer20[[#This Row],[Kosten/jaar excl. BTW]]*1.21</f>
        <v>0</v>
      </c>
      <c r="M67" s="48"/>
    </row>
    <row r="68" spans="1:13" ht="14.25" customHeight="1">
      <c r="A68" s="135">
        <v>9</v>
      </c>
      <c r="B68" s="137" t="str">
        <f>VLOOKUP(OverzichtVloer20[[#This Row],[Code Locatie]],Locaties[],2,0)</f>
        <v>De Joost</v>
      </c>
      <c r="C68" s="135">
        <v>9</v>
      </c>
      <c r="D68" s="142" t="str">
        <f>IF(Vloeronderhoud!$C68&gt;0,VLOOKUP(Vloeronderhoud!$C68,$A$8:$B$18,2,FALSE),"")</f>
        <v>Machinaal schrobben en droogzuigen</v>
      </c>
      <c r="E68" s="143" t="s">
        <v>20</v>
      </c>
      <c r="F68" s="144">
        <f>SUMIFS('Ruimtestaat'!$M:$M,'Ruimtestaat'!K:K,Vloeronderhoud!E68,'Ruimtestaat'!A:A,Vloeronderhoud!A68)</f>
        <v>612</v>
      </c>
      <c r="G68" s="46">
        <v>1</v>
      </c>
      <c r="H68" s="145">
        <f>VLOOKUP(OverzichtVloer20[[#This Row],[Code Taak]],InvulVloer19[],3,3)*F68*G68</f>
        <v>0</v>
      </c>
      <c r="I68" s="146">
        <f>OverzichtVloer20[[#This Row],[Kosten/jaar excl. BTW]]*1.21</f>
        <v>0</v>
      </c>
      <c r="M68" s="48"/>
    </row>
    <row r="69" spans="1:13" ht="15" customHeight="1">
      <c r="A69" s="147"/>
      <c r="B69" s="148" t="s">
        <v>4</v>
      </c>
      <c r="C69" s="147"/>
      <c r="D69" s="149"/>
      <c r="E69" s="147"/>
      <c r="F69" s="150"/>
      <c r="G69" s="147"/>
      <c r="H69" s="151">
        <f>SUBTOTAL(109,OverzichtVloer20[Kosten/jaar excl. BTW])</f>
        <v>0</v>
      </c>
      <c r="I69" s="151">
        <f>SUBTOTAL(109,OverzichtVloer20[Kosten/jaar incl BTW])</f>
        <v>0</v>
      </c>
    </row>
    <row r="70" spans="1:13" ht="15" customHeight="1">
      <c r="A70" s="50"/>
      <c r="C70" s="46"/>
      <c r="D70" s="46"/>
      <c r="E70" s="46"/>
      <c r="F70" s="49"/>
      <c r="G70" s="51"/>
      <c r="H70" s="47"/>
    </row>
  </sheetData>
  <sheetProtection algorithmName="SHA-512" hashValue="SrpU5MZLZ0ryEpEl786NGE4JzTxfnDEqZW1EBlnd60MiSuJF+JFQMW0+V4LFbT6Ab70Qckkl6FaNla6BG0ip8Q==" saltValue="OYtAXML/+b2pAThwzMbv4g==" spinCount="100000" sheet="1" objects="1" scenarios="1" autoFilter="0"/>
  <mergeCells count="3">
    <mergeCell ref="A1:H1"/>
    <mergeCell ref="A2:H2"/>
    <mergeCell ref="E7:I7"/>
  </mergeCells>
  <pageMargins left="0.70866141732283472" right="0.70866141732283472" top="0.35433070866141736" bottom="0.47244094488188981" header="0.31496062992125984" footer="0.31496062992125984"/>
  <pageSetup paperSize="9" scale="55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61">
    <tabColor theme="0" tint="-0.14999847407452621"/>
  </sheetPr>
  <dimension ref="A1:H42"/>
  <sheetViews>
    <sheetView showGridLines="0" view="pageBreakPreview" zoomScale="91" zoomScaleNormal="100" zoomScaleSheetLayoutView="91" workbookViewId="0">
      <selection activeCell="C14" sqref="C14"/>
    </sheetView>
  </sheetViews>
  <sheetFormatPr defaultColWidth="9.140625" defaultRowHeight="18.75" customHeight="1"/>
  <cols>
    <col min="1" max="1" width="13.7109375" style="54" customWidth="1"/>
    <col min="2" max="2" width="31.5703125" style="53" customWidth="1"/>
    <col min="3" max="5" width="23.28515625" style="54" customWidth="1"/>
    <col min="6" max="6" width="23.5703125" style="54" customWidth="1"/>
    <col min="7" max="7" width="23.28515625" style="54" customWidth="1"/>
    <col min="8" max="8" width="22.7109375" style="55" customWidth="1"/>
    <col min="9" max="9" width="20.5703125" style="54" customWidth="1"/>
    <col min="10" max="10" width="15.85546875" style="54" customWidth="1"/>
    <col min="11" max="16384" width="9.140625" style="54"/>
  </cols>
  <sheetData>
    <row r="1" spans="1:8" s="3" customFormat="1" ht="17.25" customHeight="1">
      <c r="A1" s="163" t="s">
        <v>54</v>
      </c>
      <c r="B1" s="163"/>
      <c r="C1" s="163"/>
      <c r="D1" s="163"/>
      <c r="E1" s="163"/>
      <c r="F1" s="163"/>
      <c r="G1" s="163"/>
      <c r="H1" s="52"/>
    </row>
    <row r="2" spans="1:8" s="3" customFormat="1" ht="15" customHeight="1">
      <c r="A2" s="164"/>
      <c r="B2" s="165"/>
      <c r="C2" s="165"/>
      <c r="D2" s="165"/>
      <c r="E2" s="165"/>
      <c r="F2" s="165"/>
      <c r="G2" s="165"/>
      <c r="H2" s="52"/>
    </row>
    <row r="3" spans="1:8" s="4" customFormat="1" ht="12">
      <c r="B3" s="6"/>
      <c r="H3" s="52"/>
    </row>
    <row r="4" spans="1:8" ht="12">
      <c r="A4" s="53"/>
      <c r="B4" s="54"/>
    </row>
    <row r="5" spans="1:8" ht="12">
      <c r="A5" s="9" t="s">
        <v>61</v>
      </c>
      <c r="B5" s="54"/>
    </row>
    <row r="6" spans="1:8" s="56" customFormat="1" ht="25.5" customHeight="1">
      <c r="A6" s="73" t="s">
        <v>52</v>
      </c>
      <c r="B6" s="74" t="s">
        <v>33</v>
      </c>
      <c r="C6" s="73" t="s">
        <v>48</v>
      </c>
    </row>
    <row r="7" spans="1:8" s="56" customFormat="1" ht="18.75" customHeight="1">
      <c r="A7" s="2">
        <f>ROW() - ROW(Samenvattingschoonmaak[[#Headers],[Code Locatie]])</f>
        <v>1</v>
      </c>
      <c r="B7" s="1" t="str">
        <f>VLOOKUP(Samenvattingschoonmaak[[#This Row],[Code Locatie]],Locaties[],2,0)</f>
        <v>'t Bureau van Oranje</v>
      </c>
      <c r="C7" s="57">
        <f>SUMIF('Ruimtestaat'!$A:$A,Totalisatie!$A7,'Ruimtestaat'!$M:$M)</f>
        <v>379.2</v>
      </c>
    </row>
    <row r="8" spans="1:8" s="56" customFormat="1" ht="18.75" customHeight="1">
      <c r="A8" s="2">
        <f>ROW() - ROW(Samenvattingschoonmaak[[#Headers],[Code Locatie]])</f>
        <v>2</v>
      </c>
      <c r="B8" s="1" t="str">
        <f>VLOOKUP(Samenvattingschoonmaak[[#This Row],[Code Locatie]],Locaties[],2,0)</f>
        <v>Gilde Vakcollege</v>
      </c>
      <c r="C8" s="57">
        <f>SUMIF('Ruimtestaat'!$A:$A,Totalisatie!$A8,'Ruimtestaat'!$M:$M)</f>
        <v>10337.68</v>
      </c>
    </row>
    <row r="9" spans="1:8" s="56" customFormat="1" ht="18.75" customHeight="1">
      <c r="A9" s="2">
        <f>ROW() - ROW(Samenvattingschoonmaak[[#Headers],[Code Locatie]])</f>
        <v>3</v>
      </c>
      <c r="B9" s="1" t="str">
        <f>VLOOKUP(Samenvattingschoonmaak[[#This Row],[Code Locatie]],Locaties[],2,0)</f>
        <v xml:space="preserve">Lyceum Oudehoven </v>
      </c>
      <c r="C9" s="57">
        <f>SUMIF('Ruimtestaat'!$A:$A,Totalisatie!$A9,'Ruimtestaat'!$M:$M)</f>
        <v>6728.2</v>
      </c>
    </row>
    <row r="10" spans="1:8" s="56" customFormat="1" ht="18.75" customHeight="1">
      <c r="A10" s="2">
        <f>ROW() - ROW(Samenvattingschoonmaak[[#Headers],[Code Locatie]])</f>
        <v>4</v>
      </c>
      <c r="B10" s="1" t="str">
        <f>VLOOKUP(Samenvattingschoonmaak[[#This Row],[Code Locatie]],Locaties[],2,0)</f>
        <v>Uilenhof</v>
      </c>
      <c r="C10" s="57">
        <f>SUMIF('Ruimtestaat'!$A:$A,Totalisatie!$A10,'Ruimtestaat'!$M:$M)</f>
        <v>3358.7</v>
      </c>
    </row>
    <row r="11" spans="1:8" ht="18.75" customHeight="1">
      <c r="A11" s="2">
        <f>ROW() - ROW(Samenvattingschoonmaak[[#Headers],[Code Locatie]])</f>
        <v>5</v>
      </c>
      <c r="B11" s="1" t="str">
        <f>VLOOKUP(Samenvattingschoonmaak[[#This Row],[Code Locatie]],Locaties[],2,0)</f>
        <v>De Windroos</v>
      </c>
      <c r="C11" s="57">
        <f>SUMIF('Ruimtestaat'!$A:$A,Totalisatie!$A11,'Ruimtestaat'!$M:$M)</f>
        <v>2517.0000000000005</v>
      </c>
      <c r="H11" s="54"/>
    </row>
    <row r="12" spans="1:8" ht="18.75" customHeight="1">
      <c r="A12" s="2">
        <f>ROW() - ROW(Samenvattingschoonmaak[[#Headers],[Code Locatie]])</f>
        <v>6</v>
      </c>
      <c r="B12" s="1" t="str">
        <f>VLOOKUP(Samenvattingschoonmaak[[#This Row],[Code Locatie]],Locaties[],2,0)</f>
        <v>Schans</v>
      </c>
      <c r="C12" s="57">
        <f>SUMIF('Ruimtestaat'!$A:$A,Totalisatie!$A12,'Ruimtestaat'!$M:$M)</f>
        <v>2364.9000000000005</v>
      </c>
      <c r="H12" s="54"/>
    </row>
    <row r="13" spans="1:8" ht="18.75" customHeight="1">
      <c r="A13" s="2">
        <f>ROW() - ROW(Samenvattingschoonmaak[[#Headers],[Code Locatie]])</f>
        <v>7</v>
      </c>
      <c r="B13" s="1" t="str">
        <f>VLOOKUP(Samenvattingschoonmaak[[#This Row],[Code Locatie]],Locaties[],2,0)</f>
        <v>Calvijn</v>
      </c>
      <c r="C13" s="57">
        <f>SUMIF('Ruimtestaat'!$A:$A,Totalisatie!$A13,'Ruimtestaat'!$M:$M)</f>
        <v>3009.5500000000011</v>
      </c>
      <c r="H13" s="54"/>
    </row>
    <row r="14" spans="1:8" ht="18.75" customHeight="1">
      <c r="A14" s="2">
        <f>ROW() - ROW(Samenvattingschoonmaak[[#Headers],[Code Locatie]])</f>
        <v>8</v>
      </c>
      <c r="B14" s="1" t="str">
        <f>VLOOKUP(Samenvattingschoonmaak[[#This Row],[Code Locatie]],Locaties[],2,0)</f>
        <v>Het Heerenlanden</v>
      </c>
      <c r="C14" s="57">
        <f>SUMIF('Ruimtestaat'!$A:$A,Totalisatie!$A14,'Ruimtestaat'!$M:$M)</f>
        <v>7431.7999999999975</v>
      </c>
      <c r="H14" s="54"/>
    </row>
    <row r="15" spans="1:8" ht="18.75" customHeight="1">
      <c r="A15" s="80">
        <f>ROW() - ROW(Samenvattingschoonmaak[[#Headers],[Code Locatie]])</f>
        <v>9</v>
      </c>
      <c r="B15" s="1" t="str">
        <f>VLOOKUP(Samenvattingschoonmaak[[#This Row],[Code Locatie]],Locaties[],2,0)</f>
        <v>De Joost</v>
      </c>
      <c r="C15" s="81">
        <f>SUMIF('Ruimtestaat'!$A:$A,Totalisatie!$A15,'Ruimtestaat'!$M:$M)</f>
        <v>2722.4</v>
      </c>
      <c r="H15" s="54"/>
    </row>
    <row r="16" spans="1:8" s="56" customFormat="1" ht="18.75" customHeight="1">
      <c r="A16" s="58"/>
      <c r="B16" s="59" t="s">
        <v>4</v>
      </c>
      <c r="C16" s="60">
        <f>SUBTOTAL(109,Samenvattingschoonmaak[Oppervlakte i/o])</f>
        <v>38849.43</v>
      </c>
    </row>
    <row r="17" spans="1:8" ht="18.75" customHeight="1">
      <c r="A17" s="53"/>
      <c r="B17" s="54"/>
    </row>
    <row r="18" spans="1:8" ht="18.75" customHeight="1">
      <c r="A18" s="9" t="s">
        <v>49</v>
      </c>
      <c r="B18" s="62"/>
      <c r="C18" s="62"/>
      <c r="D18" s="62"/>
      <c r="E18" s="62"/>
      <c r="F18" s="62"/>
    </row>
    <row r="19" spans="1:8" ht="36.75" customHeight="1">
      <c r="A19" s="73" t="s">
        <v>52</v>
      </c>
      <c r="B19" s="74" t="s">
        <v>55</v>
      </c>
      <c r="C19" s="75" t="s">
        <v>89</v>
      </c>
      <c r="D19" s="76" t="s">
        <v>90</v>
      </c>
      <c r="H19" s="54"/>
    </row>
    <row r="20" spans="1:8" ht="18.75" customHeight="1">
      <c r="A20" s="2">
        <f>ROW() - ROW(Totalisatie[[#Headers],[Code Locatie]])</f>
        <v>1</v>
      </c>
      <c r="B20" s="1" t="str">
        <f>VLOOKUP(Totalisatie[[#This Row],[Code Locatie]],Locaties[],2,0)</f>
        <v>'t Bureau van Oranje</v>
      </c>
      <c r="C20" s="156">
        <f ca="1">SUMIF(OverzichtVloer20[[#All],[Code Locatie]:[Kosten/jaar excl. BTW]],Totalisatie[[#This Row],[Code Locatie]],OverzichtVloer20[[#Headers],[#Data],[Kosten/jaar excl. BTW]])</f>
        <v>0</v>
      </c>
      <c r="D20" s="157">
        <f ca="1">SUM(Totalisatie[[#This Row],[Vloeronderhoud
Kosten / jaar excl btw]])</f>
        <v>0</v>
      </c>
      <c r="H20" s="54"/>
    </row>
    <row r="21" spans="1:8" ht="18.75" customHeight="1">
      <c r="A21" s="2">
        <f>ROW() - ROW(Totalisatie[[#Headers],[Code Locatie]])</f>
        <v>2</v>
      </c>
      <c r="B21" s="1" t="str">
        <f>VLOOKUP(Totalisatie[[#This Row],[Code Locatie]],Locaties[],2,0)</f>
        <v>Gilde Vakcollege</v>
      </c>
      <c r="C21" s="156">
        <f ca="1">SUMIF(OverzichtVloer20[[#All],[Code Locatie]:[Kosten/jaar excl. BTW]],Totalisatie[[#This Row],[Code Locatie]],OverzichtVloer20[[#Headers],[#Data],[Kosten/jaar excl. BTW]])</f>
        <v>0</v>
      </c>
      <c r="D21" s="157">
        <f ca="1">SUM(Totalisatie[[#This Row],[Vloeronderhoud
Kosten / jaar excl btw]])</f>
        <v>0</v>
      </c>
      <c r="H21" s="54"/>
    </row>
    <row r="22" spans="1:8" ht="18.75" customHeight="1">
      <c r="A22" s="2">
        <f>ROW() - ROW(Totalisatie[[#Headers],[Code Locatie]])</f>
        <v>3</v>
      </c>
      <c r="B22" s="1" t="str">
        <f>VLOOKUP(Totalisatie[[#This Row],[Code Locatie]],Locaties[],2,0)</f>
        <v xml:space="preserve">Lyceum Oudehoven </v>
      </c>
      <c r="C22" s="156">
        <f ca="1">SUMIF(OverzichtVloer20[[#All],[Code Locatie]:[Kosten/jaar excl. BTW]],Totalisatie[[#This Row],[Code Locatie]],OverzichtVloer20[[#Headers],[#Data],[Kosten/jaar excl. BTW]])</f>
        <v>0</v>
      </c>
      <c r="D22" s="157">
        <f ca="1">SUM(Totalisatie[[#This Row],[Vloeronderhoud
Kosten / jaar excl btw]])</f>
        <v>0</v>
      </c>
      <c r="H22" s="54"/>
    </row>
    <row r="23" spans="1:8" ht="18.75" customHeight="1">
      <c r="A23" s="2">
        <f>ROW() - ROW(Totalisatie[[#Headers],[Code Locatie]])</f>
        <v>4</v>
      </c>
      <c r="B23" s="1" t="str">
        <f>VLOOKUP(Totalisatie[[#This Row],[Code Locatie]],Locaties[],2,0)</f>
        <v>Uilenhof</v>
      </c>
      <c r="C23" s="156">
        <f ca="1">SUMIF(OverzichtVloer20[[#All],[Code Locatie]:[Kosten/jaar excl. BTW]],Totalisatie[[#This Row],[Code Locatie]],OverzichtVloer20[[#Headers],[#Data],[Kosten/jaar excl. BTW]])</f>
        <v>0</v>
      </c>
      <c r="D23" s="157">
        <f ca="1">SUM(Totalisatie[[#This Row],[Vloeronderhoud
Kosten / jaar excl btw]])</f>
        <v>0</v>
      </c>
      <c r="H23" s="54"/>
    </row>
    <row r="24" spans="1:8" ht="18.75" customHeight="1">
      <c r="A24" s="2">
        <f>ROW() - ROW(Totalisatie[[#Headers],[Code Locatie]])</f>
        <v>5</v>
      </c>
      <c r="B24" s="1" t="str">
        <f>VLOOKUP(Totalisatie[[#This Row],[Code Locatie]],Locaties[],2,0)</f>
        <v>De Windroos</v>
      </c>
      <c r="C24" s="156">
        <f ca="1">SUMIF(OverzichtVloer20[[#All],[Code Locatie]:[Kosten/jaar excl. BTW]],Totalisatie[[#This Row],[Code Locatie]],OverzichtVloer20[[#Headers],[#Data],[Kosten/jaar excl. BTW]])</f>
        <v>0</v>
      </c>
      <c r="D24" s="157">
        <f ca="1">SUM(Totalisatie[[#This Row],[Vloeronderhoud
Kosten / jaar excl btw]])</f>
        <v>0</v>
      </c>
      <c r="H24" s="54"/>
    </row>
    <row r="25" spans="1:8" ht="18.75" customHeight="1">
      <c r="A25" s="2">
        <f>ROW() - ROW(Totalisatie[[#Headers],[Code Locatie]])</f>
        <v>6</v>
      </c>
      <c r="B25" s="1" t="str">
        <f>VLOOKUP(Totalisatie[[#This Row],[Code Locatie]],Locaties[],2,0)</f>
        <v>Schans</v>
      </c>
      <c r="C25" s="156">
        <f ca="1">SUMIF(OverzichtVloer20[[#All],[Code Locatie]:[Kosten/jaar excl. BTW]],Totalisatie[[#This Row],[Code Locatie]],OverzichtVloer20[[#Headers],[#Data],[Kosten/jaar excl. BTW]])</f>
        <v>0</v>
      </c>
      <c r="D25" s="157">
        <f ca="1">SUM(Totalisatie[[#This Row],[Vloeronderhoud
Kosten / jaar excl btw]])</f>
        <v>0</v>
      </c>
      <c r="H25" s="54"/>
    </row>
    <row r="26" spans="1:8" ht="18.75" customHeight="1">
      <c r="A26" s="2">
        <f>ROW() - ROW(Totalisatie[[#Headers],[Code Locatie]])</f>
        <v>7</v>
      </c>
      <c r="B26" s="1" t="str">
        <f>VLOOKUP(Totalisatie[[#This Row],[Code Locatie]],Locaties[],2,0)</f>
        <v>Calvijn</v>
      </c>
      <c r="C26" s="156">
        <f ca="1">SUMIF(OverzichtVloer20[[#All],[Code Locatie]:[Kosten/jaar excl. BTW]],Totalisatie[[#This Row],[Code Locatie]],OverzichtVloer20[[#Headers],[#Data],[Kosten/jaar excl. BTW]])</f>
        <v>0</v>
      </c>
      <c r="D26" s="157">
        <f ca="1">SUM(Totalisatie[[#This Row],[Vloeronderhoud
Kosten / jaar excl btw]])</f>
        <v>0</v>
      </c>
      <c r="H26" s="54"/>
    </row>
    <row r="27" spans="1:8" ht="18.75" customHeight="1">
      <c r="A27" s="2">
        <f>ROW() - ROW(Totalisatie[[#Headers],[Code Locatie]])</f>
        <v>8</v>
      </c>
      <c r="B27" s="1" t="str">
        <f>VLOOKUP(Totalisatie[[#This Row],[Code Locatie]],Locaties[],2,0)</f>
        <v>Het Heerenlanden</v>
      </c>
      <c r="C27" s="156">
        <f ca="1">SUMIF(OverzichtVloer20[[#All],[Code Locatie]:[Kosten/jaar excl. BTW]],Totalisatie[[#This Row],[Code Locatie]],OverzichtVloer20[[#Headers],[#Data],[Kosten/jaar excl. BTW]])</f>
        <v>0</v>
      </c>
      <c r="D27" s="157">
        <f ca="1">SUM(Totalisatie[[#This Row],[Vloeronderhoud
Kosten / jaar excl btw]])</f>
        <v>0</v>
      </c>
      <c r="H27" s="54"/>
    </row>
    <row r="28" spans="1:8" ht="18.75" customHeight="1">
      <c r="A28" s="2">
        <f>ROW() - ROW(Totalisatie[[#Headers],[Code Locatie]])</f>
        <v>9</v>
      </c>
      <c r="B28" s="1" t="str">
        <f>VLOOKUP(Totalisatie[[#This Row],[Code Locatie]],Locaties[],2,0)</f>
        <v>De Joost</v>
      </c>
      <c r="C28" s="157">
        <f ca="1">SUMIF(OverzichtVloer20[[#All],[Code Locatie]:[Kosten/jaar excl. BTW]],Totalisatie[[#This Row],[Code Locatie]],OverzichtVloer20[[#Headers],[#Data],[Kosten/jaar excl. BTW]])</f>
        <v>0</v>
      </c>
      <c r="D28" s="157">
        <f ca="1">SUM(Totalisatie[[#This Row],[Vloeronderhoud
Kosten / jaar excl btw]])</f>
        <v>0</v>
      </c>
      <c r="H28" s="54"/>
    </row>
    <row r="29" spans="1:8" ht="18.75" customHeight="1">
      <c r="A29" s="58"/>
      <c r="B29" s="59" t="s">
        <v>4</v>
      </c>
      <c r="C29" s="61">
        <f ca="1">SUBTOTAL(109,Totalisatie[Vloeronderhoud
Kosten / jaar excl btw])</f>
        <v>0</v>
      </c>
      <c r="D29" s="61">
        <f ca="1">SUBTOTAL(109,Totalisatie[Totaalprijs
Kosten / jaar excl. btw])</f>
        <v>0</v>
      </c>
      <c r="H29" s="54"/>
    </row>
    <row r="30" spans="1:8" ht="18.75" customHeight="1">
      <c r="A30" s="53"/>
      <c r="B30" s="54"/>
      <c r="C30" s="63"/>
      <c r="D30" s="64"/>
      <c r="E30" s="64"/>
      <c r="F30" s="64"/>
      <c r="G30" s="64"/>
    </row>
    <row r="31" spans="1:8" ht="18.75" customHeight="1">
      <c r="A31" s="53"/>
      <c r="B31" s="54"/>
    </row>
    <row r="32" spans="1:8" ht="12">
      <c r="A32" s="9" t="s">
        <v>56</v>
      </c>
      <c r="B32" s="54"/>
    </row>
    <row r="33" spans="1:7" ht="18.75" customHeight="1">
      <c r="A33" s="170" t="s">
        <v>60</v>
      </c>
      <c r="B33" s="171"/>
      <c r="C33" s="172"/>
      <c r="D33" s="172"/>
      <c r="E33" s="172"/>
      <c r="F33" s="172"/>
      <c r="G33" s="173"/>
    </row>
    <row r="34" spans="1:7" ht="18.75" customHeight="1">
      <c r="A34" s="65" t="s">
        <v>30</v>
      </c>
      <c r="B34" s="174" t="s">
        <v>62</v>
      </c>
      <c r="C34" s="175"/>
      <c r="D34" s="65" t="s">
        <v>30</v>
      </c>
      <c r="E34" s="174" t="s">
        <v>62</v>
      </c>
      <c r="F34" s="178"/>
      <c r="G34" s="175"/>
    </row>
    <row r="35" spans="1:7" ht="18.75" customHeight="1">
      <c r="A35" s="66" t="s">
        <v>57</v>
      </c>
      <c r="B35" s="176" t="s">
        <v>62</v>
      </c>
      <c r="C35" s="177"/>
      <c r="D35" s="66" t="s">
        <v>57</v>
      </c>
      <c r="E35" s="176" t="s">
        <v>62</v>
      </c>
      <c r="F35" s="179"/>
      <c r="G35" s="177"/>
    </row>
    <row r="36" spans="1:7" ht="18.75" customHeight="1">
      <c r="A36" s="65" t="s">
        <v>58</v>
      </c>
      <c r="B36" s="174" t="s">
        <v>62</v>
      </c>
      <c r="C36" s="175"/>
      <c r="D36" s="65" t="s">
        <v>58</v>
      </c>
      <c r="E36" s="174" t="s">
        <v>62</v>
      </c>
      <c r="F36" s="178"/>
      <c r="G36" s="175"/>
    </row>
    <row r="37" spans="1:7" ht="37.5" customHeight="1">
      <c r="A37" s="66" t="s">
        <v>59</v>
      </c>
      <c r="B37" s="176" t="s">
        <v>62</v>
      </c>
      <c r="C37" s="177"/>
      <c r="D37" s="66" t="s">
        <v>59</v>
      </c>
      <c r="E37" s="167" t="s">
        <v>62</v>
      </c>
      <c r="F37" s="168"/>
      <c r="G37" s="169"/>
    </row>
    <row r="38" spans="1:7" ht="18.75" customHeight="1">
      <c r="A38" s="65" t="s">
        <v>98</v>
      </c>
      <c r="B38" s="67"/>
      <c r="C38" s="68"/>
      <c r="D38" s="69"/>
      <c r="E38" s="70"/>
      <c r="F38" s="70"/>
      <c r="G38" s="71"/>
    </row>
    <row r="41" spans="1:7" ht="18.75" customHeight="1">
      <c r="E41" s="72"/>
    </row>
    <row r="42" spans="1:7" ht="18.75" customHeight="1">
      <c r="E42" s="64"/>
    </row>
  </sheetData>
  <sheetProtection algorithmName="SHA-512" hashValue="MoWyTGmGiMaIvJzf8XKu24luff7TfEzSIKw4pUmfnBlXVlMchBpdsJ7A9h7rySN/1O5W+UzfRUmRtiYCrjUyBA==" saltValue="Jo3/Oqr1xKgS0xdanXBgbg==" spinCount="100000" sheet="1" objects="1" scenarios="1"/>
  <mergeCells count="12">
    <mergeCell ref="A1:G1"/>
    <mergeCell ref="A2:G2"/>
    <mergeCell ref="E37:G37"/>
    <mergeCell ref="A33:B33"/>
    <mergeCell ref="C33:G33"/>
    <mergeCell ref="B34:C34"/>
    <mergeCell ref="B35:C35"/>
    <mergeCell ref="B36:C36"/>
    <mergeCell ref="B37:C37"/>
    <mergeCell ref="E34:G34"/>
    <mergeCell ref="E35:G35"/>
    <mergeCell ref="E36:G36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38" orientation="portrait" r:id="rId1"/>
  <headerFooter>
    <oddFooter>&amp;L&amp;F&amp;C&amp;D&amp;R&amp;A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>2efa8266-43a3-4795-9c43-25202a327fd6-638489389860000000</MigrationWizIdVersion>
    <lcf76f155ced4ddcb4097134ff3c332f0 xmlns="4f7a1ba3-2415-40f8-897f-cbc9e8918319" xsi:nil="true"/>
    <lcf76f155ced4ddcb4097134ff3c332f2 xmlns="4f7a1ba3-2415-40f8-897f-cbc9e8918319" xsi:nil="true"/>
    <MigrationWizId xmlns="4f7a1ba3-2415-40f8-897f-cbc9e8918319">2efa8266-43a3-4795-9c43-25202a327fd6</MigrationWiz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01D780-3B97-493C-9478-2802C9533A1F}">
  <ds:schemaRefs>
    <ds:schemaRef ds:uri="http://www.w3.org/XML/1998/namespace"/>
    <ds:schemaRef ds:uri="http://purl.org/dc/terms/"/>
    <ds:schemaRef ds:uri="5d807127-6dfe-4777-9fc9-8a2ccfc388c3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6c995e6-7f53-48aa-a5ad-a9d38912b46a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AD688436-F59D-4B29-AFB0-F32AC23A6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952470-B124-415D-8014-2581EF5533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6</vt:i4>
      </vt:variant>
    </vt:vector>
  </HeadingPairs>
  <TitlesOfParts>
    <vt:vector size="11" baseType="lpstr">
      <vt:lpstr>Locaties</vt:lpstr>
      <vt:lpstr>Prestatiefactoren</vt:lpstr>
      <vt:lpstr>Ruimtestaat</vt:lpstr>
      <vt:lpstr>Vloeronderhoud</vt:lpstr>
      <vt:lpstr>Totalisatie</vt:lpstr>
      <vt:lpstr>Prestatiefactoren!Afdrukbereik</vt:lpstr>
      <vt:lpstr>'Ruimtestaat'!Afdrukbereik</vt:lpstr>
      <vt:lpstr>Totalisatie!Afdrukbereik</vt:lpstr>
      <vt:lpstr>Vloeronderhoud!Afdrukbereik</vt:lpstr>
      <vt:lpstr>'Ruimtestaat'!Afdruktitels</vt:lpstr>
      <vt:lpstr>Vloeronderhoud!Invulvloer1</vt:lpstr>
    </vt:vector>
  </TitlesOfParts>
  <Company>Facet Facilitaire Diensten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calculatiesysteem</dc:title>
  <dc:creator>Inkada</dc:creator>
  <cp:lastModifiedBy>Nikki Wonnink | Inkada</cp:lastModifiedBy>
  <cp:lastPrinted>2021-12-20T08:38:13Z</cp:lastPrinted>
  <dcterms:created xsi:type="dcterms:W3CDTF">1999-03-23T11:24:21Z</dcterms:created>
  <dcterms:modified xsi:type="dcterms:W3CDTF">2026-04-14T08:33:20Z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