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ustomProperty1.bin" ContentType="application/vnd.openxmlformats-officedocument.spreadsheetml.customProperty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updateLinks="never" codeName="ThisWorkbook" hidePivotFieldList="1"/>
  <mc:AlternateContent xmlns:mc="http://schemas.openxmlformats.org/markup-compatibility/2006">
    <mc:Choice Requires="x15">
      <x15ac:absPath xmlns:x15ac="http://schemas.microsoft.com/office/spreadsheetml/2010/11/ac" url="https://adjustconsulting.sharepoint.com/sites/BUInkada/Gedeelde documenten/10 Projecten/Willem van Oranje Onderwijsgroep/Vloeronderhoud 2026/5. NvI/NvI 1/"/>
    </mc:Choice>
  </mc:AlternateContent>
  <xr:revisionPtr revIDLastSave="4757" documentId="8_{B720F3D8-E847-4F94-83F0-3CED317F4D25}" xr6:coauthVersionLast="47" xr6:coauthVersionMax="47" xr10:uidLastSave="{21F0551B-6002-4124-9523-5DDA6B5751B0}"/>
  <bookViews>
    <workbookView xWindow="28680" yWindow="-120" windowWidth="29040" windowHeight="15720" tabRatio="848" activeTab="4" xr2:uid="{00000000-000D-0000-FFFF-FFFF00000000}"/>
  </bookViews>
  <sheets>
    <sheet name="Locaties" sheetId="39" r:id="rId1"/>
    <sheet name="Prestatiefactoren" sheetId="11" r:id="rId2"/>
    <sheet name="Ruimtestaat" sheetId="13" r:id="rId3"/>
    <sheet name="Vloeronderhoud" sheetId="38" r:id="rId4"/>
    <sheet name="Totalisatie" sheetId="19" r:id="rId5"/>
  </sheets>
  <externalReferences>
    <externalReference r:id="rId6"/>
    <externalReference r:id="rId7"/>
  </externalReferences>
  <definedNames>
    <definedName name="_1F" localSheetId="3" hidden="1">[1]Psychiatrie!#REF!</definedName>
    <definedName name="_1F" hidden="1">[1]Psychiatrie!#REF!</definedName>
    <definedName name="_2_0_F" localSheetId="3" hidden="1">[1]Psychiatrie!#REF!</definedName>
    <definedName name="_2_0_F" hidden="1">[1]Psychiatrie!#REF!</definedName>
    <definedName name="_Dist_Bin" localSheetId="3" hidden="1">#REF!</definedName>
    <definedName name="_Dist_Bin" hidden="1">#REF!</definedName>
    <definedName name="_Dist_Values" localSheetId="3" hidden="1">#REF!</definedName>
    <definedName name="_Dist_Values" hidden="1">#REF!</definedName>
    <definedName name="_Fill" localSheetId="3" hidden="1">'[2]#REF'!#REF!</definedName>
    <definedName name="_Fill" hidden="1">'[2]#REF'!#REF!</definedName>
    <definedName name="_xlnm._FilterDatabase" localSheetId="4" hidden="1">Totalisatie!#REF!</definedName>
    <definedName name="_Key1" localSheetId="3" hidden="1">'[2]#REF'!#REF!</definedName>
    <definedName name="_Key1" hidden="1">'[2]#REF'!#REF!</definedName>
    <definedName name="_Order1" hidden="1">255</definedName>
    <definedName name="_Sort" localSheetId="3" hidden="1">#REF!</definedName>
    <definedName name="_Sort" hidden="1">#REF!</definedName>
    <definedName name="_Table1_In1" localSheetId="3" hidden="1">#REF!</definedName>
    <definedName name="_Table1_In1" hidden="1">#REF!</definedName>
    <definedName name="_Table1_Out" localSheetId="3" hidden="1">#REF!</definedName>
    <definedName name="_Table1_Out" hidden="1">#REF!</definedName>
    <definedName name="AccessDatabase" hidden="1">"C:\data\excel\BASISWP.mdb"</definedName>
    <definedName name="_xlnm.Print_Area" localSheetId="1">Prestatiefactoren!$A$1:$E$43</definedName>
    <definedName name="_xlnm.Print_Area" localSheetId="2">'Ruimtestaat'!$A$1:$N$583</definedName>
    <definedName name="_xlnm.Print_Area" localSheetId="4">Totalisatie!$A$1:$I$37</definedName>
    <definedName name="_xlnm.Print_Area" localSheetId="3">Vloeronderhoud!$A$1:$J$68</definedName>
    <definedName name="_xlnm.Print_Titles" localSheetId="2">'Ruimtestaat'!$2:$4</definedName>
    <definedName name="Glas" hidden="1">[1]Psychiatrie!#REF!</definedName>
    <definedName name="Invulglas1">#REF!</definedName>
    <definedName name="Invulvloer1" localSheetId="3">Vloeronderhoud!$A$9:$D$18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9" i="13" l="1"/>
  <c r="J82" i="13"/>
  <c r="J91" i="13"/>
  <c r="J80" i="13"/>
  <c r="J94" i="13"/>
  <c r="J93" i="13"/>
  <c r="J92" i="13"/>
  <c r="J81" i="13"/>
  <c r="J89" i="13"/>
  <c r="J84" i="13"/>
  <c r="J85" i="13"/>
  <c r="J86" i="13"/>
  <c r="J87" i="13"/>
  <c r="J88" i="13"/>
  <c r="J83" i="13"/>
  <c r="J90" i="13"/>
  <c r="D5" i="13" l="1"/>
  <c r="D6" i="13"/>
  <c r="D7" i="13"/>
  <c r="D8" i="13"/>
  <c r="D9" i="13"/>
  <c r="D10" i="13"/>
  <c r="D11" i="13"/>
  <c r="D12" i="13"/>
  <c r="D13" i="13"/>
  <c r="D14" i="13"/>
  <c r="D15" i="13"/>
  <c r="D16" i="13"/>
  <c r="D17" i="13"/>
  <c r="D18" i="13"/>
  <c r="D19" i="13"/>
  <c r="D20" i="13"/>
  <c r="D21" i="13"/>
  <c r="D22" i="13"/>
  <c r="D23" i="13"/>
  <c r="D24" i="13"/>
  <c r="D25" i="13"/>
  <c r="D26" i="13"/>
  <c r="D27" i="13"/>
  <c r="D28" i="13"/>
  <c r="D29" i="13"/>
  <c r="D30" i="13"/>
  <c r="D31" i="13"/>
  <c r="D32" i="13"/>
  <c r="D33" i="13"/>
  <c r="D34" i="13"/>
  <c r="D35" i="13"/>
  <c r="D36" i="13"/>
  <c r="D37" i="13"/>
  <c r="D38" i="13"/>
  <c r="D39" i="13"/>
  <c r="D40" i="13"/>
  <c r="D41" i="13"/>
  <c r="D42" i="13"/>
  <c r="D43" i="13"/>
  <c r="D44" i="13"/>
  <c r="D45" i="13"/>
  <c r="D46" i="13"/>
  <c r="D47" i="13"/>
  <c r="D48" i="13"/>
  <c r="D49" i="13"/>
  <c r="D50" i="13"/>
  <c r="D51" i="13"/>
  <c r="D52" i="13"/>
  <c r="D53" i="13"/>
  <c r="D54" i="13"/>
  <c r="D55" i="13"/>
  <c r="D56" i="13"/>
  <c r="D57" i="13"/>
  <c r="D58" i="13"/>
  <c r="D59" i="13"/>
  <c r="D60" i="13"/>
  <c r="D61" i="13"/>
  <c r="D62" i="13"/>
  <c r="D63" i="13"/>
  <c r="D64" i="13"/>
  <c r="D65" i="13"/>
  <c r="D66" i="13"/>
  <c r="D67" i="13"/>
  <c r="D68" i="13"/>
  <c r="D69" i="13"/>
  <c r="D70" i="13"/>
  <c r="D71" i="13"/>
  <c r="D72" i="13"/>
  <c r="D73" i="13"/>
  <c r="D74" i="13"/>
  <c r="D75" i="13"/>
  <c r="D76" i="13"/>
  <c r="D77" i="13"/>
  <c r="D78" i="13"/>
  <c r="D79" i="13"/>
  <c r="D80" i="13"/>
  <c r="D81" i="13"/>
  <c r="D82" i="13"/>
  <c r="D83" i="13"/>
  <c r="D84" i="13"/>
  <c r="D85" i="13"/>
  <c r="D86" i="13"/>
  <c r="D87" i="13"/>
  <c r="D88" i="13"/>
  <c r="D89" i="13"/>
  <c r="D90" i="13"/>
  <c r="D91" i="13"/>
  <c r="D92" i="13"/>
  <c r="D93" i="13"/>
  <c r="D94" i="13"/>
  <c r="D95" i="13"/>
  <c r="D96" i="13"/>
  <c r="D97" i="13"/>
  <c r="D98" i="13"/>
  <c r="D99" i="13"/>
  <c r="D100" i="13"/>
  <c r="D101" i="13"/>
  <c r="D102" i="13"/>
  <c r="D103" i="13"/>
  <c r="D104" i="13"/>
  <c r="D105" i="13"/>
  <c r="D106" i="13"/>
  <c r="D107" i="13"/>
  <c r="D108" i="13"/>
  <c r="D109" i="13"/>
  <c r="D110" i="13"/>
  <c r="D111" i="13"/>
  <c r="D112" i="13"/>
  <c r="D113" i="13"/>
  <c r="D114" i="13"/>
  <c r="D115" i="13"/>
  <c r="D116" i="13"/>
  <c r="D117" i="13"/>
  <c r="D118" i="13"/>
  <c r="D119" i="13"/>
  <c r="D120" i="13"/>
  <c r="D121" i="13"/>
  <c r="D122" i="13"/>
  <c r="D123" i="13"/>
  <c r="D124" i="13"/>
  <c r="D125" i="13"/>
  <c r="D126" i="13"/>
  <c r="D127" i="13"/>
  <c r="D128" i="13"/>
  <c r="D129" i="13"/>
  <c r="D130" i="13"/>
  <c r="D131" i="13"/>
  <c r="D132" i="13"/>
  <c r="D133" i="13"/>
  <c r="D134" i="13"/>
  <c r="D135" i="13"/>
  <c r="D136" i="13"/>
  <c r="D137" i="13"/>
  <c r="D138" i="13"/>
  <c r="D139" i="13"/>
  <c r="D140" i="13"/>
  <c r="D141" i="13"/>
  <c r="D142" i="13"/>
  <c r="D143" i="13"/>
  <c r="D144" i="13"/>
  <c r="D145" i="13"/>
  <c r="D146" i="13"/>
  <c r="D147" i="13"/>
  <c r="D148" i="13"/>
  <c r="D149" i="13"/>
  <c r="D150" i="13"/>
  <c r="D151" i="13"/>
  <c r="D152" i="13"/>
  <c r="D153" i="13"/>
  <c r="D154" i="13"/>
  <c r="D155" i="13"/>
  <c r="D156" i="13"/>
  <c r="D157" i="13"/>
  <c r="D158" i="13"/>
  <c r="D159" i="13"/>
  <c r="D160" i="13"/>
  <c r="D161" i="13"/>
  <c r="D162" i="13"/>
  <c r="D163" i="13"/>
  <c r="D164" i="13"/>
  <c r="D165" i="13"/>
  <c r="D166" i="13"/>
  <c r="D167" i="13"/>
  <c r="D168" i="13"/>
  <c r="D169" i="13"/>
  <c r="D170" i="13"/>
  <c r="D171" i="13"/>
  <c r="D172" i="13"/>
  <c r="D173" i="13"/>
  <c r="D174" i="13"/>
  <c r="D175" i="13"/>
  <c r="D176" i="13"/>
  <c r="D177" i="13"/>
  <c r="D178" i="13"/>
  <c r="D179" i="13"/>
  <c r="D180" i="13"/>
  <c r="D181" i="13"/>
  <c r="D182" i="13"/>
  <c r="D183" i="13"/>
  <c r="D184" i="13"/>
  <c r="D185" i="13"/>
  <c r="D186" i="13"/>
  <c r="D187" i="13"/>
  <c r="D188" i="13"/>
  <c r="D189" i="13"/>
  <c r="D190" i="13"/>
  <c r="D191" i="13"/>
  <c r="D192" i="13"/>
  <c r="D193" i="13"/>
  <c r="D194" i="13"/>
  <c r="D195" i="13"/>
  <c r="D196" i="13"/>
  <c r="D197" i="13"/>
  <c r="D198" i="13"/>
  <c r="D199" i="13"/>
  <c r="D200" i="13"/>
  <c r="D201" i="13"/>
  <c r="D202" i="13"/>
  <c r="D203" i="13"/>
  <c r="D204" i="13"/>
  <c r="D205" i="13"/>
  <c r="D206" i="13"/>
  <c r="D207" i="13"/>
  <c r="D208" i="13"/>
  <c r="D209" i="13"/>
  <c r="D210" i="13"/>
  <c r="D211" i="13"/>
  <c r="D212" i="13"/>
  <c r="D213" i="13"/>
  <c r="D214" i="13"/>
  <c r="D215" i="13"/>
  <c r="D216" i="13"/>
  <c r="D217" i="13"/>
  <c r="D218" i="13"/>
  <c r="D219" i="13"/>
  <c r="D220" i="13"/>
  <c r="D221" i="13"/>
  <c r="D222" i="13"/>
  <c r="D223" i="13"/>
  <c r="D224" i="13"/>
  <c r="D225" i="13"/>
  <c r="D226" i="13"/>
  <c r="D227" i="13"/>
  <c r="D228" i="13"/>
  <c r="D229" i="13"/>
  <c r="D230" i="13"/>
  <c r="D231" i="13"/>
  <c r="D232" i="13"/>
  <c r="D233" i="13"/>
  <c r="D234" i="13"/>
  <c r="D235" i="13"/>
  <c r="D236" i="13"/>
  <c r="D237" i="13"/>
  <c r="D238" i="13"/>
  <c r="D239" i="13"/>
  <c r="D240" i="13"/>
  <c r="D241" i="13"/>
  <c r="D242" i="13"/>
  <c r="D243" i="13"/>
  <c r="D244" i="13"/>
  <c r="D245" i="13"/>
  <c r="D246" i="13"/>
  <c r="D247" i="13"/>
  <c r="D248" i="13"/>
  <c r="D249" i="13"/>
  <c r="D250" i="13"/>
  <c r="D251" i="13"/>
  <c r="D252" i="13"/>
  <c r="D253" i="13"/>
  <c r="D254" i="13"/>
  <c r="D255" i="13"/>
  <c r="D256" i="13"/>
  <c r="D257" i="13"/>
  <c r="D258" i="13"/>
  <c r="D259" i="13"/>
  <c r="D260" i="13"/>
  <c r="D261" i="13"/>
  <c r="D262" i="13"/>
  <c r="D263" i="13"/>
  <c r="D264" i="13"/>
  <c r="D265" i="13"/>
  <c r="D266" i="13"/>
  <c r="D267" i="13"/>
  <c r="D268" i="13"/>
  <c r="D269" i="13"/>
  <c r="D270" i="13"/>
  <c r="D271" i="13"/>
  <c r="D272" i="13"/>
  <c r="D273" i="13"/>
  <c r="D274" i="13"/>
  <c r="D275" i="13"/>
  <c r="D276" i="13"/>
  <c r="D277" i="13"/>
  <c r="D278" i="13"/>
  <c r="D279" i="13"/>
  <c r="D280" i="13"/>
  <c r="D281" i="13"/>
  <c r="D282" i="13"/>
  <c r="D283" i="13"/>
  <c r="D284" i="13"/>
  <c r="D285" i="13"/>
  <c r="D286" i="13"/>
  <c r="D287" i="13"/>
  <c r="D288" i="13"/>
  <c r="D289" i="13"/>
  <c r="D290" i="13"/>
  <c r="D291" i="13"/>
  <c r="D292" i="13"/>
  <c r="D293" i="13"/>
  <c r="D294" i="13"/>
  <c r="D295" i="13"/>
  <c r="D296" i="13"/>
  <c r="D297" i="13"/>
  <c r="D298" i="13"/>
  <c r="D299" i="13"/>
  <c r="D300" i="13"/>
  <c r="D301" i="13"/>
  <c r="D302" i="13"/>
  <c r="D303" i="13"/>
  <c r="D304" i="13"/>
  <c r="D305" i="13"/>
  <c r="D306" i="13"/>
  <c r="D307" i="13"/>
  <c r="D308" i="13"/>
  <c r="D309" i="13"/>
  <c r="D310" i="13"/>
  <c r="D311" i="13"/>
  <c r="D312" i="13"/>
  <c r="D313" i="13"/>
  <c r="D314" i="13"/>
  <c r="D315" i="13"/>
  <c r="D316" i="13"/>
  <c r="D317" i="13"/>
  <c r="D318" i="13"/>
  <c r="D319" i="13"/>
  <c r="D320" i="13"/>
  <c r="D321" i="13"/>
  <c r="D322" i="13"/>
  <c r="D323" i="13"/>
  <c r="D324" i="13"/>
  <c r="D325" i="13"/>
  <c r="D326" i="13"/>
  <c r="D327" i="13"/>
  <c r="D328" i="13"/>
  <c r="D329" i="13"/>
  <c r="D330" i="13"/>
  <c r="D331" i="13"/>
  <c r="D332" i="13"/>
  <c r="D333" i="13"/>
  <c r="D334" i="13"/>
  <c r="D335" i="13"/>
  <c r="D336" i="13"/>
  <c r="D337" i="13"/>
  <c r="D338" i="13"/>
  <c r="D339" i="13"/>
  <c r="D340" i="13"/>
  <c r="D341" i="13"/>
  <c r="D342" i="13"/>
  <c r="D343" i="13"/>
  <c r="D344" i="13"/>
  <c r="D345" i="13"/>
  <c r="D346" i="13"/>
  <c r="D347" i="13"/>
  <c r="D348" i="13"/>
  <c r="D349" i="13"/>
  <c r="D350" i="13"/>
  <c r="D351" i="13"/>
  <c r="D352" i="13"/>
  <c r="D353" i="13"/>
  <c r="D354" i="13"/>
  <c r="D355" i="13"/>
  <c r="D356" i="13"/>
  <c r="D357" i="13"/>
  <c r="D358" i="13"/>
  <c r="D359" i="13"/>
  <c r="D360" i="13"/>
  <c r="D361" i="13"/>
  <c r="D362" i="13"/>
  <c r="D363" i="13"/>
  <c r="D364" i="13"/>
  <c r="D365" i="13"/>
  <c r="D366" i="13"/>
  <c r="D367" i="13"/>
  <c r="D368" i="13"/>
  <c r="D369" i="13"/>
  <c r="D370" i="13"/>
  <c r="D371" i="13"/>
  <c r="D372" i="13"/>
  <c r="D373" i="13"/>
  <c r="D374" i="13"/>
  <c r="D375" i="13"/>
  <c r="D376" i="13"/>
  <c r="D377" i="13"/>
  <c r="D378" i="13"/>
  <c r="D379" i="13"/>
  <c r="D380" i="13"/>
  <c r="D381" i="13"/>
  <c r="D382" i="13"/>
  <c r="D383" i="13"/>
  <c r="D384" i="13"/>
  <c r="D385" i="13"/>
  <c r="D386" i="13"/>
  <c r="D387" i="13"/>
  <c r="D388" i="13"/>
  <c r="D389" i="13"/>
  <c r="D390" i="13"/>
  <c r="D391" i="13"/>
  <c r="D392" i="13"/>
  <c r="D393" i="13"/>
  <c r="D394" i="13"/>
  <c r="D395" i="13"/>
  <c r="D396" i="13"/>
  <c r="D397" i="13"/>
  <c r="D398" i="13"/>
  <c r="D399" i="13"/>
  <c r="D400" i="13"/>
  <c r="D401" i="13"/>
  <c r="D402" i="13"/>
  <c r="D403" i="13"/>
  <c r="D404" i="13"/>
  <c r="D405" i="13"/>
  <c r="D406" i="13"/>
  <c r="D407" i="13"/>
  <c r="D408" i="13"/>
  <c r="D409" i="13"/>
  <c r="D410" i="13"/>
  <c r="D411" i="13"/>
  <c r="D412" i="13"/>
  <c r="D413" i="13"/>
  <c r="D414" i="13"/>
  <c r="D415" i="13"/>
  <c r="D416" i="13"/>
  <c r="D417" i="13"/>
  <c r="D418" i="13"/>
  <c r="D419" i="13"/>
  <c r="D420" i="13"/>
  <c r="D421" i="13"/>
  <c r="D422" i="13"/>
  <c r="D423" i="13"/>
  <c r="D424" i="13"/>
  <c r="D425" i="13"/>
  <c r="D426" i="13"/>
  <c r="D427" i="13"/>
  <c r="D428" i="13"/>
  <c r="D429" i="13"/>
  <c r="D430" i="13"/>
  <c r="D431" i="13"/>
  <c r="D432" i="13"/>
  <c r="D433" i="13"/>
  <c r="D434" i="13"/>
  <c r="D435" i="13"/>
  <c r="D436" i="13"/>
  <c r="D437" i="13"/>
  <c r="D438" i="13"/>
  <c r="D439" i="13"/>
  <c r="D440" i="13"/>
  <c r="D441" i="13"/>
  <c r="D442" i="13"/>
  <c r="D443" i="13"/>
  <c r="D444" i="13"/>
  <c r="D445" i="13"/>
  <c r="D446" i="13"/>
  <c r="D447" i="13"/>
  <c r="D448" i="13"/>
  <c r="D449" i="13"/>
  <c r="D450" i="13"/>
  <c r="D451" i="13"/>
  <c r="D452" i="13"/>
  <c r="D453" i="13"/>
  <c r="D454" i="13"/>
  <c r="D455" i="13"/>
  <c r="D456" i="13"/>
  <c r="D457" i="13"/>
  <c r="D458" i="13"/>
  <c r="D459" i="13"/>
  <c r="D460" i="13"/>
  <c r="D461" i="13"/>
  <c r="D462" i="13"/>
  <c r="D463" i="13"/>
  <c r="D464" i="13"/>
  <c r="D465" i="13"/>
  <c r="D466" i="13"/>
  <c r="D467" i="13"/>
  <c r="D468" i="13"/>
  <c r="D469" i="13"/>
  <c r="D470" i="13"/>
  <c r="D471" i="13"/>
  <c r="D472" i="13"/>
  <c r="D473" i="13"/>
  <c r="D474" i="13"/>
  <c r="D475" i="13"/>
  <c r="D476" i="13"/>
  <c r="D477" i="13"/>
  <c r="D478" i="13"/>
  <c r="D479" i="13"/>
  <c r="D480" i="13"/>
  <c r="D481" i="13"/>
  <c r="D482" i="13"/>
  <c r="D483" i="13"/>
  <c r="D484" i="13"/>
  <c r="D485" i="13"/>
  <c r="D486" i="13"/>
  <c r="D487" i="13"/>
  <c r="D488" i="13"/>
  <c r="D489" i="13"/>
  <c r="D490" i="13"/>
  <c r="D491" i="13"/>
  <c r="D492" i="13"/>
  <c r="D493" i="13"/>
  <c r="D494" i="13"/>
  <c r="D495" i="13"/>
  <c r="D496" i="13"/>
  <c r="D497" i="13"/>
  <c r="D498" i="13"/>
  <c r="D499" i="13"/>
  <c r="D500" i="13"/>
  <c r="D501" i="13"/>
  <c r="D502" i="13"/>
  <c r="D503" i="13"/>
  <c r="D504" i="13"/>
  <c r="D505" i="13"/>
  <c r="D506" i="13"/>
  <c r="D507" i="13"/>
  <c r="D508" i="13"/>
  <c r="D509" i="13"/>
  <c r="D510" i="13"/>
  <c r="D511" i="13"/>
  <c r="D512" i="13"/>
  <c r="D513" i="13"/>
  <c r="D514" i="13"/>
  <c r="D515" i="13"/>
  <c r="D516" i="13"/>
  <c r="D517" i="13"/>
  <c r="D518" i="13"/>
  <c r="D519" i="13"/>
  <c r="D520" i="13"/>
  <c r="D521" i="13"/>
  <c r="D522" i="13"/>
  <c r="D523" i="13"/>
  <c r="D524" i="13"/>
  <c r="D525" i="13"/>
  <c r="D526" i="13"/>
  <c r="D527" i="13"/>
  <c r="D528" i="13"/>
  <c r="D529" i="13"/>
  <c r="D530" i="13"/>
  <c r="D531" i="13"/>
  <c r="D532" i="13"/>
  <c r="D533" i="13"/>
  <c r="D534" i="13"/>
  <c r="D535" i="13"/>
  <c r="D536" i="13"/>
  <c r="D537" i="13"/>
  <c r="D538" i="13"/>
  <c r="D539" i="13"/>
  <c r="D540" i="13"/>
  <c r="D541" i="13"/>
  <c r="D542" i="13"/>
  <c r="D543" i="13"/>
  <c r="D544" i="13"/>
  <c r="D545" i="13"/>
  <c r="D546" i="13"/>
  <c r="D547" i="13"/>
  <c r="D548" i="13"/>
  <c r="D549" i="13"/>
  <c r="D550" i="13"/>
  <c r="D551" i="13"/>
  <c r="D552" i="13"/>
  <c r="D553" i="13"/>
  <c r="D554" i="13"/>
  <c r="D555" i="13"/>
  <c r="D556" i="13"/>
  <c r="D557" i="13"/>
  <c r="D558" i="13"/>
  <c r="D559" i="13"/>
  <c r="D560" i="13"/>
  <c r="D561" i="13"/>
  <c r="D562" i="13"/>
  <c r="D563" i="13"/>
  <c r="D564" i="13"/>
  <c r="D565" i="13"/>
  <c r="D566" i="13"/>
  <c r="D567" i="13"/>
  <c r="D568" i="13"/>
  <c r="D569" i="13"/>
  <c r="D570" i="13"/>
  <c r="D571" i="13"/>
  <c r="D572" i="13"/>
  <c r="D573" i="13"/>
  <c r="D574" i="13"/>
  <c r="D575" i="13"/>
  <c r="D576" i="13"/>
  <c r="D577" i="13"/>
  <c r="D578" i="13"/>
  <c r="D579" i="13"/>
  <c r="D580" i="13"/>
  <c r="D581" i="13"/>
  <c r="D582" i="13"/>
  <c r="D583" i="13"/>
  <c r="C13" i="13"/>
  <c r="C14" i="13"/>
  <c r="C15" i="13"/>
  <c r="C16" i="13"/>
  <c r="C17" i="13"/>
  <c r="C18" i="13"/>
  <c r="C19" i="13"/>
  <c r="C20" i="13"/>
  <c r="C21" i="13"/>
  <c r="C22" i="13"/>
  <c r="C23" i="13"/>
  <c r="C24" i="13"/>
  <c r="C25" i="13"/>
  <c r="C26" i="13"/>
  <c r="C27" i="13"/>
  <c r="C28" i="13"/>
  <c r="C29" i="13"/>
  <c r="C30" i="13"/>
  <c r="C31" i="13"/>
  <c r="C32" i="13"/>
  <c r="C33" i="13"/>
  <c r="C34" i="13"/>
  <c r="C35" i="13"/>
  <c r="C36" i="13"/>
  <c r="C37" i="13"/>
  <c r="C38" i="13"/>
  <c r="C39" i="13"/>
  <c r="C40" i="13"/>
  <c r="C41" i="13"/>
  <c r="C42" i="13"/>
  <c r="C43" i="13"/>
  <c r="C44" i="13"/>
  <c r="C45" i="13"/>
  <c r="C46" i="13"/>
  <c r="C47" i="13"/>
  <c r="C48" i="13"/>
  <c r="C49" i="13"/>
  <c r="C50" i="13"/>
  <c r="C51" i="13"/>
  <c r="C52" i="13"/>
  <c r="C53" i="13"/>
  <c r="C54" i="13"/>
  <c r="C55" i="13"/>
  <c r="C56" i="13"/>
  <c r="C57" i="13"/>
  <c r="C58" i="13"/>
  <c r="C59" i="13"/>
  <c r="C60" i="13"/>
  <c r="C61" i="13"/>
  <c r="C62" i="13"/>
  <c r="C63" i="13"/>
  <c r="C64" i="13"/>
  <c r="C65" i="13"/>
  <c r="C66" i="13"/>
  <c r="C67" i="13"/>
  <c r="C68" i="13"/>
  <c r="C69" i="13"/>
  <c r="C70" i="13"/>
  <c r="C71" i="13"/>
  <c r="C72" i="13"/>
  <c r="C73" i="13"/>
  <c r="C74" i="13"/>
  <c r="C75" i="13"/>
  <c r="C76" i="13"/>
  <c r="C77" i="13"/>
  <c r="C78" i="13"/>
  <c r="C79" i="13"/>
  <c r="C80" i="13"/>
  <c r="C81" i="13"/>
  <c r="C82" i="13"/>
  <c r="C83" i="13"/>
  <c r="C84" i="13"/>
  <c r="C85" i="13"/>
  <c r="C86" i="13"/>
  <c r="C87" i="13"/>
  <c r="C88" i="13"/>
  <c r="C89" i="13"/>
  <c r="C90" i="13"/>
  <c r="C91" i="13"/>
  <c r="C92" i="13"/>
  <c r="C93" i="13"/>
  <c r="C94" i="13"/>
  <c r="C95" i="13"/>
  <c r="C96" i="13"/>
  <c r="C97" i="13"/>
  <c r="C98" i="13"/>
  <c r="C99" i="13"/>
  <c r="C100" i="13"/>
  <c r="C101" i="13"/>
  <c r="C102" i="13"/>
  <c r="C103" i="13"/>
  <c r="C104" i="13"/>
  <c r="C105" i="13"/>
  <c r="C106" i="13"/>
  <c r="C107" i="13"/>
  <c r="C108" i="13"/>
  <c r="C109" i="13"/>
  <c r="C110" i="13"/>
  <c r="C111" i="13"/>
  <c r="C112" i="13"/>
  <c r="C113" i="13"/>
  <c r="C114" i="13"/>
  <c r="C115" i="13"/>
  <c r="C116" i="13"/>
  <c r="C117" i="13"/>
  <c r="C118" i="13"/>
  <c r="C119" i="13"/>
  <c r="C120" i="13"/>
  <c r="C121" i="13"/>
  <c r="C122" i="13"/>
  <c r="C123" i="13"/>
  <c r="C124" i="13"/>
  <c r="C125" i="13"/>
  <c r="C126" i="13"/>
  <c r="C127" i="13"/>
  <c r="C128" i="13"/>
  <c r="C129" i="13"/>
  <c r="C130" i="13"/>
  <c r="C131" i="13"/>
  <c r="C132" i="13"/>
  <c r="C133" i="13"/>
  <c r="C134" i="13"/>
  <c r="C135" i="13"/>
  <c r="C136" i="13"/>
  <c r="C137" i="13"/>
  <c r="C138" i="13"/>
  <c r="C139" i="13"/>
  <c r="C140" i="13"/>
  <c r="C141" i="13"/>
  <c r="C142" i="13"/>
  <c r="C143" i="13"/>
  <c r="C144" i="13"/>
  <c r="C145" i="13"/>
  <c r="C146" i="13"/>
  <c r="C147" i="13"/>
  <c r="C148" i="13"/>
  <c r="C149" i="13"/>
  <c r="C150" i="13"/>
  <c r="C151" i="13"/>
  <c r="C152" i="13"/>
  <c r="C153" i="13"/>
  <c r="C154" i="13"/>
  <c r="C155" i="13"/>
  <c r="C156" i="13"/>
  <c r="C157" i="13"/>
  <c r="C158" i="13"/>
  <c r="C159" i="13"/>
  <c r="C160" i="13"/>
  <c r="C161" i="13"/>
  <c r="C162" i="13"/>
  <c r="C163" i="13"/>
  <c r="C164" i="13"/>
  <c r="C165" i="13"/>
  <c r="C166" i="13"/>
  <c r="C167" i="13"/>
  <c r="C168" i="13"/>
  <c r="C169" i="13"/>
  <c r="C170" i="13"/>
  <c r="C171" i="13"/>
  <c r="C172" i="13"/>
  <c r="C173" i="13"/>
  <c r="C174" i="13"/>
  <c r="C175" i="13"/>
  <c r="C176" i="13"/>
  <c r="C177" i="13"/>
  <c r="C178" i="13"/>
  <c r="C179" i="13"/>
  <c r="C180" i="13"/>
  <c r="C181" i="13"/>
  <c r="C182" i="13"/>
  <c r="C183" i="13"/>
  <c r="C184" i="13"/>
  <c r="C185" i="13"/>
  <c r="C186" i="13"/>
  <c r="C187" i="13"/>
  <c r="C188" i="13"/>
  <c r="C189" i="13"/>
  <c r="C190" i="13"/>
  <c r="C191" i="13"/>
  <c r="C192" i="13"/>
  <c r="C193" i="13"/>
  <c r="C194" i="13"/>
  <c r="C195" i="13"/>
  <c r="C196" i="13"/>
  <c r="C197" i="13"/>
  <c r="C198" i="13"/>
  <c r="C199" i="13"/>
  <c r="C200" i="13"/>
  <c r="C201" i="13"/>
  <c r="C202" i="13"/>
  <c r="C203" i="13"/>
  <c r="C204" i="13"/>
  <c r="C205" i="13"/>
  <c r="C206" i="13"/>
  <c r="C207" i="13"/>
  <c r="C208" i="13"/>
  <c r="C209" i="13"/>
  <c r="C210" i="13"/>
  <c r="C211" i="13"/>
  <c r="C212" i="13"/>
  <c r="C213" i="13"/>
  <c r="C214" i="13"/>
  <c r="C215" i="13"/>
  <c r="C216" i="13"/>
  <c r="C217" i="13"/>
  <c r="C218" i="13"/>
  <c r="C219" i="13"/>
  <c r="C220" i="13"/>
  <c r="C221" i="13"/>
  <c r="C222" i="13"/>
  <c r="C223" i="13"/>
  <c r="C224" i="13"/>
  <c r="C225" i="13"/>
  <c r="C226" i="13"/>
  <c r="C227" i="13"/>
  <c r="C228" i="13"/>
  <c r="C229" i="13"/>
  <c r="C230" i="13"/>
  <c r="C231" i="13"/>
  <c r="C232" i="13"/>
  <c r="C233" i="13"/>
  <c r="C234" i="13"/>
  <c r="C235" i="13"/>
  <c r="C236" i="13"/>
  <c r="C237" i="13"/>
  <c r="C238" i="13"/>
  <c r="C239" i="13"/>
  <c r="C240" i="13"/>
  <c r="C241" i="13"/>
  <c r="C242" i="13"/>
  <c r="C243" i="13"/>
  <c r="C244" i="13"/>
  <c r="C245" i="13"/>
  <c r="C246" i="13"/>
  <c r="C247" i="13"/>
  <c r="C248" i="13"/>
  <c r="C249" i="13"/>
  <c r="C250" i="13"/>
  <c r="C251" i="13"/>
  <c r="C252" i="13"/>
  <c r="C253" i="13"/>
  <c r="C254" i="13"/>
  <c r="C255" i="13"/>
  <c r="C256" i="13"/>
  <c r="C257" i="13"/>
  <c r="C258" i="13"/>
  <c r="C259" i="13"/>
  <c r="C260" i="13"/>
  <c r="C261" i="13"/>
  <c r="C262" i="13"/>
  <c r="C263" i="13"/>
  <c r="C264" i="13"/>
  <c r="C265" i="13"/>
  <c r="C266" i="13"/>
  <c r="C267" i="13"/>
  <c r="C268" i="13"/>
  <c r="C269" i="13"/>
  <c r="C270" i="13"/>
  <c r="C271" i="13"/>
  <c r="C272" i="13"/>
  <c r="C273" i="13"/>
  <c r="C274" i="13"/>
  <c r="C275" i="13"/>
  <c r="C276" i="13"/>
  <c r="C277" i="13"/>
  <c r="C278" i="13"/>
  <c r="C279" i="13"/>
  <c r="C280" i="13"/>
  <c r="C281" i="13"/>
  <c r="C282" i="13"/>
  <c r="C283" i="13"/>
  <c r="C284" i="13"/>
  <c r="C285" i="13"/>
  <c r="C286" i="13"/>
  <c r="C287" i="13"/>
  <c r="C288" i="13"/>
  <c r="C289" i="13"/>
  <c r="C290" i="13"/>
  <c r="C291" i="13"/>
  <c r="C292" i="13"/>
  <c r="C293" i="13"/>
  <c r="C294" i="13"/>
  <c r="C295" i="13"/>
  <c r="C296" i="13"/>
  <c r="C297" i="13"/>
  <c r="C298" i="13"/>
  <c r="C299" i="13"/>
  <c r="C300" i="13"/>
  <c r="C301" i="13"/>
  <c r="C302" i="13"/>
  <c r="C303" i="13"/>
  <c r="C304" i="13"/>
  <c r="C305" i="13"/>
  <c r="C306" i="13"/>
  <c r="C307" i="13"/>
  <c r="C308" i="13"/>
  <c r="C309" i="13"/>
  <c r="C310" i="13"/>
  <c r="C311" i="13"/>
  <c r="C312" i="13"/>
  <c r="C313" i="13"/>
  <c r="C314" i="13"/>
  <c r="C315" i="13"/>
  <c r="C316" i="13"/>
  <c r="C317" i="13"/>
  <c r="C318" i="13"/>
  <c r="C319" i="13"/>
  <c r="C320" i="13"/>
  <c r="C321" i="13"/>
  <c r="C322" i="13"/>
  <c r="C323" i="13"/>
  <c r="C324" i="13"/>
  <c r="C325" i="13"/>
  <c r="C326" i="13"/>
  <c r="C327" i="13"/>
  <c r="C328" i="13"/>
  <c r="C329" i="13"/>
  <c r="C330" i="13"/>
  <c r="C331" i="13"/>
  <c r="C332" i="13"/>
  <c r="C333" i="13"/>
  <c r="C334" i="13"/>
  <c r="C335" i="13"/>
  <c r="C336" i="13"/>
  <c r="C337" i="13"/>
  <c r="C338" i="13"/>
  <c r="C339" i="13"/>
  <c r="C340" i="13"/>
  <c r="C341" i="13"/>
  <c r="C342" i="13"/>
  <c r="C343" i="13"/>
  <c r="C344" i="13"/>
  <c r="C345" i="13"/>
  <c r="C346" i="13"/>
  <c r="C347" i="13"/>
  <c r="C348" i="13"/>
  <c r="C349" i="13"/>
  <c r="C350" i="13"/>
  <c r="C351" i="13"/>
  <c r="C352" i="13"/>
  <c r="C353" i="13"/>
  <c r="C354" i="13"/>
  <c r="C355" i="13"/>
  <c r="C356" i="13"/>
  <c r="C357" i="13"/>
  <c r="C358" i="13"/>
  <c r="C359" i="13"/>
  <c r="C360" i="13"/>
  <c r="C361" i="13"/>
  <c r="C362" i="13"/>
  <c r="C363" i="13"/>
  <c r="C364" i="13"/>
  <c r="C365" i="13"/>
  <c r="C366" i="13"/>
  <c r="C367" i="13"/>
  <c r="C368" i="13"/>
  <c r="C369" i="13"/>
  <c r="C370" i="13"/>
  <c r="C371" i="13"/>
  <c r="C372" i="13"/>
  <c r="C373" i="13"/>
  <c r="C374" i="13"/>
  <c r="C375" i="13"/>
  <c r="C376" i="13"/>
  <c r="C377" i="13"/>
  <c r="C378" i="13"/>
  <c r="C379" i="13"/>
  <c r="C380" i="13"/>
  <c r="C381" i="13"/>
  <c r="C382" i="13"/>
  <c r="C383" i="13"/>
  <c r="C384" i="13"/>
  <c r="C385" i="13"/>
  <c r="C386" i="13"/>
  <c r="C387" i="13"/>
  <c r="C388" i="13"/>
  <c r="C389" i="13"/>
  <c r="C390" i="13"/>
  <c r="C391" i="13"/>
  <c r="C392" i="13"/>
  <c r="C393" i="13"/>
  <c r="C394" i="13"/>
  <c r="C395" i="13"/>
  <c r="C396" i="13"/>
  <c r="C397" i="13"/>
  <c r="C398" i="13"/>
  <c r="C399" i="13"/>
  <c r="C400" i="13"/>
  <c r="C401" i="13"/>
  <c r="C402" i="13"/>
  <c r="C403" i="13"/>
  <c r="C404" i="13"/>
  <c r="C405" i="13"/>
  <c r="C406" i="13"/>
  <c r="C407" i="13"/>
  <c r="C408" i="13"/>
  <c r="C409" i="13"/>
  <c r="C410" i="13"/>
  <c r="C411" i="13"/>
  <c r="C412" i="13"/>
  <c r="C413" i="13"/>
  <c r="C414" i="13"/>
  <c r="C415" i="13"/>
  <c r="C416" i="13"/>
  <c r="C417" i="13"/>
  <c r="C418" i="13"/>
  <c r="C419" i="13"/>
  <c r="C420" i="13"/>
  <c r="C421" i="13"/>
  <c r="C422" i="13"/>
  <c r="C423" i="13"/>
  <c r="C424" i="13"/>
  <c r="C425" i="13"/>
  <c r="C426" i="13"/>
  <c r="C427" i="13"/>
  <c r="C428" i="13"/>
  <c r="C429" i="13"/>
  <c r="C430" i="13"/>
  <c r="C431" i="13"/>
  <c r="C432" i="13"/>
  <c r="C433" i="13"/>
  <c r="C434" i="13"/>
  <c r="C435" i="13"/>
  <c r="C436" i="13"/>
  <c r="C437" i="13"/>
  <c r="C438" i="13"/>
  <c r="C439" i="13"/>
  <c r="C440" i="13"/>
  <c r="C441" i="13"/>
  <c r="C442" i="13"/>
  <c r="C443" i="13"/>
  <c r="C444" i="13"/>
  <c r="C445" i="13"/>
  <c r="C446" i="13"/>
  <c r="C447" i="13"/>
  <c r="C448" i="13"/>
  <c r="C449" i="13"/>
  <c r="C450" i="13"/>
  <c r="C451" i="13"/>
  <c r="C452" i="13"/>
  <c r="C453" i="13"/>
  <c r="C454" i="13"/>
  <c r="C455" i="13"/>
  <c r="C456" i="13"/>
  <c r="C457" i="13"/>
  <c r="C458" i="13"/>
  <c r="C459" i="13"/>
  <c r="C460" i="13"/>
  <c r="C461" i="13"/>
  <c r="C462" i="13"/>
  <c r="C463" i="13"/>
  <c r="C464" i="13"/>
  <c r="C465" i="13"/>
  <c r="C466" i="13"/>
  <c r="C467" i="13"/>
  <c r="C468" i="13"/>
  <c r="C469" i="13"/>
  <c r="C470" i="13"/>
  <c r="C471" i="13"/>
  <c r="C472" i="13"/>
  <c r="C473" i="13"/>
  <c r="C474" i="13"/>
  <c r="C475" i="13"/>
  <c r="C476" i="13"/>
  <c r="C477" i="13"/>
  <c r="C478" i="13"/>
  <c r="C479" i="13"/>
  <c r="C480" i="13"/>
  <c r="C481" i="13"/>
  <c r="C482" i="13"/>
  <c r="C483" i="13"/>
  <c r="C484" i="13"/>
  <c r="C485" i="13"/>
  <c r="C486" i="13"/>
  <c r="C487" i="13"/>
  <c r="C488" i="13"/>
  <c r="C489" i="13"/>
  <c r="C490" i="13"/>
  <c r="C491" i="13"/>
  <c r="C492" i="13"/>
  <c r="C493" i="13"/>
  <c r="C494" i="13"/>
  <c r="C495" i="13"/>
  <c r="C496" i="13"/>
  <c r="C497" i="13"/>
  <c r="C498" i="13"/>
  <c r="C499" i="13"/>
  <c r="C500" i="13"/>
  <c r="C501" i="13"/>
  <c r="C502" i="13"/>
  <c r="C503" i="13"/>
  <c r="C504" i="13"/>
  <c r="C505" i="13"/>
  <c r="C506" i="13"/>
  <c r="C507" i="13"/>
  <c r="C508" i="13"/>
  <c r="C509" i="13"/>
  <c r="C510" i="13"/>
  <c r="C511" i="13"/>
  <c r="C512" i="13"/>
  <c r="C513" i="13"/>
  <c r="C514" i="13"/>
  <c r="C515" i="13"/>
  <c r="C516" i="13"/>
  <c r="C517" i="13"/>
  <c r="C518" i="13"/>
  <c r="C519" i="13"/>
  <c r="C520" i="13"/>
  <c r="C521" i="13"/>
  <c r="C522" i="13"/>
  <c r="C523" i="13"/>
  <c r="C524" i="13"/>
  <c r="C525" i="13"/>
  <c r="C526" i="13"/>
  <c r="C527" i="13"/>
  <c r="C528" i="13"/>
  <c r="C529" i="13"/>
  <c r="C530" i="13"/>
  <c r="C531" i="13"/>
  <c r="C532" i="13"/>
  <c r="C533" i="13"/>
  <c r="C534" i="13"/>
  <c r="C535" i="13"/>
  <c r="C536" i="13"/>
  <c r="C537" i="13"/>
  <c r="C538" i="13"/>
  <c r="C539" i="13"/>
  <c r="C540" i="13"/>
  <c r="C541" i="13"/>
  <c r="C542" i="13"/>
  <c r="C543" i="13"/>
  <c r="C544" i="13"/>
  <c r="C545" i="13"/>
  <c r="C546" i="13"/>
  <c r="C547" i="13"/>
  <c r="C548" i="13"/>
  <c r="C549" i="13"/>
  <c r="C550" i="13"/>
  <c r="C551" i="13"/>
  <c r="C552" i="13"/>
  <c r="C553" i="13"/>
  <c r="C554" i="13"/>
  <c r="C555" i="13"/>
  <c r="C556" i="13"/>
  <c r="C557" i="13"/>
  <c r="C558" i="13"/>
  <c r="C559" i="13"/>
  <c r="C560" i="13"/>
  <c r="C561" i="13"/>
  <c r="C562" i="13"/>
  <c r="C563" i="13"/>
  <c r="C564" i="13"/>
  <c r="C565" i="13"/>
  <c r="C566" i="13"/>
  <c r="C567" i="13"/>
  <c r="C568" i="13"/>
  <c r="C569" i="13"/>
  <c r="C570" i="13"/>
  <c r="C571" i="13"/>
  <c r="C572" i="13"/>
  <c r="C573" i="13"/>
  <c r="C574" i="13"/>
  <c r="C575" i="13"/>
  <c r="C576" i="13"/>
  <c r="C577" i="13"/>
  <c r="C578" i="13"/>
  <c r="C579" i="13"/>
  <c r="C580" i="13"/>
  <c r="C581" i="13"/>
  <c r="C582" i="13"/>
  <c r="C583" i="13"/>
  <c r="J405" i="13"/>
  <c r="J406" i="13"/>
  <c r="J407" i="13"/>
  <c r="J408" i="13"/>
  <c r="J409" i="13"/>
  <c r="J410" i="13"/>
  <c r="J411" i="13"/>
  <c r="J412" i="13"/>
  <c r="J413" i="13"/>
  <c r="J414" i="13"/>
  <c r="J415" i="13"/>
  <c r="J416" i="13"/>
  <c r="J417" i="13"/>
  <c r="J418" i="13"/>
  <c r="J419" i="13"/>
  <c r="J420" i="13"/>
  <c r="J421" i="13"/>
  <c r="J422" i="13"/>
  <c r="J423" i="13"/>
  <c r="B407" i="13"/>
  <c r="B408" i="13"/>
  <c r="B409" i="13"/>
  <c r="B410" i="13"/>
  <c r="B411" i="13"/>
  <c r="B412" i="13"/>
  <c r="B413" i="13"/>
  <c r="B414" i="13"/>
  <c r="B415" i="13"/>
  <c r="B416" i="13"/>
  <c r="B417" i="13"/>
  <c r="B418" i="13"/>
  <c r="B419" i="13"/>
  <c r="B420" i="13"/>
  <c r="B485" i="13"/>
  <c r="B486" i="13"/>
  <c r="B487" i="13"/>
  <c r="B488" i="13"/>
  <c r="B489" i="13"/>
  <c r="B490" i="13"/>
  <c r="B491" i="13"/>
  <c r="B492" i="13"/>
  <c r="B493" i="13"/>
  <c r="B494" i="13"/>
  <c r="B495" i="13"/>
  <c r="B496" i="13"/>
  <c r="B497" i="13"/>
  <c r="B498" i="13"/>
  <c r="B499" i="13"/>
  <c r="B500" i="13"/>
  <c r="B501" i="13"/>
  <c r="B502" i="13"/>
  <c r="B503" i="13"/>
  <c r="B504" i="13"/>
  <c r="B505" i="13"/>
  <c r="B506" i="13"/>
  <c r="B507" i="13"/>
  <c r="B508" i="13"/>
  <c r="B509" i="13"/>
  <c r="B510" i="13"/>
  <c r="B511" i="13"/>
  <c r="B512" i="13"/>
  <c r="B513" i="13"/>
  <c r="B514" i="13"/>
  <c r="B515" i="13"/>
  <c r="B516" i="13"/>
  <c r="B517" i="13"/>
  <c r="B518" i="13"/>
  <c r="B519" i="13"/>
  <c r="B520" i="13"/>
  <c r="B521" i="13"/>
  <c r="B522" i="13"/>
  <c r="B523" i="13"/>
  <c r="B524" i="13"/>
  <c r="B525" i="13"/>
  <c r="B526" i="13"/>
  <c r="B527" i="13"/>
  <c r="B528" i="13"/>
  <c r="B529" i="13"/>
  <c r="B530" i="13"/>
  <c r="B531" i="13"/>
  <c r="B532" i="13"/>
  <c r="B533" i="13"/>
  <c r="B534" i="13"/>
  <c r="B535" i="13"/>
  <c r="B536" i="13"/>
  <c r="B537" i="13"/>
  <c r="B538" i="13"/>
  <c r="B539" i="13"/>
  <c r="B540" i="13"/>
  <c r="B541" i="13"/>
  <c r="B542" i="13"/>
  <c r="B543" i="13"/>
  <c r="B544" i="13"/>
  <c r="B545" i="13"/>
  <c r="B546" i="13"/>
  <c r="B547" i="13"/>
  <c r="B548" i="13"/>
  <c r="B549" i="13"/>
  <c r="B550" i="13"/>
  <c r="B551" i="13"/>
  <c r="B552" i="13"/>
  <c r="B553" i="13"/>
  <c r="B554" i="13"/>
  <c r="B555" i="13"/>
  <c r="B556" i="13"/>
  <c r="B557" i="13"/>
  <c r="B558" i="13"/>
  <c r="B559" i="13"/>
  <c r="B560" i="13"/>
  <c r="B561" i="13"/>
  <c r="B562" i="13"/>
  <c r="B563" i="13"/>
  <c r="B564" i="13"/>
  <c r="B565" i="13"/>
  <c r="B566" i="13"/>
  <c r="B567" i="13"/>
  <c r="B568" i="13"/>
  <c r="B569" i="13"/>
  <c r="B570" i="13"/>
  <c r="B571" i="13"/>
  <c r="B572" i="13"/>
  <c r="B573" i="13"/>
  <c r="B574" i="13"/>
  <c r="B575" i="13"/>
  <c r="B576" i="13"/>
  <c r="B577" i="13"/>
  <c r="B578" i="13"/>
  <c r="B579" i="13"/>
  <c r="B580" i="13"/>
  <c r="B581" i="13"/>
  <c r="B582" i="13"/>
  <c r="B583" i="13"/>
  <c r="B349" i="13"/>
  <c r="B350" i="13"/>
  <c r="B351" i="13"/>
  <c r="B352" i="13"/>
  <c r="B353" i="13"/>
  <c r="B354" i="13"/>
  <c r="B355" i="13"/>
  <c r="B356" i="13"/>
  <c r="B357" i="13"/>
  <c r="B358" i="13"/>
  <c r="B359" i="13"/>
  <c r="B360" i="13"/>
  <c r="B361" i="13"/>
  <c r="B362" i="13"/>
  <c r="B363" i="13"/>
  <c r="B364" i="13"/>
  <c r="B365" i="13"/>
  <c r="B366" i="13"/>
  <c r="B367" i="13"/>
  <c r="B368" i="13"/>
  <c r="B369" i="13"/>
  <c r="B370" i="13"/>
  <c r="B371" i="13"/>
  <c r="B372" i="13"/>
  <c r="B373" i="13"/>
  <c r="B374" i="13"/>
  <c r="B375" i="13"/>
  <c r="B376" i="13"/>
  <c r="B377" i="13"/>
  <c r="B378" i="13"/>
  <c r="B379" i="13"/>
  <c r="B380" i="13"/>
  <c r="B381" i="13"/>
  <c r="B382" i="13"/>
  <c r="B383" i="13"/>
  <c r="B384" i="13"/>
  <c r="B385" i="13"/>
  <c r="B386" i="13"/>
  <c r="B387" i="13"/>
  <c r="B388" i="13"/>
  <c r="B389" i="13"/>
  <c r="B390" i="13"/>
  <c r="B391" i="13"/>
  <c r="B392" i="13"/>
  <c r="B393" i="13"/>
  <c r="B394" i="13"/>
  <c r="B395" i="13"/>
  <c r="B396" i="13"/>
  <c r="B397" i="13"/>
  <c r="B398" i="13"/>
  <c r="B399" i="13"/>
  <c r="B400" i="13"/>
  <c r="B401" i="13"/>
  <c r="B402" i="13"/>
  <c r="B403" i="13"/>
  <c r="B404" i="13"/>
  <c r="B405" i="13"/>
  <c r="B406" i="13"/>
  <c r="B421" i="13"/>
  <c r="B422" i="13"/>
  <c r="B423" i="13"/>
  <c r="J349" i="13"/>
  <c r="J350" i="13"/>
  <c r="J351" i="13"/>
  <c r="J352" i="13"/>
  <c r="J353" i="13"/>
  <c r="J354" i="13"/>
  <c r="J355" i="13"/>
  <c r="J356" i="13"/>
  <c r="J357" i="13"/>
  <c r="J358" i="13"/>
  <c r="J359" i="13"/>
  <c r="J360" i="13"/>
  <c r="J361" i="13"/>
  <c r="J362" i="13"/>
  <c r="J363" i="13"/>
  <c r="J364" i="13"/>
  <c r="J365" i="13"/>
  <c r="J366" i="13"/>
  <c r="J367" i="13"/>
  <c r="J368" i="13"/>
  <c r="J369" i="13"/>
  <c r="J370" i="13"/>
  <c r="J371" i="13"/>
  <c r="J372" i="13"/>
  <c r="J373" i="13"/>
  <c r="J374" i="13"/>
  <c r="J375" i="13"/>
  <c r="J376" i="13"/>
  <c r="J377" i="13"/>
  <c r="J378" i="13"/>
  <c r="J379" i="13"/>
  <c r="J380" i="13"/>
  <c r="J381" i="13"/>
  <c r="J382" i="13"/>
  <c r="J383" i="13"/>
  <c r="J384" i="13"/>
  <c r="J385" i="13"/>
  <c r="J386" i="13"/>
  <c r="J387" i="13"/>
  <c r="J388" i="13"/>
  <c r="J389" i="13"/>
  <c r="J390" i="13"/>
  <c r="J391" i="13"/>
  <c r="J392" i="13"/>
  <c r="J393" i="13"/>
  <c r="J394" i="13"/>
  <c r="J395" i="13"/>
  <c r="J396" i="13"/>
  <c r="J397" i="13"/>
  <c r="J398" i="13"/>
  <c r="J399" i="13"/>
  <c r="J400" i="13"/>
  <c r="J401" i="13"/>
  <c r="J402" i="13"/>
  <c r="J403" i="13"/>
  <c r="J404" i="13"/>
  <c r="J33" i="13"/>
  <c r="J34" i="13"/>
  <c r="J35" i="13"/>
  <c r="J36" i="13"/>
  <c r="J37" i="13"/>
  <c r="J38" i="13"/>
  <c r="J39" i="13"/>
  <c r="J40" i="13"/>
  <c r="J41" i="13"/>
  <c r="J42" i="13"/>
  <c r="J43" i="13"/>
  <c r="J44" i="13"/>
  <c r="J45" i="13"/>
  <c r="J46" i="13"/>
  <c r="J47" i="13"/>
  <c r="J48" i="13"/>
  <c r="J49" i="13"/>
  <c r="C6" i="13"/>
  <c r="C7" i="13"/>
  <c r="C8" i="13"/>
  <c r="C9" i="13"/>
  <c r="C10" i="13"/>
  <c r="C11" i="13"/>
  <c r="C12" i="13"/>
  <c r="B31" i="13"/>
  <c r="B32" i="13"/>
  <c r="B33" i="13"/>
  <c r="B34" i="13"/>
  <c r="B35" i="13"/>
  <c r="B36" i="13"/>
  <c r="B37" i="13"/>
  <c r="B38" i="13"/>
  <c r="B39" i="13"/>
  <c r="B40" i="13"/>
  <c r="B41" i="13"/>
  <c r="B42" i="13"/>
  <c r="B43" i="13"/>
  <c r="B44" i="13"/>
  <c r="B45" i="13"/>
  <c r="B46" i="13"/>
  <c r="B47" i="13"/>
  <c r="B48" i="13"/>
  <c r="B49" i="13"/>
  <c r="J6" i="13"/>
  <c r="J7" i="13"/>
  <c r="J8" i="13"/>
  <c r="J9" i="13"/>
  <c r="J10" i="13"/>
  <c r="J11" i="13"/>
  <c r="J12" i="13"/>
  <c r="J13" i="13"/>
  <c r="J14" i="13"/>
  <c r="J15" i="13"/>
  <c r="J16" i="13"/>
  <c r="J17" i="13"/>
  <c r="J18" i="13"/>
  <c r="J19" i="13"/>
  <c r="J20" i="13"/>
  <c r="J21" i="13"/>
  <c r="J22" i="13"/>
  <c r="J23" i="13"/>
  <c r="J24" i="13"/>
  <c r="J25" i="13"/>
  <c r="J26" i="13"/>
  <c r="J27" i="13"/>
  <c r="J28" i="13"/>
  <c r="J29" i="13"/>
  <c r="J30" i="13"/>
  <c r="J31" i="13"/>
  <c r="J32" i="13"/>
  <c r="B6" i="13"/>
  <c r="B7" i="13"/>
  <c r="B8" i="13"/>
  <c r="B9" i="13"/>
  <c r="B10" i="13"/>
  <c r="B11" i="13"/>
  <c r="B12" i="13"/>
  <c r="B13" i="13"/>
  <c r="B14" i="13"/>
  <c r="B15" i="13"/>
  <c r="B16" i="13"/>
  <c r="B17" i="13"/>
  <c r="B18" i="13"/>
  <c r="B19" i="13"/>
  <c r="B20" i="13"/>
  <c r="B21" i="13"/>
  <c r="B22" i="13"/>
  <c r="B23" i="13"/>
  <c r="B24" i="13"/>
  <c r="B25" i="13"/>
  <c r="B26" i="13"/>
  <c r="B27" i="13"/>
  <c r="B28" i="13"/>
  <c r="B29" i="13"/>
  <c r="B30" i="13"/>
  <c r="M521" i="13"/>
  <c r="J517" i="13"/>
  <c r="M471" i="13" l="1"/>
  <c r="B484" i="13"/>
  <c r="B483" i="13"/>
  <c r="B482" i="13"/>
  <c r="B481" i="13"/>
  <c r="B480" i="13"/>
  <c r="B479" i="13"/>
  <c r="B478" i="13"/>
  <c r="B477" i="13"/>
  <c r="B476" i="13"/>
  <c r="B475" i="13"/>
  <c r="B474" i="13"/>
  <c r="B473" i="13"/>
  <c r="B472" i="13"/>
  <c r="B471" i="13"/>
  <c r="B470" i="13"/>
  <c r="J476" i="13"/>
  <c r="J477" i="13"/>
  <c r="J478" i="13"/>
  <c r="J479" i="13"/>
  <c r="J480" i="13"/>
  <c r="J481" i="13"/>
  <c r="J482" i="13"/>
  <c r="J483" i="13"/>
  <c r="J484" i="13"/>
  <c r="J485" i="13"/>
  <c r="J486" i="13"/>
  <c r="J487" i="13"/>
  <c r="J488" i="13"/>
  <c r="J489" i="13"/>
  <c r="J490" i="13"/>
  <c r="J491" i="13"/>
  <c r="J492" i="13"/>
  <c r="J493" i="13"/>
  <c r="J494" i="13"/>
  <c r="J495" i="13"/>
  <c r="J496" i="13"/>
  <c r="J497" i="13"/>
  <c r="J498" i="13"/>
  <c r="J499" i="13"/>
  <c r="J500" i="13"/>
  <c r="J501" i="13"/>
  <c r="J502" i="13"/>
  <c r="J503" i="13"/>
  <c r="J504" i="13"/>
  <c r="J505" i="13"/>
  <c r="J506" i="13"/>
  <c r="J507" i="13"/>
  <c r="J508" i="13"/>
  <c r="J509" i="13"/>
  <c r="J510" i="13"/>
  <c r="J511" i="13"/>
  <c r="J512" i="13"/>
  <c r="J513" i="13"/>
  <c r="J514" i="13"/>
  <c r="J515" i="13"/>
  <c r="J516" i="13"/>
  <c r="J518" i="13"/>
  <c r="J519" i="13"/>
  <c r="J520" i="13"/>
  <c r="J521" i="13"/>
  <c r="J522" i="13"/>
  <c r="J523" i="13"/>
  <c r="J524" i="13"/>
  <c r="J525" i="13"/>
  <c r="J526" i="13"/>
  <c r="J527" i="13"/>
  <c r="J528" i="13"/>
  <c r="J529" i="13"/>
  <c r="J530" i="13"/>
  <c r="J531" i="13"/>
  <c r="J532" i="13"/>
  <c r="J533" i="13"/>
  <c r="J534" i="13"/>
  <c r="J535" i="13"/>
  <c r="J536" i="13"/>
  <c r="J537" i="13"/>
  <c r="J538" i="13"/>
  <c r="J539" i="13"/>
  <c r="J540" i="13"/>
  <c r="J541" i="13"/>
  <c r="J542" i="13"/>
  <c r="J543" i="13"/>
  <c r="J544" i="13"/>
  <c r="J545" i="13"/>
  <c r="J546" i="13"/>
  <c r="J547" i="13"/>
  <c r="J548" i="13"/>
  <c r="J549" i="13"/>
  <c r="J550" i="13"/>
  <c r="J551" i="13"/>
  <c r="J552" i="13"/>
  <c r="J553" i="13"/>
  <c r="J554" i="13"/>
  <c r="J555" i="13"/>
  <c r="J556" i="13"/>
  <c r="J557" i="13"/>
  <c r="J558" i="13"/>
  <c r="J559" i="13"/>
  <c r="J560" i="13"/>
  <c r="J561" i="13"/>
  <c r="J562" i="13"/>
  <c r="J563" i="13"/>
  <c r="J564" i="13"/>
  <c r="J565" i="13"/>
  <c r="J566" i="13"/>
  <c r="J567" i="13"/>
  <c r="J568" i="13"/>
  <c r="J569" i="13"/>
  <c r="J570" i="13"/>
  <c r="J571" i="13"/>
  <c r="J572" i="13"/>
  <c r="J573" i="13"/>
  <c r="J574" i="13"/>
  <c r="J575" i="13"/>
  <c r="J576" i="13"/>
  <c r="J577" i="13"/>
  <c r="J578" i="13"/>
  <c r="J579" i="13"/>
  <c r="J580" i="13"/>
  <c r="J581" i="13"/>
  <c r="J582" i="13"/>
  <c r="J583" i="13"/>
  <c r="J469" i="13"/>
  <c r="J470" i="13"/>
  <c r="J471" i="13"/>
  <c r="J472" i="13"/>
  <c r="J473" i="13"/>
  <c r="J474" i="13"/>
  <c r="J475" i="13"/>
  <c r="C5" i="13" l="1"/>
  <c r="B66" i="13"/>
  <c r="B67" i="13"/>
  <c r="B68" i="13"/>
  <c r="B69" i="13"/>
  <c r="B70" i="13"/>
  <c r="B71" i="13"/>
  <c r="B72" i="13"/>
  <c r="B73" i="13"/>
  <c r="B74" i="13"/>
  <c r="B75" i="13"/>
  <c r="B76" i="13"/>
  <c r="B77" i="13"/>
  <c r="B78" i="13"/>
  <c r="B79" i="13"/>
  <c r="B80" i="13"/>
  <c r="B81" i="13"/>
  <c r="B82" i="13"/>
  <c r="B83" i="13"/>
  <c r="B84" i="13"/>
  <c r="B85" i="13"/>
  <c r="B86" i="13"/>
  <c r="B87" i="13"/>
  <c r="B88" i="13"/>
  <c r="B89" i="13"/>
  <c r="B90" i="13"/>
  <c r="B91" i="13"/>
  <c r="B92" i="13"/>
  <c r="B93" i="13"/>
  <c r="B94" i="13"/>
  <c r="B56" i="13"/>
  <c r="B57" i="13"/>
  <c r="B58" i="13"/>
  <c r="B59" i="13"/>
  <c r="B60" i="13"/>
  <c r="B61" i="13"/>
  <c r="B62" i="13"/>
  <c r="B63" i="13"/>
  <c r="B64" i="13"/>
  <c r="B65" i="13"/>
  <c r="J53" i="13"/>
  <c r="J54" i="13"/>
  <c r="J55" i="13"/>
  <c r="J56" i="13"/>
  <c r="J57" i="13"/>
  <c r="J58" i="13"/>
  <c r="J59" i="13"/>
  <c r="J60" i="13"/>
  <c r="J61" i="13"/>
  <c r="J62" i="13"/>
  <c r="J63" i="13"/>
  <c r="J64" i="13"/>
  <c r="J65" i="13"/>
  <c r="J66" i="13"/>
  <c r="J67" i="13"/>
  <c r="J68" i="13"/>
  <c r="J69" i="13"/>
  <c r="J70" i="13"/>
  <c r="J71" i="13"/>
  <c r="J72" i="13"/>
  <c r="J73" i="13"/>
  <c r="J74" i="13"/>
  <c r="J75" i="13"/>
  <c r="J76" i="13"/>
  <c r="J77" i="13"/>
  <c r="J78" i="13"/>
  <c r="J50" i="13"/>
  <c r="J51" i="13"/>
  <c r="J52" i="13"/>
  <c r="B55" i="13"/>
  <c r="B54" i="13"/>
  <c r="B53" i="13"/>
  <c r="B52" i="13"/>
  <c r="B51" i="13"/>
  <c r="J461" i="13"/>
  <c r="J308" i="13"/>
  <c r="B308" i="13"/>
  <c r="F67" i="38" l="1"/>
  <c r="H67" i="38" s="1"/>
  <c r="I67" i="38" s="1"/>
  <c r="D67" i="38"/>
  <c r="F66" i="38"/>
  <c r="H66" i="38" s="1"/>
  <c r="I66" i="38" s="1"/>
  <c r="D66" i="38"/>
  <c r="F65" i="38"/>
  <c r="H65" i="38" s="1"/>
  <c r="I65" i="38" s="1"/>
  <c r="D65" i="38"/>
  <c r="F64" i="38"/>
  <c r="H64" i="38" s="1"/>
  <c r="I64" i="38" s="1"/>
  <c r="D64" i="38"/>
  <c r="F63" i="38"/>
  <c r="H63" i="38" s="1"/>
  <c r="I63" i="38" s="1"/>
  <c r="D63" i="38"/>
  <c r="F62" i="38"/>
  <c r="H62" i="38" s="1"/>
  <c r="I62" i="38" s="1"/>
  <c r="D62" i="38"/>
  <c r="F61" i="38"/>
  <c r="H61" i="38" s="1"/>
  <c r="I61" i="38" s="1"/>
  <c r="D61" i="38"/>
  <c r="F60" i="38"/>
  <c r="H60" i="38" s="1"/>
  <c r="I60" i="38" s="1"/>
  <c r="D60" i="38"/>
  <c r="F59" i="38"/>
  <c r="H59" i="38" s="1"/>
  <c r="I59" i="38" s="1"/>
  <c r="D59" i="38"/>
  <c r="F58" i="38"/>
  <c r="H58" i="38" s="1"/>
  <c r="I58" i="38" s="1"/>
  <c r="D58" i="38"/>
  <c r="F57" i="38"/>
  <c r="H57" i="38" s="1"/>
  <c r="I57" i="38" s="1"/>
  <c r="D57" i="38"/>
  <c r="F56" i="38"/>
  <c r="H56" i="38" s="1"/>
  <c r="I56" i="38" s="1"/>
  <c r="D56" i="38"/>
  <c r="F55" i="38"/>
  <c r="H55" i="38" s="1"/>
  <c r="I55" i="38" s="1"/>
  <c r="D55" i="38"/>
  <c r="F54" i="38"/>
  <c r="H54" i="38" s="1"/>
  <c r="I54" i="38" s="1"/>
  <c r="D54" i="38"/>
  <c r="F53" i="38"/>
  <c r="H53" i="38" s="1"/>
  <c r="I53" i="38" s="1"/>
  <c r="D53" i="38"/>
  <c r="F52" i="38"/>
  <c r="H52" i="38" s="1"/>
  <c r="I52" i="38" s="1"/>
  <c r="D52" i="38"/>
  <c r="F51" i="38"/>
  <c r="H51" i="38" s="1"/>
  <c r="I51" i="38" s="1"/>
  <c r="D51" i="38"/>
  <c r="F50" i="38"/>
  <c r="H50" i="38" s="1"/>
  <c r="I50" i="38" s="1"/>
  <c r="D50" i="38"/>
  <c r="B63" i="38"/>
  <c r="B61" i="38"/>
  <c r="B64" i="38"/>
  <c r="B65" i="38"/>
  <c r="B66" i="38"/>
  <c r="B67" i="38"/>
  <c r="B62" i="38"/>
  <c r="B56" i="38"/>
  <c r="B57" i="38"/>
  <c r="B58" i="38"/>
  <c r="B59" i="38"/>
  <c r="B60" i="38"/>
  <c r="B50" i="38"/>
  <c r="B51" i="38"/>
  <c r="B52" i="38"/>
  <c r="B53" i="38"/>
  <c r="B54" i="38"/>
  <c r="B55" i="38"/>
  <c r="B24" i="19"/>
  <c r="B25" i="19"/>
  <c r="B26" i="19"/>
  <c r="D49" i="38"/>
  <c r="D48" i="38"/>
  <c r="D44" i="38"/>
  <c r="D43" i="38"/>
  <c r="D38" i="38"/>
  <c r="D37" i="38"/>
  <c r="D32" i="38"/>
  <c r="D26" i="38"/>
  <c r="D25" i="38"/>
  <c r="D45" i="38"/>
  <c r="D46" i="38"/>
  <c r="D47" i="38"/>
  <c r="D27" i="38"/>
  <c r="D28" i="38"/>
  <c r="D29" i="38"/>
  <c r="D30" i="38"/>
  <c r="D31" i="38"/>
  <c r="D33" i="38"/>
  <c r="D34" i="38"/>
  <c r="D35" i="38"/>
  <c r="D36" i="38"/>
  <c r="D39" i="38"/>
  <c r="D40" i="38"/>
  <c r="D41" i="38"/>
  <c r="D42" i="38"/>
  <c r="D24" i="38"/>
  <c r="D23" i="38"/>
  <c r="D22" i="38"/>
  <c r="D21" i="38"/>
  <c r="C12" i="19" l="1"/>
  <c r="C13" i="19"/>
  <c r="C14" i="19"/>
  <c r="B12" i="19"/>
  <c r="B13" i="19"/>
  <c r="B14" i="19"/>
  <c r="F49" i="38" l="1"/>
  <c r="H49" i="38" s="1"/>
  <c r="I49" i="38" s="1"/>
  <c r="B49" i="38"/>
  <c r="F48" i="38"/>
  <c r="H48" i="38" s="1"/>
  <c r="I48" i="38" s="1"/>
  <c r="B48" i="38"/>
  <c r="F44" i="38"/>
  <c r="H44" i="38" s="1"/>
  <c r="I44" i="38" s="1"/>
  <c r="B44" i="38"/>
  <c r="F43" i="38"/>
  <c r="H43" i="38" s="1"/>
  <c r="I43" i="38" s="1"/>
  <c r="B43" i="38"/>
  <c r="F38" i="38"/>
  <c r="H38" i="38" s="1"/>
  <c r="I38" i="38" s="1"/>
  <c r="B38" i="38"/>
  <c r="F37" i="38"/>
  <c r="H37" i="38" s="1"/>
  <c r="I37" i="38" s="1"/>
  <c r="B37" i="38"/>
  <c r="F32" i="38"/>
  <c r="H32" i="38" s="1"/>
  <c r="I32" i="38" s="1"/>
  <c r="B32" i="38"/>
  <c r="F26" i="38"/>
  <c r="H26" i="38" s="1"/>
  <c r="I26" i="38" s="1"/>
  <c r="B26" i="38"/>
  <c r="F25" i="38"/>
  <c r="H25" i="38" s="1"/>
  <c r="I25" i="38" s="1"/>
  <c r="B25" i="38"/>
  <c r="B45" i="38"/>
  <c r="F45" i="38"/>
  <c r="H45" i="38" s="1"/>
  <c r="I45" i="38" s="1"/>
  <c r="B46" i="38"/>
  <c r="B47" i="38"/>
  <c r="F46" i="38"/>
  <c r="H46" i="38" s="1"/>
  <c r="I46" i="38" s="1"/>
  <c r="F47" i="38"/>
  <c r="H47" i="38" s="1"/>
  <c r="I47" i="38" s="1"/>
  <c r="B27" i="38"/>
  <c r="B28" i="38"/>
  <c r="B29" i="38"/>
  <c r="B30" i="38"/>
  <c r="B31" i="38"/>
  <c r="B33" i="38"/>
  <c r="B34" i="38"/>
  <c r="F27" i="38"/>
  <c r="H27" i="38" s="1"/>
  <c r="I27" i="38" s="1"/>
  <c r="F28" i="38"/>
  <c r="H28" i="38" s="1"/>
  <c r="I28" i="38" s="1"/>
  <c r="F29" i="38"/>
  <c r="H29" i="38" s="1"/>
  <c r="I29" i="38" s="1"/>
  <c r="F30" i="38"/>
  <c r="H30" i="38" s="1"/>
  <c r="I30" i="38" s="1"/>
  <c r="F31" i="38"/>
  <c r="H31" i="38" s="1"/>
  <c r="I31" i="38" s="1"/>
  <c r="F33" i="38"/>
  <c r="H33" i="38" s="1"/>
  <c r="I33" i="38" s="1"/>
  <c r="F34" i="38"/>
  <c r="H34" i="38" s="1"/>
  <c r="I34" i="38" s="1"/>
  <c r="B35" i="38"/>
  <c r="B36" i="38"/>
  <c r="B39" i="38"/>
  <c r="F35" i="38"/>
  <c r="H35" i="38" s="1"/>
  <c r="I35" i="38" s="1"/>
  <c r="F36" i="38"/>
  <c r="H36" i="38" s="1"/>
  <c r="I36" i="38" s="1"/>
  <c r="F39" i="38"/>
  <c r="H39" i="38" s="1"/>
  <c r="I39" i="38" s="1"/>
  <c r="B40" i="38"/>
  <c r="B41" i="38"/>
  <c r="F40" i="38"/>
  <c r="H40" i="38" s="1"/>
  <c r="I40" i="38" s="1"/>
  <c r="F41" i="38"/>
  <c r="H41" i="38" s="1"/>
  <c r="I41" i="38" s="1"/>
  <c r="B42" i="38"/>
  <c r="F42" i="38"/>
  <c r="H42" i="38" s="1"/>
  <c r="I42" i="38" s="1"/>
  <c r="B23" i="19"/>
  <c r="B22" i="19"/>
  <c r="B21" i="19"/>
  <c r="B20" i="19"/>
  <c r="C10" i="19"/>
  <c r="B10" i="19"/>
  <c r="C9" i="19"/>
  <c r="B9" i="19"/>
  <c r="C8" i="19"/>
  <c r="B8" i="19"/>
  <c r="C7" i="19"/>
  <c r="B7" i="19"/>
  <c r="B469" i="13"/>
  <c r="B468" i="13"/>
  <c r="B467" i="13"/>
  <c r="B466" i="13"/>
  <c r="B465" i="13"/>
  <c r="B464" i="13"/>
  <c r="B463" i="13"/>
  <c r="B462" i="13"/>
  <c r="B461" i="13"/>
  <c r="B460" i="13"/>
  <c r="B459" i="13"/>
  <c r="B458" i="13"/>
  <c r="B457" i="13"/>
  <c r="B456" i="13"/>
  <c r="B455" i="13"/>
  <c r="B454" i="13"/>
  <c r="B453" i="13"/>
  <c r="B452" i="13"/>
  <c r="B451" i="13"/>
  <c r="B450" i="13"/>
  <c r="B449" i="13"/>
  <c r="B448" i="13"/>
  <c r="B447" i="13"/>
  <c r="B446" i="13"/>
  <c r="B445" i="13"/>
  <c r="B444" i="13"/>
  <c r="B443" i="13"/>
  <c r="J443" i="13"/>
  <c r="J444" i="13"/>
  <c r="J445" i="13"/>
  <c r="J446" i="13"/>
  <c r="J447" i="13"/>
  <c r="J448" i="13"/>
  <c r="J449" i="13"/>
  <c r="J450" i="13"/>
  <c r="J451" i="13"/>
  <c r="J452" i="13"/>
  <c r="J453" i="13"/>
  <c r="J454" i="13"/>
  <c r="J455" i="13"/>
  <c r="J456" i="13"/>
  <c r="J457" i="13"/>
  <c r="J458" i="13"/>
  <c r="J459" i="13"/>
  <c r="J460" i="13"/>
  <c r="J462" i="13"/>
  <c r="J463" i="13"/>
  <c r="J464" i="13"/>
  <c r="J465" i="13"/>
  <c r="J466" i="13"/>
  <c r="J467" i="13"/>
  <c r="J468" i="13"/>
  <c r="B296" i="13"/>
  <c r="J296" i="13"/>
  <c r="B307" i="13"/>
  <c r="B306" i="13"/>
  <c r="B305" i="13"/>
  <c r="B304" i="13"/>
  <c r="B303" i="13"/>
  <c r="B302" i="13"/>
  <c r="B301" i="13"/>
  <c r="J301" i="13"/>
  <c r="J302" i="13"/>
  <c r="J303" i="13"/>
  <c r="J304" i="13"/>
  <c r="J305" i="13"/>
  <c r="J306" i="13"/>
  <c r="J307" i="13"/>
  <c r="B300" i="13"/>
  <c r="B299" i="13"/>
  <c r="B298" i="13"/>
  <c r="B297" i="13"/>
  <c r="B295" i="13"/>
  <c r="B294" i="13"/>
  <c r="B293" i="13"/>
  <c r="J293" i="13"/>
  <c r="J294" i="13"/>
  <c r="J295" i="13"/>
  <c r="J297" i="13"/>
  <c r="J298" i="13"/>
  <c r="J299" i="13"/>
  <c r="J300" i="13"/>
  <c r="B278" i="13"/>
  <c r="B277" i="13"/>
  <c r="B276" i="13"/>
  <c r="B275" i="13"/>
  <c r="B274" i="13"/>
  <c r="B273" i="13"/>
  <c r="B272" i="13"/>
  <c r="B271" i="13"/>
  <c r="B270" i="13"/>
  <c r="B269" i="13"/>
  <c r="B268" i="13"/>
  <c r="B267" i="13"/>
  <c r="B266" i="13"/>
  <c r="B265" i="13"/>
  <c r="B264" i="13"/>
  <c r="B263" i="13"/>
  <c r="B262" i="13"/>
  <c r="J262" i="13"/>
  <c r="J263" i="13"/>
  <c r="J264" i="13"/>
  <c r="J265" i="13"/>
  <c r="J266" i="13"/>
  <c r="J267" i="13"/>
  <c r="J268" i="13"/>
  <c r="J269" i="13"/>
  <c r="J270" i="13"/>
  <c r="J271" i="13"/>
  <c r="J272" i="13"/>
  <c r="J273" i="13"/>
  <c r="J274" i="13"/>
  <c r="J275" i="13"/>
  <c r="J276" i="13"/>
  <c r="J277" i="13"/>
  <c r="J278" i="13"/>
  <c r="B239" i="13"/>
  <c r="B238" i="13"/>
  <c r="B237" i="13"/>
  <c r="J238" i="13"/>
  <c r="J237" i="13"/>
  <c r="J239" i="13"/>
  <c r="B250" i="13"/>
  <c r="J250" i="13"/>
  <c r="B248" i="13"/>
  <c r="B247" i="13"/>
  <c r="B246" i="13"/>
  <c r="B245" i="13"/>
  <c r="B244" i="13"/>
  <c r="B243" i="13"/>
  <c r="B242" i="13"/>
  <c r="B241" i="13"/>
  <c r="J242" i="13"/>
  <c r="J243" i="13"/>
  <c r="J244" i="13"/>
  <c r="J245" i="13"/>
  <c r="J246" i="13"/>
  <c r="J241" i="13"/>
  <c r="J247" i="13"/>
  <c r="J248" i="13"/>
  <c r="B249" i="13"/>
  <c r="B240" i="13"/>
  <c r="B236" i="13"/>
  <c r="B235" i="13"/>
  <c r="B234" i="13"/>
  <c r="B233" i="13"/>
  <c r="B232" i="13"/>
  <c r="B231" i="13"/>
  <c r="B230" i="13"/>
  <c r="B229" i="13"/>
  <c r="B228" i="13"/>
  <c r="B227" i="13"/>
  <c r="B226" i="13"/>
  <c r="B225" i="13"/>
  <c r="J225" i="13"/>
  <c r="J226" i="13"/>
  <c r="J227" i="13"/>
  <c r="J228" i="13"/>
  <c r="J229" i="13"/>
  <c r="J230" i="13"/>
  <c r="J231" i="13"/>
  <c r="J232" i="13"/>
  <c r="J233" i="13"/>
  <c r="J234" i="13"/>
  <c r="J235" i="13"/>
  <c r="J236" i="13"/>
  <c r="J240" i="13"/>
  <c r="J249" i="13"/>
  <c r="B213" i="13"/>
  <c r="B212" i="13"/>
  <c r="B214" i="13"/>
  <c r="B211" i="13"/>
  <c r="J211" i="13"/>
  <c r="J212" i="13"/>
  <c r="J213" i="13"/>
  <c r="B210" i="13"/>
  <c r="B209" i="13"/>
  <c r="B208" i="13"/>
  <c r="B207" i="13"/>
  <c r="B206" i="13"/>
  <c r="J210" i="13"/>
  <c r="J206" i="13"/>
  <c r="J207" i="13"/>
  <c r="J208" i="13"/>
  <c r="J209" i="13"/>
  <c r="B442" i="13"/>
  <c r="B441" i="13"/>
  <c r="B440" i="13"/>
  <c r="B439" i="13"/>
  <c r="B438" i="13"/>
  <c r="B437" i="13"/>
  <c r="B436" i="13"/>
  <c r="B435" i="13"/>
  <c r="B434" i="13"/>
  <c r="B433" i="13"/>
  <c r="B432" i="13"/>
  <c r="B431" i="13"/>
  <c r="B430" i="13"/>
  <c r="B429" i="13"/>
  <c r="B428" i="13"/>
  <c r="B427" i="13"/>
  <c r="B426" i="13"/>
  <c r="B425" i="13"/>
  <c r="B424" i="13"/>
  <c r="B348" i="13"/>
  <c r="B347" i="13"/>
  <c r="B346" i="13"/>
  <c r="B345" i="13"/>
  <c r="B344" i="13"/>
  <c r="B343" i="13"/>
  <c r="B342" i="13"/>
  <c r="B341" i="13"/>
  <c r="B340" i="13"/>
  <c r="B339" i="13"/>
  <c r="B338" i="13"/>
  <c r="B337" i="13"/>
  <c r="B336" i="13"/>
  <c r="B335" i="13"/>
  <c r="B334" i="13"/>
  <c r="B333" i="13"/>
  <c r="B332" i="13"/>
  <c r="B331" i="13"/>
  <c r="B330" i="13"/>
  <c r="B329" i="13"/>
  <c r="B328" i="13"/>
  <c r="B327" i="13"/>
  <c r="B326" i="13"/>
  <c r="B325" i="13"/>
  <c r="B324" i="13"/>
  <c r="B323" i="13"/>
  <c r="B322" i="13"/>
  <c r="B321" i="13"/>
  <c r="B320" i="13"/>
  <c r="B319" i="13"/>
  <c r="B318" i="13"/>
  <c r="B317" i="13"/>
  <c r="B316" i="13"/>
  <c r="J316" i="13"/>
  <c r="J317" i="13"/>
  <c r="J318" i="13"/>
  <c r="J319" i="13"/>
  <c r="J320" i="13"/>
  <c r="J321" i="13"/>
  <c r="J322" i="13"/>
  <c r="J323" i="13"/>
  <c r="J324" i="13"/>
  <c r="J325" i="13"/>
  <c r="J326" i="13"/>
  <c r="J327" i="13"/>
  <c r="J328" i="13"/>
  <c r="J329" i="13"/>
  <c r="J330" i="13"/>
  <c r="J331" i="13"/>
  <c r="J332" i="13"/>
  <c r="J333" i="13"/>
  <c r="J334" i="13"/>
  <c r="J335" i="13"/>
  <c r="J336" i="13"/>
  <c r="J337" i="13"/>
  <c r="J338" i="13"/>
  <c r="J339" i="13"/>
  <c r="J340" i="13"/>
  <c r="J341" i="13"/>
  <c r="J342" i="13"/>
  <c r="J343" i="13"/>
  <c r="J344" i="13"/>
  <c r="J345" i="13"/>
  <c r="J346" i="13"/>
  <c r="J347" i="13"/>
  <c r="J348" i="13"/>
  <c r="J424" i="13"/>
  <c r="J425" i="13"/>
  <c r="J426" i="13"/>
  <c r="J427" i="13"/>
  <c r="J428" i="13"/>
  <c r="J429" i="13"/>
  <c r="J430" i="13"/>
  <c r="J431" i="13"/>
  <c r="J432" i="13"/>
  <c r="J433" i="13"/>
  <c r="J434" i="13"/>
  <c r="J435" i="13"/>
  <c r="J436" i="13"/>
  <c r="J437" i="13"/>
  <c r="J438" i="13"/>
  <c r="J439" i="13"/>
  <c r="J440" i="13"/>
  <c r="J441" i="13"/>
  <c r="J442" i="13"/>
  <c r="B11" i="19" l="1"/>
  <c r="B315" i="13" l="1"/>
  <c r="B314" i="13"/>
  <c r="B313" i="13"/>
  <c r="B312" i="13"/>
  <c r="B311" i="13"/>
  <c r="B310" i="13"/>
  <c r="B309" i="13"/>
  <c r="B292" i="13"/>
  <c r="B291" i="13"/>
  <c r="B290" i="13"/>
  <c r="B289" i="13"/>
  <c r="B288" i="13"/>
  <c r="B287" i="13"/>
  <c r="B286" i="13"/>
  <c r="B285" i="13"/>
  <c r="B284" i="13"/>
  <c r="B283" i="13"/>
  <c r="B282" i="13"/>
  <c r="B281" i="13"/>
  <c r="B280" i="13"/>
  <c r="B279" i="13"/>
  <c r="B261" i="13"/>
  <c r="B260" i="13"/>
  <c r="B259" i="13"/>
  <c r="B258" i="13"/>
  <c r="B257" i="13"/>
  <c r="B256" i="13"/>
  <c r="B255" i="13"/>
  <c r="B254" i="13"/>
  <c r="B253" i="13"/>
  <c r="B252" i="13"/>
  <c r="B251" i="13"/>
  <c r="B224" i="13"/>
  <c r="B223" i="13"/>
  <c r="B222" i="13"/>
  <c r="B221" i="13"/>
  <c r="B220" i="13"/>
  <c r="B219" i="13"/>
  <c r="B218" i="13"/>
  <c r="B217" i="13"/>
  <c r="B216" i="13"/>
  <c r="B215" i="13"/>
  <c r="B205" i="13"/>
  <c r="B204" i="13"/>
  <c r="B203" i="13"/>
  <c r="B202" i="13"/>
  <c r="B201" i="13"/>
  <c r="B200" i="13"/>
  <c r="B199" i="13"/>
  <c r="B198" i="13"/>
  <c r="B197" i="13"/>
  <c r="B196" i="13"/>
  <c r="B195" i="13"/>
  <c r="B194" i="13"/>
  <c r="B193" i="13"/>
  <c r="B192" i="13"/>
  <c r="B191" i="13"/>
  <c r="B190" i="13"/>
  <c r="B189" i="13"/>
  <c r="B188" i="13"/>
  <c r="B187" i="13"/>
  <c r="B186" i="13"/>
  <c r="B185" i="13"/>
  <c r="B184" i="13"/>
  <c r="B183" i="13"/>
  <c r="B182" i="13"/>
  <c r="B181" i="13"/>
  <c r="B180" i="13"/>
  <c r="B179" i="13"/>
  <c r="B178" i="13"/>
  <c r="B177" i="13"/>
  <c r="B176" i="13"/>
  <c r="B175" i="13"/>
  <c r="B174" i="13"/>
  <c r="B173" i="13"/>
  <c r="B172" i="13"/>
  <c r="B171" i="13"/>
  <c r="B170" i="13"/>
  <c r="B169" i="13"/>
  <c r="B168" i="13"/>
  <c r="B167" i="13"/>
  <c r="B166" i="13"/>
  <c r="B165" i="13"/>
  <c r="B164" i="13"/>
  <c r="B163" i="13"/>
  <c r="B162" i="13"/>
  <c r="B161" i="13"/>
  <c r="B160" i="13"/>
  <c r="B159" i="13"/>
  <c r="B158" i="13"/>
  <c r="B157" i="13"/>
  <c r="B156" i="13"/>
  <c r="B155" i="13"/>
  <c r="B154" i="13"/>
  <c r="B153" i="13"/>
  <c r="B152" i="13"/>
  <c r="B151" i="13"/>
  <c r="B150" i="13"/>
  <c r="B149" i="13"/>
  <c r="B148" i="13"/>
  <c r="B147" i="13"/>
  <c r="B146" i="13"/>
  <c r="B145" i="13"/>
  <c r="B144" i="13"/>
  <c r="B143" i="13"/>
  <c r="B142" i="13"/>
  <c r="B141" i="13"/>
  <c r="B140" i="13"/>
  <c r="B139" i="13"/>
  <c r="B138" i="13"/>
  <c r="B137" i="13"/>
  <c r="B136" i="13"/>
  <c r="B135" i="13"/>
  <c r="B134" i="13"/>
  <c r="B133" i="13"/>
  <c r="B132" i="13"/>
  <c r="B131" i="13"/>
  <c r="B130" i="13"/>
  <c r="B129" i="13"/>
  <c r="B128" i="13"/>
  <c r="B127" i="13"/>
  <c r="B126" i="13"/>
  <c r="B125" i="13"/>
  <c r="B124" i="13"/>
  <c r="B123" i="13"/>
  <c r="B122" i="13"/>
  <c r="B121" i="13"/>
  <c r="B120" i="13"/>
  <c r="B119" i="13"/>
  <c r="B118" i="13"/>
  <c r="B117" i="13"/>
  <c r="B116" i="13"/>
  <c r="B115" i="13"/>
  <c r="B114" i="13"/>
  <c r="B113" i="13"/>
  <c r="B112" i="13"/>
  <c r="B111" i="13"/>
  <c r="B110" i="13"/>
  <c r="B109" i="13"/>
  <c r="B108" i="13"/>
  <c r="B107" i="13"/>
  <c r="B106" i="13"/>
  <c r="B105" i="13"/>
  <c r="B104" i="13"/>
  <c r="B103" i="13"/>
  <c r="B102" i="13"/>
  <c r="B101" i="13"/>
  <c r="B100" i="13"/>
  <c r="B99" i="13"/>
  <c r="B98" i="13"/>
  <c r="B97" i="13"/>
  <c r="B96" i="13"/>
  <c r="B95" i="13"/>
  <c r="B50" i="13"/>
  <c r="B5" i="13"/>
  <c r="F24" i="38" l="1"/>
  <c r="H24" i="38" s="1"/>
  <c r="I24" i="38" s="1"/>
  <c r="B24" i="38"/>
  <c r="F23" i="38"/>
  <c r="H23" i="38" s="1"/>
  <c r="I23" i="38" s="1"/>
  <c r="B23" i="38"/>
  <c r="F22" i="38"/>
  <c r="H22" i="38" s="1"/>
  <c r="I22" i="38" s="1"/>
  <c r="B22" i="38"/>
  <c r="F21" i="38"/>
  <c r="B21" i="38"/>
  <c r="C24" i="19" l="1"/>
  <c r="D24" i="19" s="1"/>
  <c r="C26" i="19"/>
  <c r="D26" i="19" s="1"/>
  <c r="C25" i="19"/>
  <c r="D25" i="19" s="1"/>
  <c r="C21" i="19"/>
  <c r="D21" i="19" s="1"/>
  <c r="C20" i="19"/>
  <c r="D20" i="19" s="1"/>
  <c r="C23" i="19"/>
  <c r="D23" i="19" s="1"/>
  <c r="C22" i="19"/>
  <c r="D22" i="19" s="1"/>
  <c r="H21" i="38"/>
  <c r="I21" i="38" l="1"/>
  <c r="I68" i="38" s="1"/>
  <c r="C19" i="19"/>
  <c r="H68" i="38"/>
  <c r="C27" i="19" l="1"/>
  <c r="D19" i="19"/>
  <c r="B19" i="19"/>
  <c r="J215" i="13" l="1"/>
  <c r="J214" i="13"/>
  <c r="J205" i="13"/>
  <c r="J5" i="13" l="1"/>
  <c r="J95" i="13"/>
  <c r="J96" i="13"/>
  <c r="J97" i="13"/>
  <c r="J98" i="13"/>
  <c r="J99" i="13"/>
  <c r="J100" i="13"/>
  <c r="J101" i="13"/>
  <c r="J102" i="13"/>
  <c r="J103" i="13"/>
  <c r="J104" i="13"/>
  <c r="J105" i="13"/>
  <c r="J106" i="13"/>
  <c r="J107" i="13"/>
  <c r="J108" i="13"/>
  <c r="J109" i="13"/>
  <c r="J110" i="13"/>
  <c r="J111" i="13"/>
  <c r="J112" i="13"/>
  <c r="J113" i="13"/>
  <c r="J114" i="13"/>
  <c r="J115" i="13"/>
  <c r="J116" i="13"/>
  <c r="J117" i="13"/>
  <c r="J118" i="13"/>
  <c r="J119" i="13"/>
  <c r="J120" i="13"/>
  <c r="J121" i="13"/>
  <c r="J122" i="13"/>
  <c r="J123" i="13"/>
  <c r="J124" i="13"/>
  <c r="C11" i="19" l="1"/>
  <c r="J125" i="13"/>
  <c r="J126" i="13"/>
  <c r="J127" i="13"/>
  <c r="J128" i="13"/>
  <c r="J129" i="13"/>
  <c r="J130" i="13"/>
  <c r="J131" i="13"/>
  <c r="J132" i="13"/>
  <c r="J133" i="13"/>
  <c r="J134" i="13"/>
  <c r="J135" i="13"/>
  <c r="J136" i="13"/>
  <c r="J137" i="13"/>
  <c r="J138" i="13"/>
  <c r="J139" i="13"/>
  <c r="J140" i="13"/>
  <c r="J141" i="13"/>
  <c r="J142" i="13"/>
  <c r="J143" i="13"/>
  <c r="J144" i="13"/>
  <c r="J145" i="13"/>
  <c r="J146" i="13"/>
  <c r="J147" i="13"/>
  <c r="J148" i="13"/>
  <c r="J149" i="13"/>
  <c r="J150" i="13"/>
  <c r="J151" i="13"/>
  <c r="J152" i="13"/>
  <c r="J153" i="13"/>
  <c r="J154" i="13"/>
  <c r="J155" i="13"/>
  <c r="J156" i="13"/>
  <c r="J157" i="13"/>
  <c r="J158" i="13"/>
  <c r="J159" i="13"/>
  <c r="J160" i="13"/>
  <c r="J161" i="13"/>
  <c r="J162" i="13"/>
  <c r="J163" i="13"/>
  <c r="J164" i="13"/>
  <c r="J165" i="13"/>
  <c r="J166" i="13"/>
  <c r="J167" i="13"/>
  <c r="J168" i="13"/>
  <c r="J169" i="13"/>
  <c r="J170" i="13"/>
  <c r="J171" i="13"/>
  <c r="J172" i="13"/>
  <c r="J173" i="13"/>
  <c r="J174" i="13"/>
  <c r="J175" i="13"/>
  <c r="J176" i="13"/>
  <c r="J177" i="13"/>
  <c r="J178" i="13"/>
  <c r="J179" i="13"/>
  <c r="J180" i="13"/>
  <c r="J181" i="13"/>
  <c r="J182" i="13"/>
  <c r="J183" i="13"/>
  <c r="J184" i="13"/>
  <c r="J185" i="13"/>
  <c r="J186" i="13"/>
  <c r="J187" i="13"/>
  <c r="J188" i="13"/>
  <c r="J189" i="13"/>
  <c r="J190" i="13"/>
  <c r="J191" i="13"/>
  <c r="J192" i="13"/>
  <c r="J193" i="13"/>
  <c r="J194" i="13"/>
  <c r="J195" i="13"/>
  <c r="J196" i="13"/>
  <c r="J197" i="13"/>
  <c r="J198" i="13"/>
  <c r="J199" i="13"/>
  <c r="J200" i="13"/>
  <c r="J201" i="13"/>
  <c r="J202" i="13"/>
  <c r="J203" i="13"/>
  <c r="J204" i="13"/>
  <c r="J216" i="13"/>
  <c r="J217" i="13"/>
  <c r="J218" i="13"/>
  <c r="J219" i="13"/>
  <c r="J220" i="13"/>
  <c r="J221" i="13"/>
  <c r="J222" i="13"/>
  <c r="J223" i="13"/>
  <c r="J224" i="13"/>
  <c r="J251" i="13"/>
  <c r="J252" i="13"/>
  <c r="J253" i="13"/>
  <c r="J254" i="13"/>
  <c r="J255" i="13"/>
  <c r="J256" i="13"/>
  <c r="J257" i="13"/>
  <c r="J258" i="13"/>
  <c r="J259" i="13"/>
  <c r="J260" i="13"/>
  <c r="J261" i="13"/>
  <c r="J279" i="13"/>
  <c r="J280" i="13"/>
  <c r="J281" i="13"/>
  <c r="J282" i="13"/>
  <c r="J283" i="13"/>
  <c r="J284" i="13"/>
  <c r="J285" i="13"/>
  <c r="J286" i="13"/>
  <c r="J287" i="13"/>
  <c r="J288" i="13"/>
  <c r="J289" i="13"/>
  <c r="J290" i="13"/>
  <c r="J291" i="13"/>
  <c r="J292" i="13"/>
  <c r="J309" i="13"/>
  <c r="J310" i="13"/>
  <c r="J311" i="13"/>
  <c r="J312" i="13"/>
  <c r="J313" i="13"/>
  <c r="J314" i="13"/>
  <c r="J315" i="13"/>
  <c r="C15" i="19" l="1"/>
  <c r="D27" i="19" l="1"/>
</calcChain>
</file>

<file path=xl/sharedStrings.xml><?xml version="1.0" encoding="utf-8"?>
<sst xmlns="http://schemas.openxmlformats.org/spreadsheetml/2006/main" count="3023" uniqueCount="536">
  <si>
    <t>Sanitair</t>
  </si>
  <si>
    <t>Ruimte code</t>
  </si>
  <si>
    <t>Gebouw gedeelte</t>
  </si>
  <si>
    <t>Oppervlak (netto)</t>
  </si>
  <si>
    <t>Totaal</t>
  </si>
  <si>
    <t>Code</t>
  </si>
  <si>
    <t>Tapijt</t>
  </si>
  <si>
    <t>Vloer afwerking</t>
  </si>
  <si>
    <t>Entree</t>
  </si>
  <si>
    <t>Magazijnen/bergingen</t>
  </si>
  <si>
    <t>Kantoren</t>
  </si>
  <si>
    <t>Reproruimte</t>
  </si>
  <si>
    <t>Gangen/hallen</t>
  </si>
  <si>
    <t>Trappenhuizen/lift</t>
  </si>
  <si>
    <t>Keuken/pantry</t>
  </si>
  <si>
    <t>Ruimte omschrijving</t>
  </si>
  <si>
    <t>Vloersoort omschrijving</t>
  </si>
  <si>
    <t>T</t>
  </si>
  <si>
    <t>L</t>
  </si>
  <si>
    <t>S</t>
  </si>
  <si>
    <t>P</t>
  </si>
  <si>
    <t>Vloerafwerkingen met beschermlaag, zoals linoleum, marmoleum e.d.</t>
  </si>
  <si>
    <t>Textiele vloerafwerking, zoals tapijt, schoonloopmat, flotex e.d.</t>
  </si>
  <si>
    <t>Vloeren zonder beschermlaag, die wel behandeling nodig hebben, zoals pvc e.d.</t>
  </si>
  <si>
    <t>Prestatie</t>
  </si>
  <si>
    <t>Etage</t>
  </si>
  <si>
    <t>Ruimtesoort</t>
  </si>
  <si>
    <t>Vloer code</t>
  </si>
  <si>
    <t>Steen</t>
  </si>
  <si>
    <t>PVC</t>
  </si>
  <si>
    <t>Pantry</t>
  </si>
  <si>
    <t>Naam</t>
  </si>
  <si>
    <t>Lino</t>
  </si>
  <si>
    <t>Oppervlakte n.i.o.</t>
  </si>
  <si>
    <t>Locatie</t>
  </si>
  <si>
    <t>Kosten/jaar excl. BTW</t>
  </si>
  <si>
    <t>Prijs</t>
  </si>
  <si>
    <t>Werkzaamheden</t>
  </si>
  <si>
    <t>Prijs per m2 per beurt, incl. in- en uitruimen</t>
  </si>
  <si>
    <t>Prijs per m2 per beurt, incl. in- en uitruimen, minimaal 2 lagen, kruislings</t>
  </si>
  <si>
    <t>Vloersoort</t>
  </si>
  <si>
    <t>Oppervlakte</t>
  </si>
  <si>
    <t>Sprayen/opblokken</t>
  </si>
  <si>
    <t>Diepstrippen, sealen en conserveren</t>
  </si>
  <si>
    <t>Schuren en lakken houten vloer</t>
  </si>
  <si>
    <t>Frequentie (uitv./jaar)</t>
  </si>
  <si>
    <t>Handmatig schrobben en droogzuigen</t>
  </si>
  <si>
    <t>Vloeronderhoud</t>
  </si>
  <si>
    <t>Ruimtestaat</t>
  </si>
  <si>
    <t>Oppervlakte i/o</t>
  </si>
  <si>
    <t>Totalisatie (excl. BTW)</t>
  </si>
  <si>
    <t xml:space="preserve">Aan genoemde aantallen kunnen geen rechten worden ontleend. </t>
  </si>
  <si>
    <t>Machinaal schrobben en droogzuigen</t>
  </si>
  <si>
    <t>Code Locatie</t>
  </si>
  <si>
    <t>Code Taak</t>
  </si>
  <si>
    <t>Totalisatie</t>
  </si>
  <si>
    <t>Locaties</t>
  </si>
  <si>
    <t>Rechtsgeldig ondertekening</t>
  </si>
  <si>
    <t>Functie</t>
  </si>
  <si>
    <t>Plaats, datum</t>
  </si>
  <si>
    <t>Handtekening</t>
  </si>
  <si>
    <t>Naam Inschrijver:</t>
  </si>
  <si>
    <t>Samenvatting schoonmaakonderhoud</t>
  </si>
  <si>
    <t>……………</t>
  </si>
  <si>
    <t>De opgegeven prijzen zijn tijdens de gehele contractduur van toepassing als all-in afroepprijs.</t>
  </si>
  <si>
    <t>Aanpassing standaardnorm schoonmaakonderhoud o.b.v. locatie</t>
  </si>
  <si>
    <t>Standaardnorm schoonmaakonderhoud per ruimtegroep / werkprogramma</t>
  </si>
  <si>
    <t>Aanpassing standaardnorm schoonmaakonderhoud o.b.v. vloersoort</t>
  </si>
  <si>
    <t xml:space="preserve">Opdrachtgever heeft tijdens de gehele contractduur het recht frequenties en uitvoermomenten aan te passen of werkzaamheden aan derden uit te besteden. </t>
  </si>
  <si>
    <t>Vloersoort / toelichting</t>
  </si>
  <si>
    <t>Harde vloeren zonder extra behandeling, zoals steen, beton e.d.</t>
  </si>
  <si>
    <t>Vergader/spreekkamers</t>
  </si>
  <si>
    <t>Topstrippen en conserveren</t>
  </si>
  <si>
    <t>Tapijtreinigen, sproei-extractiemethode</t>
  </si>
  <si>
    <t>Tapijtreinigen, poedermethode</t>
  </si>
  <si>
    <t>Ruimte- 
nummer</t>
  </si>
  <si>
    <t>Hout</t>
  </si>
  <si>
    <t>Kosten/jaar incl BTW</t>
  </si>
  <si>
    <t>Bibliotheek/OLC</t>
  </si>
  <si>
    <t>Garderobes</t>
  </si>
  <si>
    <t>Kantine/Aula</t>
  </si>
  <si>
    <t>Praktijklokalen</t>
  </si>
  <si>
    <t>Leslokalen</t>
  </si>
  <si>
    <t>Toestelberging</t>
  </si>
  <si>
    <t>Gymzaal</t>
  </si>
  <si>
    <t>Niet in Onderhoud</t>
  </si>
  <si>
    <t>kleedruimten</t>
  </si>
  <si>
    <t>Kinderopvang</t>
  </si>
  <si>
    <t>Adres</t>
  </si>
  <si>
    <t>Plaatsnaam</t>
  </si>
  <si>
    <t>Plaats</t>
  </si>
  <si>
    <t>Vloeronderhoud
Kosten / jaar excl btw</t>
  </si>
  <si>
    <t>Totaalprijs
Kosten / jaar excl. btw</t>
  </si>
  <si>
    <t>Omschrijving</t>
  </si>
  <si>
    <t>H</t>
  </si>
  <si>
    <t>Houten vloeren</t>
  </si>
  <si>
    <t>Olieen houten vloeren</t>
  </si>
  <si>
    <t>Personeelskamer</t>
  </si>
  <si>
    <r>
      <t xml:space="preserve">Alle </t>
    </r>
    <r>
      <rPr>
        <sz val="9"/>
        <rFont val="Aptos"/>
        <family val="2"/>
      </rPr>
      <t>groen gearceerde velden dienen ingevuld te worden, overige cellen mogen niet gewijzigd worden</t>
    </r>
  </si>
  <si>
    <r>
      <t xml:space="preserve">Alle groen gearceerde velden dienen ingevuld te worden, overige cellen mogen niet gewijzigd worden    </t>
    </r>
    <r>
      <rPr>
        <b/>
        <sz val="9"/>
        <color rgb="FFFF0000"/>
        <rFont val="Aptos"/>
        <family val="2"/>
      </rPr>
      <t xml:space="preserve"> </t>
    </r>
  </si>
  <si>
    <t>Bijlage 4 dient in Excel format te worden toegevoegd, deze pagina dient daarnaast rechtsgeldig ondertekend als PDF te worden toegevoegd.</t>
  </si>
  <si>
    <t>PU-coating</t>
  </si>
  <si>
    <t>SBO De Leilinde</t>
  </si>
  <si>
    <t xml:space="preserve">MET Praktijkonderwijs </t>
  </si>
  <si>
    <t>Willem van Oranje – Waalwijk</t>
  </si>
  <si>
    <t>Juliana van Stolbergschool</t>
  </si>
  <si>
    <t xml:space="preserve">Koningsschool </t>
  </si>
  <si>
    <t>Willem van Oranje – Wijk en Aalburg</t>
  </si>
  <si>
    <t>Kasteellaan 43</t>
  </si>
  <si>
    <t>Baardwijksestraat 44</t>
  </si>
  <si>
    <t>Koetshuislaan 1</t>
  </si>
  <si>
    <t>De Gaard 4</t>
  </si>
  <si>
    <t>Woeringenlaan 20</t>
  </si>
  <si>
    <t>Burgemeester Van Casterenstraat 41</t>
  </si>
  <si>
    <t>Perzikstraat 7</t>
  </si>
  <si>
    <t>Oudheusden</t>
  </si>
  <si>
    <t>Sprang-Capelle</t>
  </si>
  <si>
    <t>Waalwijk</t>
  </si>
  <si>
    <t>Wijk en Aalburg</t>
  </si>
  <si>
    <t>Nr.</t>
  </si>
  <si>
    <t>Rembrandtlaan 18</t>
  </si>
  <si>
    <t>8.07</t>
  </si>
  <si>
    <t>8.01</t>
  </si>
  <si>
    <t>Centrale hal</t>
  </si>
  <si>
    <t>Linoleum</t>
  </si>
  <si>
    <t>0.01</t>
  </si>
  <si>
    <t>Aula</t>
  </si>
  <si>
    <t>0.02</t>
  </si>
  <si>
    <t>Gang</t>
  </si>
  <si>
    <t>8.02</t>
  </si>
  <si>
    <t>Computerlokaal</t>
  </si>
  <si>
    <t>8.3</t>
  </si>
  <si>
    <t>0.03</t>
  </si>
  <si>
    <t>0.04</t>
  </si>
  <si>
    <t>Theorielokaal</t>
  </si>
  <si>
    <t>7.01</t>
  </si>
  <si>
    <t>Toilet</t>
  </si>
  <si>
    <t>0.07</t>
  </si>
  <si>
    <t>0.08</t>
  </si>
  <si>
    <t>Kantoor</t>
  </si>
  <si>
    <t>0.09</t>
  </si>
  <si>
    <t>7.02</t>
  </si>
  <si>
    <t>Mivatoilet</t>
  </si>
  <si>
    <t>7.03</t>
  </si>
  <si>
    <t>8.05</t>
  </si>
  <si>
    <t>8.06</t>
  </si>
  <si>
    <t>0.10</t>
  </si>
  <si>
    <t>Handvaardigheidslokaal</t>
  </si>
  <si>
    <t>Sportvloer</t>
  </si>
  <si>
    <t>0.11</t>
  </si>
  <si>
    <t>Praktijklokaal</t>
  </si>
  <si>
    <t>0.12</t>
  </si>
  <si>
    <t>0.13</t>
  </si>
  <si>
    <t>0.14</t>
  </si>
  <si>
    <t>Concierge</t>
  </si>
  <si>
    <t>0.21</t>
  </si>
  <si>
    <t>0.20</t>
  </si>
  <si>
    <t>Centrale hal en kluisjes</t>
  </si>
  <si>
    <t>Trappenhuis</t>
  </si>
  <si>
    <t>Gang bij trappenhuis</t>
  </si>
  <si>
    <t>0.09a</t>
  </si>
  <si>
    <t>0.05</t>
  </si>
  <si>
    <t>Toilet jongens</t>
  </si>
  <si>
    <t>Toilet meisjes</t>
  </si>
  <si>
    <t>0.56</t>
  </si>
  <si>
    <t>Keuken</t>
  </si>
  <si>
    <t>Repro</t>
  </si>
  <si>
    <t>EHBO</t>
  </si>
  <si>
    <t>Technische dienst</t>
  </si>
  <si>
    <t>Kantoor concierge</t>
  </si>
  <si>
    <t>Receptie</t>
  </si>
  <si>
    <t>Roostermaker</t>
  </si>
  <si>
    <t>0.35</t>
  </si>
  <si>
    <t>Muzieklokaal</t>
  </si>
  <si>
    <t>0.35a</t>
  </si>
  <si>
    <t>Oefenruimte muziek</t>
  </si>
  <si>
    <t>0.38</t>
  </si>
  <si>
    <t>0.37</t>
  </si>
  <si>
    <t>Boekenfonds</t>
  </si>
  <si>
    <t>0.22</t>
  </si>
  <si>
    <t>0.23</t>
  </si>
  <si>
    <t>Administratie</t>
  </si>
  <si>
    <t>0.24</t>
  </si>
  <si>
    <t>kantoor</t>
  </si>
  <si>
    <t>0.25</t>
  </si>
  <si>
    <t>0.26</t>
  </si>
  <si>
    <t>0.27a</t>
  </si>
  <si>
    <t>0.28</t>
  </si>
  <si>
    <t>0.29</t>
  </si>
  <si>
    <t>0.30</t>
  </si>
  <si>
    <t>0.01a</t>
  </si>
  <si>
    <t>0.31</t>
  </si>
  <si>
    <t>0.32</t>
  </si>
  <si>
    <t>0.33</t>
  </si>
  <si>
    <t>0.54</t>
  </si>
  <si>
    <t>0.34</t>
  </si>
  <si>
    <t>Personeelsruimte icl pantry</t>
  </si>
  <si>
    <t>0.49</t>
  </si>
  <si>
    <t>Lift</t>
  </si>
  <si>
    <t>0.39</t>
  </si>
  <si>
    <t>0.41</t>
  </si>
  <si>
    <t>Garderobe personeel</t>
  </si>
  <si>
    <t>0.42</t>
  </si>
  <si>
    <t>0.43</t>
  </si>
  <si>
    <t>Toilet heren</t>
  </si>
  <si>
    <t>Toilet dames</t>
  </si>
  <si>
    <t>0.39a</t>
  </si>
  <si>
    <t>1.39</t>
  </si>
  <si>
    <t>1.39a</t>
  </si>
  <si>
    <t>1.42</t>
  </si>
  <si>
    <t>1.40</t>
  </si>
  <si>
    <t>1.01</t>
  </si>
  <si>
    <t>1.25</t>
  </si>
  <si>
    <t>1.26</t>
  </si>
  <si>
    <t>1.27</t>
  </si>
  <si>
    <t>1.29</t>
  </si>
  <si>
    <t>1.01a</t>
  </si>
  <si>
    <t>1.30</t>
  </si>
  <si>
    <t>Decaan</t>
  </si>
  <si>
    <t>1.31</t>
  </si>
  <si>
    <t>1.32</t>
  </si>
  <si>
    <t>1.33</t>
  </si>
  <si>
    <t>1.34</t>
  </si>
  <si>
    <t>Mediatheek</t>
  </si>
  <si>
    <t>1.35</t>
  </si>
  <si>
    <t>Overlegruimte</t>
  </si>
  <si>
    <t>1.02</t>
  </si>
  <si>
    <t>1.02a</t>
  </si>
  <si>
    <t>Centrale trap</t>
  </si>
  <si>
    <t>1.10</t>
  </si>
  <si>
    <t>1.11</t>
  </si>
  <si>
    <t>1.12</t>
  </si>
  <si>
    <t>1.13</t>
  </si>
  <si>
    <t>1.14</t>
  </si>
  <si>
    <t>1.02b</t>
  </si>
  <si>
    <t>1.15</t>
  </si>
  <si>
    <t>1.16</t>
  </si>
  <si>
    <t>1.09</t>
  </si>
  <si>
    <t>1.09a</t>
  </si>
  <si>
    <t>1.08</t>
  </si>
  <si>
    <t>1.07</t>
  </si>
  <si>
    <t>1.04</t>
  </si>
  <si>
    <t>OLC 1</t>
  </si>
  <si>
    <t>1.18</t>
  </si>
  <si>
    <t>1.19</t>
  </si>
  <si>
    <t>1.20</t>
  </si>
  <si>
    <t>1.21</t>
  </si>
  <si>
    <t>1.22</t>
  </si>
  <si>
    <t>1.23</t>
  </si>
  <si>
    <t>1.24</t>
  </si>
  <si>
    <t>2.39a</t>
  </si>
  <si>
    <t>2.30</t>
  </si>
  <si>
    <t>2.39</t>
  </si>
  <si>
    <t>2.42</t>
  </si>
  <si>
    <t>2.40</t>
  </si>
  <si>
    <t>2.24</t>
  </si>
  <si>
    <t>2.25</t>
  </si>
  <si>
    <t>2.27</t>
  </si>
  <si>
    <t>2.01</t>
  </si>
  <si>
    <t>2.01a</t>
  </si>
  <si>
    <t>2.28</t>
  </si>
  <si>
    <t>2.29</t>
  </si>
  <si>
    <t>2.31</t>
  </si>
  <si>
    <t>2.32</t>
  </si>
  <si>
    <t>2.33</t>
  </si>
  <si>
    <t>2.02</t>
  </si>
  <si>
    <t>2.34</t>
  </si>
  <si>
    <t>OLC 4</t>
  </si>
  <si>
    <t>2.46</t>
  </si>
  <si>
    <t>2.04</t>
  </si>
  <si>
    <t>OLC 3</t>
  </si>
  <si>
    <t>2.16</t>
  </si>
  <si>
    <t>2.14</t>
  </si>
  <si>
    <t>2.13</t>
  </si>
  <si>
    <t>Technieklokaal</t>
  </si>
  <si>
    <t>2.12</t>
  </si>
  <si>
    <t>2.10</t>
  </si>
  <si>
    <t>2.09a</t>
  </si>
  <si>
    <t>2.09</t>
  </si>
  <si>
    <t>2.08</t>
  </si>
  <si>
    <t>2.07</t>
  </si>
  <si>
    <t>2.17</t>
  </si>
  <si>
    <t>2.18</t>
  </si>
  <si>
    <t>2.19</t>
  </si>
  <si>
    <t>2.20</t>
  </si>
  <si>
    <t>2.21</t>
  </si>
  <si>
    <t>2.22</t>
  </si>
  <si>
    <t>2.23</t>
  </si>
  <si>
    <t>3.39a</t>
  </si>
  <si>
    <t>3.39</t>
  </si>
  <si>
    <t>3.36</t>
  </si>
  <si>
    <t>3.37</t>
  </si>
  <si>
    <t>3.01</t>
  </si>
  <si>
    <t>3.27</t>
  </si>
  <si>
    <t>3.28</t>
  </si>
  <si>
    <t>3.29</t>
  </si>
  <si>
    <t>3.01A</t>
  </si>
  <si>
    <t>3.32</t>
  </si>
  <si>
    <t>Lokaal verzorging</t>
  </si>
  <si>
    <t>3.31</t>
  </si>
  <si>
    <t>Praktijklokaal natuurkunde</t>
  </si>
  <si>
    <t>3.30</t>
  </si>
  <si>
    <t>Praktijklokaal Biologie</t>
  </si>
  <si>
    <t>3.02</t>
  </si>
  <si>
    <t>3.34</t>
  </si>
  <si>
    <t>Leerlinglab</t>
  </si>
  <si>
    <t>3.34a</t>
  </si>
  <si>
    <t>TOA</t>
  </si>
  <si>
    <t>3.43</t>
  </si>
  <si>
    <t>3.04</t>
  </si>
  <si>
    <t>OLC 5</t>
  </si>
  <si>
    <t>3.10</t>
  </si>
  <si>
    <t>3.11</t>
  </si>
  <si>
    <t>3.12</t>
  </si>
  <si>
    <t>3.13</t>
  </si>
  <si>
    <t>3.14</t>
  </si>
  <si>
    <t>3.15</t>
  </si>
  <si>
    <t>3.02A</t>
  </si>
  <si>
    <t>3.16</t>
  </si>
  <si>
    <t>3.17</t>
  </si>
  <si>
    <t>3.18</t>
  </si>
  <si>
    <t>3.09a</t>
  </si>
  <si>
    <t>3.09</t>
  </si>
  <si>
    <t>3.08</t>
  </si>
  <si>
    <t>3.07</t>
  </si>
  <si>
    <t>3.19</t>
  </si>
  <si>
    <t>3.20</t>
  </si>
  <si>
    <t>3.21</t>
  </si>
  <si>
    <t>3.22</t>
  </si>
  <si>
    <t>3.23</t>
  </si>
  <si>
    <t>3.24</t>
  </si>
  <si>
    <t>3.25</t>
  </si>
  <si>
    <t>3.26</t>
  </si>
  <si>
    <t>Praktijklokaal scheikunde</t>
  </si>
  <si>
    <t>0.40</t>
  </si>
  <si>
    <t>0.63</t>
  </si>
  <si>
    <t>Kleedruimte Jongens</t>
  </si>
  <si>
    <t>Wasruimte Jongens</t>
  </si>
  <si>
    <t>Kleedruimte docent</t>
  </si>
  <si>
    <t>0.61</t>
  </si>
  <si>
    <t>Douche docent</t>
  </si>
  <si>
    <t>Kleedruimte Meisjes</t>
  </si>
  <si>
    <t>Wasruimte Meisjes</t>
  </si>
  <si>
    <t>0.16</t>
  </si>
  <si>
    <t>0.18</t>
  </si>
  <si>
    <t>0.19</t>
  </si>
  <si>
    <t>Spreekkamer</t>
  </si>
  <si>
    <t>0.40A</t>
  </si>
  <si>
    <t>Berging</t>
  </si>
  <si>
    <t>0.32A</t>
  </si>
  <si>
    <t>0.36</t>
  </si>
  <si>
    <t>0.30a</t>
  </si>
  <si>
    <t>0.30b</t>
  </si>
  <si>
    <t>Spoelkeuken</t>
  </si>
  <si>
    <t>Keuken/ kooklokaal</t>
  </si>
  <si>
    <t>Berging keuken</t>
  </si>
  <si>
    <t>0.51</t>
  </si>
  <si>
    <t>Praktijkgebouw</t>
  </si>
  <si>
    <t>Hoofdgebouw</t>
  </si>
  <si>
    <t>0.48</t>
  </si>
  <si>
    <t>0.50</t>
  </si>
  <si>
    <t>0.52</t>
  </si>
  <si>
    <t>0.44</t>
  </si>
  <si>
    <t>0.53</t>
  </si>
  <si>
    <t>0.48A</t>
  </si>
  <si>
    <t>Trap in lokaal</t>
  </si>
  <si>
    <t>Gietvloer</t>
  </si>
  <si>
    <t>Tegel</t>
  </si>
  <si>
    <t>0.44a</t>
  </si>
  <si>
    <t>1.32a</t>
  </si>
  <si>
    <t>Trap</t>
  </si>
  <si>
    <t>Gang bij Trappenhuis</t>
  </si>
  <si>
    <t>0.25a</t>
  </si>
  <si>
    <t>Rubber</t>
  </si>
  <si>
    <t>1.17a</t>
  </si>
  <si>
    <t>1.17</t>
  </si>
  <si>
    <t>1.06</t>
  </si>
  <si>
    <t>lift</t>
  </si>
  <si>
    <t>1.28</t>
  </si>
  <si>
    <t>1.28A</t>
  </si>
  <si>
    <t>0.06</t>
  </si>
  <si>
    <t>0.05/ 0.04</t>
  </si>
  <si>
    <t>0.02/ 0.01</t>
  </si>
  <si>
    <t>0.01A</t>
  </si>
  <si>
    <t>0.27</t>
  </si>
  <si>
    <t>0.24A</t>
  </si>
  <si>
    <t>Miva toilet</t>
  </si>
  <si>
    <t>0.15</t>
  </si>
  <si>
    <t>1.17A</t>
  </si>
  <si>
    <t>1.05</t>
  </si>
  <si>
    <t>1.03</t>
  </si>
  <si>
    <t>1.19A</t>
  </si>
  <si>
    <t>Begane grond</t>
  </si>
  <si>
    <t>Conciërge</t>
  </si>
  <si>
    <t>Laminaat</t>
  </si>
  <si>
    <t>Directiekantoor</t>
  </si>
  <si>
    <t>Bibliotheek</t>
  </si>
  <si>
    <t>Podium</t>
  </si>
  <si>
    <t>Lokaal</t>
  </si>
  <si>
    <t>Hal</t>
  </si>
  <si>
    <t>Opslag</t>
  </si>
  <si>
    <t>Eerste etage</t>
  </si>
  <si>
    <t>Inloopmat</t>
  </si>
  <si>
    <t>Garderobe</t>
  </si>
  <si>
    <t>Docentenwerkplek</t>
  </si>
  <si>
    <t>Tegels</t>
  </si>
  <si>
    <t>Hoofd van dienst</t>
  </si>
  <si>
    <t>Entree leerlingen</t>
  </si>
  <si>
    <t>Entree bezoekers</t>
  </si>
  <si>
    <t>Magazijn</t>
  </si>
  <si>
    <t>Beton</t>
  </si>
  <si>
    <t>Theorieruimte</t>
  </si>
  <si>
    <t>Docentenruimte</t>
  </si>
  <si>
    <t>Autotechniek</t>
  </si>
  <si>
    <t>PIE</t>
  </si>
  <si>
    <t>OLC</t>
  </si>
  <si>
    <t>Kooklokaal</t>
  </si>
  <si>
    <t>Antislip</t>
  </si>
  <si>
    <t>Tweede etage</t>
  </si>
  <si>
    <t>Kabinet</t>
  </si>
  <si>
    <t>2a</t>
  </si>
  <si>
    <t>2b</t>
  </si>
  <si>
    <t>3a</t>
  </si>
  <si>
    <t>3b</t>
  </si>
  <si>
    <t>4a</t>
  </si>
  <si>
    <t>4b</t>
  </si>
  <si>
    <t>8a</t>
  </si>
  <si>
    <t>8b</t>
  </si>
  <si>
    <t>13a</t>
  </si>
  <si>
    <t>13b</t>
  </si>
  <si>
    <t>Chill Ruimte</t>
  </si>
  <si>
    <t>Personeelsruimte</t>
  </si>
  <si>
    <t>Verschoningsruimte</t>
  </si>
  <si>
    <t>Centrale Hal</t>
  </si>
  <si>
    <t>Gang 2</t>
  </si>
  <si>
    <t>15a</t>
  </si>
  <si>
    <t>15b</t>
  </si>
  <si>
    <t>16a</t>
  </si>
  <si>
    <t>16b</t>
  </si>
  <si>
    <t>17a</t>
  </si>
  <si>
    <t>17b</t>
  </si>
  <si>
    <t>19a</t>
  </si>
  <si>
    <t>19b</t>
  </si>
  <si>
    <t>20a</t>
  </si>
  <si>
    <t>20b</t>
  </si>
  <si>
    <t>A006</t>
  </si>
  <si>
    <t>S 010</t>
  </si>
  <si>
    <t>S 009</t>
  </si>
  <si>
    <t>S 007</t>
  </si>
  <si>
    <t>S 006</t>
  </si>
  <si>
    <t>S 005</t>
  </si>
  <si>
    <t>S 004</t>
  </si>
  <si>
    <t>S 002</t>
  </si>
  <si>
    <t>S 001</t>
  </si>
  <si>
    <t>A 001</t>
  </si>
  <si>
    <t>G 006</t>
  </si>
  <si>
    <t>G 004</t>
  </si>
  <si>
    <t>G 003</t>
  </si>
  <si>
    <t>G 005</t>
  </si>
  <si>
    <t>G 001</t>
  </si>
  <si>
    <t>G 007</t>
  </si>
  <si>
    <t>G 002</t>
  </si>
  <si>
    <t>S 013</t>
  </si>
  <si>
    <t>S 014</t>
  </si>
  <si>
    <t>S 012</t>
  </si>
  <si>
    <t>S 015</t>
  </si>
  <si>
    <t>T 001</t>
  </si>
  <si>
    <t>A 009</t>
  </si>
  <si>
    <t>S 023</t>
  </si>
  <si>
    <t>S 021</t>
  </si>
  <si>
    <t>S 017</t>
  </si>
  <si>
    <t>S 025</t>
  </si>
  <si>
    <t>S 020</t>
  </si>
  <si>
    <t>S 027</t>
  </si>
  <si>
    <t>S 019</t>
  </si>
  <si>
    <t>S 016</t>
  </si>
  <si>
    <t>K 024</t>
  </si>
  <si>
    <t>K 001</t>
  </si>
  <si>
    <t>K 002</t>
  </si>
  <si>
    <t>K 010</t>
  </si>
  <si>
    <t>K 004</t>
  </si>
  <si>
    <t>K 005</t>
  </si>
  <si>
    <t>T 002</t>
  </si>
  <si>
    <t>K 023</t>
  </si>
  <si>
    <t>K 025</t>
  </si>
  <si>
    <t>K 028</t>
  </si>
  <si>
    <t>K 007</t>
  </si>
  <si>
    <t>K 011</t>
  </si>
  <si>
    <t>K 009</t>
  </si>
  <si>
    <t>P 001</t>
  </si>
  <si>
    <t>K 012</t>
  </si>
  <si>
    <t>K 015</t>
  </si>
  <si>
    <t>K 016</t>
  </si>
  <si>
    <t>K 018</t>
  </si>
  <si>
    <t>K 019</t>
  </si>
  <si>
    <t>K 017</t>
  </si>
  <si>
    <t>K 020</t>
  </si>
  <si>
    <t>K 022</t>
  </si>
  <si>
    <t>Admin</t>
  </si>
  <si>
    <t>Directie</t>
  </si>
  <si>
    <t>Werkplaats</t>
  </si>
  <si>
    <t>Douche/toilet</t>
  </si>
  <si>
    <t>Kleedkamer</t>
  </si>
  <si>
    <t>Docent / ehbo</t>
  </si>
  <si>
    <t>Traphuis</t>
  </si>
  <si>
    <t>Verkeer</t>
  </si>
  <si>
    <t>IB Ruimte</t>
  </si>
  <si>
    <t>BSO</t>
  </si>
  <si>
    <t>Slaapkamer</t>
  </si>
  <si>
    <t>Speelhal</t>
  </si>
  <si>
    <t>Peutergroep</t>
  </si>
  <si>
    <t>Baby groep</t>
  </si>
  <si>
    <t>Sport</t>
  </si>
  <si>
    <t>MIVA</t>
  </si>
  <si>
    <t>T 101</t>
  </si>
  <si>
    <t>S 101</t>
  </si>
  <si>
    <t>S 102</t>
  </si>
  <si>
    <t>S 104</t>
  </si>
  <si>
    <t>S 106</t>
  </si>
  <si>
    <t>A 102</t>
  </si>
  <si>
    <t>A 102a</t>
  </si>
  <si>
    <t>S 103</t>
  </si>
  <si>
    <t>T 102</t>
  </si>
  <si>
    <t>S 107</t>
  </si>
  <si>
    <t>S 108</t>
  </si>
  <si>
    <t>S 111</t>
  </si>
  <si>
    <t>S 112</t>
  </si>
  <si>
    <t xml:space="preserve"> A 105</t>
  </si>
  <si>
    <t>A 105 a</t>
  </si>
  <si>
    <t>S 113</t>
  </si>
  <si>
    <t>S 110</t>
  </si>
  <si>
    <t>S 109</t>
  </si>
  <si>
    <t>Portaal</t>
  </si>
  <si>
    <t>ISK Wereldschool - Waalwijk</t>
  </si>
  <si>
    <t>ISK Wereldschool - Sprang-Capelle</t>
  </si>
  <si>
    <t>Derde etage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</si>
</sst>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8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-&quot;€&quot;\ * #,##0.00_-;_-&quot;€&quot;\ * #,##0.00\-;_-&quot;€&quot;\ * &quot;-&quot;??_-;_-@_-"/>
    <numFmt numFmtId="165" formatCode="_-* #,##0.00_-;_-* #,##0.00\-;_-* &quot;-&quot;??_-;_-@_-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0.000"/>
    <numFmt numFmtId="169" formatCode="0.000%"/>
    <numFmt numFmtId="170" formatCode="_([$€]* #,##0.00_);_([$€]* \(#,##0.00\);_([$€]* &quot;-&quot;??_);_(@_)"/>
    <numFmt numFmtId="171" formatCode="_ [$€-413]\ * #,##0.00_ ;_ [$€-413]\ * \-#,##0.00_ ;_ [$€-413]\ * &quot;-&quot;??_ ;_ @_ "/>
    <numFmt numFmtId="172" formatCode="0\ &quot;m2&quot;"/>
    <numFmt numFmtId="173" formatCode="_-&quot;F&quot;\ * #,##0_-;_-&quot;F&quot;\ * #,##0\-;_-&quot;F&quot;\ * &quot;-&quot;_-;_-@_-"/>
    <numFmt numFmtId="174" formatCode="_-&quot;F&quot;\ * #,##0.00_-;_-&quot;F&quot;\ * #,##0.00\-;_-&quot;F&quot;\ * &quot;-&quot;??_-;_-@_-"/>
    <numFmt numFmtId="175" formatCode="General\ &quot;m²&quot;"/>
    <numFmt numFmtId="176" formatCode="0.00\ &quot;m²&quot;"/>
    <numFmt numFmtId="177" formatCode="#,##0_ ;\-#,##0\ "/>
    <numFmt numFmtId="178" formatCode="_ [$€-2]\ * #,##0.00_ ;_ [$€-2]\ * \-#,##0.00_ ;_ [$€-2]\ * &quot;-&quot;??_ ;_ @_ "/>
    <numFmt numFmtId="179" formatCode="#,##0.00_ ;\-#,##0.00\ "/>
  </numFmts>
  <fonts count="40">
    <font>
      <sz val="10"/>
      <name val="Arial"/>
    </font>
    <font>
      <sz val="9"/>
      <color theme="1"/>
      <name val="Verdana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u/>
      <sz val="10"/>
      <color indexed="36"/>
      <name val="Univers"/>
      <family val="2"/>
    </font>
    <font>
      <b/>
      <sz val="10"/>
      <name val="Arial"/>
      <family val="2"/>
    </font>
    <font>
      <sz val="9"/>
      <name val="Humnst777 BT"/>
      <family val="2"/>
    </font>
    <font>
      <sz val="10"/>
      <name val="Courier"/>
      <family val="3"/>
    </font>
    <font>
      <b/>
      <sz val="11"/>
      <color indexed="9"/>
      <name val="Century Gothic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9"/>
      <name val="Geneva"/>
    </font>
    <font>
      <sz val="9"/>
      <color theme="1"/>
      <name val="Aptos"/>
      <family val="2"/>
    </font>
    <font>
      <sz val="10"/>
      <name val="Aptos"/>
      <family val="2"/>
    </font>
    <font>
      <b/>
      <sz val="9"/>
      <name val="Aptos"/>
      <family val="2"/>
    </font>
    <font>
      <sz val="9"/>
      <name val="Aptos"/>
      <family val="2"/>
    </font>
    <font>
      <b/>
      <sz val="12"/>
      <name val="Aptos"/>
      <family val="2"/>
    </font>
    <font>
      <sz val="10"/>
      <color theme="1"/>
      <name val="Aptos"/>
      <family val="2"/>
    </font>
    <font>
      <b/>
      <u/>
      <sz val="12"/>
      <name val="Aptos"/>
      <family val="2"/>
    </font>
    <font>
      <sz val="9"/>
      <color theme="0"/>
      <name val="Aptos"/>
      <family val="2"/>
    </font>
    <font>
      <b/>
      <u/>
      <sz val="9"/>
      <name val="Aptos"/>
      <family val="2"/>
    </font>
    <font>
      <b/>
      <sz val="9"/>
      <color rgb="FFFF0000"/>
      <name val="Aptos"/>
      <family val="2"/>
    </font>
    <font>
      <sz val="9"/>
      <color rgb="FFFF0000"/>
      <name val="Aptos"/>
      <family val="2"/>
    </font>
    <font>
      <sz val="9"/>
      <color indexed="9"/>
      <name val="Aptos"/>
      <family val="2"/>
    </font>
    <font>
      <sz val="9"/>
      <color indexed="8"/>
      <name val="Aptos"/>
      <family val="2"/>
    </font>
    <font>
      <b/>
      <sz val="9"/>
      <color indexed="8"/>
      <name val="Aptos"/>
      <family val="2"/>
    </font>
    <font>
      <b/>
      <sz val="9"/>
      <color theme="0"/>
      <name val="Aptos"/>
      <family val="2"/>
    </font>
  </fonts>
  <fills count="17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0"/>
        <bgColor indexed="24"/>
      </patternFill>
    </fill>
    <fill>
      <patternFill patternType="solid">
        <fgColor indexed="1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0" tint="-0.249977111117893"/>
        <bgColor theme="4" tint="0.5999938962981048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FF00"/>
        <bgColor theme="4" tint="0.79998168889431442"/>
      </patternFill>
    </fill>
    <fill>
      <patternFill patternType="solid">
        <fgColor rgb="FF00FF00"/>
        <bgColor theme="4" tint="0.59999389629810485"/>
      </patternFill>
    </fill>
    <fill>
      <patternFill patternType="solid">
        <fgColor rgb="FF2B4155"/>
        <bgColor indexed="64"/>
      </patternFill>
    </fill>
    <fill>
      <patternFill patternType="solid">
        <fgColor rgb="FF2B4155"/>
        <bgColor theme="4"/>
      </patternFill>
    </fill>
    <fill>
      <patternFill patternType="solid">
        <fgColor rgb="FF00FF00"/>
        <bgColor indexed="64"/>
      </patternFill>
    </fill>
  </fills>
  <borders count="18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/>
      <bottom style="thick">
        <color theme="0"/>
      </bottom>
      <diagonal/>
    </border>
    <border>
      <left style="thin">
        <color theme="0"/>
      </left>
      <right style="thin">
        <color theme="0"/>
      </right>
      <top/>
      <bottom style="thick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</borders>
  <cellStyleXfs count="76">
    <xf numFmtId="0" fontId="0" fillId="0" borderId="0"/>
    <xf numFmtId="0" fontId="13" fillId="0" borderId="0"/>
    <xf numFmtId="17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  <xf numFmtId="167" fontId="6" fillId="0" borderId="0" applyFont="0" applyFill="0" applyBorder="0" applyAlignment="0" applyProtection="0"/>
    <xf numFmtId="165" fontId="8" fillId="0" borderId="0">
      <alignment horizontal="center" vertical="center" textRotation="90" wrapText="1"/>
    </xf>
    <xf numFmtId="0" fontId="15" fillId="2" borderId="1"/>
    <xf numFmtId="172" fontId="9" fillId="0" borderId="0"/>
    <xf numFmtId="0" fontId="16" fillId="0" borderId="0" applyNumberFormat="0" applyBorder="0">
      <protection locked="0"/>
    </xf>
    <xf numFmtId="0" fontId="17" fillId="0" borderId="0"/>
    <xf numFmtId="0" fontId="18" fillId="3" borderId="2" applyNumberFormat="0" applyFont="0" applyFill="0" applyBorder="0" applyAlignment="0">
      <alignment horizontal="right"/>
    </xf>
    <xf numFmtId="0" fontId="15" fillId="4" borderId="3" applyNumberFormat="0" applyFont="0" applyBorder="0">
      <alignment horizontal="center"/>
    </xf>
    <xf numFmtId="0" fontId="11" fillId="0" borderId="0"/>
    <xf numFmtId="0" fontId="20" fillId="0" borderId="0"/>
    <xf numFmtId="0" fontId="6" fillId="0" borderId="0"/>
    <xf numFmtId="166" fontId="6" fillId="0" borderId="0" applyFont="0" applyFill="0" applyBorder="0" applyAlignment="0" applyProtection="0"/>
    <xf numFmtId="17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21" fillId="0" borderId="0"/>
    <xf numFmtId="9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0" fontId="9" fillId="2" borderId="1"/>
    <xf numFmtId="0" fontId="6" fillId="0" borderId="0"/>
    <xf numFmtId="0" fontId="5" fillId="0" borderId="0"/>
    <xf numFmtId="9" fontId="6" fillId="0" borderId="0" applyFont="0" applyFill="0" applyBorder="0" applyAlignment="0" applyProtection="0"/>
    <xf numFmtId="0" fontId="4" fillId="0" borderId="0"/>
    <xf numFmtId="44" fontId="6" fillId="0" borderId="0" applyFont="0" applyFill="0" applyBorder="0" applyAlignment="0" applyProtection="0"/>
    <xf numFmtId="0" fontId="4" fillId="0" borderId="0"/>
    <xf numFmtId="44" fontId="6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44" fontId="23" fillId="0" borderId="0" applyFont="0" applyFill="0" applyBorder="0" applyAlignment="0" applyProtection="0"/>
    <xf numFmtId="0" fontId="24" fillId="0" borderId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2" fillId="0" borderId="0"/>
    <xf numFmtId="44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" fillId="0" borderId="0"/>
    <xf numFmtId="0" fontId="2" fillId="0" borderId="0"/>
    <xf numFmtId="44" fontId="6" fillId="0" borderId="0" applyFont="0" applyFill="0" applyBorder="0" applyAlignment="0" applyProtection="0"/>
    <xf numFmtId="0" fontId="2" fillId="0" borderId="0"/>
    <xf numFmtId="44" fontId="6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1" fillId="0" borderId="0"/>
  </cellStyleXfs>
  <cellXfs count="176">
    <xf numFmtId="0" fontId="0" fillId="0" borderId="0" xfId="0"/>
    <xf numFmtId="0" fontId="25" fillId="0" borderId="7" xfId="0" applyFont="1" applyBorder="1" applyAlignment="1">
      <alignment vertical="center"/>
    </xf>
    <xf numFmtId="0" fontId="25" fillId="0" borderId="7" xfId="0" applyFont="1" applyBorder="1" applyAlignment="1">
      <alignment horizontal="center" vertical="center"/>
    </xf>
    <xf numFmtId="0" fontId="26" fillId="0" borderId="0" xfId="0" applyFont="1"/>
    <xf numFmtId="0" fontId="28" fillId="0" borderId="0" xfId="29" applyFont="1" applyAlignment="1">
      <alignment vertical="center"/>
    </xf>
    <xf numFmtId="0" fontId="28" fillId="0" borderId="0" xfId="0" applyFont="1" applyAlignment="1">
      <alignment vertical="center"/>
    </xf>
    <xf numFmtId="0" fontId="28" fillId="0" borderId="0" xfId="0" applyFont="1" applyAlignment="1">
      <alignment vertical="center" wrapText="1"/>
    </xf>
    <xf numFmtId="0" fontId="28" fillId="0" borderId="0" xfId="0" applyFont="1" applyAlignment="1">
      <alignment horizontal="center" vertical="center"/>
    </xf>
    <xf numFmtId="0" fontId="31" fillId="0" borderId="0" xfId="29" applyFont="1" applyAlignment="1">
      <alignment vertical="center"/>
    </xf>
    <xf numFmtId="169" fontId="28" fillId="5" borderId="0" xfId="0" applyNumberFormat="1" applyFont="1" applyFill="1" applyAlignment="1">
      <alignment vertical="center"/>
    </xf>
    <xf numFmtId="2" fontId="27" fillId="6" borderId="0" xfId="0" applyNumberFormat="1" applyFont="1" applyFill="1" applyAlignment="1">
      <alignment vertical="center"/>
    </xf>
    <xf numFmtId="0" fontId="28" fillId="6" borderId="0" xfId="0" applyFont="1" applyFill="1" applyAlignment="1">
      <alignment vertical="center"/>
    </xf>
    <xf numFmtId="0" fontId="28" fillId="6" borderId="0" xfId="0" applyFont="1" applyFill="1"/>
    <xf numFmtId="168" fontId="28" fillId="6" borderId="0" xfId="0" applyNumberFormat="1" applyFont="1" applyFill="1"/>
    <xf numFmtId="17" fontId="28" fillId="6" borderId="0" xfId="0" applyNumberFormat="1" applyFont="1" applyFill="1" applyAlignment="1">
      <alignment horizontal="center"/>
    </xf>
    <xf numFmtId="0" fontId="28" fillId="6" borderId="0" xfId="0" applyFont="1" applyFill="1" applyAlignment="1">
      <alignment horizontal="center"/>
    </xf>
    <xf numFmtId="0" fontId="28" fillId="0" borderId="12" xfId="29" applyFont="1" applyBorder="1" applyAlignment="1">
      <alignment horizontal="center" vertical="center"/>
    </xf>
    <xf numFmtId="0" fontId="25" fillId="0" borderId="13" xfId="0" applyFont="1" applyBorder="1" applyAlignment="1">
      <alignment horizontal="left" vertical="top"/>
    </xf>
    <xf numFmtId="0" fontId="28" fillId="0" borderId="12" xfId="29" applyFont="1" applyBorder="1" applyAlignment="1">
      <alignment horizontal="left" vertical="center"/>
    </xf>
    <xf numFmtId="0" fontId="28" fillId="0" borderId="13" xfId="0" applyFont="1" applyBorder="1" applyAlignment="1">
      <alignment vertical="center"/>
    </xf>
    <xf numFmtId="0" fontId="28" fillId="0" borderId="14" xfId="0" applyFont="1" applyBorder="1" applyAlignment="1">
      <alignment vertical="center"/>
    </xf>
    <xf numFmtId="0" fontId="27" fillId="6" borderId="0" xfId="0" applyFont="1" applyFill="1" applyAlignment="1">
      <alignment horizontal="left" vertical="center"/>
    </xf>
    <xf numFmtId="2" fontId="28" fillId="6" borderId="0" xfId="0" applyNumberFormat="1" applyFont="1" applyFill="1"/>
    <xf numFmtId="0" fontId="28" fillId="0" borderId="0" xfId="29" applyFont="1" applyAlignment="1">
      <alignment horizontal="center" vertical="center"/>
    </xf>
    <xf numFmtId="1" fontId="28" fillId="6" borderId="0" xfId="0" applyNumberFormat="1" applyFont="1" applyFill="1"/>
    <xf numFmtId="44" fontId="28" fillId="6" borderId="0" xfId="0" applyNumberFormat="1" applyFont="1" applyFill="1"/>
    <xf numFmtId="1" fontId="28" fillId="6" borderId="0" xfId="0" applyNumberFormat="1" applyFont="1" applyFill="1" applyAlignment="1">
      <alignment vertical="center"/>
    </xf>
    <xf numFmtId="1" fontId="28" fillId="6" borderId="0" xfId="0" applyNumberFormat="1" applyFont="1" applyFill="1" applyAlignment="1">
      <alignment wrapText="1"/>
    </xf>
    <xf numFmtId="44" fontId="28" fillId="6" borderId="0" xfId="0" applyNumberFormat="1" applyFont="1" applyFill="1" applyAlignment="1">
      <alignment horizontal="center"/>
    </xf>
    <xf numFmtId="44" fontId="28" fillId="6" borderId="0" xfId="53" applyFont="1" applyFill="1"/>
    <xf numFmtId="168" fontId="28" fillId="6" borderId="0" xfId="0" applyNumberFormat="1" applyFont="1" applyFill="1" applyAlignment="1">
      <alignment vertical="center"/>
    </xf>
    <xf numFmtId="0" fontId="28" fillId="6" borderId="0" xfId="0" applyFont="1" applyFill="1" applyAlignment="1">
      <alignment horizontal="center" vertical="center"/>
    </xf>
    <xf numFmtId="44" fontId="28" fillId="6" borderId="0" xfId="53" applyFont="1" applyFill="1" applyAlignment="1">
      <alignment horizontal="center" vertical="center"/>
    </xf>
    <xf numFmtId="44" fontId="28" fillId="6" borderId="0" xfId="53" applyFont="1" applyFill="1" applyAlignment="1">
      <alignment vertical="center"/>
    </xf>
    <xf numFmtId="0" fontId="28" fillId="6" borderId="0" xfId="0" applyFont="1" applyFill="1" applyAlignment="1">
      <alignment wrapText="1"/>
    </xf>
    <xf numFmtId="168" fontId="28" fillId="6" borderId="0" xfId="0" applyNumberFormat="1" applyFont="1" applyFill="1" applyAlignment="1">
      <alignment wrapText="1"/>
    </xf>
    <xf numFmtId="0" fontId="28" fillId="6" borderId="0" xfId="0" applyFont="1" applyFill="1" applyAlignment="1">
      <alignment horizontal="center" wrapText="1"/>
    </xf>
    <xf numFmtId="44" fontId="28" fillId="6" borderId="0" xfId="53" applyFont="1" applyFill="1" applyAlignment="1">
      <alignment horizontal="center" wrapText="1"/>
    </xf>
    <xf numFmtId="44" fontId="28" fillId="0" borderId="0" xfId="53" applyFont="1" applyAlignment="1">
      <alignment wrapText="1"/>
    </xf>
    <xf numFmtId="0" fontId="28" fillId="0" borderId="0" xfId="0" applyFont="1" applyAlignment="1">
      <alignment wrapText="1"/>
    </xf>
    <xf numFmtId="44" fontId="28" fillId="6" borderId="0" xfId="0" applyNumberFormat="1" applyFont="1" applyFill="1" applyAlignment="1">
      <alignment wrapText="1"/>
    </xf>
    <xf numFmtId="44" fontId="28" fillId="6" borderId="0" xfId="53" applyFont="1" applyFill="1" applyAlignment="1">
      <alignment wrapText="1"/>
    </xf>
    <xf numFmtId="44" fontId="28" fillId="6" borderId="0" xfId="0" applyNumberFormat="1" applyFont="1" applyFill="1" applyAlignment="1">
      <alignment vertical="center"/>
    </xf>
    <xf numFmtId="2" fontId="28" fillId="6" borderId="0" xfId="0" applyNumberFormat="1" applyFont="1" applyFill="1" applyAlignment="1">
      <alignment vertical="center"/>
    </xf>
    <xf numFmtId="0" fontId="28" fillId="0" borderId="0" xfId="0" applyFont="1" applyAlignment="1">
      <alignment horizontal="center" vertical="center" wrapText="1"/>
    </xf>
    <xf numFmtId="0" fontId="33" fillId="0" borderId="0" xfId="29" applyFont="1" applyAlignment="1">
      <alignment horizontal="center" vertical="center"/>
    </xf>
    <xf numFmtId="0" fontId="27" fillId="6" borderId="0" xfId="0" applyFont="1" applyFill="1" applyAlignment="1">
      <alignment horizontal="center"/>
    </xf>
    <xf numFmtId="0" fontId="28" fillId="0" borderId="0" xfId="0" applyFont="1"/>
    <xf numFmtId="17" fontId="28" fillId="6" borderId="0" xfId="0" applyNumberFormat="1" applyFont="1" applyFill="1" applyAlignment="1">
      <alignment horizontal="center" vertical="center"/>
    </xf>
    <xf numFmtId="10" fontId="28" fillId="6" borderId="0" xfId="0" applyNumberFormat="1" applyFont="1" applyFill="1"/>
    <xf numFmtId="0" fontId="27" fillId="0" borderId="0" xfId="0" applyFont="1" applyAlignment="1">
      <alignment horizontal="center"/>
    </xf>
    <xf numFmtId="168" fontId="28" fillId="0" borderId="0" xfId="0" applyNumberFormat="1" applyFont="1"/>
    <xf numFmtId="0" fontId="28" fillId="0" borderId="0" xfId="0" applyFont="1" applyAlignment="1">
      <alignment horizontal="center"/>
    </xf>
    <xf numFmtId="0" fontId="28" fillId="0" borderId="0" xfId="0" applyFont="1" applyAlignment="1">
      <alignment horizontal="left" vertical="center" wrapText="1"/>
    </xf>
    <xf numFmtId="0" fontId="28" fillId="6" borderId="0" xfId="0" applyFont="1" applyFill="1" applyAlignment="1">
      <alignment vertical="center" wrapText="1"/>
    </xf>
    <xf numFmtId="0" fontId="28" fillId="0" borderId="0" xfId="0" applyFont="1" applyAlignment="1">
      <alignment horizontal="left" vertical="top"/>
    </xf>
    <xf numFmtId="0" fontId="28" fillId="0" borderId="0" xfId="0" applyFont="1" applyAlignment="1">
      <alignment horizontal="left" vertical="center"/>
    </xf>
    <xf numFmtId="175" fontId="28" fillId="0" borderId="0" xfId="0" applyNumberFormat="1" applyFont="1" applyAlignment="1">
      <alignment vertical="center"/>
    </xf>
    <xf numFmtId="175" fontId="28" fillId="0" borderId="0" xfId="0" applyNumberFormat="1" applyFont="1" applyAlignment="1">
      <alignment horizontal="center" vertical="center"/>
    </xf>
    <xf numFmtId="0" fontId="34" fillId="0" borderId="0" xfId="0" applyFont="1" applyAlignment="1">
      <alignment vertical="center"/>
    </xf>
    <xf numFmtId="0" fontId="35" fillId="0" borderId="0" xfId="0" applyFont="1" applyAlignment="1">
      <alignment vertical="center"/>
    </xf>
    <xf numFmtId="0" fontId="28" fillId="0" borderId="0" xfId="0" applyFont="1" applyAlignment="1">
      <alignment horizontal="right" vertical="center"/>
    </xf>
    <xf numFmtId="4" fontId="28" fillId="0" borderId="0" xfId="0" applyNumberFormat="1" applyFont="1" applyAlignment="1">
      <alignment horizontal="center" vertical="center"/>
    </xf>
    <xf numFmtId="164" fontId="28" fillId="0" borderId="0" xfId="8" applyFont="1" applyAlignment="1">
      <alignment horizontal="right" vertical="center"/>
    </xf>
    <xf numFmtId="164" fontId="28" fillId="0" borderId="0" xfId="8" applyFont="1" applyAlignment="1">
      <alignment vertical="center"/>
    </xf>
    <xf numFmtId="3" fontId="28" fillId="0" borderId="0" xfId="0" applyNumberFormat="1" applyFont="1" applyAlignment="1">
      <alignment horizontal="center" vertical="center"/>
    </xf>
    <xf numFmtId="2" fontId="36" fillId="0" borderId="0" xfId="0" applyNumberFormat="1" applyFont="1" applyAlignment="1">
      <alignment horizontal="left" vertical="center"/>
    </xf>
    <xf numFmtId="2" fontId="36" fillId="0" borderId="0" xfId="0" applyNumberFormat="1" applyFont="1" applyAlignment="1">
      <alignment horizontal="right" vertical="center"/>
    </xf>
    <xf numFmtId="4" fontId="28" fillId="0" borderId="0" xfId="0" applyNumberFormat="1" applyFont="1" applyAlignment="1">
      <alignment vertical="center"/>
    </xf>
    <xf numFmtId="44" fontId="28" fillId="0" borderId="0" xfId="0" applyNumberFormat="1" applyFont="1" applyAlignment="1">
      <alignment vertical="center"/>
    </xf>
    <xf numFmtId="44" fontId="28" fillId="0" borderId="0" xfId="0" applyNumberFormat="1" applyFont="1" applyAlignment="1">
      <alignment vertical="center" wrapText="1"/>
    </xf>
    <xf numFmtId="179" fontId="28" fillId="0" borderId="0" xfId="0" applyNumberFormat="1" applyFont="1" applyAlignment="1">
      <alignment vertical="center"/>
    </xf>
    <xf numFmtId="1" fontId="28" fillId="0" borderId="0" xfId="0" applyNumberFormat="1" applyFont="1" applyAlignment="1">
      <alignment vertical="center"/>
    </xf>
    <xf numFmtId="164" fontId="28" fillId="6" borderId="0" xfId="0" applyNumberFormat="1" applyFont="1" applyFill="1" applyAlignment="1">
      <alignment horizontal="center" vertical="center"/>
    </xf>
    <xf numFmtId="4" fontId="28" fillId="0" borderId="0" xfId="0" applyNumberFormat="1" applyFont="1" applyAlignment="1">
      <alignment horizontal="right" vertical="center"/>
    </xf>
    <xf numFmtId="0" fontId="25" fillId="0" borderId="0" xfId="0" applyFont="1" applyAlignment="1">
      <alignment horizontal="center" vertical="center"/>
    </xf>
    <xf numFmtId="0" fontId="25" fillId="0" borderId="0" xfId="0" applyFont="1" applyAlignment="1">
      <alignment horizontal="left" vertical="center"/>
    </xf>
    <xf numFmtId="4" fontId="25" fillId="0" borderId="0" xfId="0" applyNumberFormat="1" applyFont="1" applyAlignment="1">
      <alignment horizontal="center" vertical="center"/>
    </xf>
    <xf numFmtId="4" fontId="25" fillId="0" borderId="0" xfId="0" applyNumberFormat="1" applyFont="1" applyAlignment="1">
      <alignment horizontal="right" vertical="center"/>
    </xf>
    <xf numFmtId="171" fontId="25" fillId="0" borderId="0" xfId="0" applyNumberFormat="1" applyFont="1" applyAlignment="1">
      <alignment horizontal="center" vertical="center"/>
    </xf>
    <xf numFmtId="44" fontId="25" fillId="0" borderId="0" xfId="53" applyFont="1" applyFill="1" applyAlignment="1">
      <alignment horizontal="center" vertical="center"/>
    </xf>
    <xf numFmtId="0" fontId="25" fillId="9" borderId="0" xfId="0" applyFont="1" applyFill="1" applyAlignment="1">
      <alignment horizontal="center" vertical="center"/>
    </xf>
    <xf numFmtId="0" fontId="25" fillId="9" borderId="0" xfId="0" applyFont="1" applyFill="1" applyAlignment="1">
      <alignment horizontal="left" vertical="center"/>
    </xf>
    <xf numFmtId="0" fontId="25" fillId="9" borderId="0" xfId="0" applyFont="1" applyFill="1" applyAlignment="1">
      <alignment vertical="center"/>
    </xf>
    <xf numFmtId="0" fontId="25" fillId="9" borderId="0" xfId="0" applyFont="1" applyFill="1" applyAlignment="1">
      <alignment horizontal="right" vertical="center"/>
    </xf>
    <xf numFmtId="171" fontId="25" fillId="9" borderId="0" xfId="0" applyNumberFormat="1" applyFont="1" applyFill="1" applyAlignment="1">
      <alignment horizontal="center" vertical="center"/>
    </xf>
    <xf numFmtId="0" fontId="27" fillId="0" borderId="0" xfId="0" applyFont="1" applyAlignment="1">
      <alignment vertical="center"/>
    </xf>
    <xf numFmtId="3" fontId="28" fillId="0" borderId="0" xfId="8" applyNumberFormat="1" applyFont="1" applyAlignment="1">
      <alignment vertical="center"/>
    </xf>
    <xf numFmtId="9" fontId="28" fillId="0" borderId="0" xfId="37" applyFont="1" applyAlignment="1">
      <alignment vertical="center"/>
    </xf>
    <xf numFmtId="0" fontId="37" fillId="0" borderId="0" xfId="28" applyFont="1" applyAlignment="1">
      <alignment horizontal="center"/>
    </xf>
    <xf numFmtId="0" fontId="37" fillId="0" borderId="0" xfId="28" applyFont="1"/>
    <xf numFmtId="9" fontId="37" fillId="0" borderId="0" xfId="37" applyFont="1"/>
    <xf numFmtId="0" fontId="37" fillId="0" borderId="0" xfId="28" applyFont="1" applyAlignment="1">
      <alignment horizontal="center" vertical="center"/>
    </xf>
    <xf numFmtId="3" fontId="25" fillId="0" borderId="7" xfId="0" applyNumberFormat="1" applyFont="1" applyBorder="1" applyAlignment="1">
      <alignment vertical="center"/>
    </xf>
    <xf numFmtId="171" fontId="25" fillId="0" borderId="7" xfId="0" applyNumberFormat="1" applyFont="1" applyBorder="1" applyAlignment="1">
      <alignment vertical="center"/>
    </xf>
    <xf numFmtId="0" fontId="30" fillId="10" borderId="7" xfId="0" applyFont="1" applyFill="1" applyBorder="1" applyAlignment="1">
      <alignment horizontal="center" vertical="center"/>
    </xf>
    <xf numFmtId="0" fontId="30" fillId="10" borderId="7" xfId="0" applyFont="1" applyFill="1" applyBorder="1" applyAlignment="1">
      <alignment vertical="center"/>
    </xf>
    <xf numFmtId="177" fontId="30" fillId="10" borderId="7" xfId="0" applyNumberFormat="1" applyFont="1" applyFill="1" applyBorder="1" applyAlignment="1">
      <alignment vertical="center"/>
    </xf>
    <xf numFmtId="171" fontId="30" fillId="10" borderId="7" xfId="0" applyNumberFormat="1" applyFont="1" applyFill="1" applyBorder="1" applyAlignment="1">
      <alignment vertical="center"/>
    </xf>
    <xf numFmtId="0" fontId="38" fillId="0" borderId="0" xfId="28" applyFont="1"/>
    <xf numFmtId="171" fontId="26" fillId="0" borderId="7" xfId="0" applyNumberFormat="1" applyFont="1" applyBorder="1" applyAlignment="1">
      <alignment vertical="center"/>
    </xf>
    <xf numFmtId="179" fontId="37" fillId="0" borderId="0" xfId="28" applyNumberFormat="1" applyFont="1"/>
    <xf numFmtId="171" fontId="37" fillId="0" borderId="0" xfId="28" applyNumberFormat="1" applyFont="1"/>
    <xf numFmtId="0" fontId="25" fillId="7" borderId="7" xfId="0" applyFont="1" applyFill="1" applyBorder="1" applyAlignment="1">
      <alignment horizontal="left" vertical="center"/>
    </xf>
    <xf numFmtId="0" fontId="25" fillId="8" borderId="7" xfId="0" applyFont="1" applyFill="1" applyBorder="1" applyAlignment="1">
      <alignment horizontal="left" vertical="center"/>
    </xf>
    <xf numFmtId="0" fontId="28" fillId="7" borderId="7" xfId="0" applyFont="1" applyFill="1" applyBorder="1" applyAlignment="1">
      <alignment vertical="center"/>
    </xf>
    <xf numFmtId="178" fontId="28" fillId="7" borderId="7" xfId="0" applyNumberFormat="1" applyFont="1" applyFill="1" applyBorder="1" applyAlignment="1">
      <alignment horizontal="center" vertical="center"/>
    </xf>
    <xf numFmtId="0" fontId="28" fillId="7" borderId="6" xfId="0" applyFont="1" applyFill="1" applyBorder="1" applyAlignment="1">
      <alignment vertical="center"/>
    </xf>
    <xf numFmtId="0" fontId="28" fillId="7" borderId="4" xfId="0" applyFont="1" applyFill="1" applyBorder="1" applyAlignment="1">
      <alignment vertical="center"/>
    </xf>
    <xf numFmtId="0" fontId="28" fillId="7" borderId="9" xfId="0" applyFont="1" applyFill="1" applyBorder="1" applyAlignment="1">
      <alignment vertical="center"/>
    </xf>
    <xf numFmtId="44" fontId="37" fillId="0" borderId="0" xfId="53" applyFont="1"/>
    <xf numFmtId="2" fontId="39" fillId="14" borderId="10" xfId="0" applyNumberFormat="1" applyFont="1" applyFill="1" applyBorder="1" applyAlignment="1">
      <alignment vertical="center" wrapText="1"/>
    </xf>
    <xf numFmtId="2" fontId="39" fillId="14" borderId="11" xfId="0" applyNumberFormat="1" applyFont="1" applyFill="1" applyBorder="1" applyAlignment="1">
      <alignment vertical="center" wrapText="1"/>
    </xf>
    <xf numFmtId="0" fontId="39" fillId="14" borderId="11" xfId="0" applyFont="1" applyFill="1" applyBorder="1" applyAlignment="1">
      <alignment vertical="center" wrapText="1"/>
    </xf>
    <xf numFmtId="0" fontId="28" fillId="14" borderId="0" xfId="0" applyFont="1" applyFill="1" applyAlignment="1">
      <alignment vertical="center"/>
    </xf>
    <xf numFmtId="0" fontId="28" fillId="14" borderId="0" xfId="29" applyFont="1" applyFill="1" applyAlignment="1">
      <alignment horizontal="center" vertical="center" wrapText="1"/>
    </xf>
    <xf numFmtId="0" fontId="28" fillId="14" borderId="0" xfId="29" applyFont="1" applyFill="1" applyAlignment="1">
      <alignment vertical="center" wrapText="1"/>
    </xf>
    <xf numFmtId="0" fontId="28" fillId="14" borderId="0" xfId="0" applyFont="1" applyFill="1" applyAlignment="1">
      <alignment vertical="center" wrapText="1"/>
    </xf>
    <xf numFmtId="2" fontId="28" fillId="14" borderId="0" xfId="0" applyNumberFormat="1" applyFont="1" applyFill="1" applyAlignment="1">
      <alignment vertical="center" wrapText="1"/>
    </xf>
    <xf numFmtId="2" fontId="28" fillId="14" borderId="0" xfId="0" applyNumberFormat="1" applyFont="1" applyFill="1" applyAlignment="1">
      <alignment horizontal="center" vertical="center" wrapText="1"/>
    </xf>
    <xf numFmtId="0" fontId="28" fillId="14" borderId="0" xfId="0" applyFont="1" applyFill="1" applyAlignment="1">
      <alignment horizontal="center" vertical="center" wrapText="1"/>
    </xf>
    <xf numFmtId="0" fontId="32" fillId="15" borderId="0" xfId="0" applyFont="1" applyFill="1" applyAlignment="1">
      <alignment horizontal="center" vertical="center" wrapText="1"/>
    </xf>
    <xf numFmtId="0" fontId="32" fillId="15" borderId="0" xfId="0" applyFont="1" applyFill="1" applyAlignment="1">
      <alignment vertical="center" wrapText="1"/>
    </xf>
    <xf numFmtId="164" fontId="32" fillId="15" borderId="0" xfId="0" applyNumberFormat="1" applyFont="1" applyFill="1" applyAlignment="1">
      <alignment horizontal="center" vertical="center" wrapText="1"/>
    </xf>
    <xf numFmtId="0" fontId="32" fillId="15" borderId="7" xfId="0" applyFont="1" applyFill="1" applyBorder="1" applyAlignment="1">
      <alignment horizontal="center" vertical="center" wrapText="1"/>
    </xf>
    <xf numFmtId="0" fontId="32" fillId="15" borderId="7" xfId="0" applyFont="1" applyFill="1" applyBorder="1" applyAlignment="1">
      <alignment horizontal="left" vertical="center" wrapText="1"/>
    </xf>
    <xf numFmtId="167" fontId="32" fillId="15" borderId="7" xfId="19" applyFont="1" applyFill="1" applyBorder="1" applyAlignment="1">
      <alignment horizontal="center" vertical="center" wrapText="1"/>
    </xf>
    <xf numFmtId="171" fontId="32" fillId="15" borderId="8" xfId="0" applyNumberFormat="1" applyFont="1" applyFill="1" applyBorder="1" applyAlignment="1">
      <alignment horizontal="center" vertical="center" wrapText="1"/>
    </xf>
    <xf numFmtId="0" fontId="28" fillId="0" borderId="16" xfId="0" applyFont="1" applyBorder="1" applyAlignment="1">
      <alignment vertical="center"/>
    </xf>
    <xf numFmtId="0" fontId="28" fillId="0" borderId="15" xfId="29" applyFont="1" applyBorder="1" applyAlignment="1">
      <alignment horizontal="left" vertical="center"/>
    </xf>
    <xf numFmtId="0" fontId="25" fillId="0" borderId="0" xfId="0" applyFont="1" applyAlignment="1">
      <alignment vertical="center"/>
    </xf>
    <xf numFmtId="4" fontId="25" fillId="0" borderId="0" xfId="0" applyNumberFormat="1" applyFont="1" applyAlignment="1">
      <alignment horizontal="left" vertical="center"/>
    </xf>
    <xf numFmtId="2" fontId="39" fillId="0" borderId="10" xfId="0" applyNumberFormat="1" applyFont="1" applyBorder="1" applyAlignment="1">
      <alignment vertical="center" wrapText="1"/>
    </xf>
    <xf numFmtId="2" fontId="39" fillId="0" borderId="11" xfId="0" applyNumberFormat="1" applyFont="1" applyBorder="1" applyAlignment="1">
      <alignment vertical="center" wrapText="1"/>
    </xf>
    <xf numFmtId="0" fontId="39" fillId="0" borderId="11" xfId="0" applyFont="1" applyBorder="1" applyAlignment="1">
      <alignment vertical="center" wrapText="1"/>
    </xf>
    <xf numFmtId="1" fontId="28" fillId="0" borderId="17" xfId="0" applyNumberFormat="1" applyFont="1" applyBorder="1" applyAlignment="1">
      <alignment horizontal="center" vertical="center"/>
    </xf>
    <xf numFmtId="2" fontId="28" fillId="0" borderId="14" xfId="0" applyNumberFormat="1" applyFont="1" applyBorder="1" applyAlignment="1">
      <alignment vertical="center"/>
    </xf>
    <xf numFmtId="0" fontId="25" fillId="0" borderId="13" xfId="29" applyFont="1" applyBorder="1" applyAlignment="1">
      <alignment vertical="center"/>
    </xf>
    <xf numFmtId="0" fontId="28" fillId="0" borderId="13" xfId="29" applyFont="1" applyBorder="1" applyAlignment="1">
      <alignment vertical="center"/>
    </xf>
    <xf numFmtId="0" fontId="28" fillId="6" borderId="0" xfId="0" applyFont="1" applyFill="1" applyAlignment="1">
      <alignment horizontal="left" vertical="top"/>
    </xf>
    <xf numFmtId="0" fontId="34" fillId="0" borderId="0" xfId="0" applyFont="1" applyAlignment="1">
      <alignment horizontal="left" vertical="center"/>
    </xf>
    <xf numFmtId="0" fontId="35" fillId="11" borderId="0" xfId="0" applyFont="1" applyFill="1" applyAlignment="1">
      <alignment horizontal="center" vertical="center"/>
    </xf>
    <xf numFmtId="0" fontId="35" fillId="11" borderId="0" xfId="0" applyFont="1" applyFill="1" applyAlignment="1">
      <alignment horizontal="left" vertical="center"/>
    </xf>
    <xf numFmtId="175" fontId="28" fillId="6" borderId="0" xfId="0" applyNumberFormat="1" applyFont="1" applyFill="1" applyAlignment="1">
      <alignment vertical="center"/>
    </xf>
    <xf numFmtId="175" fontId="28" fillId="6" borderId="0" xfId="0" applyNumberFormat="1" applyFont="1" applyFill="1" applyAlignment="1">
      <alignment horizontal="center" vertical="center"/>
    </xf>
    <xf numFmtId="0" fontId="28" fillId="6" borderId="0" xfId="0" applyFont="1" applyFill="1" applyAlignment="1">
      <alignment horizontal="left" vertical="center"/>
    </xf>
    <xf numFmtId="1" fontId="28" fillId="0" borderId="0" xfId="0" applyNumberFormat="1" applyFont="1" applyAlignment="1">
      <alignment horizontal="center"/>
    </xf>
    <xf numFmtId="176" fontId="28" fillId="0" borderId="0" xfId="0" applyNumberFormat="1" applyFont="1" applyAlignment="1">
      <alignment vertical="center"/>
    </xf>
    <xf numFmtId="2" fontId="28" fillId="0" borderId="0" xfId="0" applyNumberFormat="1" applyFont="1" applyAlignment="1">
      <alignment horizontal="center"/>
    </xf>
    <xf numFmtId="176" fontId="25" fillId="0" borderId="0" xfId="0" applyNumberFormat="1" applyFont="1" applyAlignment="1">
      <alignment vertical="center"/>
    </xf>
    <xf numFmtId="1" fontId="28" fillId="0" borderId="0" xfId="0" applyNumberFormat="1" applyFont="1" applyAlignment="1">
      <alignment horizontal="center" vertical="center"/>
    </xf>
    <xf numFmtId="176" fontId="25" fillId="0" borderId="0" xfId="0" applyNumberFormat="1" applyFont="1" applyAlignment="1">
      <alignment horizontal="center" vertical="center"/>
    </xf>
    <xf numFmtId="164" fontId="25" fillId="5" borderId="0" xfId="0" applyNumberFormat="1" applyFont="1" applyFill="1" applyAlignment="1" applyProtection="1">
      <alignment horizontal="center" vertical="center"/>
      <protection locked="0"/>
    </xf>
    <xf numFmtId="4" fontId="26" fillId="0" borderId="0" xfId="0" applyNumberFormat="1" applyFont="1" applyAlignment="1">
      <alignment vertical="center"/>
    </xf>
    <xf numFmtId="0" fontId="31" fillId="0" borderId="0" xfId="29" applyFont="1" applyAlignment="1">
      <alignment horizontal="center" vertical="center"/>
    </xf>
    <xf numFmtId="169" fontId="27" fillId="5" borderId="7" xfId="0" applyNumberFormat="1" applyFont="1" applyFill="1" applyBorder="1" applyAlignment="1">
      <alignment horizontal="center" vertical="center"/>
    </xf>
    <xf numFmtId="169" fontId="28" fillId="5" borderId="7" xfId="0" applyNumberFormat="1" applyFont="1" applyFill="1" applyBorder="1" applyAlignment="1">
      <alignment horizontal="center" vertical="center"/>
    </xf>
    <xf numFmtId="0" fontId="28" fillId="13" borderId="6" xfId="0" applyFont="1" applyFill="1" applyBorder="1" applyAlignment="1" applyProtection="1">
      <alignment horizontal="center" vertical="center"/>
      <protection locked="0"/>
    </xf>
    <xf numFmtId="0" fontId="28" fillId="13" borderId="4" xfId="0" applyFont="1" applyFill="1" applyBorder="1" applyAlignment="1" applyProtection="1">
      <alignment horizontal="center" vertical="center"/>
      <protection locked="0"/>
    </xf>
    <xf numFmtId="0" fontId="28" fillId="13" borderId="9" xfId="0" applyFont="1" applyFill="1" applyBorder="1" applyAlignment="1" applyProtection="1">
      <alignment horizontal="center" vertical="center"/>
      <protection locked="0"/>
    </xf>
    <xf numFmtId="2" fontId="39" fillId="14" borderId="6" xfId="0" applyNumberFormat="1" applyFont="1" applyFill="1" applyBorder="1" applyAlignment="1">
      <alignment horizontal="left" vertical="center"/>
    </xf>
    <xf numFmtId="2" fontId="39" fillId="14" borderId="4" xfId="0" applyNumberFormat="1" applyFont="1" applyFill="1" applyBorder="1" applyAlignment="1">
      <alignment horizontal="left" vertical="center"/>
    </xf>
    <xf numFmtId="49" fontId="39" fillId="16" borderId="4" xfId="28" applyNumberFormat="1" applyFont="1" applyFill="1" applyBorder="1" applyAlignment="1" applyProtection="1">
      <alignment horizontal="left" vertical="center"/>
      <protection locked="0"/>
    </xf>
    <xf numFmtId="49" fontId="39" fillId="16" borderId="9" xfId="28" applyNumberFormat="1" applyFont="1" applyFill="1" applyBorder="1" applyAlignment="1" applyProtection="1">
      <alignment horizontal="left" vertical="center"/>
      <protection locked="0"/>
    </xf>
    <xf numFmtId="49" fontId="28" fillId="12" borderId="6" xfId="0" applyNumberFormat="1" applyFont="1" applyFill="1" applyBorder="1" applyAlignment="1" applyProtection="1">
      <alignment horizontal="center" vertical="center"/>
      <protection locked="0"/>
    </xf>
    <xf numFmtId="49" fontId="28" fillId="12" borderId="9" xfId="0" applyNumberFormat="1" applyFont="1" applyFill="1" applyBorder="1" applyAlignment="1" applyProtection="1">
      <alignment horizontal="center" vertical="center"/>
      <protection locked="0"/>
    </xf>
    <xf numFmtId="49" fontId="28" fillId="13" borderId="6" xfId="0" applyNumberFormat="1" applyFont="1" applyFill="1" applyBorder="1" applyAlignment="1" applyProtection="1">
      <alignment horizontal="center" vertical="center"/>
      <protection locked="0"/>
    </xf>
    <xf numFmtId="49" fontId="28" fillId="13" borderId="9" xfId="0" applyNumberFormat="1" applyFont="1" applyFill="1" applyBorder="1" applyAlignment="1" applyProtection="1">
      <alignment horizontal="center" vertical="center"/>
      <protection locked="0"/>
    </xf>
    <xf numFmtId="49" fontId="28" fillId="12" borderId="4" xfId="0" applyNumberFormat="1" applyFont="1" applyFill="1" applyBorder="1" applyAlignment="1" applyProtection="1">
      <alignment horizontal="center" vertical="center"/>
      <protection locked="0"/>
    </xf>
    <xf numFmtId="49" fontId="28" fillId="13" borderId="4" xfId="0" applyNumberFormat="1" applyFont="1" applyFill="1" applyBorder="1" applyAlignment="1" applyProtection="1">
      <alignment horizontal="center" vertical="center"/>
      <protection locked="0"/>
    </xf>
    <xf numFmtId="0" fontId="29" fillId="0" borderId="5" xfId="29" applyFont="1" applyBorder="1" applyAlignment="1">
      <alignment horizontal="center" vertical="center"/>
    </xf>
    <xf numFmtId="169" fontId="27" fillId="5" borderId="6" xfId="0" applyNumberFormat="1" applyFont="1" applyFill="1" applyBorder="1" applyAlignment="1">
      <alignment horizontal="center" vertical="center"/>
    </xf>
    <xf numFmtId="169" fontId="28" fillId="5" borderId="4" xfId="0" applyNumberFormat="1" applyFont="1" applyFill="1" applyBorder="1" applyAlignment="1">
      <alignment horizontal="center" vertical="center"/>
    </xf>
    <xf numFmtId="0" fontId="31" fillId="0" borderId="5" xfId="29" applyFont="1" applyBorder="1" applyAlignment="1">
      <alignment horizontal="center" vertical="center"/>
    </xf>
    <xf numFmtId="0" fontId="33" fillId="0" borderId="0" xfId="29" applyFont="1" applyAlignment="1">
      <alignment horizontal="left" vertical="center"/>
    </xf>
    <xf numFmtId="4" fontId="28" fillId="0" borderId="0" xfId="0" applyNumberFormat="1" applyFont="1" applyAlignment="1">
      <alignment horizontal="center" vertical="center"/>
    </xf>
  </cellXfs>
  <cellStyles count="76">
    <cellStyle name="%" xfId="1" xr:uid="{00000000-0005-0000-0000-000000000000}"/>
    <cellStyle name="% 2" xfId="38" xr:uid="{00000000-0005-0000-0000-000001000000}"/>
    <cellStyle name="Euro" xfId="2" xr:uid="{00000000-0005-0000-0000-000002000000}"/>
    <cellStyle name="Euro 10" xfId="3" xr:uid="{00000000-0005-0000-0000-000003000000}"/>
    <cellStyle name="Euro 11" xfId="4" xr:uid="{00000000-0005-0000-0000-000004000000}"/>
    <cellStyle name="Euro 12" xfId="5" xr:uid="{00000000-0005-0000-0000-000005000000}"/>
    <cellStyle name="Euro 13" xfId="6" xr:uid="{00000000-0005-0000-0000-000006000000}"/>
    <cellStyle name="Euro 14" xfId="7" xr:uid="{00000000-0005-0000-0000-000007000000}"/>
    <cellStyle name="Euro 15" xfId="8" xr:uid="{00000000-0005-0000-0000-000008000000}"/>
    <cellStyle name="Euro 15 2" xfId="39" xr:uid="{00000000-0005-0000-0000-000009000000}"/>
    <cellStyle name="Euro 2" xfId="9" xr:uid="{00000000-0005-0000-0000-00000A000000}"/>
    <cellStyle name="Euro 3" xfId="10" xr:uid="{00000000-0005-0000-0000-00000B000000}"/>
    <cellStyle name="Euro 4" xfId="11" xr:uid="{00000000-0005-0000-0000-00000C000000}"/>
    <cellStyle name="Euro 5" xfId="12" xr:uid="{00000000-0005-0000-0000-00000D000000}"/>
    <cellStyle name="Euro 6" xfId="13" xr:uid="{00000000-0005-0000-0000-00000E000000}"/>
    <cellStyle name="Euro 7" xfId="14" xr:uid="{00000000-0005-0000-0000-00000F000000}"/>
    <cellStyle name="Euro 8" xfId="15" xr:uid="{00000000-0005-0000-0000-000010000000}"/>
    <cellStyle name="Euro 9" xfId="16" xr:uid="{00000000-0005-0000-0000-000011000000}"/>
    <cellStyle name="Euro_1.5 Ruimtestaten SRO N2" xfId="17" xr:uid="{00000000-0005-0000-0000-000012000000}"/>
    <cellStyle name="Followed Hyperlink_Adres-Gymzalen.xls" xfId="18" xr:uid="{00000000-0005-0000-0000-000013000000}"/>
    <cellStyle name="Komma 2" xfId="19" xr:uid="{00000000-0005-0000-0000-000015000000}"/>
    <cellStyle name="Komma 2 2" xfId="58" xr:uid="{2A492E22-8071-495F-B395-533F59284596}"/>
    <cellStyle name="Komma 3" xfId="36" xr:uid="{00000000-0005-0000-0000-000016000000}"/>
    <cellStyle name="Komma 3 2" xfId="61" xr:uid="{6186048D-7B8C-4745-99A0-D638432F2B56}"/>
    <cellStyle name="Komma 4" xfId="55" xr:uid="{919DEB51-BFC8-47F3-8C42-1E0AE3D3F518}"/>
    <cellStyle name="Komma 4 2" xfId="73" xr:uid="{51C89407-043E-4BC6-98A8-049224F0D4C8}"/>
    <cellStyle name="Koppen_rekenblad" xfId="20" xr:uid="{00000000-0005-0000-0000-000017000000}"/>
    <cellStyle name="koppenrekenblad2" xfId="21" xr:uid="{00000000-0005-0000-0000-000018000000}"/>
    <cellStyle name="koppenrekenblad2 2" xfId="40" xr:uid="{00000000-0005-0000-0000-000019000000}"/>
    <cellStyle name="m2" xfId="22" xr:uid="{00000000-0005-0000-0000-00001A000000}"/>
    <cellStyle name="NIBa standaard" xfId="23" xr:uid="{00000000-0005-0000-0000-00001B000000}"/>
    <cellStyle name="Ongedefinieerd" xfId="24" xr:uid="{00000000-0005-0000-0000-00001C000000}"/>
    <cellStyle name="prijslijst" xfId="25" xr:uid="{00000000-0005-0000-0000-00001D000000}"/>
    <cellStyle name="Procent" xfId="37" builtinId="5"/>
    <cellStyle name="Procent 2" xfId="34" xr:uid="{00000000-0005-0000-0000-00001F000000}"/>
    <cellStyle name="Procent 3" xfId="43" xr:uid="{00000000-0005-0000-0000-000020000000}"/>
    <cellStyle name="Ruimtestaat_Koppen" xfId="26" xr:uid="{00000000-0005-0000-0000-000021000000}"/>
    <cellStyle name="Standaard" xfId="0" builtinId="0"/>
    <cellStyle name="Standaard 10 2" xfId="57" xr:uid="{C61B1C61-3F3F-4272-B325-767678D74ECF}"/>
    <cellStyle name="Standaard 2" xfId="27" xr:uid="{00000000-0005-0000-0000-000023000000}"/>
    <cellStyle name="Standaard 2 2" xfId="41" xr:uid="{00000000-0005-0000-0000-000024000000}"/>
    <cellStyle name="Standaard 3" xfId="28" xr:uid="{00000000-0005-0000-0000-000025000000}"/>
    <cellStyle name="Standaard 3 2" xfId="42" xr:uid="{00000000-0005-0000-0000-000026000000}"/>
    <cellStyle name="Standaard 3 2 2" xfId="50" xr:uid="{00000000-0005-0000-0000-000027000000}"/>
    <cellStyle name="Standaard 3 2 2 2" xfId="69" xr:uid="{DAEC5A13-F869-40DC-B6E1-FAB72A17125F}"/>
    <cellStyle name="Standaard 3 2 3" xfId="46" xr:uid="{00000000-0005-0000-0000-000028000000}"/>
    <cellStyle name="Standaard 3 2 3 2" xfId="65" xr:uid="{EBF4262D-2F5C-46E3-BCA0-ED97D4279F9E}"/>
    <cellStyle name="Standaard 3 2 4" xfId="62" xr:uid="{EBD8D7AB-0B76-4121-B932-1425AC32EE1E}"/>
    <cellStyle name="Standaard 3 3" xfId="48" xr:uid="{00000000-0005-0000-0000-000029000000}"/>
    <cellStyle name="Standaard 3 3 2" xfId="51" xr:uid="{00000000-0005-0000-0000-00002A000000}"/>
    <cellStyle name="Standaard 3 3 2 2" xfId="70" xr:uid="{DAFF012D-75FE-4D49-BF40-9130E5535FC2}"/>
    <cellStyle name="Standaard 3 3 3" xfId="67" xr:uid="{36341F05-AA12-40AB-A236-CFA73F1D3A81}"/>
    <cellStyle name="Standaard 3 4" xfId="49" xr:uid="{00000000-0005-0000-0000-00002B000000}"/>
    <cellStyle name="Standaard 3 4 2" xfId="68" xr:uid="{E244E67B-732F-46AB-A864-45354C95C755}"/>
    <cellStyle name="Standaard 3 5" xfId="44" xr:uid="{00000000-0005-0000-0000-00002C000000}"/>
    <cellStyle name="Standaard 3 5 2" xfId="63" xr:uid="{0BD0EC5F-FFA4-4B91-A810-A2B9111254A6}"/>
    <cellStyle name="Standaard 3 6" xfId="52" xr:uid="{00000000-0005-0000-0000-00002D000000}"/>
    <cellStyle name="Standaard 3 6 2" xfId="71" xr:uid="{2DB36948-0132-48B5-AFB3-362E777C809A}"/>
    <cellStyle name="Standaard 3 7" xfId="59" xr:uid="{BBB55D53-91A6-4BEB-B165-115B801D778F}"/>
    <cellStyle name="Standaard 4" xfId="29" xr:uid="{00000000-0005-0000-0000-00002E000000}"/>
    <cellStyle name="Standaard 5" xfId="33" xr:uid="{00000000-0005-0000-0000-00002F000000}"/>
    <cellStyle name="Standaard 6" xfId="54" xr:uid="{E455430A-9DF4-46E1-A18E-520926441726}"/>
    <cellStyle name="Standaard 7" xfId="75" xr:uid="{95832036-9989-4404-93AA-9F417CCA343C}"/>
    <cellStyle name="Valuta" xfId="53" builtinId="4"/>
    <cellStyle name="Valuta 2" xfId="30" xr:uid="{00000000-0005-0000-0000-000031000000}"/>
    <cellStyle name="Valuta 3" xfId="35" xr:uid="{00000000-0005-0000-0000-000032000000}"/>
    <cellStyle name="Valuta 3 2" xfId="60" xr:uid="{942E41F7-F4A6-42CE-B1C1-B8BBB35F9936}"/>
    <cellStyle name="Valuta 4" xfId="47" xr:uid="{00000000-0005-0000-0000-000033000000}"/>
    <cellStyle name="Valuta 4 2" xfId="66" xr:uid="{5EB5C5AA-7C57-4218-8E63-056C1A13E0E4}"/>
    <cellStyle name="Valuta 5" xfId="45" xr:uid="{00000000-0005-0000-0000-000034000000}"/>
    <cellStyle name="Valuta 5 2" xfId="64" xr:uid="{BC1E8891-794D-45E4-A37D-E3DE3AC06586}"/>
    <cellStyle name="Valuta 6" xfId="56" xr:uid="{2F6036FC-E1D4-4DD3-A240-4ECECFEECB7D}"/>
    <cellStyle name="Valuta 6 2" xfId="74" xr:uid="{E3A8307F-1F63-4DEC-BC68-95A22994F8A7}"/>
    <cellStyle name="Valuta 7" xfId="72" xr:uid="{8FEF3307-EEDB-4E6D-B28C-182D190EE40B}"/>
    <cellStyle name="Währung [0]_Aufmaß" xfId="31" xr:uid="{00000000-0005-0000-0000-000035000000}"/>
    <cellStyle name="Währung_Aufmaß" xfId="32" xr:uid="{00000000-0005-0000-0000-000036000000}"/>
  </cellStyles>
  <dxfs count="104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>
        <right style="thin">
          <color theme="0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"/>
        <family val="2"/>
        <scheme val="none"/>
      </font>
      <numFmt numFmtId="164" formatCode="_-&quot;€&quot;\ * #,##0.00_-;_-&quot;€&quot;\ * #,##0.00\-;_-&quot;€&quot;\ * &quot;-&quot;??_-;_-@_-"/>
      <fill>
        <patternFill patternType="solid">
          <fgColor indexed="64"/>
          <bgColor indexed="11"/>
        </patternFill>
      </fill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vertAlign val="baseline"/>
        <name val="Aptos"/>
        <family val="2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vertAlign val="baseline"/>
        <name val="Aptos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Aptos"/>
        <family val="2"/>
        <scheme val="none"/>
      </font>
      <fill>
        <patternFill patternType="solid">
          <fgColor theme="4"/>
          <bgColor rgb="FF2B415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"/>
        <family val="2"/>
        <scheme val="none"/>
      </font>
      <numFmt numFmtId="171" formatCode="_ [$€-413]\ * #,##0.00_ ;_ [$€-413]\ * \-#,##0.00_ ;_ [$€-413]\ * &quot;-&quot;??_ ;_ @_ "/>
      <fill>
        <patternFill patternType="solid">
          <fgColor theme="4" tint="0.59999389629810485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"/>
        <family val="2"/>
        <scheme val="none"/>
      </font>
      <numFmt numFmtId="34" formatCode="_ &quot;€&quot;\ * #,##0.00_ ;_ &quot;€&quot;\ * \-#,##0.00_ ;_ &quot;€&quot;\ * &quot;-&quot;??_ ;_ @_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"/>
        <family val="2"/>
        <scheme val="none"/>
      </font>
      <numFmt numFmtId="171" formatCode="_ [$€-413]\ * #,##0.00_ ;_ [$€-413]\ * \-#,##0.00_ ;_ [$€-413]\ * &quot;-&quot;??_ ;_ @_ "/>
      <fill>
        <patternFill patternType="solid">
          <fgColor theme="4" tint="0.59999389629810485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"/>
        <family val="2"/>
        <scheme val="none"/>
      </font>
      <numFmt numFmtId="171" formatCode="_ [$€-413]\ * #,##0.00_ ;_ [$€-413]\ * \-#,##0.00_ ;_ [$€-413]\ * &quot;-&quot;??_ ;_ @_ 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"/>
        <family val="2"/>
        <scheme val="none"/>
      </font>
      <fill>
        <patternFill patternType="solid">
          <fgColor theme="4" tint="0.59999389629810485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ptos"/>
        <family val="2"/>
        <scheme val="none"/>
      </font>
      <numFmt numFmtId="180" formatCode="#,##0.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"/>
        <family val="2"/>
        <scheme val="none"/>
      </font>
      <fill>
        <patternFill patternType="solid">
          <fgColor theme="4" tint="0.59999389629810485"/>
          <bgColor theme="0" tint="-0.249977111117893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"/>
        <family val="2"/>
        <scheme val="none"/>
      </font>
      <fill>
        <patternFill patternType="solid">
          <fgColor theme="4" tint="0.59999389629810485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"/>
        <family val="2"/>
        <scheme val="none"/>
      </font>
      <fill>
        <patternFill patternType="solid">
          <fgColor theme="4" tint="0.59999389629810485"/>
          <bgColor theme="0" tint="-0.249977111117893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"/>
        <family val="2"/>
        <scheme val="none"/>
      </font>
      <fill>
        <patternFill patternType="solid">
          <fgColor theme="4" tint="0.59999389629810485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"/>
        <family val="2"/>
        <scheme val="none"/>
      </font>
      <fill>
        <patternFill patternType="solid">
          <fgColor theme="4" tint="0.59999389629810485"/>
          <bgColor theme="0" tint="-0.249977111117893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"/>
        <family val="2"/>
        <scheme val="none"/>
      </font>
      <fill>
        <patternFill patternType="solid">
          <fgColor theme="4" tint="0.59999389629810485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"/>
        <family val="2"/>
        <scheme val="none"/>
      </font>
      <numFmt numFmtId="171" formatCode="_ [$€-413]\ * #,##0.00_ ;_ [$€-413]\ * \-#,##0.00_ ;_ [$€-413]\ * &quot;-&quot;??_ ;_ @_ 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vertAlign val="baseline"/>
        <name val="Aptos"/>
        <family val="2"/>
        <scheme val="none"/>
      </font>
      <numFmt numFmtId="181" formatCode="#.##000"/>
      <fill>
        <patternFill patternType="solid">
          <fgColor rgb="FFB8CCE4"/>
          <bgColor rgb="FFBFBFBF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ptos"/>
        <family val="2"/>
        <scheme val="none"/>
      </font>
      <numFmt numFmtId="181" formatCode="#.##0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Aptos"/>
        <family val="2"/>
        <scheme val="none"/>
      </font>
      <fill>
        <patternFill patternType="solid">
          <fgColor theme="4"/>
          <bgColor rgb="FF2B415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"/>
        <family val="2"/>
        <scheme val="none"/>
      </font>
      <numFmt numFmtId="176" formatCode="0.00\ &quot;m²&quot;"/>
      <fill>
        <patternFill patternType="none">
          <fgColor indexed="64"/>
          <bgColor auto="1"/>
        </patternFill>
      </fill>
      <alignment vertical="center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family val="2"/>
        <scheme val="none"/>
      </font>
      <numFmt numFmtId="176" formatCode="0.00\ &quot;m²&quot;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ptos"/>
        <family val="2"/>
        <scheme val="none"/>
      </font>
      <numFmt numFmtId="176" formatCode="0.00\ &quot;m²&quot;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family val="2"/>
        <scheme val="none"/>
      </font>
      <numFmt numFmtId="175" formatCode="General\ &quot;m²&quot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ptos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ptos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ptos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center" textRotation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ptos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ptos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ptos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ptos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ptos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ptos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ptos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ptos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ptos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ptos"/>
        <family val="2"/>
        <scheme val="none"/>
      </font>
      <fill>
        <patternFill patternType="none">
          <fgColor indexed="64"/>
          <bgColor auto="1"/>
        </patternFill>
      </fill>
      <alignment vertical="center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ptos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ptos"/>
        <family val="2"/>
        <scheme val="none"/>
      </font>
      <fill>
        <patternFill patternType="none">
          <fgColor indexed="64"/>
          <bgColor indexed="65"/>
        </patternFill>
      </fill>
      <alignment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ptos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vertAlign val="baseline"/>
        <color auto="1"/>
        <name val="Aptos"/>
        <family val="2"/>
        <scheme val="none"/>
      </font>
      <alignment vertical="center" textRotation="0" wrapText="0" indent="0" justifyLastLine="0" shrinkToFit="0" readingOrder="0"/>
    </dxf>
    <dxf>
      <font>
        <strike val="0"/>
        <outline val="0"/>
        <shadow val="0"/>
        <vertAlign val="baseline"/>
        <name val="Aptos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ptos"/>
        <family val="2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9"/>
        <color auto="1"/>
        <name val="Aptos"/>
        <family val="2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vertAlign val="baseline"/>
        <color auto="1"/>
        <name val="Aptos"/>
        <family val="2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vertAlign val="baseline"/>
        <color auto="1"/>
        <name val="Aptos"/>
        <family val="2"/>
        <scheme val="none"/>
      </font>
      <alignment vertical="center" textRotation="0" wrapText="0" indent="0" justifyLastLine="0" shrinkToFit="0" readingOrder="0"/>
    </dxf>
    <dxf>
      <font>
        <strike val="0"/>
        <outline val="0"/>
        <shadow val="0"/>
        <vertAlign val="baseline"/>
        <name val="Aptos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ptos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>
        <left style="thin">
          <color theme="0"/>
        </left>
        <right style="thin">
          <color theme="0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ptos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ptos"/>
        <family val="2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>
        <left style="thin">
          <color theme="0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ptos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ptos"/>
        <family val="2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vertAlign val="baseline"/>
        <name val="Aptos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ptos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"/>
        <family val="2"/>
        <scheme val="none"/>
      </font>
      <numFmt numFmtId="0" formatCode="General"/>
      <alignment horizontal="general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ptos"/>
        <family val="2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ptos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ptos"/>
        <family val="2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9"/>
        <name val="Aptos"/>
        <family val="2"/>
        <scheme val="none"/>
      </font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171" formatCode="_ [$€-413]\ * #,##0.00_ ;_ [$€-413]\ * \-#,##0.00_ ;_ [$€-413]\ * &quot;-&quot;??_ ;_ @_ "/>
      <fill>
        <patternFill patternType="solid">
          <fgColor indexed="64"/>
          <bgColor theme="0" tint="-0.249977111117893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"/>
        <family val="2"/>
        <scheme val="none"/>
      </font>
      <numFmt numFmtId="171" formatCode="_ [$€-413]\ * #,##0.00_ ;_ [$€-413]\ * \-#,##0.00_ ;_ [$€-413]\ * &quot;-&quot;??_ ;_ @_ "/>
      <fill>
        <patternFill patternType="solid">
          <fgColor theme="4" tint="0.59999389629810485"/>
          <bgColor theme="4" tint="0.5999938962981048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171" formatCode="_ [$€-413]\ * #,##0.00_ ;_ [$€-413]\ * \-#,##0.00_ ;_ [$€-413]\ * &quot;-&quot;??_ ;_ @_ "/>
      <fill>
        <patternFill patternType="solid">
          <fgColor indexed="64"/>
          <bgColor theme="0" tint="-0.249977111117893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"/>
        <family val="2"/>
        <scheme val="none"/>
      </font>
      <numFmt numFmtId="171" formatCode="_ [$€-413]\ * #,##0.00_ ;_ [$€-413]\ * \-#,##0.00_ ;_ [$€-413]\ * &quot;-&quot;??_ ;_ @_ "/>
      <fill>
        <patternFill patternType="solid">
          <fgColor theme="4" tint="0.79998168889431442"/>
          <bgColor theme="4" tint="0.79998168889431442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family val="2"/>
        <scheme val="none"/>
      </font>
      <fill>
        <patternFill patternType="solid">
          <fgColor indexed="64"/>
          <bgColor theme="0" tint="-0.249977111117893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9"/>
        <color theme="1"/>
        <name val="Aptos"/>
        <family val="2"/>
        <scheme val="none"/>
      </font>
      <numFmt numFmtId="0" formatCode="General"/>
      <fill>
        <patternFill patternType="solid">
          <fgColor theme="4" tint="0.59999389629810485"/>
          <bgColor theme="4" tint="0.5999938962981048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family val="2"/>
        <scheme val="none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"/>
        <family val="2"/>
        <scheme val="none"/>
      </font>
      <numFmt numFmtId="171" formatCode="_ [$€-413]\ * #,##0.00_ ;_ [$€-413]\ * \-#,##0.00_ ;_ [$€-413]\ * &quot;-&quot;??_ ;_ @_ "/>
      <fill>
        <patternFill patternType="solid">
          <fgColor theme="4" tint="0.59999389629810485"/>
          <bgColor theme="4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fill>
        <patternFill patternType="solid">
          <fgColor indexed="64"/>
          <bgColor theme="0" tint="-0.249977111117893"/>
        </patternFill>
      </fill>
      <alignment vertical="center" textRotation="0" wrapText="0" indent="0" justifyLastLine="0" shrinkToFit="0" readingOrder="0"/>
    </dxf>
    <dxf>
      <border outline="0"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name val="Aptos"/>
        <family val="2"/>
        <scheme val="none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Aptos"/>
        <family val="2"/>
        <scheme val="none"/>
      </font>
      <fill>
        <patternFill patternType="solid">
          <fgColor theme="4"/>
          <bgColor rgb="FF2B415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177" formatCode="#,##0_ ;\-#,##0\ "/>
      <fill>
        <patternFill patternType="solid">
          <fgColor indexed="64"/>
          <bgColor theme="0" tint="-0.249977111117893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"/>
        <family val="2"/>
        <scheme val="none"/>
      </font>
      <numFmt numFmtId="3" formatCode="#,##0"/>
      <fill>
        <patternFill patternType="solid">
          <fgColor theme="4" tint="0.59999389629810485"/>
          <bgColor theme="4" tint="0.5999938962981048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family val="2"/>
        <scheme val="none"/>
      </font>
      <fill>
        <patternFill patternType="solid">
          <fgColor indexed="64"/>
          <bgColor theme="0" tint="-0.249977111117893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name val="Aptos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family val="2"/>
        <scheme val="none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"/>
        <family val="2"/>
        <scheme val="none"/>
      </font>
      <fill>
        <patternFill patternType="solid">
          <fgColor theme="4" tint="0.59999389629810485"/>
          <bgColor theme="4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fill>
        <patternFill patternType="solid">
          <fgColor indexed="64"/>
          <bgColor theme="0" tint="-0.249977111117893"/>
        </patternFill>
      </fill>
      <alignment vertical="center" textRotation="0" wrapText="0" indent="0" justifyLastLine="0" shrinkToFit="0" readingOrder="0"/>
    </dxf>
    <dxf>
      <border outline="0"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name val="Aptos"/>
        <family val="2"/>
        <scheme val="none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Aptos"/>
        <family val="2"/>
        <scheme val="none"/>
      </font>
      <fill>
        <patternFill patternType="solid">
          <fgColor theme="4"/>
          <bgColor rgb="FF2B415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4"/>
          <bgColor theme="4"/>
        </patternFill>
      </fill>
    </dxf>
  </dxfs>
  <tableStyles count="1" defaultTableStyle="TableStyleMedium9" defaultPivotStyle="PivotStyleLight16">
    <tableStyle name="Blad1-style" pivot="0" count="3" xr9:uid="{3A606BAB-08C5-4BD1-9874-46B6E3D498C5}">
      <tableStyleElement type="headerRow" dxfId="103"/>
      <tableStyleElement type="firstRowStripe" dxfId="102"/>
      <tableStyleElement type="secondRowStripe" dxfId="101"/>
    </tableStyle>
  </tableStyles>
  <colors>
    <mruColors>
      <color rgb="FF00FF00"/>
      <color rgb="FF0E096B"/>
      <color rgb="FF3468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1415254</xdr:colOff>
      <xdr:row>1</xdr:row>
      <xdr:rowOff>34936</xdr:rowOff>
    </xdr:from>
    <xdr:to>
      <xdr:col>2</xdr:col>
      <xdr:colOff>1125242</xdr:colOff>
      <xdr:row>3</xdr:row>
      <xdr:rowOff>323816</xdr:rowOff>
    </xdr:to>
    <xdr:pic>
      <xdr:nvPicPr>
        <xdr:cNvPr id="2" name="Afbeelding 1" descr="Willem van Oranje Onderwijsgroep">
          <a:extLst>
            <a:ext uri="{FF2B5EF4-FFF2-40B4-BE49-F238E27FC236}">
              <a16:creationId xmlns:a16="http://schemas.microsoft.com/office/drawing/2014/main" id="{4B455480-D6E3-4257-8BAC-49CBC71AFB5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5225" b="34556"/>
        <a:stretch>
          <a:fillRect/>
        </a:stretch>
      </xdr:blipFill>
      <xdr:spPr bwMode="auto">
        <a:xfrm>
          <a:off x="1778496" y="236737"/>
          <a:ext cx="1548958" cy="736652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Gegevens\Excel\Calc\AZR\AZR%20psychiatri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Voor..van\meten%20glas\meten%20glas\meten%20glas\meten%20glas\meten%20glas\meten%20glas\meten%20glas\meten%20glas\ati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lad3 (3)"/>
      <sheetName val="Blad3 (2)"/>
      <sheetName val="Blad1"/>
      <sheetName val="Blad2"/>
      <sheetName val="Blad3"/>
      <sheetName val="Blad4"/>
      <sheetName val="Psychiatrie"/>
      <sheetName val="Nummers"/>
      <sheetName val="Menu"/>
      <sheetName val="Tijdnormen"/>
      <sheetName val="Frekwenties"/>
      <sheetName val="Vloeren"/>
      <sheetName val="Uitgangspunten"/>
      <sheetName val="hiddenSheet"/>
      <sheetName val="Blad3_(3)"/>
      <sheetName val="Blad3_(2)"/>
      <sheetName val="dv_info"/>
      <sheetName val="Kalender"/>
      <sheetName val="EtagesLijst"/>
      <sheetName val="Werkprogrammas"/>
      <sheetName val="_BuildingSectionListExport"/>
      <sheetName val="_DepartmentListExport"/>
      <sheetName val="_BuildingListExport"/>
      <sheetName val="_LocationListExport"/>
      <sheetName val="_ProgramListExport"/>
      <sheetName val="_SpaceTypeListExport"/>
      <sheetName val="_FloorTypeListExport"/>
      <sheetName val="Voorblad"/>
      <sheetName val="1.0a-Contractblad Prodruimten"/>
      <sheetName val="1.0d-Contractblad Algemeen"/>
      <sheetName val="1.1-Jaarprijzen"/>
      <sheetName val="1.5 Opbouw uurtarieven"/>
      <sheetName val="1.1a-Inzet uren per lijn"/>
      <sheetName val="1.1a-Overzicht uren-prijzen"/>
      <sheetName val="1.2-Tijdseenheid Productie"/>
      <sheetName val="MAXIMO VERSU CONTRACT"/>
      <sheetName val="1.3a-Low Care"/>
      <sheetName val="1.3f-Mutaties"/>
      <sheetName val="13g-Mutaties oud"/>
      <sheetName val="1.3c-Plafond en wanden"/>
      <sheetName val="1.3d Vloeronderhoud door ED"/>
      <sheetName val="1.6-Machine-investeringskosten"/>
      <sheetName val="Normen"/>
      <sheetName val="Kalender (2)"/>
      <sheetName val="Opzoeklijst"/>
      <sheetName val="01.255"/>
      <sheetName val="02.255"/>
      <sheetName val="04.255"/>
      <sheetName val="AZR psychiatrie"/>
      <sheetName val="Blad3_(3)1"/>
      <sheetName val="Blad3_(2)1"/>
      <sheetName val="Kalender_(2)"/>
      <sheetName val="01_255"/>
      <sheetName val="02_255"/>
      <sheetName val="04_255"/>
      <sheetName val=""/>
      <sheetName val="Blad3_(3)2"/>
      <sheetName val="Blad3_(2)2"/>
      <sheetName val="Kalender_(2)1"/>
      <sheetName val="01_2551"/>
      <sheetName val="02_2551"/>
      <sheetName val="04_2551"/>
      <sheetName val="1_0a-Contractblad_Prodruimten"/>
      <sheetName val="1_0d-Contractblad_Algemeen"/>
      <sheetName val="1_1-Jaarprijzen"/>
      <sheetName val="1_5_Opbouw_uurtarieven"/>
      <sheetName val="1_1a-Inzet_uren_per_lijn"/>
      <sheetName val="1_1a-Overzicht_uren-prijzen"/>
      <sheetName val="1_2-Tijdseenheid_Productie"/>
      <sheetName val="MAXIMO_VERSU_CONTRACT"/>
      <sheetName val="1_3a-Low_Care"/>
      <sheetName val="1_3f-Mutaties"/>
      <sheetName val="13g-Mutaties_oud"/>
      <sheetName val="1_3c-Plafond_en_wanden"/>
      <sheetName val="1_3d_Vloeronderhoud_door_ED"/>
      <sheetName val="1_6-Machine-investeringskosten"/>
      <sheetName val="AZR_psychiatrie"/>
      <sheetName val="Blad3_(3)3"/>
      <sheetName val="Blad3_(2)3"/>
      <sheetName val="Kalender_(2)2"/>
      <sheetName val="01_2552"/>
      <sheetName val="02_2552"/>
      <sheetName val="04_2552"/>
      <sheetName val="1_0a-Contractblad_Prodruimten1"/>
      <sheetName val="1_0d-Contractblad_Algemeen1"/>
      <sheetName val="1_1-Jaarprijzen1"/>
      <sheetName val="1_5_Opbouw_uurtarieven1"/>
      <sheetName val="1_1a-Inzet_uren_per_lijn1"/>
      <sheetName val="1_1a-Overzicht_uren-prijzen1"/>
      <sheetName val="1_2-Tijdseenheid_Productie1"/>
      <sheetName val="MAXIMO_VERSU_CONTRACT1"/>
      <sheetName val="1_3a-Low_Care1"/>
      <sheetName val="1_3f-Mutaties1"/>
      <sheetName val="13g-Mutaties_oud1"/>
      <sheetName val="1_3c-Plafond_en_wanden1"/>
      <sheetName val="1_3d_Vloeronderhoud_door_ED1"/>
      <sheetName val="1_6-Machine-investeringskosten1"/>
      <sheetName val="AZR_psychiatrie1"/>
      <sheetName val="Stamtabellen"/>
      <sheetName val="Tabelle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/>
      <sheetData sheetId="43"/>
      <sheetData sheetId="44"/>
      <sheetData sheetId="45"/>
      <sheetData sheetId="46"/>
      <sheetData sheetId="47"/>
      <sheetData sheetId="48" refreshError="1"/>
      <sheetData sheetId="49"/>
      <sheetData sheetId="50"/>
      <sheetData sheetId="51"/>
      <sheetData sheetId="52"/>
      <sheetData sheetId="53"/>
      <sheetData sheetId="54"/>
      <sheetData sheetId="55" refreshError="1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 refreshError="1"/>
      <sheetData sheetId="9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tir.xls"/>
      <sheetName val="#REF"/>
      <sheetName val="atir_xls"/>
      <sheetName val="3-Basis_ruimtestaat"/>
      <sheetName val="Omreken"/>
      <sheetName val="atir_xls1"/>
      <sheetName val="atir_xls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9560108-3811-4CB3-9584-AB9629B8B751}" name="Locaties2" displayName="Locaties2" ref="A5:D13" totalsRowShown="0" headerRowDxfId="76" dataDxfId="75">
  <autoFilter ref="A5:D13" xr:uid="{F9560108-3811-4CB3-9584-AB9629B8B751}"/>
  <tableColumns count="4">
    <tableColumn id="1" xr3:uid="{E2B51F9A-46DC-4FAB-8FCA-D5E91A522CD9}" name="Nr." dataDxfId="74"/>
    <tableColumn id="2" xr3:uid="{35E7F4A8-A17F-4008-9A2A-2A2F76ACCC6C}" name="Locatie" dataDxfId="73"/>
    <tableColumn id="3" xr3:uid="{EA930006-BDCE-4FEC-9A25-E9DFD3C591B0}" name="Adres" dataDxfId="72" dataCellStyle="Standaard 4"/>
    <tableColumn id="5" xr3:uid="{50A63667-404A-4AF9-9F6E-56888D1DFCAC}" name="Plaats" dataDxfId="71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3000000}" name="Locaties" displayName="Locaties" ref="A4:D12" totalsRowShown="0" headerRowDxfId="70" dataDxfId="69">
  <autoFilter ref="A4:D12" xr:uid="{00000000-0009-0000-0100-00000D000000}"/>
  <tableColumns count="4">
    <tableColumn id="1" xr3:uid="{00000000-0010-0000-0300-000001000000}" name="Code" dataDxfId="68"/>
    <tableColumn id="2" xr3:uid="{00000000-0010-0000-0300-000002000000}" name="Locatie" dataDxfId="67"/>
    <tableColumn id="3" xr3:uid="{00000000-0010-0000-0300-000003000000}" name="Adres" dataDxfId="66" dataCellStyle="Standaard 4"/>
    <tableColumn id="4" xr3:uid="{00000000-0010-0000-0300-000004000000}" name="Plaats" dataDxfId="65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1000000}" name="Vloersoorten" displayName="Vloersoorten" ref="A38:C43" totalsRowShown="0" headerRowDxfId="64" dataDxfId="63">
  <autoFilter ref="A38:C43" xr:uid="{00000000-0009-0000-0100-000007000000}"/>
  <tableColumns count="3">
    <tableColumn id="1" xr3:uid="{00000000-0010-0000-0100-000001000000}" name="Code" dataDxfId="62"/>
    <tableColumn id="4" xr3:uid="{00000000-0010-0000-0100-000004000000}" name="Naam" dataDxfId="61"/>
    <tableColumn id="2" xr3:uid="{00000000-0010-0000-0100-000002000000}" name="Vloersoort omschrijving" dataDxfId="60" dataCellStyle="Standaard 4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0000000}" name="Ruimtegroepen" displayName="Ruimtegroepen" ref="A15:B35" totalsRowShown="0" headerRowDxfId="59" dataDxfId="58">
  <autoFilter ref="A15:B35" xr:uid="{00000000-0009-0000-0100-000006000000}"/>
  <tableColumns count="2">
    <tableColumn id="1" xr3:uid="{00000000-0010-0000-0000-000001000000}" name="Code" dataDxfId="57" dataCellStyle="Standaard 4"/>
    <tableColumn id="2" xr3:uid="{00000000-0010-0000-0000-000002000000}" name="Ruimte omschrijving" dataDxfId="56" dataCellStyle="Standaard 4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4000000}" name="Ruimtestaat" displayName="Ruimtestaat" ref="A4:N583" totalsRowShown="0" headerRowDxfId="55" dataDxfId="54">
  <autoFilter ref="A4:N583" xr:uid="{396E59E9-BF0A-4D12-8DDE-B051B0F3D5F7}"/>
  <tableColumns count="14">
    <tableColumn id="32" xr3:uid="{00000000-0010-0000-0400-000020000000}" name="Code" dataDxfId="53" totalsRowDxfId="52"/>
    <tableColumn id="3" xr3:uid="{00000000-0010-0000-0400-000003000000}" name="Naam" dataDxfId="51" totalsRowDxfId="50"/>
    <tableColumn id="4" xr3:uid="{70782354-32A9-4BC9-88AC-C4AB6869B8E9}" name="Adres" dataDxfId="49" totalsRowDxfId="48">
      <calculatedColumnFormula>VLOOKUP(Ruimtestaat[[#This Row],[Code]],#REF!,4,FALSE)</calculatedColumnFormula>
    </tableColumn>
    <tableColumn id="80" xr3:uid="{476650B5-E93B-45F9-BED3-2256EBFA7240}" name="Plaatsnaam" dataDxfId="47" totalsRowDxfId="46">
      <calculatedColumnFormula>VLOOKUP(Ruimtestaat[[#This Row],[Code]],Locaties[#All],4,FALSE)</calculatedColumnFormula>
    </tableColumn>
    <tableColumn id="2" xr3:uid="{00000000-0010-0000-0400-000002000000}" name="Gebouw gedeelte" dataDxfId="45" totalsRowDxfId="44"/>
    <tableColumn id="6" xr3:uid="{00000000-0010-0000-0400-000006000000}" name="Etage" dataDxfId="43" totalsRowDxfId="42"/>
    <tableColumn id="7" xr3:uid="{00000000-0010-0000-0400-000007000000}" name="Ruimte- _x000a_nummer" dataDxfId="41" totalsRowDxfId="40"/>
    <tableColumn id="8" xr3:uid="{00000000-0010-0000-0400-000008000000}" name="Ruimte omschrijving" dataDxfId="39" totalsRowDxfId="38"/>
    <tableColumn id="9" xr3:uid="{00000000-0010-0000-0400-000009000000}" name="Ruimte code" dataDxfId="37" totalsRowDxfId="36"/>
    <tableColumn id="10" xr3:uid="{00000000-0010-0000-0400-00000A000000}" name="Ruimtesoort" dataDxfId="35" totalsRowDxfId="34">
      <calculatedColumnFormula>VLOOKUP(Ruimtestaat[[#This Row],[Ruimte code]],#REF!,2,FALSE)</calculatedColumnFormula>
    </tableColumn>
    <tableColumn id="11" xr3:uid="{00000000-0010-0000-0400-00000B000000}" name="Vloer code" dataDxfId="33" totalsRowDxfId="32"/>
    <tableColumn id="12" xr3:uid="{00000000-0010-0000-0400-00000C000000}" name="Vloer afwerking" dataDxfId="31" totalsRowDxfId="30"/>
    <tableColumn id="13" xr3:uid="{00000000-0010-0000-0400-00000D000000}" name="Oppervlak (netto)" dataDxfId="29" totalsRowDxfId="28"/>
    <tableColumn id="14" xr3:uid="{00000000-0010-0000-0400-00000E000000}" name="Oppervlakte n.i.o." dataDxfId="27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68E5AD75-4207-402C-A20C-56042472E510}" name="OverzichtVloer20" displayName="OverzichtVloer20" ref="A20:I68" totalsRowCount="1" headerRowDxfId="26" dataDxfId="25" totalsRowDxfId="24">
  <autoFilter ref="A20:I67" xr:uid="{00000000-0009-0000-0100-000002000000}"/>
  <tableColumns count="9">
    <tableColumn id="11" xr3:uid="{9970215E-3F06-4AEF-A1F5-0009C03D624E}" name="Code Locatie" dataDxfId="23" totalsRowDxfId="22"/>
    <tableColumn id="1" xr3:uid="{113C96F6-1924-406B-B23A-994513941647}" name="Locatie" totalsRowLabel="Totaal" dataDxfId="21" totalsRowDxfId="20">
      <calculatedColumnFormula>VLOOKUP(OverzichtVloer20[[#This Row],[Code Locatie]],Locaties[],2,0)</calculatedColumnFormula>
    </tableColumn>
    <tableColumn id="3" xr3:uid="{B3D3B5E7-D3C4-461C-9CA1-DBFD10306269}" name="Code Taak" dataDxfId="19" totalsRowDxfId="18"/>
    <tableColumn id="4" xr3:uid="{EBF3EF80-AF01-4C87-A6CF-BF63D79AF323}" name="Vloersoort / toelichting" dataDxfId="17" totalsRowDxfId="16">
      <calculatedColumnFormula>IF(Vloeronderhoud!$C21&gt;0,VLOOKUP(Vloeronderhoud!$C21,$A$8:$B$18,2,FALSE),"")</calculatedColumnFormula>
    </tableColumn>
    <tableColumn id="5" xr3:uid="{309F41B6-3D0E-446B-8EDD-5EB98BD855C7}" name="Vloersoort" dataDxfId="15" totalsRowDxfId="14"/>
    <tableColumn id="6" xr3:uid="{B97F1EF9-BC44-4F7E-8997-83E439999C81}" name="Oppervlakte" dataDxfId="13" totalsRowDxfId="12">
      <calculatedColumnFormula>SUMIFS('Ruimtestaat'!$M:$M,'Ruimtestaat'!K:K,Vloeronderhoud!E21,'Ruimtestaat'!A:A,Vloeronderhoud!A21)</calculatedColumnFormula>
    </tableColumn>
    <tableColumn id="8" xr3:uid="{A5FF7A00-BD80-4497-8A9A-905C07BFA557}" name="Frequentie (uitv./jaar)" dataDxfId="11" totalsRowDxfId="10"/>
    <tableColumn id="9" xr3:uid="{13C992BE-16CA-4305-AC75-C46233681A13}" name="Kosten/jaar excl. BTW" totalsRowFunction="sum" dataDxfId="9" totalsRowDxfId="8">
      <calculatedColumnFormula>VLOOKUP(OverzichtVloer20[[#This Row],[Code Taak]],#REF!,3,3)*F21*G21</calculatedColumnFormula>
    </tableColumn>
    <tableColumn id="2" xr3:uid="{BBD43C19-81F6-4223-A10B-97F2D79A548F}" name="Kosten/jaar incl BTW" totalsRowFunction="sum" dataDxfId="7" totalsRowDxfId="6" dataCellStyle="Valuta">
      <calculatedColumnFormula>OverzichtVloer20[[#This Row],[Kosten/jaar excl. BTW]]*1.21</calculatedColumnFormula>
    </tableColumn>
  </tableColumns>
  <tableStyleInfo name="TableStyleMedium9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97314165-68FD-4D3E-B0D9-9038EBEAD743}" name="InvulVloer19" displayName="InvulVloer19" ref="A8:D18" totalsRowShown="0" headerRowDxfId="5" dataDxfId="4">
  <autoFilter ref="A8:D18" xr:uid="{00000000-0009-0000-0100-000001000000}"/>
  <tableColumns count="4">
    <tableColumn id="1" xr3:uid="{634B9515-CED4-4B9C-AC41-91D68E2A6390}" name="Code Taak" dataDxfId="3"/>
    <tableColumn id="2" xr3:uid="{B45DE533-5F07-4399-BBF5-C49AD01DD88F}" name="Werkzaamheden" dataDxfId="2"/>
    <tableColumn id="3" xr3:uid="{569B4254-85AB-4A9D-9738-20A72FAFD71D}" name="Prijs" dataDxfId="1"/>
    <tableColumn id="4" xr3:uid="{3FCFDB06-433D-4D90-AC83-D401C0BB9D5F}" name="Omschrijving" dataDxfId="0"/>
  </tableColumns>
  <tableStyleInfo name="TableStyleMedium9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C000000}" name="Samenvattingschoonmaak" displayName="Samenvattingschoonmaak" ref="A6:C15" totalsRowCount="1" headerRowDxfId="100" dataDxfId="98" totalsRowDxfId="96" headerRowBorderDxfId="99" tableBorderDxfId="97" headerRowCellStyle="Komma 2">
  <autoFilter ref="A6:C14" xr:uid="{00000000-0009-0000-0100-00000E000000}"/>
  <tableColumns count="3">
    <tableColumn id="8" xr3:uid="{00000000-0010-0000-0C00-000008000000}" name="Code Locatie" dataDxfId="95" totalsRowDxfId="94"/>
    <tableColumn id="1" xr3:uid="{00000000-0010-0000-0C00-000001000000}" name="Locatie" totalsRowLabel="Totaal" dataDxfId="93" totalsRowDxfId="92">
      <calculatedColumnFormula>VLOOKUP(Samenvattingschoonmaak[[#This Row],[Code Locatie]],Locaties[],2,0)</calculatedColumnFormula>
    </tableColumn>
    <tableColumn id="2" xr3:uid="{00000000-0010-0000-0C00-000002000000}" name="Oppervlakte i/o" totalsRowFunction="sum" dataDxfId="91" totalsRowDxfId="90">
      <calculatedColumnFormula>SUMIF('Ruimtestaat'!$A:$A,Totalisatie!$A7,'Ruimtestaat'!$M:$M)</calculatedColumnFormula>
    </tableColumn>
  </tableColumns>
  <tableStyleInfo name="TableStyleMedium9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D000000}" name="Totalisatie" displayName="Totalisatie" ref="A18:D27" totalsRowCount="1" headerRowDxfId="89" dataDxfId="87" totalsRowDxfId="85" headerRowBorderDxfId="88" tableBorderDxfId="86">
  <autoFilter ref="A18:D26" xr:uid="{00000000-0009-0000-0100-00000F000000}"/>
  <tableColumns count="4">
    <tableColumn id="8" xr3:uid="{00000000-0010-0000-0D00-000008000000}" name="Code Locatie" dataDxfId="84" totalsRowDxfId="83"/>
    <tableColumn id="1" xr3:uid="{00000000-0010-0000-0D00-000001000000}" name="Locaties" totalsRowLabel="Totaal" dataDxfId="82" totalsRowDxfId="81">
      <calculatedColumnFormula>VLOOKUP(Totalisatie[[#This Row],[Code Locatie]],Locaties[],2,0)</calculatedColumnFormula>
    </tableColumn>
    <tableColumn id="2" xr3:uid="{00000000-0010-0000-0D00-000002000000}" name="Vloeronderhoud_x000a_Kosten / jaar excl btw" totalsRowFunction="sum" dataDxfId="80" totalsRowDxfId="79">
      <calculatedColumnFormula>SUMIF(OverzichtVloer20[[#All],[Code Locatie]:[Kosten/jaar excl. BTW]],Totalisatie[[#This Row],[Code Locatie]],OverzichtVloer20[[#Headers],[#Data],[Kosten/jaar excl. BTW]])</calculatedColumnFormula>
    </tableColumn>
    <tableColumn id="5" xr3:uid="{2A8C3CF1-513F-4CAD-A439-3F5FCA3E0363}" name="Totaalprijs_x000a_Kosten / jaar excl. btw" totalsRowFunction="sum" dataDxfId="78" totalsRowDxfId="77">
      <calculatedColumnFormula>SUM(Totalisatie[[#This Row],[Vloeronderhoud
Kosten / jaar excl btw]])</calculatedColumnFormula>
    </tableColumn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-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Relationship Id="rId4" Type="http://schemas.openxmlformats.org/officeDocument/2006/relationships/table" Target="../tables/table4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.xml"/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9.xml"/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AE1271-C8A4-4761-A304-E1A6ABB5C5A5}">
  <dimension ref="A1:D13"/>
  <sheetViews>
    <sheetView view="pageBreakPreview" zoomScale="118" zoomScaleNormal="100" zoomScaleSheetLayoutView="118" workbookViewId="0">
      <selection activeCell="C26" sqref="C26"/>
    </sheetView>
  </sheetViews>
  <sheetFormatPr defaultRowHeight="13.2"/>
  <cols>
    <col min="1" max="1" width="5.33203125" bestFit="1" customWidth="1"/>
    <col min="2" max="2" width="26.88671875" bestFit="1" customWidth="1"/>
    <col min="3" max="3" width="27.6640625" bestFit="1" customWidth="1"/>
    <col min="4" max="4" width="13.5546875" bestFit="1" customWidth="1"/>
  </cols>
  <sheetData>
    <row r="1" spans="1:4" ht="15.6">
      <c r="A1" s="170" t="s">
        <v>56</v>
      </c>
      <c r="B1" s="170"/>
      <c r="C1" s="170"/>
      <c r="D1" s="170"/>
    </row>
    <row r="2" spans="1:4">
      <c r="A2" s="15"/>
      <c r="B2" s="12"/>
      <c r="C2" s="12"/>
      <c r="D2" s="22"/>
    </row>
    <row r="3" spans="1:4" ht="21.6" customHeight="1">
      <c r="A3" s="15"/>
      <c r="B3" s="12"/>
      <c r="C3" s="12"/>
      <c r="D3" s="22"/>
    </row>
    <row r="4" spans="1:4" ht="30.6" customHeight="1">
      <c r="A4" s="10"/>
      <c r="B4" s="10"/>
      <c r="C4" s="10"/>
      <c r="D4" s="11"/>
    </row>
    <row r="5" spans="1:4" ht="13.8" thickBot="1">
      <c r="A5" s="132" t="s">
        <v>119</v>
      </c>
      <c r="B5" s="133" t="s">
        <v>34</v>
      </c>
      <c r="C5" s="134" t="s">
        <v>88</v>
      </c>
      <c r="D5" s="5" t="s">
        <v>90</v>
      </c>
    </row>
    <row r="6" spans="1:4" ht="13.8" thickTop="1">
      <c r="A6" s="135">
        <v>1</v>
      </c>
      <c r="B6" s="136" t="s">
        <v>102</v>
      </c>
      <c r="C6" s="137" t="s">
        <v>108</v>
      </c>
      <c r="D6" s="137" t="s">
        <v>115</v>
      </c>
    </row>
    <row r="7" spans="1:4">
      <c r="A7" s="135">
        <v>2</v>
      </c>
      <c r="B7" s="47" t="s">
        <v>534</v>
      </c>
      <c r="C7" s="137" t="s">
        <v>120</v>
      </c>
      <c r="D7" s="137" t="s">
        <v>116</v>
      </c>
    </row>
    <row r="8" spans="1:4">
      <c r="A8" s="135">
        <v>3</v>
      </c>
      <c r="B8" s="47" t="s">
        <v>533</v>
      </c>
      <c r="C8" s="47" t="s">
        <v>109</v>
      </c>
      <c r="D8" s="137" t="s">
        <v>117</v>
      </c>
    </row>
    <row r="9" spans="1:4">
      <c r="A9" s="135">
        <v>4</v>
      </c>
      <c r="B9" s="47" t="s">
        <v>103</v>
      </c>
      <c r="C9" s="137" t="s">
        <v>110</v>
      </c>
      <c r="D9" s="137" t="s">
        <v>117</v>
      </c>
    </row>
    <row r="10" spans="1:4">
      <c r="A10" s="135">
        <v>5</v>
      </c>
      <c r="B10" s="47" t="s">
        <v>104</v>
      </c>
      <c r="C10" s="137" t="s">
        <v>111</v>
      </c>
      <c r="D10" s="4" t="s">
        <v>117</v>
      </c>
    </row>
    <row r="11" spans="1:4">
      <c r="A11" s="135">
        <v>6</v>
      </c>
      <c r="B11" s="136" t="s">
        <v>105</v>
      </c>
      <c r="C11" s="137" t="s">
        <v>112</v>
      </c>
      <c r="D11" s="5" t="s">
        <v>117</v>
      </c>
    </row>
    <row r="12" spans="1:4">
      <c r="A12" s="135">
        <v>7</v>
      </c>
      <c r="B12" s="136" t="s">
        <v>106</v>
      </c>
      <c r="C12" s="137" t="s">
        <v>113</v>
      </c>
      <c r="D12" s="5" t="s">
        <v>117</v>
      </c>
    </row>
    <row r="13" spans="1:4">
      <c r="A13" s="135">
        <v>8</v>
      </c>
      <c r="B13" s="136" t="s">
        <v>107</v>
      </c>
      <c r="C13" s="138" t="s">
        <v>114</v>
      </c>
      <c r="D13" s="47" t="s">
        <v>118</v>
      </c>
    </row>
  </sheetData>
  <sheetProtection algorithmName="SHA-512" hashValue="SP4iz/i+Tm5R+8MdBpXnz9+ekHA95WwSZdKVzexWuI0ywY+JNaDGSfzbsEE50+s4Fl8g4F6x1fVfBgLLE+WyWA==" saltValue="9nioX+V/0xgzyc/7B2aBpw==" spinCount="100000" sheet="1" objects="1" scenarios="1"/>
  <mergeCells count="1">
    <mergeCell ref="A1:D1"/>
  </mergeCells>
  <pageMargins left="0.7" right="0.7" top="0.75" bottom="0.75" header="0.3" footer="0.3"/>
  <pageSetup paperSize="9" orientation="portrait" horizontalDpi="1200" verticalDpi="1200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Blad1">
    <tabColor theme="0" tint="-0.14999847407452621"/>
    <pageSetUpPr fitToPage="1"/>
  </sheetPr>
  <dimension ref="A1:S150"/>
  <sheetViews>
    <sheetView view="pageBreakPreview" zoomScaleNormal="100" zoomScaleSheetLayoutView="100" workbookViewId="0">
      <selection activeCell="B23" sqref="B23"/>
    </sheetView>
  </sheetViews>
  <sheetFormatPr defaultColWidth="14.109375" defaultRowHeight="15" customHeight="1"/>
  <cols>
    <col min="1" max="1" width="14.109375" style="50"/>
    <col min="2" max="2" width="44.88671875" style="47" customWidth="1"/>
    <col min="3" max="3" width="58.6640625" style="47" bestFit="1" customWidth="1"/>
    <col min="4" max="4" width="20" style="47" bestFit="1" customWidth="1"/>
    <col min="5" max="5" width="17.88671875" style="47" customWidth="1"/>
    <col min="6" max="6" width="16" style="51" bestFit="1" customWidth="1"/>
    <col min="7" max="7" width="16" style="47" bestFit="1" customWidth="1"/>
    <col min="8" max="8" width="14.109375" style="47"/>
    <col min="9" max="9" width="16" style="50" bestFit="1" customWidth="1"/>
    <col min="10" max="14" width="14.109375" style="52"/>
    <col min="15" max="16384" width="14.109375" style="47"/>
  </cols>
  <sheetData>
    <row r="1" spans="1:15" s="4" customFormat="1" ht="26.25" customHeight="1">
      <c r="A1" s="173" t="s">
        <v>24</v>
      </c>
      <c r="B1" s="173"/>
      <c r="C1" s="173"/>
      <c r="D1" s="173"/>
      <c r="E1" s="173"/>
      <c r="F1" s="8"/>
      <c r="G1" s="8"/>
      <c r="H1" s="8"/>
      <c r="I1" s="8"/>
      <c r="J1" s="8"/>
      <c r="K1" s="8"/>
      <c r="L1" s="8"/>
    </row>
    <row r="2" spans="1:15" s="4" customFormat="1" ht="15" customHeight="1">
      <c r="A2" s="171" t="s">
        <v>98</v>
      </c>
      <c r="B2" s="172"/>
      <c r="C2" s="172"/>
      <c r="D2" s="172"/>
      <c r="E2" s="172"/>
      <c r="F2" s="9"/>
      <c r="G2" s="9"/>
      <c r="H2" s="9"/>
      <c r="I2" s="9"/>
      <c r="J2" s="9"/>
      <c r="K2" s="9"/>
      <c r="L2" s="9"/>
      <c r="M2" s="9"/>
    </row>
    <row r="3" spans="1:15" s="12" customFormat="1" ht="26.25" customHeight="1">
      <c r="A3" s="10" t="s">
        <v>65</v>
      </c>
      <c r="B3" s="10"/>
      <c r="C3" s="10"/>
      <c r="D3" s="11"/>
      <c r="E3" s="11"/>
      <c r="G3" s="13"/>
      <c r="H3" s="13"/>
      <c r="J3" s="14"/>
      <c r="K3" s="15"/>
      <c r="L3" s="15"/>
      <c r="M3" s="15"/>
      <c r="N3" s="15"/>
      <c r="O3" s="15"/>
    </row>
    <row r="4" spans="1:15" s="12" customFormat="1" ht="26.25" customHeight="1" thickBot="1">
      <c r="A4" s="111" t="s">
        <v>5</v>
      </c>
      <c r="B4" s="112" t="s">
        <v>34</v>
      </c>
      <c r="C4" s="113" t="s">
        <v>88</v>
      </c>
      <c r="D4" s="114" t="s">
        <v>90</v>
      </c>
      <c r="E4" s="13"/>
      <c r="F4" s="13"/>
      <c r="H4" s="14"/>
      <c r="I4" s="15"/>
      <c r="J4" s="15"/>
      <c r="K4" s="15"/>
      <c r="L4" s="15"/>
      <c r="M4" s="15"/>
    </row>
    <row r="5" spans="1:15" s="12" customFormat="1" ht="15" customHeight="1" thickTop="1">
      <c r="A5" s="16">
        <v>1</v>
      </c>
      <c r="B5" s="17" t="s">
        <v>102</v>
      </c>
      <c r="C5" s="18" t="s">
        <v>108</v>
      </c>
      <c r="D5" s="5" t="s">
        <v>115</v>
      </c>
      <c r="E5" s="13"/>
      <c r="F5" s="13"/>
      <c r="H5" s="14"/>
      <c r="I5" s="15"/>
      <c r="J5" s="15"/>
      <c r="K5" s="15"/>
      <c r="L5" s="15"/>
      <c r="M5" s="15"/>
    </row>
    <row r="6" spans="1:15" s="12" customFormat="1" ht="15" customHeight="1">
      <c r="A6" s="16">
        <v>2</v>
      </c>
      <c r="B6" s="19" t="s">
        <v>534</v>
      </c>
      <c r="C6" s="3" t="s">
        <v>120</v>
      </c>
      <c r="D6" s="20" t="s">
        <v>116</v>
      </c>
      <c r="E6" s="13"/>
      <c r="F6" s="13"/>
      <c r="H6" s="14"/>
      <c r="I6" s="15"/>
      <c r="J6" s="15"/>
      <c r="K6" s="15"/>
      <c r="L6" s="15"/>
      <c r="M6" s="15"/>
    </row>
    <row r="7" spans="1:15" s="12" customFormat="1" ht="15" customHeight="1">
      <c r="A7" s="16">
        <v>3</v>
      </c>
      <c r="B7" s="19" t="s">
        <v>533</v>
      </c>
      <c r="C7" s="18" t="s">
        <v>109</v>
      </c>
      <c r="D7" s="20" t="s">
        <v>116</v>
      </c>
      <c r="E7" s="13"/>
      <c r="F7" s="13"/>
      <c r="H7" s="14"/>
      <c r="I7" s="15"/>
      <c r="J7" s="15"/>
      <c r="K7" s="15"/>
      <c r="L7" s="15"/>
      <c r="M7" s="15"/>
    </row>
    <row r="8" spans="1:15" s="12" customFormat="1" ht="15" customHeight="1">
      <c r="A8" s="16">
        <v>4</v>
      </c>
      <c r="B8" s="19" t="s">
        <v>103</v>
      </c>
      <c r="C8" s="18" t="s">
        <v>110</v>
      </c>
      <c r="D8" s="20" t="s">
        <v>117</v>
      </c>
      <c r="E8" s="13"/>
      <c r="F8" s="13"/>
      <c r="H8" s="14"/>
      <c r="I8" s="15"/>
      <c r="J8" s="15"/>
      <c r="K8" s="15"/>
      <c r="L8" s="15"/>
      <c r="M8" s="15"/>
    </row>
    <row r="9" spans="1:15" s="12" customFormat="1" ht="15" customHeight="1">
      <c r="A9" s="23">
        <v>5</v>
      </c>
      <c r="B9" s="128" t="s">
        <v>104</v>
      </c>
      <c r="C9" s="129" t="s">
        <v>111</v>
      </c>
      <c r="D9" s="20" t="s">
        <v>117</v>
      </c>
      <c r="E9" s="13"/>
      <c r="F9" s="13"/>
      <c r="H9" s="14"/>
      <c r="I9" s="15"/>
      <c r="J9" s="15"/>
      <c r="K9" s="15"/>
      <c r="L9" s="15"/>
      <c r="M9" s="15"/>
    </row>
    <row r="10" spans="1:15" s="12" customFormat="1" ht="15" customHeight="1">
      <c r="A10" s="23">
        <v>6</v>
      </c>
      <c r="B10" s="128" t="s">
        <v>105</v>
      </c>
      <c r="C10" s="129" t="s">
        <v>112</v>
      </c>
      <c r="D10" s="20" t="s">
        <v>117</v>
      </c>
      <c r="E10" s="13"/>
      <c r="F10" s="13"/>
      <c r="H10" s="14"/>
      <c r="I10" s="15"/>
      <c r="J10" s="15"/>
      <c r="K10" s="15"/>
      <c r="L10" s="15"/>
      <c r="M10" s="15"/>
    </row>
    <row r="11" spans="1:15" s="12" customFormat="1" ht="15" customHeight="1">
      <c r="A11" s="23">
        <v>7</v>
      </c>
      <c r="B11" s="128" t="s">
        <v>106</v>
      </c>
      <c r="C11" s="129" t="s">
        <v>113</v>
      </c>
      <c r="D11" s="20" t="s">
        <v>117</v>
      </c>
      <c r="E11" s="13"/>
      <c r="F11" s="13"/>
      <c r="H11" s="14"/>
      <c r="I11" s="15"/>
      <c r="J11" s="15"/>
      <c r="K11" s="15"/>
      <c r="L11" s="15"/>
      <c r="M11" s="15"/>
    </row>
    <row r="12" spans="1:15" s="12" customFormat="1" ht="15" customHeight="1">
      <c r="A12" s="23">
        <v>8</v>
      </c>
      <c r="B12" s="128" t="s">
        <v>107</v>
      </c>
      <c r="C12" s="129" t="s">
        <v>114</v>
      </c>
      <c r="D12" s="20" t="s">
        <v>118</v>
      </c>
      <c r="E12" s="13"/>
      <c r="F12" s="13"/>
      <c r="H12" s="14"/>
      <c r="I12" s="15"/>
      <c r="J12" s="15"/>
      <c r="K12" s="15"/>
      <c r="L12" s="15"/>
      <c r="M12" s="15"/>
    </row>
    <row r="13" spans="1:15" s="12" customFormat="1" ht="15" customHeight="1">
      <c r="A13" s="7"/>
      <c r="B13" s="5"/>
      <c r="C13" s="5"/>
      <c r="D13" s="5"/>
      <c r="E13" s="5"/>
      <c r="G13" s="13"/>
      <c r="H13" s="13"/>
      <c r="J13" s="14"/>
      <c r="K13" s="15"/>
      <c r="L13" s="15"/>
      <c r="M13" s="15"/>
      <c r="N13" s="15"/>
      <c r="O13" s="15"/>
    </row>
    <row r="14" spans="1:15" s="12" customFormat="1" ht="15" customHeight="1">
      <c r="A14" s="21" t="s">
        <v>66</v>
      </c>
      <c r="B14" s="11"/>
      <c r="C14" s="11"/>
      <c r="D14" s="22"/>
      <c r="E14" s="22"/>
      <c r="G14" s="13"/>
      <c r="H14" s="13"/>
      <c r="J14" s="14"/>
      <c r="K14" s="15"/>
      <c r="L14" s="15"/>
      <c r="M14" s="15"/>
      <c r="N14" s="15"/>
      <c r="O14" s="15"/>
    </row>
    <row r="15" spans="1:15" s="12" customFormat="1" ht="15" customHeight="1">
      <c r="A15" s="115" t="s">
        <v>5</v>
      </c>
      <c r="B15" s="116" t="s">
        <v>15</v>
      </c>
      <c r="C15" s="22"/>
      <c r="E15" s="13"/>
      <c r="G15" s="14"/>
      <c r="H15" s="15"/>
      <c r="I15" s="15"/>
      <c r="J15" s="15"/>
      <c r="K15" s="15"/>
      <c r="L15" s="15"/>
    </row>
    <row r="16" spans="1:15" s="12" customFormat="1" ht="15" customHeight="1">
      <c r="A16" s="23">
        <v>1</v>
      </c>
      <c r="B16" s="4" t="s">
        <v>9</v>
      </c>
      <c r="C16" s="24"/>
      <c r="D16" s="25"/>
      <c r="E16" s="13"/>
      <c r="F16" s="25"/>
      <c r="G16" s="14"/>
      <c r="H16" s="15"/>
      <c r="I16" s="15"/>
      <c r="J16" s="15"/>
      <c r="K16" s="15"/>
      <c r="L16" s="15"/>
    </row>
    <row r="17" spans="1:15" s="12" customFormat="1" ht="15" customHeight="1">
      <c r="A17" s="23">
        <v>2</v>
      </c>
      <c r="B17" s="4" t="s">
        <v>10</v>
      </c>
      <c r="C17" s="26"/>
      <c r="D17" s="25"/>
      <c r="E17" s="13"/>
      <c r="G17" s="14"/>
      <c r="H17" s="15"/>
      <c r="I17" s="15"/>
      <c r="J17" s="15"/>
      <c r="K17" s="15"/>
      <c r="L17" s="15"/>
    </row>
    <row r="18" spans="1:15" s="12" customFormat="1" ht="12">
      <c r="A18" s="23">
        <v>3</v>
      </c>
      <c r="B18" s="4" t="s">
        <v>11</v>
      </c>
      <c r="C18" s="27"/>
      <c r="E18" s="13"/>
      <c r="G18" s="14"/>
      <c r="H18" s="15"/>
      <c r="I18" s="15"/>
      <c r="J18" s="15"/>
      <c r="K18" s="15"/>
      <c r="L18" s="15"/>
    </row>
    <row r="19" spans="1:15" s="12" customFormat="1" ht="14.25" customHeight="1">
      <c r="A19" s="23">
        <v>4</v>
      </c>
      <c r="B19" s="4" t="s">
        <v>71</v>
      </c>
      <c r="C19" s="26"/>
      <c r="E19" s="13"/>
      <c r="G19" s="14"/>
      <c r="H19" s="15"/>
      <c r="I19" s="15"/>
      <c r="J19" s="15"/>
      <c r="K19" s="15"/>
      <c r="L19" s="15"/>
    </row>
    <row r="20" spans="1:15" s="12" customFormat="1" ht="15" customHeight="1">
      <c r="A20" s="23">
        <v>5</v>
      </c>
      <c r="B20" s="4" t="s">
        <v>0</v>
      </c>
      <c r="C20" s="26"/>
      <c r="D20" s="25"/>
      <c r="E20" s="13"/>
      <c r="F20" s="25"/>
      <c r="G20" s="14"/>
      <c r="H20" s="28"/>
      <c r="I20" s="28"/>
      <c r="J20" s="28"/>
      <c r="K20" s="15"/>
      <c r="L20" s="15"/>
      <c r="M20" s="29"/>
      <c r="N20" s="29"/>
      <c r="O20" s="29"/>
    </row>
    <row r="21" spans="1:15" s="11" customFormat="1" ht="15" customHeight="1">
      <c r="A21" s="23">
        <v>6</v>
      </c>
      <c r="B21" s="4" t="s">
        <v>12</v>
      </c>
      <c r="C21" s="26"/>
      <c r="E21" s="13"/>
      <c r="F21" s="30"/>
      <c r="K21" s="31"/>
      <c r="L21" s="31"/>
      <c r="M21" s="32"/>
      <c r="N21" s="33"/>
      <c r="O21" s="33"/>
    </row>
    <row r="22" spans="1:15" s="39" customFormat="1" ht="15" customHeight="1">
      <c r="A22" s="23">
        <v>7</v>
      </c>
      <c r="B22" s="4" t="s">
        <v>8</v>
      </c>
      <c r="C22" s="26"/>
      <c r="D22" s="34"/>
      <c r="E22" s="13"/>
      <c r="F22" s="35"/>
      <c r="G22" s="34"/>
      <c r="H22" s="34"/>
      <c r="I22" s="34"/>
      <c r="J22" s="34"/>
      <c r="K22" s="36"/>
      <c r="L22" s="36"/>
      <c r="M22" s="37"/>
      <c r="N22" s="37"/>
      <c r="O22" s="38"/>
    </row>
    <row r="23" spans="1:15" s="39" customFormat="1" ht="15" customHeight="1">
      <c r="A23" s="23">
        <v>8</v>
      </c>
      <c r="B23" s="4" t="s">
        <v>87</v>
      </c>
      <c r="C23" s="26"/>
      <c r="D23" s="34"/>
      <c r="E23" s="13"/>
      <c r="F23" s="35"/>
      <c r="G23" s="34"/>
      <c r="H23" s="34"/>
      <c r="I23" s="34"/>
      <c r="J23" s="34"/>
      <c r="K23" s="36"/>
      <c r="L23" s="36"/>
      <c r="M23" s="37"/>
      <c r="N23" s="37"/>
      <c r="O23" s="38"/>
    </row>
    <row r="24" spans="1:15" s="39" customFormat="1" ht="15" customHeight="1">
      <c r="A24" s="23">
        <v>9</v>
      </c>
      <c r="B24" s="4" t="s">
        <v>78</v>
      </c>
      <c r="C24" s="26"/>
      <c r="D24" s="40"/>
      <c r="E24" s="13"/>
      <c r="F24" s="41"/>
      <c r="G24" s="34"/>
      <c r="H24" s="28"/>
      <c r="I24" s="28"/>
      <c r="J24" s="40"/>
      <c r="K24" s="36"/>
      <c r="L24" s="36"/>
      <c r="M24" s="37"/>
      <c r="N24" s="37"/>
      <c r="O24" s="38"/>
    </row>
    <row r="25" spans="1:15" s="39" customFormat="1" ht="15" customHeight="1">
      <c r="A25" s="23">
        <v>10</v>
      </c>
      <c r="B25" s="4" t="s">
        <v>13</v>
      </c>
      <c r="C25" s="26"/>
      <c r="D25" s="34"/>
      <c r="E25" s="34"/>
      <c r="F25" s="35"/>
      <c r="G25" s="34"/>
      <c r="H25" s="34"/>
      <c r="I25" s="34"/>
      <c r="J25" s="34"/>
      <c r="K25" s="36"/>
      <c r="L25" s="36"/>
      <c r="M25" s="37"/>
      <c r="N25" s="37"/>
      <c r="O25" s="38"/>
    </row>
    <row r="26" spans="1:15" s="39" customFormat="1" ht="15" customHeight="1">
      <c r="A26" s="23">
        <v>11</v>
      </c>
      <c r="B26" s="4" t="s">
        <v>79</v>
      </c>
      <c r="C26" s="26"/>
      <c r="D26" s="34"/>
      <c r="E26" s="34"/>
      <c r="F26" s="41"/>
      <c r="G26" s="34"/>
      <c r="H26" s="34"/>
      <c r="I26" s="40"/>
      <c r="J26" s="34"/>
      <c r="K26" s="36"/>
      <c r="L26" s="36"/>
      <c r="M26" s="37"/>
      <c r="N26" s="37"/>
      <c r="O26" s="38"/>
    </row>
    <row r="27" spans="1:15" s="39" customFormat="1" ht="15" customHeight="1">
      <c r="A27" s="23">
        <v>12</v>
      </c>
      <c r="B27" s="4" t="s">
        <v>80</v>
      </c>
      <c r="C27" s="26"/>
      <c r="D27" s="34"/>
      <c r="E27" s="34"/>
      <c r="F27" s="35"/>
      <c r="G27" s="34"/>
      <c r="H27" s="34"/>
      <c r="I27" s="34"/>
      <c r="J27" s="34"/>
      <c r="K27" s="36"/>
      <c r="L27" s="36"/>
      <c r="M27" s="37"/>
      <c r="N27" s="37"/>
      <c r="O27" s="38"/>
    </row>
    <row r="28" spans="1:15" s="39" customFormat="1" ht="15" customHeight="1">
      <c r="A28" s="23">
        <v>13</v>
      </c>
      <c r="B28" s="4" t="s">
        <v>97</v>
      </c>
      <c r="C28" s="26"/>
      <c r="D28" s="34"/>
      <c r="E28" s="34"/>
      <c r="F28" s="35"/>
      <c r="G28" s="34"/>
      <c r="H28" s="40"/>
      <c r="I28" s="34"/>
      <c r="J28" s="40"/>
      <c r="K28" s="36"/>
      <c r="L28" s="36"/>
      <c r="M28" s="37"/>
      <c r="N28" s="37"/>
      <c r="O28" s="38"/>
    </row>
    <row r="29" spans="1:15" s="39" customFormat="1" ht="15" customHeight="1">
      <c r="A29" s="23">
        <v>14</v>
      </c>
      <c r="B29" s="4" t="s">
        <v>81</v>
      </c>
      <c r="C29" s="26"/>
      <c r="D29" s="34"/>
      <c r="E29" s="34"/>
      <c r="F29" s="35"/>
      <c r="G29" s="34"/>
      <c r="H29" s="34"/>
      <c r="I29" s="34"/>
      <c r="J29" s="34"/>
      <c r="K29" s="36"/>
      <c r="L29" s="36"/>
      <c r="M29" s="36"/>
      <c r="N29" s="36"/>
    </row>
    <row r="30" spans="1:15" s="5" customFormat="1" ht="15" customHeight="1">
      <c r="A30" s="23">
        <v>15</v>
      </c>
      <c r="B30" s="4" t="s">
        <v>14</v>
      </c>
      <c r="C30" s="26"/>
      <c r="D30" s="11"/>
      <c r="E30" s="11"/>
      <c r="F30" s="30"/>
      <c r="G30" s="11"/>
      <c r="H30" s="11"/>
      <c r="I30" s="11"/>
      <c r="J30" s="11"/>
      <c r="K30" s="31"/>
      <c r="L30" s="31"/>
      <c r="M30" s="31"/>
      <c r="N30" s="31"/>
    </row>
    <row r="31" spans="1:15" s="5" customFormat="1" ht="15" customHeight="1">
      <c r="A31" s="23">
        <v>16</v>
      </c>
      <c r="B31" s="4" t="s">
        <v>82</v>
      </c>
      <c r="C31" s="26"/>
      <c r="D31" s="11"/>
      <c r="E31" s="11"/>
      <c r="F31" s="30"/>
      <c r="G31" s="11"/>
      <c r="H31" s="11"/>
      <c r="I31" s="11"/>
      <c r="J31" s="11"/>
      <c r="K31" s="31"/>
      <c r="L31" s="31"/>
      <c r="M31" s="31"/>
      <c r="N31" s="31"/>
    </row>
    <row r="32" spans="1:15" s="5" customFormat="1" ht="15" customHeight="1">
      <c r="A32" s="23">
        <v>17</v>
      </c>
      <c r="B32" s="4" t="s">
        <v>83</v>
      </c>
      <c r="C32" s="26"/>
      <c r="D32" s="11"/>
      <c r="E32" s="11"/>
      <c r="F32" s="30"/>
      <c r="G32" s="11"/>
      <c r="H32" s="11"/>
      <c r="I32" s="11"/>
      <c r="J32" s="11"/>
      <c r="K32" s="31"/>
      <c r="L32" s="31"/>
      <c r="M32" s="31"/>
      <c r="N32" s="31"/>
    </row>
    <row r="33" spans="1:19" s="5" customFormat="1" ht="15" customHeight="1">
      <c r="A33" s="23">
        <v>18</v>
      </c>
      <c r="B33" s="4" t="s">
        <v>84</v>
      </c>
      <c r="C33" s="26"/>
      <c r="D33" s="11"/>
      <c r="E33" s="11"/>
      <c r="F33" s="30"/>
      <c r="G33" s="11"/>
      <c r="H33" s="11"/>
      <c r="I33" s="11"/>
      <c r="J33" s="11"/>
      <c r="K33" s="31"/>
      <c r="L33" s="31"/>
      <c r="M33" s="31"/>
      <c r="N33" s="31"/>
    </row>
    <row r="34" spans="1:19" s="5" customFormat="1" ht="15" customHeight="1">
      <c r="A34" s="23">
        <v>19</v>
      </c>
      <c r="B34" s="4" t="s">
        <v>86</v>
      </c>
      <c r="C34" s="26"/>
      <c r="D34" s="11"/>
      <c r="E34" s="11"/>
      <c r="F34" s="30"/>
      <c r="G34" s="11"/>
      <c r="H34" s="42"/>
      <c r="I34" s="11"/>
      <c r="J34" s="11"/>
      <c r="K34" s="31"/>
      <c r="L34" s="31"/>
      <c r="M34" s="31"/>
      <c r="N34" s="31"/>
    </row>
    <row r="35" spans="1:19" s="5" customFormat="1" ht="15" customHeight="1">
      <c r="A35" s="23">
        <v>20</v>
      </c>
      <c r="B35" s="4" t="s">
        <v>85</v>
      </c>
      <c r="C35" s="26"/>
      <c r="D35" s="11"/>
      <c r="E35" s="11"/>
      <c r="F35" s="30"/>
      <c r="G35" s="11"/>
      <c r="H35" s="11"/>
      <c r="I35" s="11"/>
      <c r="J35" s="11"/>
      <c r="K35" s="31"/>
      <c r="L35" s="31"/>
      <c r="M35" s="31"/>
      <c r="N35" s="31"/>
    </row>
    <row r="36" spans="1:19" s="5" customFormat="1" ht="15" customHeight="1">
      <c r="A36" s="11"/>
      <c r="B36" s="11"/>
      <c r="C36" s="11"/>
      <c r="D36" s="43"/>
      <c r="E36" s="11"/>
      <c r="F36" s="11"/>
      <c r="G36" s="43"/>
      <c r="H36" s="11"/>
      <c r="I36" s="11"/>
      <c r="J36" s="11"/>
      <c r="K36" s="31"/>
      <c r="L36" s="31"/>
      <c r="M36" s="31"/>
      <c r="N36" s="31"/>
      <c r="O36" s="31"/>
      <c r="P36" s="11"/>
      <c r="Q36" s="11"/>
    </row>
    <row r="37" spans="1:19" s="5" customFormat="1" ht="15" customHeight="1">
      <c r="A37" s="10" t="s">
        <v>67</v>
      </c>
      <c r="B37" s="10"/>
      <c r="C37" s="11"/>
      <c r="D37" s="43"/>
      <c r="E37" s="11"/>
      <c r="F37" s="11"/>
      <c r="G37" s="11"/>
      <c r="H37" s="11"/>
      <c r="I37" s="11"/>
      <c r="J37" s="11"/>
      <c r="K37" s="31"/>
      <c r="L37" s="31"/>
      <c r="M37" s="31"/>
      <c r="N37" s="31"/>
      <c r="O37" s="31"/>
      <c r="P37" s="11"/>
      <c r="Q37" s="11"/>
    </row>
    <row r="38" spans="1:19" s="5" customFormat="1" ht="22.95" customHeight="1">
      <c r="A38" s="118" t="s">
        <v>5</v>
      </c>
      <c r="B38" s="119" t="s">
        <v>31</v>
      </c>
      <c r="C38" s="117" t="s">
        <v>16</v>
      </c>
      <c r="D38" s="11"/>
      <c r="E38" s="11"/>
      <c r="F38" s="11"/>
      <c r="G38" s="11"/>
      <c r="H38" s="31"/>
      <c r="I38" s="31"/>
      <c r="J38" s="31"/>
      <c r="K38" s="31"/>
      <c r="L38" s="31"/>
      <c r="M38" s="11"/>
      <c r="N38" s="11"/>
    </row>
    <row r="39" spans="1:19" s="5" customFormat="1" ht="15" customHeight="1">
      <c r="A39" s="45" t="s">
        <v>18</v>
      </c>
      <c r="B39" s="23" t="s">
        <v>32</v>
      </c>
      <c r="C39" s="4" t="s">
        <v>21</v>
      </c>
      <c r="D39" s="11"/>
      <c r="E39" s="11"/>
      <c r="F39" s="11"/>
      <c r="G39" s="11"/>
      <c r="H39" s="31"/>
      <c r="I39" s="31"/>
      <c r="J39" s="31"/>
      <c r="K39" s="31"/>
      <c r="L39" s="31"/>
      <c r="M39" s="11"/>
      <c r="N39" s="11"/>
    </row>
    <row r="40" spans="1:19" s="5" customFormat="1" ht="15" customHeight="1">
      <c r="A40" s="45" t="s">
        <v>17</v>
      </c>
      <c r="B40" s="23" t="s">
        <v>6</v>
      </c>
      <c r="C40" s="4" t="s">
        <v>22</v>
      </c>
      <c r="D40" s="11"/>
      <c r="E40" s="11"/>
      <c r="F40" s="11"/>
      <c r="G40" s="11"/>
      <c r="H40" s="31"/>
      <c r="I40" s="31"/>
      <c r="J40" s="31"/>
      <c r="K40" s="31"/>
      <c r="L40" s="31"/>
      <c r="M40" s="11"/>
      <c r="N40" s="11"/>
    </row>
    <row r="41" spans="1:19" s="5" customFormat="1" ht="12">
      <c r="A41" s="45" t="s">
        <v>19</v>
      </c>
      <c r="B41" s="23" t="s">
        <v>28</v>
      </c>
      <c r="C41" s="4" t="s">
        <v>70</v>
      </c>
      <c r="D41" s="11"/>
      <c r="E41" s="11"/>
      <c r="F41" s="11"/>
      <c r="G41" s="11"/>
      <c r="H41" s="31"/>
      <c r="I41" s="31"/>
      <c r="J41" s="31"/>
      <c r="K41" s="31"/>
      <c r="L41" s="31"/>
      <c r="M41" s="11"/>
      <c r="N41" s="11"/>
    </row>
    <row r="42" spans="1:19" s="5" customFormat="1" ht="15" customHeight="1">
      <c r="A42" s="45" t="s">
        <v>20</v>
      </c>
      <c r="B42" s="23" t="s">
        <v>29</v>
      </c>
      <c r="C42" s="4" t="s">
        <v>23</v>
      </c>
      <c r="D42" s="11"/>
      <c r="E42" s="11"/>
      <c r="F42" s="11"/>
      <c r="G42" s="11"/>
      <c r="H42" s="11"/>
      <c r="I42" s="11"/>
      <c r="J42" s="31"/>
      <c r="K42" s="31"/>
      <c r="L42" s="31"/>
      <c r="M42" s="31"/>
      <c r="N42" s="31"/>
      <c r="O42" s="11"/>
      <c r="P42" s="11"/>
    </row>
    <row r="43" spans="1:19" s="5" customFormat="1" ht="15" customHeight="1">
      <c r="A43" s="45" t="s">
        <v>94</v>
      </c>
      <c r="B43" s="23" t="s">
        <v>76</v>
      </c>
      <c r="C43" s="4" t="s">
        <v>95</v>
      </c>
      <c r="D43" s="11"/>
      <c r="E43" s="11"/>
      <c r="F43" s="11"/>
      <c r="G43" s="11"/>
      <c r="H43" s="11"/>
      <c r="I43" s="11"/>
      <c r="J43" s="11"/>
      <c r="K43" s="11"/>
      <c r="L43" s="31"/>
      <c r="M43" s="31"/>
      <c r="N43" s="31"/>
      <c r="O43" s="31"/>
      <c r="P43" s="31"/>
      <c r="Q43" s="11"/>
      <c r="R43" s="11"/>
    </row>
    <row r="44" spans="1:19" s="5" customFormat="1" ht="15" customHeight="1">
      <c r="A44" s="11"/>
      <c r="B44" s="11"/>
      <c r="C44" s="11"/>
      <c r="D44" s="12"/>
      <c r="E44" s="12"/>
      <c r="F44" s="11"/>
      <c r="G44" s="11"/>
      <c r="H44" s="11"/>
      <c r="I44" s="11"/>
      <c r="J44" s="11"/>
      <c r="K44" s="11"/>
      <c r="L44" s="11"/>
      <c r="M44" s="31"/>
      <c r="N44" s="31"/>
      <c r="O44" s="31"/>
      <c r="P44" s="31"/>
      <c r="Q44" s="31"/>
      <c r="R44" s="11"/>
      <c r="S44" s="11"/>
    </row>
    <row r="45" spans="1:19" ht="15" customHeight="1">
      <c r="A45" s="48"/>
      <c r="B45" s="31"/>
      <c r="C45" s="31"/>
      <c r="D45" s="12"/>
      <c r="E45" s="12"/>
      <c r="F45" s="12"/>
      <c r="G45" s="46"/>
      <c r="H45" s="46"/>
      <c r="I45" s="15"/>
      <c r="J45" s="15"/>
      <c r="K45" s="15"/>
      <c r="L45" s="15"/>
      <c r="M45" s="15"/>
      <c r="N45" s="12"/>
      <c r="O45" s="12"/>
      <c r="P45" s="12"/>
    </row>
    <row r="46" spans="1:19" ht="15" customHeight="1">
      <c r="A46" s="46"/>
      <c r="B46" s="12"/>
      <c r="C46" s="12"/>
      <c r="D46" s="12"/>
      <c r="E46" s="12"/>
      <c r="F46" s="12"/>
      <c r="G46" s="46"/>
      <c r="H46" s="46"/>
      <c r="I46" s="15"/>
      <c r="J46" s="15"/>
      <c r="K46" s="15"/>
      <c r="L46" s="15"/>
      <c r="M46" s="15"/>
      <c r="N46" s="12"/>
      <c r="O46" s="12"/>
      <c r="P46" s="12"/>
    </row>
    <row r="47" spans="1:19" ht="15" customHeight="1">
      <c r="A47" s="46"/>
      <c r="B47" s="12"/>
      <c r="C47" s="49"/>
      <c r="D47" s="12"/>
      <c r="E47" s="12"/>
      <c r="F47" s="12"/>
      <c r="G47" s="46"/>
      <c r="H47" s="46"/>
      <c r="I47" s="15"/>
      <c r="J47" s="15"/>
      <c r="K47" s="15"/>
      <c r="L47" s="15"/>
      <c r="M47" s="15"/>
      <c r="N47" s="12"/>
      <c r="O47" s="12"/>
      <c r="P47" s="12"/>
    </row>
    <row r="48" spans="1:19" ht="15" customHeight="1">
      <c r="A48" s="46"/>
      <c r="B48" s="12"/>
      <c r="C48" s="12"/>
      <c r="D48" s="12"/>
      <c r="E48" s="12"/>
      <c r="F48" s="13"/>
      <c r="G48" s="12"/>
      <c r="H48" s="12"/>
      <c r="I48" s="46"/>
      <c r="J48" s="15"/>
      <c r="K48" s="15"/>
      <c r="L48" s="15"/>
      <c r="M48" s="15"/>
      <c r="N48" s="15"/>
      <c r="O48" s="12"/>
      <c r="P48" s="12"/>
      <c r="Q48" s="12"/>
    </row>
    <row r="49" spans="1:17" ht="15" customHeight="1">
      <c r="A49" s="46"/>
      <c r="B49" s="12"/>
      <c r="C49" s="12"/>
      <c r="E49" s="12"/>
      <c r="F49" s="13"/>
      <c r="G49" s="12"/>
      <c r="H49" s="12"/>
      <c r="I49" s="46"/>
      <c r="J49" s="15"/>
      <c r="K49" s="15"/>
      <c r="L49" s="15"/>
      <c r="M49" s="15"/>
      <c r="N49" s="15"/>
      <c r="O49" s="12"/>
      <c r="P49" s="12"/>
      <c r="Q49" s="12"/>
    </row>
    <row r="50" spans="1:17" ht="15" customHeight="1">
      <c r="E50" s="12"/>
      <c r="F50" s="13"/>
      <c r="G50" s="12"/>
      <c r="H50" s="12"/>
      <c r="I50" s="46"/>
      <c r="J50" s="15"/>
      <c r="K50" s="15"/>
      <c r="L50" s="15"/>
      <c r="M50" s="15"/>
      <c r="N50" s="15"/>
      <c r="O50" s="12"/>
      <c r="P50" s="12"/>
      <c r="Q50" s="12"/>
    </row>
    <row r="51" spans="1:17" ht="15" customHeight="1">
      <c r="E51" s="12"/>
      <c r="F51" s="13"/>
      <c r="G51" s="12"/>
      <c r="H51" s="12"/>
      <c r="I51" s="46"/>
      <c r="J51" s="15"/>
      <c r="K51" s="15"/>
      <c r="L51" s="15"/>
      <c r="M51" s="15"/>
      <c r="N51" s="15"/>
      <c r="O51" s="12"/>
      <c r="P51" s="12"/>
      <c r="Q51" s="12"/>
    </row>
    <row r="52" spans="1:17" ht="15" customHeight="1">
      <c r="E52" s="12"/>
      <c r="F52" s="13"/>
      <c r="G52" s="12"/>
      <c r="H52" s="12"/>
      <c r="I52" s="46"/>
      <c r="J52" s="15"/>
      <c r="K52" s="15"/>
      <c r="L52" s="15"/>
      <c r="M52" s="15"/>
      <c r="N52" s="15"/>
      <c r="O52" s="12"/>
      <c r="P52" s="12"/>
      <c r="Q52" s="12"/>
    </row>
    <row r="53" spans="1:17" ht="15" customHeight="1">
      <c r="E53" s="12"/>
      <c r="F53" s="13"/>
      <c r="G53" s="12"/>
      <c r="H53" s="12"/>
      <c r="I53" s="46"/>
      <c r="J53" s="15"/>
      <c r="K53" s="15"/>
      <c r="L53" s="15"/>
      <c r="M53" s="15"/>
      <c r="N53" s="15"/>
      <c r="O53" s="12"/>
      <c r="P53" s="12"/>
      <c r="Q53" s="12"/>
    </row>
    <row r="54" spans="1:17" ht="15" customHeight="1">
      <c r="E54" s="12"/>
      <c r="F54" s="13"/>
      <c r="G54" s="12"/>
      <c r="H54" s="12"/>
      <c r="I54" s="46"/>
      <c r="J54" s="15"/>
      <c r="K54" s="15"/>
      <c r="L54" s="15"/>
      <c r="M54" s="15"/>
      <c r="N54" s="15"/>
      <c r="O54" s="12"/>
      <c r="P54" s="12"/>
      <c r="Q54" s="12"/>
    </row>
    <row r="55" spans="1:17" ht="15" customHeight="1">
      <c r="E55" s="12"/>
      <c r="F55" s="13"/>
      <c r="G55" s="12"/>
      <c r="H55" s="12"/>
      <c r="I55" s="46"/>
      <c r="J55" s="15"/>
      <c r="K55" s="15"/>
      <c r="L55" s="15"/>
      <c r="M55" s="15"/>
      <c r="N55" s="15"/>
      <c r="O55" s="12"/>
      <c r="P55" s="12"/>
      <c r="Q55" s="12"/>
    </row>
    <row r="56" spans="1:17" ht="15" customHeight="1">
      <c r="E56" s="12"/>
      <c r="F56" s="13"/>
      <c r="G56" s="12"/>
      <c r="H56" s="12"/>
      <c r="I56" s="46"/>
      <c r="J56" s="15"/>
      <c r="K56" s="15"/>
      <c r="L56" s="15"/>
      <c r="M56" s="15"/>
      <c r="N56" s="15"/>
      <c r="O56" s="12"/>
      <c r="P56" s="12"/>
      <c r="Q56" s="12"/>
    </row>
    <row r="57" spans="1:17" ht="15" customHeight="1">
      <c r="E57" s="12"/>
      <c r="F57" s="13"/>
      <c r="G57" s="12"/>
      <c r="H57" s="12"/>
      <c r="I57" s="46"/>
      <c r="J57" s="15"/>
      <c r="K57" s="15"/>
      <c r="L57" s="15"/>
      <c r="M57" s="15"/>
      <c r="N57" s="15"/>
      <c r="O57" s="12"/>
      <c r="P57" s="12"/>
      <c r="Q57" s="12"/>
    </row>
    <row r="58" spans="1:17" ht="15" customHeight="1">
      <c r="E58" s="12"/>
      <c r="F58" s="13"/>
      <c r="G58" s="12"/>
      <c r="H58" s="12"/>
      <c r="I58" s="46"/>
      <c r="J58" s="15"/>
      <c r="K58" s="15"/>
      <c r="L58" s="15"/>
      <c r="M58" s="15"/>
      <c r="N58" s="15"/>
      <c r="O58" s="12"/>
      <c r="P58" s="12"/>
      <c r="Q58" s="12"/>
    </row>
    <row r="59" spans="1:17" ht="15" customHeight="1">
      <c r="E59" s="12"/>
      <c r="F59" s="13"/>
      <c r="G59" s="12"/>
      <c r="H59" s="12"/>
      <c r="I59" s="46"/>
      <c r="J59" s="15"/>
      <c r="K59" s="15"/>
      <c r="L59" s="15"/>
      <c r="M59" s="15"/>
      <c r="N59" s="15"/>
      <c r="O59" s="12"/>
      <c r="P59" s="12"/>
      <c r="Q59" s="12"/>
    </row>
    <row r="60" spans="1:17" ht="15" customHeight="1">
      <c r="E60" s="12"/>
      <c r="F60" s="13"/>
      <c r="G60" s="12"/>
      <c r="H60" s="12"/>
      <c r="I60" s="46"/>
      <c r="J60" s="15"/>
      <c r="K60" s="15"/>
      <c r="L60" s="15"/>
      <c r="M60" s="15"/>
      <c r="N60" s="15"/>
      <c r="O60" s="12"/>
      <c r="P60" s="12"/>
      <c r="Q60" s="12"/>
    </row>
    <row r="61" spans="1:17" ht="15" customHeight="1">
      <c r="E61" s="12"/>
      <c r="F61" s="13"/>
      <c r="G61" s="12"/>
      <c r="H61" s="12"/>
      <c r="I61" s="46"/>
      <c r="J61" s="15"/>
      <c r="K61" s="15"/>
      <c r="L61" s="15"/>
      <c r="M61" s="15"/>
      <c r="N61" s="15"/>
      <c r="O61" s="12"/>
      <c r="P61" s="12"/>
      <c r="Q61" s="12"/>
    </row>
    <row r="62" spans="1:17" ht="15" customHeight="1">
      <c r="E62" s="12"/>
      <c r="F62" s="13"/>
      <c r="G62" s="12"/>
      <c r="H62" s="12"/>
      <c r="I62" s="46"/>
      <c r="J62" s="15"/>
      <c r="K62" s="15"/>
      <c r="L62" s="15"/>
      <c r="M62" s="15"/>
      <c r="N62" s="15"/>
      <c r="O62" s="12"/>
      <c r="P62" s="12"/>
      <c r="Q62" s="12"/>
    </row>
    <row r="63" spans="1:17" ht="15" customHeight="1">
      <c r="E63" s="12"/>
      <c r="F63" s="13"/>
      <c r="G63" s="12"/>
      <c r="H63" s="12"/>
      <c r="I63" s="46"/>
      <c r="J63" s="15"/>
      <c r="K63" s="15"/>
      <c r="L63" s="15"/>
      <c r="M63" s="15"/>
      <c r="N63" s="15"/>
      <c r="O63" s="12"/>
      <c r="P63" s="12"/>
      <c r="Q63" s="12"/>
    </row>
    <row r="64" spans="1:17" ht="15" customHeight="1">
      <c r="E64" s="12"/>
      <c r="F64" s="13"/>
      <c r="G64" s="12"/>
      <c r="H64" s="12"/>
      <c r="I64" s="46"/>
      <c r="J64" s="15"/>
      <c r="K64" s="15"/>
      <c r="L64" s="15"/>
      <c r="M64" s="15"/>
      <c r="N64" s="15"/>
      <c r="O64" s="12"/>
      <c r="P64" s="12"/>
      <c r="Q64" s="12"/>
    </row>
    <row r="65" spans="5:17" ht="15" customHeight="1">
      <c r="E65" s="12"/>
      <c r="F65" s="13"/>
      <c r="G65" s="12"/>
      <c r="H65" s="12"/>
      <c r="I65" s="46"/>
      <c r="J65" s="15"/>
      <c r="K65" s="15"/>
      <c r="L65" s="15"/>
      <c r="M65" s="15"/>
      <c r="N65" s="15"/>
      <c r="O65" s="12"/>
      <c r="P65" s="12"/>
      <c r="Q65" s="12"/>
    </row>
    <row r="66" spans="5:17" ht="15" customHeight="1">
      <c r="E66" s="12"/>
      <c r="F66" s="13"/>
      <c r="G66" s="12"/>
      <c r="H66" s="12"/>
      <c r="I66" s="46"/>
      <c r="J66" s="15"/>
      <c r="K66" s="15"/>
      <c r="L66" s="15"/>
      <c r="M66" s="15"/>
      <c r="N66" s="15"/>
      <c r="O66" s="12"/>
      <c r="P66" s="12"/>
      <c r="Q66" s="12"/>
    </row>
    <row r="67" spans="5:17" ht="15" customHeight="1">
      <c r="E67" s="12"/>
      <c r="F67" s="13"/>
      <c r="G67" s="12"/>
      <c r="H67" s="12"/>
      <c r="I67" s="46"/>
      <c r="J67" s="15"/>
      <c r="K67" s="15"/>
      <c r="L67" s="15"/>
      <c r="M67" s="15"/>
      <c r="N67" s="15"/>
      <c r="O67" s="12"/>
      <c r="P67" s="12"/>
      <c r="Q67" s="12"/>
    </row>
    <row r="68" spans="5:17" ht="15" customHeight="1">
      <c r="E68" s="12"/>
      <c r="F68" s="13"/>
      <c r="G68" s="12"/>
      <c r="H68" s="12"/>
      <c r="I68" s="46"/>
      <c r="J68" s="15"/>
      <c r="K68" s="15"/>
      <c r="L68" s="15"/>
      <c r="M68" s="15"/>
      <c r="N68" s="15"/>
      <c r="O68" s="12"/>
      <c r="P68" s="12"/>
      <c r="Q68" s="12"/>
    </row>
    <row r="69" spans="5:17" ht="15" customHeight="1">
      <c r="E69" s="12"/>
      <c r="F69" s="13"/>
      <c r="G69" s="12"/>
      <c r="H69" s="12"/>
      <c r="I69" s="46"/>
      <c r="J69" s="15"/>
      <c r="K69" s="15"/>
      <c r="L69" s="15"/>
      <c r="M69" s="15"/>
      <c r="N69" s="15"/>
      <c r="O69" s="12"/>
      <c r="P69" s="12"/>
      <c r="Q69" s="12"/>
    </row>
    <row r="70" spans="5:17" ht="15" customHeight="1">
      <c r="E70" s="12"/>
      <c r="F70" s="13"/>
      <c r="G70" s="12"/>
      <c r="H70" s="12"/>
      <c r="I70" s="46"/>
      <c r="J70" s="15"/>
      <c r="K70" s="15"/>
      <c r="L70" s="15"/>
      <c r="M70" s="15"/>
      <c r="N70" s="15"/>
      <c r="O70" s="12"/>
      <c r="P70" s="12"/>
      <c r="Q70" s="12"/>
    </row>
    <row r="71" spans="5:17" ht="15" customHeight="1">
      <c r="E71" s="12"/>
      <c r="F71" s="13"/>
      <c r="G71" s="12"/>
      <c r="H71" s="12"/>
      <c r="I71" s="46"/>
      <c r="J71" s="15"/>
      <c r="K71" s="15"/>
      <c r="L71" s="15"/>
      <c r="M71" s="15"/>
      <c r="N71" s="15"/>
      <c r="O71" s="12"/>
      <c r="P71" s="12"/>
      <c r="Q71" s="12"/>
    </row>
    <row r="72" spans="5:17" ht="15" customHeight="1">
      <c r="E72" s="12"/>
      <c r="F72" s="13"/>
      <c r="G72" s="12"/>
      <c r="H72" s="12"/>
      <c r="I72" s="46"/>
      <c r="J72" s="15"/>
      <c r="K72" s="15"/>
      <c r="L72" s="15"/>
      <c r="M72" s="15"/>
      <c r="N72" s="15"/>
      <c r="O72" s="12"/>
      <c r="P72" s="12"/>
      <c r="Q72" s="12"/>
    </row>
    <row r="73" spans="5:17" ht="15" customHeight="1">
      <c r="E73" s="12"/>
      <c r="F73" s="13"/>
      <c r="G73" s="12"/>
      <c r="H73" s="12"/>
      <c r="I73" s="46"/>
      <c r="J73" s="15"/>
      <c r="K73" s="15"/>
      <c r="L73" s="15"/>
      <c r="M73" s="15"/>
      <c r="N73" s="15"/>
      <c r="O73" s="12"/>
      <c r="P73" s="12"/>
      <c r="Q73" s="12"/>
    </row>
    <row r="74" spans="5:17" ht="15" customHeight="1">
      <c r="E74" s="12"/>
      <c r="F74" s="13"/>
      <c r="G74" s="12"/>
      <c r="H74" s="12"/>
      <c r="I74" s="46"/>
      <c r="J74" s="15"/>
      <c r="K74" s="15"/>
      <c r="L74" s="15"/>
      <c r="M74" s="15"/>
      <c r="N74" s="15"/>
      <c r="O74" s="12"/>
      <c r="P74" s="12"/>
      <c r="Q74" s="12"/>
    </row>
    <row r="75" spans="5:17" ht="15" customHeight="1">
      <c r="E75" s="12"/>
      <c r="F75" s="13"/>
      <c r="G75" s="12"/>
      <c r="H75" s="12"/>
      <c r="I75" s="46"/>
      <c r="J75" s="15"/>
      <c r="K75" s="15"/>
      <c r="L75" s="15"/>
      <c r="M75" s="15"/>
      <c r="N75" s="15"/>
      <c r="O75" s="12"/>
      <c r="P75" s="12"/>
      <c r="Q75" s="12"/>
    </row>
    <row r="76" spans="5:17" ht="15" customHeight="1">
      <c r="E76" s="12"/>
      <c r="F76" s="13"/>
      <c r="G76" s="12"/>
      <c r="H76" s="12"/>
      <c r="I76" s="46"/>
      <c r="J76" s="15"/>
      <c r="K76" s="15"/>
      <c r="L76" s="15"/>
      <c r="M76" s="15"/>
      <c r="N76" s="15"/>
      <c r="O76" s="12"/>
      <c r="P76" s="12"/>
      <c r="Q76" s="12"/>
    </row>
    <row r="77" spans="5:17" ht="15" customHeight="1">
      <c r="E77" s="12"/>
      <c r="F77" s="13"/>
      <c r="G77" s="12"/>
      <c r="H77" s="12"/>
      <c r="I77" s="46"/>
      <c r="J77" s="15"/>
      <c r="K77" s="15"/>
      <c r="L77" s="15"/>
      <c r="M77" s="15"/>
      <c r="N77" s="15"/>
      <c r="O77" s="12"/>
      <c r="P77" s="12"/>
      <c r="Q77" s="12"/>
    </row>
    <row r="78" spans="5:17" ht="15" customHeight="1">
      <c r="E78" s="12"/>
      <c r="F78" s="13"/>
      <c r="G78" s="12"/>
      <c r="H78" s="12"/>
      <c r="I78" s="46"/>
      <c r="J78" s="15"/>
      <c r="K78" s="15"/>
      <c r="L78" s="15"/>
      <c r="M78" s="15"/>
      <c r="N78" s="15"/>
      <c r="O78" s="12"/>
      <c r="P78" s="12"/>
      <c r="Q78" s="12"/>
    </row>
    <row r="79" spans="5:17" ht="15" customHeight="1">
      <c r="E79" s="12"/>
      <c r="F79" s="13"/>
      <c r="G79" s="12"/>
      <c r="H79" s="12"/>
      <c r="I79" s="46"/>
      <c r="J79" s="15"/>
      <c r="K79" s="15"/>
      <c r="L79" s="15"/>
      <c r="M79" s="15"/>
      <c r="N79" s="15"/>
      <c r="O79" s="12"/>
      <c r="P79" s="12"/>
      <c r="Q79" s="12"/>
    </row>
    <row r="80" spans="5:17" ht="15" customHeight="1">
      <c r="E80" s="12"/>
      <c r="F80" s="13"/>
      <c r="G80" s="12"/>
      <c r="H80" s="12"/>
      <c r="I80" s="46"/>
      <c r="J80" s="15"/>
      <c r="K80" s="15"/>
      <c r="L80" s="15"/>
      <c r="M80" s="15"/>
      <c r="N80" s="15"/>
      <c r="O80" s="12"/>
      <c r="P80" s="12"/>
      <c r="Q80" s="12"/>
    </row>
    <row r="81" spans="5:17" ht="15" customHeight="1">
      <c r="E81" s="12"/>
      <c r="F81" s="13"/>
      <c r="G81" s="12"/>
      <c r="H81" s="12"/>
      <c r="I81" s="46"/>
      <c r="J81" s="15"/>
      <c r="K81" s="15"/>
      <c r="L81" s="15"/>
      <c r="M81" s="15"/>
      <c r="N81" s="15"/>
      <c r="O81" s="12"/>
      <c r="P81" s="12"/>
      <c r="Q81" s="12"/>
    </row>
    <row r="82" spans="5:17" ht="15" customHeight="1">
      <c r="E82" s="12"/>
      <c r="F82" s="13"/>
      <c r="G82" s="12"/>
      <c r="H82" s="12"/>
      <c r="I82" s="46"/>
      <c r="J82" s="15"/>
      <c r="K82" s="15"/>
      <c r="L82" s="15"/>
      <c r="M82" s="15"/>
      <c r="N82" s="15"/>
      <c r="O82" s="12"/>
      <c r="P82" s="12"/>
      <c r="Q82" s="12"/>
    </row>
    <row r="83" spans="5:17" ht="15" customHeight="1">
      <c r="E83" s="12"/>
      <c r="F83" s="13"/>
      <c r="G83" s="12"/>
      <c r="H83" s="12"/>
      <c r="I83" s="46"/>
      <c r="J83" s="15"/>
      <c r="K83" s="15"/>
      <c r="L83" s="15"/>
      <c r="M83" s="15"/>
      <c r="N83" s="15"/>
      <c r="O83" s="12"/>
      <c r="P83" s="12"/>
      <c r="Q83" s="12"/>
    </row>
    <row r="84" spans="5:17" ht="15" customHeight="1">
      <c r="E84" s="12"/>
      <c r="F84" s="13"/>
      <c r="G84" s="12"/>
      <c r="H84" s="12"/>
      <c r="I84" s="46"/>
      <c r="J84" s="15"/>
      <c r="K84" s="15"/>
      <c r="L84" s="15"/>
      <c r="M84" s="15"/>
      <c r="N84" s="15"/>
      <c r="O84" s="12"/>
      <c r="P84" s="12"/>
      <c r="Q84" s="12"/>
    </row>
    <row r="85" spans="5:17" ht="15" customHeight="1">
      <c r="E85" s="12"/>
      <c r="F85" s="13"/>
      <c r="G85" s="12"/>
      <c r="H85" s="12"/>
      <c r="I85" s="46"/>
      <c r="J85" s="15"/>
      <c r="K85" s="15"/>
      <c r="L85" s="15"/>
      <c r="M85" s="15"/>
      <c r="N85" s="15"/>
      <c r="O85" s="12"/>
      <c r="P85" s="12"/>
      <c r="Q85" s="12"/>
    </row>
    <row r="86" spans="5:17" ht="15" customHeight="1">
      <c r="E86" s="12"/>
      <c r="F86" s="13"/>
      <c r="G86" s="12"/>
      <c r="H86" s="12"/>
      <c r="I86" s="46"/>
      <c r="J86" s="15"/>
      <c r="K86" s="15"/>
      <c r="L86" s="15"/>
      <c r="M86" s="15"/>
      <c r="N86" s="15"/>
      <c r="O86" s="12"/>
      <c r="P86" s="12"/>
      <c r="Q86" s="12"/>
    </row>
    <row r="87" spans="5:17" ht="15" customHeight="1">
      <c r="E87" s="12"/>
      <c r="F87" s="13"/>
      <c r="G87" s="12"/>
      <c r="H87" s="12"/>
      <c r="I87" s="46"/>
      <c r="J87" s="15"/>
      <c r="K87" s="15"/>
      <c r="L87" s="15"/>
      <c r="M87" s="15"/>
      <c r="N87" s="15"/>
      <c r="O87" s="12"/>
      <c r="P87" s="12"/>
      <c r="Q87" s="12"/>
    </row>
    <row r="88" spans="5:17" ht="15" customHeight="1">
      <c r="E88" s="12"/>
      <c r="F88" s="13"/>
      <c r="G88" s="12"/>
      <c r="H88" s="12"/>
      <c r="I88" s="46"/>
      <c r="J88" s="15"/>
      <c r="K88" s="15"/>
      <c r="L88" s="15"/>
      <c r="M88" s="15"/>
      <c r="N88" s="15"/>
      <c r="O88" s="12"/>
      <c r="P88" s="12"/>
      <c r="Q88" s="12"/>
    </row>
    <row r="89" spans="5:17" ht="15" customHeight="1">
      <c r="E89" s="12"/>
      <c r="F89" s="13"/>
      <c r="G89" s="12"/>
      <c r="H89" s="12"/>
      <c r="I89" s="46"/>
      <c r="J89" s="15"/>
      <c r="K89" s="15"/>
      <c r="L89" s="15"/>
      <c r="M89" s="15"/>
      <c r="N89" s="15"/>
      <c r="O89" s="12"/>
      <c r="P89" s="12"/>
      <c r="Q89" s="12"/>
    </row>
    <row r="90" spans="5:17" ht="15" customHeight="1">
      <c r="E90" s="12"/>
      <c r="F90" s="13"/>
      <c r="G90" s="12"/>
      <c r="H90" s="12"/>
      <c r="I90" s="46"/>
      <c r="J90" s="15"/>
      <c r="K90" s="15"/>
      <c r="L90" s="15"/>
      <c r="M90" s="15"/>
      <c r="N90" s="15"/>
      <c r="O90" s="12"/>
      <c r="P90" s="12"/>
      <c r="Q90" s="12"/>
    </row>
    <row r="91" spans="5:17" ht="15" customHeight="1">
      <c r="E91" s="12"/>
      <c r="F91" s="13"/>
      <c r="G91" s="12"/>
      <c r="H91" s="12"/>
      <c r="I91" s="46"/>
      <c r="J91" s="15"/>
      <c r="K91" s="15"/>
      <c r="L91" s="15"/>
      <c r="M91" s="15"/>
      <c r="N91" s="15"/>
      <c r="O91" s="12"/>
      <c r="P91" s="12"/>
      <c r="Q91" s="12"/>
    </row>
    <row r="92" spans="5:17" ht="15" customHeight="1">
      <c r="E92" s="12"/>
      <c r="F92" s="13"/>
      <c r="G92" s="12"/>
      <c r="H92" s="12"/>
      <c r="I92" s="46"/>
      <c r="J92" s="15"/>
      <c r="K92" s="15"/>
      <c r="L92" s="15"/>
      <c r="M92" s="15"/>
      <c r="N92" s="15"/>
      <c r="O92" s="12"/>
      <c r="P92" s="12"/>
      <c r="Q92" s="12"/>
    </row>
    <row r="93" spans="5:17" ht="15" customHeight="1">
      <c r="E93" s="12"/>
      <c r="F93" s="13"/>
      <c r="G93" s="12"/>
      <c r="H93" s="12"/>
      <c r="I93" s="46"/>
      <c r="J93" s="15"/>
      <c r="K93" s="15"/>
      <c r="L93" s="15"/>
      <c r="M93" s="15"/>
      <c r="N93" s="15"/>
      <c r="O93" s="12"/>
      <c r="P93" s="12"/>
      <c r="Q93" s="12"/>
    </row>
    <row r="94" spans="5:17" ht="15" customHeight="1">
      <c r="E94" s="12"/>
      <c r="F94" s="13"/>
      <c r="G94" s="12"/>
      <c r="H94" s="12"/>
      <c r="I94" s="46"/>
      <c r="J94" s="15"/>
      <c r="K94" s="15"/>
      <c r="L94" s="15"/>
      <c r="M94" s="15"/>
      <c r="N94" s="15"/>
      <c r="O94" s="12"/>
      <c r="P94" s="12"/>
      <c r="Q94" s="12"/>
    </row>
    <row r="95" spans="5:17" ht="15" customHeight="1">
      <c r="E95" s="12"/>
      <c r="F95" s="13"/>
      <c r="G95" s="12"/>
      <c r="H95" s="12"/>
      <c r="I95" s="46"/>
      <c r="J95" s="15"/>
      <c r="K95" s="15"/>
      <c r="L95" s="15"/>
      <c r="M95" s="15"/>
      <c r="N95" s="15"/>
      <c r="O95" s="12"/>
      <c r="P95" s="12"/>
      <c r="Q95" s="12"/>
    </row>
    <row r="96" spans="5:17" ht="15" customHeight="1">
      <c r="E96" s="12"/>
      <c r="F96" s="13"/>
      <c r="G96" s="12"/>
      <c r="H96" s="12"/>
      <c r="I96" s="46"/>
      <c r="J96" s="15"/>
      <c r="K96" s="15"/>
      <c r="L96" s="15"/>
      <c r="M96" s="15"/>
      <c r="N96" s="15"/>
      <c r="O96" s="12"/>
      <c r="P96" s="12"/>
      <c r="Q96" s="12"/>
    </row>
    <row r="97" spans="5:17" ht="15" customHeight="1">
      <c r="E97" s="12"/>
      <c r="F97" s="13"/>
      <c r="G97" s="12"/>
      <c r="H97" s="12"/>
      <c r="I97" s="46"/>
      <c r="J97" s="15"/>
      <c r="K97" s="15"/>
      <c r="L97" s="15"/>
      <c r="M97" s="15"/>
      <c r="N97" s="15"/>
      <c r="O97" s="12"/>
      <c r="P97" s="12"/>
      <c r="Q97" s="12"/>
    </row>
    <row r="98" spans="5:17" ht="15" customHeight="1">
      <c r="E98" s="12"/>
      <c r="F98" s="13"/>
      <c r="G98" s="12"/>
      <c r="H98" s="12"/>
      <c r="I98" s="46"/>
      <c r="J98" s="15"/>
      <c r="K98" s="15"/>
      <c r="L98" s="15"/>
      <c r="M98" s="15"/>
      <c r="N98" s="15"/>
      <c r="O98" s="12"/>
      <c r="P98" s="12"/>
      <c r="Q98" s="12"/>
    </row>
    <row r="99" spans="5:17" ht="15" customHeight="1">
      <c r="E99" s="12"/>
      <c r="F99" s="13"/>
      <c r="G99" s="12"/>
      <c r="H99" s="12"/>
      <c r="I99" s="46"/>
      <c r="J99" s="15"/>
      <c r="K99" s="15"/>
      <c r="L99" s="15"/>
      <c r="M99" s="15"/>
      <c r="N99" s="15"/>
      <c r="O99" s="12"/>
      <c r="P99" s="12"/>
      <c r="Q99" s="12"/>
    </row>
    <row r="100" spans="5:17" ht="15" customHeight="1">
      <c r="E100" s="12"/>
      <c r="F100" s="13"/>
      <c r="G100" s="12"/>
      <c r="H100" s="12"/>
      <c r="I100" s="46"/>
      <c r="J100" s="15"/>
      <c r="K100" s="15"/>
      <c r="L100" s="15"/>
      <c r="M100" s="15"/>
      <c r="N100" s="15"/>
      <c r="O100" s="12"/>
      <c r="P100" s="12"/>
      <c r="Q100" s="12"/>
    </row>
    <row r="101" spans="5:17" ht="15" customHeight="1">
      <c r="E101" s="12"/>
      <c r="F101" s="13"/>
      <c r="G101" s="12"/>
      <c r="H101" s="12"/>
      <c r="I101" s="46"/>
      <c r="J101" s="15"/>
      <c r="K101" s="15"/>
      <c r="L101" s="15"/>
      <c r="M101" s="15"/>
      <c r="N101" s="15"/>
      <c r="O101" s="12"/>
      <c r="P101" s="12"/>
      <c r="Q101" s="12"/>
    </row>
    <row r="102" spans="5:17" ht="15" customHeight="1">
      <c r="E102" s="12"/>
      <c r="F102" s="13"/>
      <c r="G102" s="12"/>
      <c r="H102" s="12"/>
      <c r="I102" s="46"/>
      <c r="J102" s="15"/>
      <c r="K102" s="15"/>
      <c r="L102" s="15"/>
      <c r="M102" s="15"/>
      <c r="N102" s="15"/>
      <c r="O102" s="12"/>
      <c r="P102" s="12"/>
      <c r="Q102" s="12"/>
    </row>
    <row r="103" spans="5:17" ht="15" customHeight="1">
      <c r="E103" s="12"/>
      <c r="F103" s="13"/>
      <c r="G103" s="12"/>
      <c r="H103" s="12"/>
      <c r="I103" s="46"/>
      <c r="J103" s="15"/>
      <c r="K103" s="15"/>
      <c r="L103" s="15"/>
      <c r="M103" s="15"/>
      <c r="N103" s="15"/>
      <c r="O103" s="12"/>
      <c r="P103" s="12"/>
      <c r="Q103" s="12"/>
    </row>
    <row r="104" spans="5:17" ht="15" customHeight="1">
      <c r="E104" s="12"/>
      <c r="F104" s="13"/>
      <c r="G104" s="12"/>
      <c r="H104" s="12"/>
      <c r="I104" s="46"/>
      <c r="J104" s="15"/>
      <c r="K104" s="15"/>
      <c r="L104" s="15"/>
      <c r="M104" s="15"/>
      <c r="N104" s="15"/>
      <c r="O104" s="12"/>
      <c r="P104" s="12"/>
      <c r="Q104" s="12"/>
    </row>
    <row r="105" spans="5:17" ht="15" customHeight="1">
      <c r="E105" s="12"/>
      <c r="F105" s="13"/>
      <c r="G105" s="12"/>
      <c r="H105" s="12"/>
      <c r="I105" s="46"/>
      <c r="J105" s="15"/>
      <c r="K105" s="15"/>
      <c r="L105" s="15"/>
      <c r="M105" s="15"/>
      <c r="N105" s="15"/>
      <c r="O105" s="12"/>
      <c r="P105" s="12"/>
      <c r="Q105" s="12"/>
    </row>
    <row r="106" spans="5:17" ht="15" customHeight="1">
      <c r="E106" s="12"/>
      <c r="F106" s="13"/>
      <c r="G106" s="12"/>
      <c r="H106" s="12"/>
      <c r="I106" s="46"/>
      <c r="J106" s="15"/>
      <c r="K106" s="15"/>
      <c r="L106" s="15"/>
      <c r="M106" s="15"/>
      <c r="N106" s="15"/>
      <c r="O106" s="12"/>
      <c r="P106" s="12"/>
      <c r="Q106" s="12"/>
    </row>
    <row r="107" spans="5:17" ht="15" customHeight="1">
      <c r="E107" s="12"/>
      <c r="F107" s="13"/>
      <c r="G107" s="12"/>
      <c r="H107" s="12"/>
      <c r="I107" s="46"/>
      <c r="J107" s="15"/>
      <c r="K107" s="15"/>
      <c r="L107" s="15"/>
      <c r="M107" s="15"/>
      <c r="N107" s="15"/>
      <c r="O107" s="12"/>
      <c r="P107" s="12"/>
      <c r="Q107" s="12"/>
    </row>
    <row r="108" spans="5:17" ht="15" customHeight="1">
      <c r="E108" s="12"/>
      <c r="F108" s="13"/>
      <c r="G108" s="12"/>
      <c r="H108" s="12"/>
      <c r="I108" s="46"/>
      <c r="J108" s="15"/>
      <c r="K108" s="15"/>
      <c r="L108" s="15"/>
      <c r="M108" s="15"/>
      <c r="N108" s="15"/>
      <c r="O108" s="12"/>
      <c r="P108" s="12"/>
      <c r="Q108" s="12"/>
    </row>
    <row r="109" spans="5:17" ht="15" customHeight="1">
      <c r="E109" s="12"/>
      <c r="F109" s="13"/>
      <c r="G109" s="12"/>
      <c r="H109" s="12"/>
      <c r="I109" s="46"/>
      <c r="J109" s="15"/>
      <c r="K109" s="15"/>
      <c r="L109" s="15"/>
      <c r="M109" s="15"/>
      <c r="N109" s="15"/>
      <c r="O109" s="12"/>
      <c r="P109" s="12"/>
      <c r="Q109" s="12"/>
    </row>
    <row r="110" spans="5:17" ht="15" customHeight="1">
      <c r="E110" s="12"/>
      <c r="F110" s="13"/>
      <c r="G110" s="12"/>
      <c r="H110" s="12"/>
      <c r="I110" s="46"/>
      <c r="J110" s="15"/>
      <c r="K110" s="15"/>
      <c r="L110" s="15"/>
      <c r="M110" s="15"/>
      <c r="N110" s="15"/>
      <c r="O110" s="12"/>
      <c r="P110" s="12"/>
      <c r="Q110" s="12"/>
    </row>
    <row r="111" spans="5:17" ht="15" customHeight="1">
      <c r="E111" s="12"/>
      <c r="F111" s="13"/>
      <c r="G111" s="12"/>
      <c r="H111" s="12"/>
      <c r="I111" s="46"/>
      <c r="J111" s="15"/>
      <c r="K111" s="15"/>
      <c r="L111" s="15"/>
      <c r="M111" s="15"/>
      <c r="N111" s="15"/>
      <c r="O111" s="12"/>
      <c r="P111" s="12"/>
      <c r="Q111" s="12"/>
    </row>
    <row r="112" spans="5:17" ht="15" customHeight="1">
      <c r="E112" s="12"/>
      <c r="F112" s="13"/>
      <c r="G112" s="12"/>
      <c r="H112" s="12"/>
      <c r="I112" s="46"/>
      <c r="J112" s="15"/>
      <c r="K112" s="15"/>
      <c r="L112" s="15"/>
      <c r="M112" s="15"/>
      <c r="N112" s="15"/>
      <c r="O112" s="12"/>
      <c r="P112" s="12"/>
      <c r="Q112" s="12"/>
    </row>
    <row r="113" spans="5:17" ht="15" customHeight="1">
      <c r="E113" s="12"/>
      <c r="F113" s="13"/>
      <c r="G113" s="12"/>
      <c r="H113" s="12"/>
      <c r="I113" s="46"/>
      <c r="J113" s="15"/>
      <c r="K113" s="15"/>
      <c r="L113" s="15"/>
      <c r="M113" s="15"/>
      <c r="N113" s="15"/>
      <c r="O113" s="12"/>
      <c r="P113" s="12"/>
      <c r="Q113" s="12"/>
    </row>
    <row r="114" spans="5:17" ht="15" customHeight="1">
      <c r="E114" s="12"/>
      <c r="F114" s="13"/>
      <c r="G114" s="12"/>
      <c r="H114" s="12"/>
      <c r="I114" s="46"/>
      <c r="J114" s="15"/>
      <c r="K114" s="15"/>
      <c r="L114" s="15"/>
      <c r="M114" s="15"/>
      <c r="N114" s="15"/>
      <c r="O114" s="12"/>
      <c r="P114" s="12"/>
      <c r="Q114" s="12"/>
    </row>
    <row r="115" spans="5:17" ht="15" customHeight="1">
      <c r="E115" s="12"/>
      <c r="F115" s="13"/>
      <c r="G115" s="12"/>
      <c r="H115" s="12"/>
      <c r="I115" s="46"/>
      <c r="J115" s="15"/>
      <c r="K115" s="15"/>
      <c r="L115" s="15"/>
      <c r="M115" s="15"/>
      <c r="N115" s="15"/>
      <c r="O115" s="12"/>
      <c r="P115" s="12"/>
      <c r="Q115" s="12"/>
    </row>
    <row r="116" spans="5:17" ht="15" customHeight="1">
      <c r="E116" s="12"/>
      <c r="F116" s="13"/>
      <c r="G116" s="12"/>
      <c r="H116" s="12"/>
      <c r="I116" s="46"/>
      <c r="J116" s="15"/>
      <c r="K116" s="15"/>
      <c r="L116" s="15"/>
      <c r="M116" s="15"/>
      <c r="N116" s="15"/>
      <c r="O116" s="12"/>
      <c r="P116" s="12"/>
      <c r="Q116" s="12"/>
    </row>
    <row r="117" spans="5:17" ht="15" customHeight="1">
      <c r="E117" s="12"/>
      <c r="F117" s="13"/>
      <c r="G117" s="12"/>
      <c r="H117" s="12"/>
      <c r="I117" s="46"/>
      <c r="J117" s="15"/>
      <c r="K117" s="15"/>
      <c r="L117" s="15"/>
      <c r="M117" s="15"/>
      <c r="N117" s="15"/>
      <c r="O117" s="12"/>
      <c r="P117" s="12"/>
      <c r="Q117" s="12"/>
    </row>
    <row r="118" spans="5:17" ht="15" customHeight="1">
      <c r="E118" s="12"/>
      <c r="F118" s="13"/>
      <c r="G118" s="12"/>
      <c r="H118" s="12"/>
      <c r="I118" s="46"/>
      <c r="J118" s="15"/>
      <c r="K118" s="15"/>
      <c r="L118" s="15"/>
      <c r="M118" s="15"/>
      <c r="N118" s="15"/>
      <c r="O118" s="12"/>
      <c r="P118" s="12"/>
      <c r="Q118" s="12"/>
    </row>
    <row r="119" spans="5:17" ht="15" customHeight="1">
      <c r="E119" s="12"/>
      <c r="F119" s="13"/>
      <c r="G119" s="12"/>
      <c r="H119" s="12"/>
      <c r="I119" s="46"/>
      <c r="J119" s="15"/>
      <c r="K119" s="15"/>
      <c r="L119" s="15"/>
      <c r="M119" s="15"/>
      <c r="N119" s="15"/>
      <c r="O119" s="12"/>
      <c r="P119" s="12"/>
      <c r="Q119" s="12"/>
    </row>
    <row r="120" spans="5:17" ht="15" customHeight="1">
      <c r="E120" s="12"/>
      <c r="F120" s="13"/>
      <c r="G120" s="12"/>
      <c r="H120" s="12"/>
      <c r="I120" s="46"/>
      <c r="J120" s="15"/>
      <c r="K120" s="15"/>
      <c r="L120" s="15"/>
      <c r="M120" s="15"/>
      <c r="N120" s="15"/>
      <c r="O120" s="12"/>
      <c r="P120" s="12"/>
      <c r="Q120" s="12"/>
    </row>
    <row r="121" spans="5:17" ht="15" customHeight="1">
      <c r="E121" s="12"/>
      <c r="F121" s="13"/>
      <c r="G121" s="12"/>
      <c r="H121" s="12"/>
      <c r="I121" s="46"/>
      <c r="J121" s="15"/>
      <c r="K121" s="15"/>
      <c r="L121" s="15"/>
      <c r="M121" s="15"/>
      <c r="N121" s="15"/>
      <c r="O121" s="12"/>
      <c r="P121" s="12"/>
      <c r="Q121" s="12"/>
    </row>
    <row r="122" spans="5:17" ht="15" customHeight="1">
      <c r="E122" s="12"/>
      <c r="F122" s="13"/>
      <c r="G122" s="12"/>
      <c r="H122" s="12"/>
      <c r="I122" s="46"/>
      <c r="J122" s="15"/>
      <c r="K122" s="15"/>
      <c r="L122" s="15"/>
      <c r="M122" s="15"/>
      <c r="N122" s="15"/>
      <c r="O122" s="12"/>
      <c r="P122" s="12"/>
      <c r="Q122" s="12"/>
    </row>
    <row r="123" spans="5:17" ht="15" customHeight="1">
      <c r="E123" s="12"/>
      <c r="F123" s="13"/>
      <c r="G123" s="12"/>
      <c r="H123" s="12"/>
      <c r="I123" s="46"/>
      <c r="J123" s="15"/>
      <c r="K123" s="15"/>
      <c r="L123" s="15"/>
      <c r="M123" s="15"/>
      <c r="N123" s="15"/>
      <c r="O123" s="12"/>
      <c r="P123" s="12"/>
      <c r="Q123" s="12"/>
    </row>
    <row r="124" spans="5:17" ht="15" customHeight="1">
      <c r="E124" s="12"/>
      <c r="F124" s="13"/>
      <c r="G124" s="12"/>
      <c r="H124" s="12"/>
      <c r="I124" s="46"/>
      <c r="J124" s="15"/>
      <c r="K124" s="15"/>
      <c r="L124" s="15"/>
      <c r="M124" s="15"/>
      <c r="N124" s="15"/>
      <c r="O124" s="12"/>
      <c r="P124" s="12"/>
      <c r="Q124" s="12"/>
    </row>
    <row r="125" spans="5:17" ht="15" customHeight="1">
      <c r="E125" s="12"/>
      <c r="F125" s="13"/>
      <c r="G125" s="12"/>
      <c r="H125" s="12"/>
      <c r="I125" s="46"/>
      <c r="J125" s="15"/>
      <c r="K125" s="15"/>
      <c r="L125" s="15"/>
      <c r="M125" s="15"/>
      <c r="N125" s="15"/>
      <c r="O125" s="12"/>
      <c r="P125" s="12"/>
      <c r="Q125" s="12"/>
    </row>
    <row r="126" spans="5:17" ht="15" customHeight="1">
      <c r="E126" s="12"/>
      <c r="F126" s="13"/>
      <c r="G126" s="12"/>
      <c r="H126" s="12"/>
      <c r="I126" s="46"/>
      <c r="J126" s="15"/>
      <c r="K126" s="15"/>
      <c r="L126" s="15"/>
      <c r="M126" s="15"/>
      <c r="N126" s="15"/>
      <c r="O126" s="12"/>
      <c r="P126" s="12"/>
      <c r="Q126" s="12"/>
    </row>
    <row r="127" spans="5:17" ht="15" customHeight="1">
      <c r="E127" s="12"/>
      <c r="F127" s="13"/>
      <c r="G127" s="12"/>
      <c r="H127" s="12"/>
      <c r="I127" s="46"/>
      <c r="J127" s="15"/>
      <c r="K127" s="15"/>
      <c r="L127" s="15"/>
      <c r="M127" s="15"/>
      <c r="N127" s="15"/>
      <c r="O127" s="12"/>
      <c r="P127" s="12"/>
      <c r="Q127" s="12"/>
    </row>
    <row r="128" spans="5:17" ht="15" customHeight="1">
      <c r="E128" s="12"/>
      <c r="F128" s="13"/>
      <c r="G128" s="12"/>
      <c r="H128" s="12"/>
      <c r="I128" s="46"/>
      <c r="J128" s="15"/>
      <c r="K128" s="15"/>
      <c r="L128" s="15"/>
      <c r="M128" s="15"/>
      <c r="N128" s="15"/>
      <c r="O128" s="12"/>
      <c r="P128" s="12"/>
      <c r="Q128" s="12"/>
    </row>
    <row r="129" spans="5:17" ht="15" customHeight="1">
      <c r="E129" s="12"/>
      <c r="F129" s="13"/>
      <c r="G129" s="12"/>
      <c r="H129" s="12"/>
      <c r="I129" s="46"/>
      <c r="J129" s="15"/>
      <c r="K129" s="15"/>
      <c r="L129" s="15"/>
      <c r="M129" s="15"/>
      <c r="N129" s="15"/>
      <c r="O129" s="12"/>
      <c r="P129" s="12"/>
      <c r="Q129" s="12"/>
    </row>
    <row r="130" spans="5:17" ht="15" customHeight="1">
      <c r="E130" s="12"/>
      <c r="F130" s="13"/>
      <c r="G130" s="12"/>
      <c r="H130" s="12"/>
      <c r="I130" s="46"/>
      <c r="J130" s="15"/>
      <c r="K130" s="15"/>
      <c r="L130" s="15"/>
      <c r="M130" s="15"/>
      <c r="N130" s="15"/>
      <c r="O130" s="12"/>
      <c r="P130" s="12"/>
      <c r="Q130" s="12"/>
    </row>
    <row r="131" spans="5:17" ht="15" customHeight="1">
      <c r="E131" s="12"/>
      <c r="F131" s="13"/>
      <c r="G131" s="12"/>
      <c r="H131" s="12"/>
      <c r="I131" s="46"/>
      <c r="J131" s="15"/>
      <c r="K131" s="15"/>
      <c r="L131" s="15"/>
      <c r="M131" s="15"/>
      <c r="N131" s="15"/>
      <c r="O131" s="12"/>
      <c r="P131" s="12"/>
      <c r="Q131" s="12"/>
    </row>
    <row r="132" spans="5:17" ht="15" customHeight="1">
      <c r="E132" s="12"/>
      <c r="F132" s="13"/>
      <c r="G132" s="12"/>
      <c r="H132" s="12"/>
      <c r="I132" s="46"/>
      <c r="J132" s="15"/>
      <c r="K132" s="15"/>
      <c r="L132" s="15"/>
      <c r="M132" s="15"/>
      <c r="N132" s="15"/>
      <c r="O132" s="12"/>
      <c r="P132" s="12"/>
      <c r="Q132" s="12"/>
    </row>
    <row r="133" spans="5:17" ht="15" customHeight="1">
      <c r="E133" s="12"/>
      <c r="F133" s="13"/>
      <c r="G133" s="12"/>
      <c r="H133" s="12"/>
      <c r="I133" s="46"/>
      <c r="J133" s="15"/>
      <c r="K133" s="15"/>
      <c r="L133" s="15"/>
      <c r="M133" s="15"/>
      <c r="N133" s="15"/>
      <c r="O133" s="12"/>
      <c r="P133" s="12"/>
      <c r="Q133" s="12"/>
    </row>
    <row r="134" spans="5:17" ht="15" customHeight="1">
      <c r="E134" s="12"/>
      <c r="F134" s="13"/>
      <c r="G134" s="12"/>
      <c r="H134" s="12"/>
      <c r="I134" s="46"/>
      <c r="J134" s="15"/>
      <c r="K134" s="15"/>
      <c r="L134" s="15"/>
      <c r="M134" s="15"/>
      <c r="N134" s="15"/>
      <c r="O134" s="12"/>
      <c r="P134" s="12"/>
      <c r="Q134" s="12"/>
    </row>
    <row r="135" spans="5:17" ht="15" customHeight="1">
      <c r="E135" s="12"/>
      <c r="F135" s="13"/>
      <c r="G135" s="12"/>
      <c r="H135" s="12"/>
      <c r="I135" s="46"/>
      <c r="J135" s="15"/>
      <c r="K135" s="15"/>
      <c r="L135" s="15"/>
      <c r="M135" s="15"/>
      <c r="N135" s="15"/>
      <c r="O135" s="12"/>
      <c r="P135" s="12"/>
      <c r="Q135" s="12"/>
    </row>
    <row r="136" spans="5:17" ht="15" customHeight="1">
      <c r="E136" s="12"/>
      <c r="F136" s="13"/>
      <c r="G136" s="12"/>
      <c r="H136" s="12"/>
      <c r="I136" s="46"/>
      <c r="J136" s="15"/>
      <c r="K136" s="15"/>
      <c r="L136" s="15"/>
      <c r="M136" s="15"/>
      <c r="N136" s="15"/>
      <c r="O136" s="12"/>
      <c r="P136" s="12"/>
      <c r="Q136" s="12"/>
    </row>
    <row r="137" spans="5:17" ht="15" customHeight="1">
      <c r="E137" s="12"/>
      <c r="F137" s="13"/>
      <c r="G137" s="12"/>
      <c r="H137" s="12"/>
      <c r="I137" s="46"/>
      <c r="J137" s="15"/>
      <c r="K137" s="15"/>
      <c r="L137" s="15"/>
      <c r="M137" s="15"/>
      <c r="N137" s="15"/>
      <c r="O137" s="12"/>
      <c r="P137" s="12"/>
      <c r="Q137" s="12"/>
    </row>
    <row r="138" spans="5:17" ht="15" customHeight="1">
      <c r="E138" s="12"/>
      <c r="F138" s="13"/>
      <c r="G138" s="12"/>
      <c r="H138" s="12"/>
      <c r="I138" s="46"/>
      <c r="J138" s="15"/>
      <c r="K138" s="15"/>
      <c r="L138" s="15"/>
      <c r="M138" s="15"/>
      <c r="N138" s="15"/>
      <c r="O138" s="12"/>
      <c r="P138" s="12"/>
      <c r="Q138" s="12"/>
    </row>
    <row r="139" spans="5:17" ht="15" customHeight="1">
      <c r="E139" s="12"/>
      <c r="F139" s="13"/>
      <c r="G139" s="12"/>
      <c r="H139" s="12"/>
      <c r="I139" s="46"/>
      <c r="J139" s="15"/>
      <c r="K139" s="15"/>
      <c r="L139" s="15"/>
      <c r="M139" s="15"/>
      <c r="N139" s="15"/>
      <c r="O139" s="12"/>
      <c r="P139" s="12"/>
      <c r="Q139" s="12"/>
    </row>
    <row r="140" spans="5:17" ht="15" customHeight="1">
      <c r="E140" s="12"/>
      <c r="F140" s="13"/>
      <c r="G140" s="12"/>
      <c r="H140" s="12"/>
      <c r="I140" s="46"/>
      <c r="J140" s="15"/>
      <c r="K140" s="15"/>
      <c r="L140" s="15"/>
      <c r="M140" s="15"/>
      <c r="N140" s="15"/>
      <c r="O140" s="12"/>
      <c r="P140" s="12"/>
      <c r="Q140" s="12"/>
    </row>
    <row r="141" spans="5:17" ht="15" customHeight="1">
      <c r="E141" s="12"/>
      <c r="F141" s="13"/>
      <c r="G141" s="12"/>
      <c r="H141" s="12"/>
      <c r="I141" s="46"/>
      <c r="J141" s="15"/>
      <c r="K141" s="15"/>
      <c r="L141" s="15"/>
      <c r="M141" s="15"/>
      <c r="N141" s="15"/>
      <c r="O141" s="12"/>
      <c r="P141" s="12"/>
      <c r="Q141" s="12"/>
    </row>
    <row r="142" spans="5:17" ht="15" customHeight="1">
      <c r="E142" s="12"/>
      <c r="F142" s="13"/>
      <c r="G142" s="12"/>
      <c r="H142" s="12"/>
      <c r="I142" s="46"/>
      <c r="J142" s="15"/>
      <c r="K142" s="15"/>
      <c r="L142" s="15"/>
      <c r="M142" s="15"/>
      <c r="N142" s="15"/>
      <c r="O142" s="12"/>
      <c r="P142" s="12"/>
      <c r="Q142" s="12"/>
    </row>
    <row r="143" spans="5:17" ht="15" customHeight="1">
      <c r="E143" s="12"/>
      <c r="F143" s="13"/>
      <c r="G143" s="12"/>
      <c r="H143" s="12"/>
      <c r="I143" s="46"/>
      <c r="J143" s="15"/>
      <c r="K143" s="15"/>
      <c r="L143" s="15"/>
      <c r="M143" s="15"/>
      <c r="N143" s="15"/>
      <c r="O143" s="12"/>
      <c r="P143" s="12"/>
      <c r="Q143" s="12"/>
    </row>
    <row r="144" spans="5:17" ht="15" customHeight="1">
      <c r="E144" s="12"/>
      <c r="F144" s="13"/>
      <c r="G144" s="12"/>
      <c r="H144" s="12"/>
      <c r="I144" s="46"/>
      <c r="J144" s="15"/>
      <c r="K144" s="15"/>
      <c r="L144" s="15"/>
      <c r="M144" s="15"/>
      <c r="N144" s="15"/>
      <c r="O144" s="12"/>
      <c r="P144" s="12"/>
      <c r="Q144" s="12"/>
    </row>
    <row r="145" spans="5:17" ht="15" customHeight="1">
      <c r="E145" s="12"/>
      <c r="F145" s="13"/>
      <c r="G145" s="12"/>
      <c r="H145" s="12"/>
      <c r="I145" s="46"/>
      <c r="J145" s="15"/>
      <c r="K145" s="15"/>
      <c r="L145" s="15"/>
      <c r="M145" s="15"/>
      <c r="N145" s="15"/>
      <c r="O145" s="12"/>
      <c r="P145" s="12"/>
      <c r="Q145" s="12"/>
    </row>
    <row r="146" spans="5:17" ht="15" customHeight="1">
      <c r="E146" s="12"/>
      <c r="F146" s="13"/>
      <c r="G146" s="12"/>
      <c r="H146" s="12"/>
      <c r="I146" s="46"/>
      <c r="J146" s="15"/>
      <c r="K146" s="15"/>
      <c r="L146" s="15"/>
      <c r="M146" s="15"/>
      <c r="N146" s="15"/>
      <c r="O146" s="12"/>
      <c r="P146" s="12"/>
      <c r="Q146" s="12"/>
    </row>
    <row r="147" spans="5:17" ht="15" customHeight="1">
      <c r="F147" s="13"/>
      <c r="G147" s="12"/>
      <c r="H147" s="12"/>
      <c r="I147" s="46"/>
      <c r="J147" s="15"/>
      <c r="K147" s="15"/>
      <c r="L147" s="15"/>
      <c r="M147" s="15"/>
      <c r="N147" s="15"/>
      <c r="O147" s="12"/>
      <c r="P147" s="12"/>
      <c r="Q147" s="12"/>
    </row>
    <row r="148" spans="5:17" ht="15" customHeight="1">
      <c r="F148" s="13"/>
      <c r="G148" s="12"/>
      <c r="H148" s="12"/>
      <c r="I148" s="46"/>
      <c r="J148" s="15"/>
      <c r="K148" s="15"/>
      <c r="L148" s="15"/>
      <c r="M148" s="15"/>
      <c r="N148" s="15"/>
      <c r="O148" s="12"/>
      <c r="P148" s="12"/>
      <c r="Q148" s="12"/>
    </row>
    <row r="149" spans="5:17" ht="15" customHeight="1">
      <c r="F149" s="13"/>
      <c r="G149" s="12"/>
      <c r="H149" s="12"/>
      <c r="I149" s="46"/>
      <c r="J149" s="15"/>
      <c r="K149" s="15"/>
      <c r="L149" s="15"/>
      <c r="M149" s="15"/>
      <c r="N149" s="15"/>
      <c r="O149" s="12"/>
      <c r="P149" s="12"/>
      <c r="Q149" s="12"/>
    </row>
    <row r="150" spans="5:17" ht="15" customHeight="1">
      <c r="F150" s="13"/>
      <c r="G150" s="12"/>
      <c r="H150" s="12"/>
      <c r="I150" s="46"/>
      <c r="J150" s="15"/>
      <c r="K150" s="15"/>
      <c r="L150" s="15"/>
      <c r="M150" s="15"/>
      <c r="N150" s="15"/>
      <c r="O150" s="12"/>
      <c r="P150" s="12"/>
      <c r="Q150" s="12"/>
    </row>
  </sheetData>
  <sheetProtection algorithmName="SHA-512" hashValue="d3Lhclhv0skUblldW/E5so5TjiKuDTejJ3o026NkYrib8UloY4MhinxCmCGCcdhnLKACG9ES3+4UL6Qy0BReFg==" saltValue="Fl6iGTAHGpaGEr0+Jw0sxg==" spinCount="100000" sheet="1" objects="1" scenarios="1"/>
  <mergeCells count="2">
    <mergeCell ref="A2:E2"/>
    <mergeCell ref="A1:E1"/>
  </mergeCells>
  <phoneticPr fontId="7" type="noConversion"/>
  <pageMargins left="0.74803149606299213" right="0.74803149606299213" top="0.98425196850393704" bottom="0.98425196850393704" header="0.51181102362204722" footer="0.51181102362204722"/>
  <pageSetup paperSize="9" scale="56" fitToHeight="0" orientation="portrait" horizontalDpi="1200" verticalDpi="1200" r:id="rId1"/>
  <headerFooter alignWithMargins="0">
    <oddFooter>&amp;L&amp;F&amp;C&amp;D&amp;R&amp;A</oddFooter>
  </headerFooter>
  <rowBreaks count="1" manualBreakCount="1">
    <brk id="12" max="5" man="1"/>
  </rowBreaks>
  <tableParts count="3">
    <tablePart r:id="rId2"/>
    <tablePart r:id="rId3"/>
    <tablePart r:id="rId4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Blad3">
    <tabColor theme="0" tint="-0.14999847407452621"/>
  </sheetPr>
  <dimension ref="A1:FD583"/>
  <sheetViews>
    <sheetView view="pageBreakPreview" zoomScaleNormal="40" zoomScaleSheetLayoutView="100" workbookViewId="0">
      <pane ySplit="4" topLeftCell="A532" activePane="bottomLeft" state="frozen"/>
      <selection activeCell="T6105" sqref="T6105"/>
      <selection pane="bottomLeft" activeCell="H540" sqref="H540"/>
    </sheetView>
  </sheetViews>
  <sheetFormatPr defaultColWidth="10.33203125" defaultRowHeight="15" customHeight="1"/>
  <cols>
    <col min="1" max="1" width="7.88671875" style="7" customWidth="1"/>
    <col min="2" max="2" width="26.88671875" style="55" bestFit="1" customWidth="1"/>
    <col min="3" max="3" width="14.5546875" style="55" bestFit="1" customWidth="1"/>
    <col min="4" max="4" width="14.33203125" style="55" customWidth="1"/>
    <col min="5" max="5" width="12.5546875" style="5" bestFit="1" customWidth="1"/>
    <col min="6" max="6" width="13.44140625" style="7" bestFit="1" customWidth="1"/>
    <col min="7" max="7" width="11.109375" style="7" customWidth="1"/>
    <col min="8" max="8" width="32.109375" style="56" bestFit="1" customWidth="1"/>
    <col min="9" max="9" width="10" style="7" customWidth="1"/>
    <col min="10" max="10" width="23.109375" style="56" bestFit="1" customWidth="1"/>
    <col min="11" max="11" width="10" style="7" customWidth="1"/>
    <col min="12" max="12" width="19.109375" style="57" customWidth="1"/>
    <col min="13" max="13" width="14.5546875" style="57" bestFit="1" customWidth="1"/>
    <col min="14" max="14" width="13.88671875" style="58" customWidth="1"/>
    <col min="15" max="159" width="10.33203125" style="11"/>
    <col min="160" max="16384" width="10.33203125" style="5"/>
  </cols>
  <sheetData>
    <row r="1" spans="1:160" ht="15" customHeight="1">
      <c r="A1" s="174" t="s">
        <v>48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  <c r="N1" s="174"/>
    </row>
    <row r="2" spans="1:160" ht="15" customHeight="1">
      <c r="A2" s="31"/>
      <c r="B2" s="139"/>
      <c r="C2" s="139"/>
      <c r="D2" s="139"/>
      <c r="E2" s="11"/>
      <c r="F2" s="31"/>
      <c r="G2" s="31"/>
      <c r="H2" s="140"/>
      <c r="I2" s="141"/>
      <c r="J2" s="142"/>
      <c r="K2" s="31"/>
      <c r="L2" s="143"/>
      <c r="M2" s="143"/>
      <c r="N2" s="144"/>
    </row>
    <row r="3" spans="1:160" s="11" customFormat="1" ht="15" customHeight="1">
      <c r="A3" s="31"/>
      <c r="B3" s="139"/>
      <c r="C3" s="139"/>
      <c r="D3" s="139"/>
      <c r="F3" s="31"/>
      <c r="G3" s="31"/>
      <c r="H3" s="145"/>
      <c r="I3" s="31"/>
      <c r="J3" s="145"/>
      <c r="K3" s="31"/>
      <c r="L3" s="143"/>
      <c r="M3" s="143"/>
      <c r="N3" s="144"/>
    </row>
    <row r="4" spans="1:160" s="6" customFormat="1" ht="46.5" customHeight="1">
      <c r="A4" s="120" t="s">
        <v>5</v>
      </c>
      <c r="B4" s="120" t="s">
        <v>31</v>
      </c>
      <c r="C4" s="120" t="s">
        <v>88</v>
      </c>
      <c r="D4" s="120" t="s">
        <v>89</v>
      </c>
      <c r="E4" s="120" t="s">
        <v>2</v>
      </c>
      <c r="F4" s="120" t="s">
        <v>25</v>
      </c>
      <c r="G4" s="120" t="s">
        <v>75</v>
      </c>
      <c r="H4" s="120" t="s">
        <v>15</v>
      </c>
      <c r="I4" s="120" t="s">
        <v>1</v>
      </c>
      <c r="J4" s="120" t="s">
        <v>26</v>
      </c>
      <c r="K4" s="120" t="s">
        <v>27</v>
      </c>
      <c r="L4" s="120" t="s">
        <v>7</v>
      </c>
      <c r="M4" s="120" t="s">
        <v>3</v>
      </c>
      <c r="N4" s="120" t="s">
        <v>33</v>
      </c>
      <c r="O4" s="54"/>
      <c r="P4" s="54"/>
      <c r="Q4" s="54"/>
      <c r="R4" s="54"/>
      <c r="S4" s="54"/>
      <c r="T4" s="54"/>
      <c r="U4" s="54"/>
      <c r="V4" s="54"/>
      <c r="W4" s="54"/>
      <c r="X4" s="54"/>
      <c r="Y4" s="54"/>
      <c r="Z4" s="54"/>
      <c r="AA4" s="54"/>
      <c r="AB4" s="54"/>
      <c r="AC4" s="54"/>
      <c r="AD4" s="54"/>
      <c r="AE4" s="54"/>
      <c r="AF4" s="54"/>
      <c r="AG4" s="54"/>
      <c r="AH4" s="54"/>
      <c r="AI4" s="54"/>
      <c r="AJ4" s="54"/>
      <c r="AK4" s="54"/>
      <c r="AL4" s="54"/>
      <c r="AM4" s="54"/>
      <c r="AN4" s="54"/>
      <c r="AO4" s="54"/>
      <c r="AP4" s="54"/>
      <c r="AQ4" s="54"/>
      <c r="AR4" s="54"/>
      <c r="AS4" s="54"/>
      <c r="AT4" s="54"/>
      <c r="AU4" s="54"/>
      <c r="AV4" s="54"/>
      <c r="AW4" s="54"/>
      <c r="AX4" s="54"/>
      <c r="AY4" s="54"/>
      <c r="AZ4" s="54"/>
      <c r="BA4" s="54"/>
      <c r="BB4" s="54"/>
      <c r="BC4" s="54"/>
      <c r="BD4" s="54"/>
      <c r="BE4" s="54"/>
      <c r="BF4" s="54"/>
      <c r="BG4" s="54"/>
      <c r="BH4" s="54"/>
      <c r="BI4" s="54"/>
      <c r="BJ4" s="54"/>
      <c r="BK4" s="54"/>
      <c r="BL4" s="54"/>
      <c r="BM4" s="54"/>
      <c r="BN4" s="54"/>
      <c r="BO4" s="54"/>
      <c r="BP4" s="54"/>
      <c r="BQ4" s="54"/>
      <c r="BR4" s="54"/>
      <c r="BS4" s="54"/>
      <c r="BT4" s="54"/>
      <c r="BU4" s="54"/>
      <c r="BV4" s="54"/>
      <c r="BW4" s="54"/>
      <c r="BX4" s="54"/>
      <c r="BY4" s="54"/>
      <c r="BZ4" s="54"/>
      <c r="CA4" s="54"/>
      <c r="CB4" s="54"/>
      <c r="CC4" s="54"/>
      <c r="CD4" s="54"/>
      <c r="CE4" s="54"/>
      <c r="CF4" s="54"/>
      <c r="CG4" s="54"/>
      <c r="CH4" s="54"/>
      <c r="CI4" s="54"/>
      <c r="CJ4" s="54"/>
      <c r="CK4" s="54"/>
      <c r="CL4" s="54"/>
      <c r="CM4" s="54"/>
      <c r="CN4" s="54"/>
      <c r="CO4" s="54"/>
      <c r="CP4" s="54"/>
      <c r="CQ4" s="54"/>
      <c r="CR4" s="54"/>
      <c r="CS4" s="54"/>
      <c r="CT4" s="54"/>
      <c r="CU4" s="54"/>
      <c r="CV4" s="54"/>
      <c r="CW4" s="54"/>
      <c r="CX4" s="54"/>
      <c r="CY4" s="54"/>
      <c r="CZ4" s="54"/>
      <c r="DA4" s="54"/>
      <c r="DB4" s="54"/>
      <c r="DC4" s="54"/>
      <c r="DD4" s="54"/>
      <c r="DE4" s="54"/>
      <c r="DF4" s="54"/>
      <c r="DG4" s="54"/>
      <c r="DH4" s="54"/>
      <c r="DI4" s="54"/>
      <c r="DJ4" s="54"/>
      <c r="DK4" s="54"/>
      <c r="DL4" s="54"/>
      <c r="DM4" s="54"/>
      <c r="DN4" s="54"/>
      <c r="DO4" s="54"/>
      <c r="DP4" s="54"/>
      <c r="DQ4" s="54"/>
      <c r="DR4" s="54"/>
      <c r="DS4" s="54"/>
      <c r="DT4" s="54"/>
      <c r="DU4" s="54"/>
      <c r="DV4" s="54"/>
      <c r="DW4" s="54"/>
      <c r="DX4" s="54"/>
      <c r="DY4" s="54"/>
      <c r="DZ4" s="54"/>
      <c r="EA4" s="54"/>
      <c r="EB4" s="54"/>
      <c r="EC4" s="54"/>
      <c r="ED4" s="54"/>
      <c r="EE4" s="54"/>
      <c r="EF4" s="54"/>
      <c r="EG4" s="54"/>
      <c r="EH4" s="54"/>
      <c r="EI4" s="54"/>
      <c r="EJ4" s="54"/>
      <c r="EK4" s="54"/>
      <c r="EL4" s="54"/>
      <c r="EM4" s="54"/>
      <c r="EN4" s="54"/>
      <c r="EO4" s="54"/>
      <c r="EP4" s="54"/>
      <c r="EQ4" s="54"/>
      <c r="ER4" s="54"/>
      <c r="ES4" s="54"/>
      <c r="ET4" s="54"/>
      <c r="EU4" s="54"/>
      <c r="EV4" s="54"/>
      <c r="EW4" s="54"/>
      <c r="EX4" s="54"/>
      <c r="EY4" s="54"/>
      <c r="EZ4" s="54"/>
      <c r="FA4" s="54"/>
      <c r="FB4" s="54"/>
      <c r="FC4" s="54"/>
      <c r="FD4" s="54"/>
    </row>
    <row r="5" spans="1:160" s="6" customFormat="1" ht="15" customHeight="1">
      <c r="A5" s="44">
        <v>1</v>
      </c>
      <c r="B5" s="55" t="str">
        <f>VLOOKUP(Ruimtestaat[[#This Row],[Code]],Locaties[[Code]:[Locatie]],2,FALSE)</f>
        <v>SBO De Leilinde</v>
      </c>
      <c r="C5" s="55" t="str">
        <f>VLOOKUP(Ruimtestaat[[#This Row],[Code]],Locaties[[#All],[Code]:[Adres]],3,FALSE)</f>
        <v>Kasteellaan 43</v>
      </c>
      <c r="D5" s="55" t="str">
        <f>VLOOKUP(Ruimtestaat[[#This Row],[Code]],Locaties[#All],4,FALSE)</f>
        <v>Oudheusden</v>
      </c>
      <c r="E5" s="44"/>
      <c r="F5" s="44" t="s">
        <v>392</v>
      </c>
      <c r="G5" s="146">
        <v>1</v>
      </c>
      <c r="H5" s="47" t="s">
        <v>8</v>
      </c>
      <c r="I5" s="44">
        <v>7</v>
      </c>
      <c r="J5" s="53" t="str">
        <f>VLOOKUP(Ruimtestaat[[#This Row],[Ruimte code]],Ruimtegroepen[[#All],[Code]:[Ruimte omschrijving]],2,FALSE)</f>
        <v>Entree</v>
      </c>
      <c r="K5" s="44" t="s">
        <v>17</v>
      </c>
      <c r="L5" s="47" t="s">
        <v>6</v>
      </c>
      <c r="M5" s="147">
        <v>19.600000000000001</v>
      </c>
      <c r="N5" s="44"/>
    </row>
    <row r="6" spans="1:160" s="6" customFormat="1" ht="15" customHeight="1">
      <c r="A6" s="44">
        <v>1</v>
      </c>
      <c r="B6" s="55" t="str">
        <f>VLOOKUP(Ruimtestaat[[#This Row],[Code]],Locaties[[Code]:[Locatie]],2,FALSE)</f>
        <v>SBO De Leilinde</v>
      </c>
      <c r="C6" s="55" t="str">
        <f>VLOOKUP(Ruimtestaat[[#This Row],[Code]],Locaties[[#All],[Code]:[Adres]],3,FALSE)</f>
        <v>Kasteellaan 43</v>
      </c>
      <c r="D6" s="55" t="str">
        <f>VLOOKUP(Ruimtestaat[[#This Row],[Code]],Locaties[#All],4,FALSE)</f>
        <v>Oudheusden</v>
      </c>
      <c r="E6" s="44"/>
      <c r="F6" s="44" t="s">
        <v>392</v>
      </c>
      <c r="G6" s="146">
        <v>2</v>
      </c>
      <c r="H6" s="47" t="s">
        <v>398</v>
      </c>
      <c r="I6" s="44">
        <v>16</v>
      </c>
      <c r="J6" s="53" t="str">
        <f>VLOOKUP(Ruimtestaat[[#This Row],[Ruimte code]],Ruimtegroepen[[#All],[Code]:[Ruimte omschrijving]],2,FALSE)</f>
        <v>Leslokalen</v>
      </c>
      <c r="K6" s="44" t="s">
        <v>18</v>
      </c>
      <c r="L6" s="47" t="s">
        <v>124</v>
      </c>
      <c r="M6" s="147">
        <v>53.2</v>
      </c>
      <c r="N6" s="44"/>
    </row>
    <row r="7" spans="1:160" s="6" customFormat="1" ht="15" customHeight="1">
      <c r="A7" s="44">
        <v>1</v>
      </c>
      <c r="B7" s="55" t="str">
        <f>VLOOKUP(Ruimtestaat[[#This Row],[Code]],Locaties[[Code]:[Locatie]],2,FALSE)</f>
        <v>SBO De Leilinde</v>
      </c>
      <c r="C7" s="55" t="str">
        <f>VLOOKUP(Ruimtestaat[[#This Row],[Code]],Locaties[[#All],[Code]:[Adres]],3,FALSE)</f>
        <v>Kasteellaan 43</v>
      </c>
      <c r="D7" s="55" t="str">
        <f>VLOOKUP(Ruimtestaat[[#This Row],[Code]],Locaties[#All],4,FALSE)</f>
        <v>Oudheusden</v>
      </c>
      <c r="E7" s="44"/>
      <c r="F7" s="44" t="s">
        <v>392</v>
      </c>
      <c r="G7" s="148" t="s">
        <v>420</v>
      </c>
      <c r="H7" s="47" t="s">
        <v>430</v>
      </c>
      <c r="I7" s="44">
        <v>6</v>
      </c>
      <c r="J7" s="53" t="str">
        <f>VLOOKUP(Ruimtestaat[[#This Row],[Ruimte code]],Ruimtegroepen[[#All],[Code]:[Ruimte omschrijving]],2,FALSE)</f>
        <v>Gangen/hallen</v>
      </c>
      <c r="K7" s="44" t="s">
        <v>18</v>
      </c>
      <c r="L7" s="47" t="s">
        <v>124</v>
      </c>
      <c r="M7" s="147">
        <v>6.4</v>
      </c>
      <c r="N7" s="44"/>
    </row>
    <row r="8" spans="1:160" s="6" customFormat="1" ht="15" customHeight="1">
      <c r="A8" s="44">
        <v>1</v>
      </c>
      <c r="B8" s="55" t="str">
        <f>VLOOKUP(Ruimtestaat[[#This Row],[Code]],Locaties[[Code]:[Locatie]],2,FALSE)</f>
        <v>SBO De Leilinde</v>
      </c>
      <c r="C8" s="55" t="str">
        <f>VLOOKUP(Ruimtestaat[[#This Row],[Code]],Locaties[[#All],[Code]:[Adres]],3,FALSE)</f>
        <v>Kasteellaan 43</v>
      </c>
      <c r="D8" s="55" t="str">
        <f>VLOOKUP(Ruimtestaat[[#This Row],[Code]],Locaties[#All],4,FALSE)</f>
        <v>Oudheusden</v>
      </c>
      <c r="E8" s="44"/>
      <c r="F8" s="44" t="s">
        <v>392</v>
      </c>
      <c r="G8" s="148" t="s">
        <v>421</v>
      </c>
      <c r="H8" s="47" t="s">
        <v>136</v>
      </c>
      <c r="I8" s="44">
        <v>5</v>
      </c>
      <c r="J8" s="53" t="str">
        <f>VLOOKUP(Ruimtestaat[[#This Row],[Ruimte code]],Ruimtegroepen[[#All],[Code]:[Ruimte omschrijving]],2,FALSE)</f>
        <v>Sanitair</v>
      </c>
      <c r="K8" s="44" t="s">
        <v>19</v>
      </c>
      <c r="L8" s="47" t="s">
        <v>366</v>
      </c>
      <c r="M8" s="147">
        <v>2.8</v>
      </c>
      <c r="N8" s="44"/>
    </row>
    <row r="9" spans="1:160" s="6" customFormat="1" ht="15" customHeight="1">
      <c r="A9" s="44">
        <v>1</v>
      </c>
      <c r="B9" s="55" t="str">
        <f>VLOOKUP(Ruimtestaat[[#This Row],[Code]],Locaties[[Code]:[Locatie]],2,FALSE)</f>
        <v>SBO De Leilinde</v>
      </c>
      <c r="C9" s="55" t="str">
        <f>VLOOKUP(Ruimtestaat[[#This Row],[Code]],Locaties[[#All],[Code]:[Adres]],3,FALSE)</f>
        <v>Kasteellaan 43</v>
      </c>
      <c r="D9" s="55" t="str">
        <f>VLOOKUP(Ruimtestaat[[#This Row],[Code]],Locaties[#All],4,FALSE)</f>
        <v>Oudheusden</v>
      </c>
      <c r="E9" s="44"/>
      <c r="F9" s="44" t="s">
        <v>392</v>
      </c>
      <c r="G9" s="146">
        <v>3</v>
      </c>
      <c r="H9" s="47" t="s">
        <v>398</v>
      </c>
      <c r="I9" s="44">
        <v>16</v>
      </c>
      <c r="J9" s="53" t="str">
        <f>VLOOKUP(Ruimtestaat[[#This Row],[Ruimte code]],Ruimtegroepen[[#All],[Code]:[Ruimte omschrijving]],2,FALSE)</f>
        <v>Leslokalen</v>
      </c>
      <c r="K9" s="44" t="s">
        <v>18</v>
      </c>
      <c r="L9" s="47" t="s">
        <v>124</v>
      </c>
      <c r="M9" s="147">
        <v>53.2</v>
      </c>
      <c r="N9" s="44"/>
    </row>
    <row r="10" spans="1:160" s="6" customFormat="1" ht="15" customHeight="1">
      <c r="A10" s="44">
        <v>1</v>
      </c>
      <c r="B10" s="55" t="str">
        <f>VLOOKUP(Ruimtestaat[[#This Row],[Code]],Locaties[[Code]:[Locatie]],2,FALSE)</f>
        <v>SBO De Leilinde</v>
      </c>
      <c r="C10" s="55" t="str">
        <f>VLOOKUP(Ruimtestaat[[#This Row],[Code]],Locaties[[#All],[Code]:[Adres]],3,FALSE)</f>
        <v>Kasteellaan 43</v>
      </c>
      <c r="D10" s="55" t="str">
        <f>VLOOKUP(Ruimtestaat[[#This Row],[Code]],Locaties[#All],4,FALSE)</f>
        <v>Oudheusden</v>
      </c>
      <c r="E10" s="44"/>
      <c r="F10" s="44" t="s">
        <v>392</v>
      </c>
      <c r="G10" s="148" t="s">
        <v>422</v>
      </c>
      <c r="H10" s="47" t="s">
        <v>430</v>
      </c>
      <c r="I10" s="44">
        <v>6</v>
      </c>
      <c r="J10" s="53" t="str">
        <f>VLOOKUP(Ruimtestaat[[#This Row],[Ruimte code]],Ruimtegroepen[[#All],[Code]:[Ruimte omschrijving]],2,FALSE)</f>
        <v>Gangen/hallen</v>
      </c>
      <c r="K10" s="44" t="s">
        <v>18</v>
      </c>
      <c r="L10" s="47" t="s">
        <v>124</v>
      </c>
      <c r="M10" s="147">
        <v>6.4</v>
      </c>
      <c r="N10" s="44"/>
    </row>
    <row r="11" spans="1:160" s="6" customFormat="1" ht="15" customHeight="1">
      <c r="A11" s="44">
        <v>1</v>
      </c>
      <c r="B11" s="55" t="str">
        <f>VLOOKUP(Ruimtestaat[[#This Row],[Code]],Locaties[[Code]:[Locatie]],2,FALSE)</f>
        <v>SBO De Leilinde</v>
      </c>
      <c r="C11" s="55" t="str">
        <f>VLOOKUP(Ruimtestaat[[#This Row],[Code]],Locaties[[#All],[Code]:[Adres]],3,FALSE)</f>
        <v>Kasteellaan 43</v>
      </c>
      <c r="D11" s="55" t="str">
        <f>VLOOKUP(Ruimtestaat[[#This Row],[Code]],Locaties[#All],4,FALSE)</f>
        <v>Oudheusden</v>
      </c>
      <c r="E11" s="44"/>
      <c r="F11" s="44" t="s">
        <v>392</v>
      </c>
      <c r="G11" s="148" t="s">
        <v>423</v>
      </c>
      <c r="H11" s="47" t="s">
        <v>136</v>
      </c>
      <c r="I11" s="44">
        <v>5</v>
      </c>
      <c r="J11" s="53" t="str">
        <f>VLOOKUP(Ruimtestaat[[#This Row],[Ruimte code]],Ruimtegroepen[[#All],[Code]:[Ruimte omschrijving]],2,FALSE)</f>
        <v>Sanitair</v>
      </c>
      <c r="K11" s="44" t="s">
        <v>19</v>
      </c>
      <c r="L11" s="47" t="s">
        <v>366</v>
      </c>
      <c r="M11" s="147">
        <v>2.8</v>
      </c>
      <c r="N11" s="44"/>
    </row>
    <row r="12" spans="1:160" s="6" customFormat="1" ht="15" customHeight="1">
      <c r="A12" s="44">
        <v>1</v>
      </c>
      <c r="B12" s="55" t="str">
        <f>VLOOKUP(Ruimtestaat[[#This Row],[Code]],Locaties[[Code]:[Locatie]],2,FALSE)</f>
        <v>SBO De Leilinde</v>
      </c>
      <c r="C12" s="55" t="str">
        <f>VLOOKUP(Ruimtestaat[[#This Row],[Code]],Locaties[[#All],[Code]:[Adres]],3,FALSE)</f>
        <v>Kasteellaan 43</v>
      </c>
      <c r="D12" s="55" t="str">
        <f>VLOOKUP(Ruimtestaat[[#This Row],[Code]],Locaties[#All],4,FALSE)</f>
        <v>Oudheusden</v>
      </c>
      <c r="E12" s="44"/>
      <c r="F12" s="44" t="s">
        <v>392</v>
      </c>
      <c r="G12" s="148"/>
      <c r="H12" s="47" t="s">
        <v>136</v>
      </c>
      <c r="I12" s="44">
        <v>5</v>
      </c>
      <c r="J12" s="53" t="str">
        <f>VLOOKUP(Ruimtestaat[[#This Row],[Ruimte code]],Ruimtegroepen[[#All],[Code]:[Ruimte omschrijving]],2,FALSE)</f>
        <v>Sanitair</v>
      </c>
      <c r="K12" s="44" t="s">
        <v>19</v>
      </c>
      <c r="L12" s="47" t="s">
        <v>366</v>
      </c>
      <c r="M12" s="147">
        <v>1.8</v>
      </c>
      <c r="N12" s="44"/>
    </row>
    <row r="13" spans="1:160" s="6" customFormat="1" ht="15" customHeight="1">
      <c r="A13" s="44">
        <v>1</v>
      </c>
      <c r="B13" s="55" t="str">
        <f>VLOOKUP(Ruimtestaat[[#This Row],[Code]],Locaties[[Code]:[Locatie]],2,FALSE)</f>
        <v>SBO De Leilinde</v>
      </c>
      <c r="C13" s="55" t="str">
        <f>VLOOKUP(Ruimtestaat[[#This Row],[Code]],Locaties[[#All],[Code]:[Adres]],3,FALSE)</f>
        <v>Kasteellaan 43</v>
      </c>
      <c r="D13" s="55" t="str">
        <f>VLOOKUP(Ruimtestaat[[#This Row],[Code]],Locaties[#All],4,FALSE)</f>
        <v>Oudheusden</v>
      </c>
      <c r="E13" s="44"/>
      <c r="F13" s="44" t="s">
        <v>392</v>
      </c>
      <c r="G13" s="148"/>
      <c r="H13" s="47" t="s">
        <v>136</v>
      </c>
      <c r="I13" s="44">
        <v>5</v>
      </c>
      <c r="J13" s="53" t="str">
        <f>VLOOKUP(Ruimtestaat[[#This Row],[Ruimte code]],Ruimtegroepen[[#All],[Code]:[Ruimte omschrijving]],2,FALSE)</f>
        <v>Sanitair</v>
      </c>
      <c r="K13" s="44" t="s">
        <v>19</v>
      </c>
      <c r="L13" s="47" t="s">
        <v>366</v>
      </c>
      <c r="M13" s="147">
        <v>1.8</v>
      </c>
      <c r="N13" s="44"/>
    </row>
    <row r="14" spans="1:160" s="6" customFormat="1" ht="15" customHeight="1">
      <c r="A14" s="44">
        <v>1</v>
      </c>
      <c r="B14" s="55" t="str">
        <f>VLOOKUP(Ruimtestaat[[#This Row],[Code]],Locaties[[Code]:[Locatie]],2,FALSE)</f>
        <v>SBO De Leilinde</v>
      </c>
      <c r="C14" s="55" t="str">
        <f>VLOOKUP(Ruimtestaat[[#This Row],[Code]],Locaties[[#All],[Code]:[Adres]],3,FALSE)</f>
        <v>Kasteellaan 43</v>
      </c>
      <c r="D14" s="55" t="str">
        <f>VLOOKUP(Ruimtestaat[[#This Row],[Code]],Locaties[#All],4,FALSE)</f>
        <v>Oudheusden</v>
      </c>
      <c r="E14" s="44"/>
      <c r="F14" s="44" t="s">
        <v>392</v>
      </c>
      <c r="G14" s="146">
        <v>4</v>
      </c>
      <c r="H14" s="47" t="s">
        <v>398</v>
      </c>
      <c r="I14" s="44">
        <v>16</v>
      </c>
      <c r="J14" s="53" t="str">
        <f>VLOOKUP(Ruimtestaat[[#This Row],[Ruimte code]],Ruimtegroepen[[#All],[Code]:[Ruimte omschrijving]],2,FALSE)</f>
        <v>Leslokalen</v>
      </c>
      <c r="K14" s="44" t="s">
        <v>18</v>
      </c>
      <c r="L14" s="47" t="s">
        <v>124</v>
      </c>
      <c r="M14" s="147">
        <v>53.2</v>
      </c>
      <c r="N14" s="44"/>
    </row>
    <row r="15" spans="1:160" s="6" customFormat="1" ht="15" customHeight="1">
      <c r="A15" s="44">
        <v>1</v>
      </c>
      <c r="B15" s="55" t="str">
        <f>VLOOKUP(Ruimtestaat[[#This Row],[Code]],Locaties[[Code]:[Locatie]],2,FALSE)</f>
        <v>SBO De Leilinde</v>
      </c>
      <c r="C15" s="55" t="str">
        <f>VLOOKUP(Ruimtestaat[[#This Row],[Code]],Locaties[[#All],[Code]:[Adres]],3,FALSE)</f>
        <v>Kasteellaan 43</v>
      </c>
      <c r="D15" s="55" t="str">
        <f>VLOOKUP(Ruimtestaat[[#This Row],[Code]],Locaties[#All],4,FALSE)</f>
        <v>Oudheusden</v>
      </c>
      <c r="E15" s="44"/>
      <c r="F15" s="44" t="s">
        <v>392</v>
      </c>
      <c r="G15" s="148" t="s">
        <v>424</v>
      </c>
      <c r="H15" s="47" t="s">
        <v>430</v>
      </c>
      <c r="I15" s="44">
        <v>6</v>
      </c>
      <c r="J15" s="53" t="str">
        <f>VLOOKUP(Ruimtestaat[[#This Row],[Ruimte code]],Ruimtegroepen[[#All],[Code]:[Ruimte omschrijving]],2,FALSE)</f>
        <v>Gangen/hallen</v>
      </c>
      <c r="K15" s="44" t="s">
        <v>18</v>
      </c>
      <c r="L15" s="47" t="s">
        <v>124</v>
      </c>
      <c r="M15" s="147">
        <v>6.4</v>
      </c>
      <c r="N15" s="44"/>
    </row>
    <row r="16" spans="1:160" s="6" customFormat="1" ht="15" customHeight="1">
      <c r="A16" s="44">
        <v>1</v>
      </c>
      <c r="B16" s="55" t="str">
        <f>VLOOKUP(Ruimtestaat[[#This Row],[Code]],Locaties[[Code]:[Locatie]],2,FALSE)</f>
        <v>SBO De Leilinde</v>
      </c>
      <c r="C16" s="55" t="str">
        <f>VLOOKUP(Ruimtestaat[[#This Row],[Code]],Locaties[[#All],[Code]:[Adres]],3,FALSE)</f>
        <v>Kasteellaan 43</v>
      </c>
      <c r="D16" s="55" t="str">
        <f>VLOOKUP(Ruimtestaat[[#This Row],[Code]],Locaties[#All],4,FALSE)</f>
        <v>Oudheusden</v>
      </c>
      <c r="E16" s="44"/>
      <c r="F16" s="44" t="s">
        <v>392</v>
      </c>
      <c r="G16" s="148" t="s">
        <v>425</v>
      </c>
      <c r="H16" s="47" t="s">
        <v>136</v>
      </c>
      <c r="I16" s="44">
        <v>5</v>
      </c>
      <c r="J16" s="53" t="str">
        <f>VLOOKUP(Ruimtestaat[[#This Row],[Ruimte code]],Ruimtegroepen[[#All],[Code]:[Ruimte omschrijving]],2,FALSE)</f>
        <v>Sanitair</v>
      </c>
      <c r="K16" s="44" t="s">
        <v>19</v>
      </c>
      <c r="L16" s="47" t="s">
        <v>366</v>
      </c>
      <c r="M16" s="147">
        <v>2.8</v>
      </c>
      <c r="N16" s="44"/>
    </row>
    <row r="17" spans="1:14" s="6" customFormat="1" ht="15" customHeight="1">
      <c r="A17" s="44">
        <v>1</v>
      </c>
      <c r="B17" s="55" t="str">
        <f>VLOOKUP(Ruimtestaat[[#This Row],[Code]],Locaties[[Code]:[Locatie]],2,FALSE)</f>
        <v>SBO De Leilinde</v>
      </c>
      <c r="C17" s="55" t="str">
        <f>VLOOKUP(Ruimtestaat[[#This Row],[Code]],Locaties[[#All],[Code]:[Adres]],3,FALSE)</f>
        <v>Kasteellaan 43</v>
      </c>
      <c r="D17" s="55" t="str">
        <f>VLOOKUP(Ruimtestaat[[#This Row],[Code]],Locaties[#All],4,FALSE)</f>
        <v>Oudheusden</v>
      </c>
      <c r="E17" s="44"/>
      <c r="F17" s="44" t="s">
        <v>392</v>
      </c>
      <c r="G17" s="146">
        <v>5</v>
      </c>
      <c r="H17" s="47" t="s">
        <v>139</v>
      </c>
      <c r="I17" s="44">
        <v>2</v>
      </c>
      <c r="J17" s="53" t="str">
        <f>VLOOKUP(Ruimtestaat[[#This Row],[Ruimte code]],Ruimtegroepen[[#All],[Code]:[Ruimte omschrijving]],2,FALSE)</f>
        <v>Kantoren</v>
      </c>
      <c r="K17" s="44" t="s">
        <v>20</v>
      </c>
      <c r="L17" s="47" t="s">
        <v>29</v>
      </c>
      <c r="M17" s="147">
        <v>16.600000000000001</v>
      </c>
      <c r="N17" s="44"/>
    </row>
    <row r="18" spans="1:14" s="6" customFormat="1" ht="15" customHeight="1">
      <c r="A18" s="44">
        <v>1</v>
      </c>
      <c r="B18" s="55" t="str">
        <f>VLOOKUP(Ruimtestaat[[#This Row],[Code]],Locaties[[Code]:[Locatie]],2,FALSE)</f>
        <v>SBO De Leilinde</v>
      </c>
      <c r="C18" s="55" t="str">
        <f>VLOOKUP(Ruimtestaat[[#This Row],[Code]],Locaties[[#All],[Code]:[Adres]],3,FALSE)</f>
        <v>Kasteellaan 43</v>
      </c>
      <c r="D18" s="55" t="str">
        <f>VLOOKUP(Ruimtestaat[[#This Row],[Code]],Locaties[#All],4,FALSE)</f>
        <v>Oudheusden</v>
      </c>
      <c r="E18" s="44"/>
      <c r="F18" s="44" t="s">
        <v>392</v>
      </c>
      <c r="G18" s="146">
        <v>6</v>
      </c>
      <c r="H18" s="47" t="s">
        <v>139</v>
      </c>
      <c r="I18" s="44">
        <v>2</v>
      </c>
      <c r="J18" s="53" t="str">
        <f>VLOOKUP(Ruimtestaat[[#This Row],[Ruimte code]],Ruimtegroepen[[#All],[Code]:[Ruimte omschrijving]],2,FALSE)</f>
        <v>Kantoren</v>
      </c>
      <c r="K18" s="44" t="s">
        <v>20</v>
      </c>
      <c r="L18" s="47" t="s">
        <v>29</v>
      </c>
      <c r="M18" s="147">
        <v>16.600000000000001</v>
      </c>
      <c r="N18" s="44"/>
    </row>
    <row r="19" spans="1:14" s="6" customFormat="1" ht="15" customHeight="1">
      <c r="A19" s="44">
        <v>1</v>
      </c>
      <c r="B19" s="55" t="str">
        <f>VLOOKUP(Ruimtestaat[[#This Row],[Code]],Locaties[[Code]:[Locatie]],2,FALSE)</f>
        <v>SBO De Leilinde</v>
      </c>
      <c r="C19" s="55" t="str">
        <f>VLOOKUP(Ruimtestaat[[#This Row],[Code]],Locaties[[#All],[Code]:[Adres]],3,FALSE)</f>
        <v>Kasteellaan 43</v>
      </c>
      <c r="D19" s="55" t="str">
        <f>VLOOKUP(Ruimtestaat[[#This Row],[Code]],Locaties[#All],4,FALSE)</f>
        <v>Oudheusden</v>
      </c>
      <c r="E19" s="44"/>
      <c r="F19" s="44" t="s">
        <v>392</v>
      </c>
      <c r="G19" s="146">
        <v>7</v>
      </c>
      <c r="H19" s="47" t="s">
        <v>139</v>
      </c>
      <c r="I19" s="44">
        <v>2</v>
      </c>
      <c r="J19" s="53" t="str">
        <f>VLOOKUP(Ruimtestaat[[#This Row],[Ruimte code]],Ruimtegroepen[[#All],[Code]:[Ruimte omschrijving]],2,FALSE)</f>
        <v>Kantoren</v>
      </c>
      <c r="K19" s="44" t="s">
        <v>20</v>
      </c>
      <c r="L19" s="47" t="s">
        <v>29</v>
      </c>
      <c r="M19" s="147">
        <v>7.2</v>
      </c>
      <c r="N19" s="44"/>
    </row>
    <row r="20" spans="1:14" s="6" customFormat="1" ht="15" customHeight="1">
      <c r="A20" s="44">
        <v>1</v>
      </c>
      <c r="B20" s="55" t="str">
        <f>VLOOKUP(Ruimtestaat[[#This Row],[Code]],Locaties[[Code]:[Locatie]],2,FALSE)</f>
        <v>SBO De Leilinde</v>
      </c>
      <c r="C20" s="55" t="str">
        <f>VLOOKUP(Ruimtestaat[[#This Row],[Code]],Locaties[[#All],[Code]:[Adres]],3,FALSE)</f>
        <v>Kasteellaan 43</v>
      </c>
      <c r="D20" s="55" t="str">
        <f>VLOOKUP(Ruimtestaat[[#This Row],[Code]],Locaties[#All],4,FALSE)</f>
        <v>Oudheusden</v>
      </c>
      <c r="E20" s="44"/>
      <c r="F20" s="44" t="s">
        <v>392</v>
      </c>
      <c r="G20" s="146">
        <v>8</v>
      </c>
      <c r="H20" s="47" t="s">
        <v>431</v>
      </c>
      <c r="I20" s="44">
        <v>13</v>
      </c>
      <c r="J20" s="53" t="str">
        <f>VLOOKUP(Ruimtestaat[[#This Row],[Ruimte code]],Ruimtegroepen[[#All],[Code]:[Ruimte omschrijving]],2,FALSE)</f>
        <v>Personeelskamer</v>
      </c>
      <c r="K20" s="44" t="s">
        <v>20</v>
      </c>
      <c r="L20" s="47" t="s">
        <v>29</v>
      </c>
      <c r="M20" s="147">
        <v>39.700000000000003</v>
      </c>
      <c r="N20" s="44"/>
    </row>
    <row r="21" spans="1:14" s="6" customFormat="1" ht="15" customHeight="1">
      <c r="A21" s="44">
        <v>1</v>
      </c>
      <c r="B21" s="55" t="str">
        <f>VLOOKUP(Ruimtestaat[[#This Row],[Code]],Locaties[[Code]:[Locatie]],2,FALSE)</f>
        <v>SBO De Leilinde</v>
      </c>
      <c r="C21" s="55" t="str">
        <f>VLOOKUP(Ruimtestaat[[#This Row],[Code]],Locaties[[#All],[Code]:[Adres]],3,FALSE)</f>
        <v>Kasteellaan 43</v>
      </c>
      <c r="D21" s="55" t="str">
        <f>VLOOKUP(Ruimtestaat[[#This Row],[Code]],Locaties[#All],4,FALSE)</f>
        <v>Oudheusden</v>
      </c>
      <c r="E21" s="44"/>
      <c r="F21" s="44" t="s">
        <v>392</v>
      </c>
      <c r="G21" s="148" t="s">
        <v>426</v>
      </c>
      <c r="H21" s="47" t="s">
        <v>139</v>
      </c>
      <c r="I21" s="44">
        <v>2</v>
      </c>
      <c r="J21" s="53" t="str">
        <f>VLOOKUP(Ruimtestaat[[#This Row],[Ruimte code]],Ruimtegroepen[[#All],[Code]:[Ruimte omschrijving]],2,FALSE)</f>
        <v>Kantoren</v>
      </c>
      <c r="K21" s="44" t="s">
        <v>20</v>
      </c>
      <c r="L21" s="47" t="s">
        <v>29</v>
      </c>
      <c r="M21" s="147">
        <v>4.3</v>
      </c>
      <c r="N21" s="44"/>
    </row>
    <row r="22" spans="1:14" s="6" customFormat="1" ht="15" customHeight="1">
      <c r="A22" s="44">
        <v>1</v>
      </c>
      <c r="B22" s="55" t="str">
        <f>VLOOKUP(Ruimtestaat[[#This Row],[Code]],Locaties[[Code]:[Locatie]],2,FALSE)</f>
        <v>SBO De Leilinde</v>
      </c>
      <c r="C22" s="55" t="str">
        <f>VLOOKUP(Ruimtestaat[[#This Row],[Code]],Locaties[[#All],[Code]:[Adres]],3,FALSE)</f>
        <v>Kasteellaan 43</v>
      </c>
      <c r="D22" s="55" t="str">
        <f>VLOOKUP(Ruimtestaat[[#This Row],[Code]],Locaties[#All],4,FALSE)</f>
        <v>Oudheusden</v>
      </c>
      <c r="E22" s="44"/>
      <c r="F22" s="44" t="s">
        <v>392</v>
      </c>
      <c r="G22" s="148" t="s">
        <v>427</v>
      </c>
      <c r="H22" s="47" t="s">
        <v>139</v>
      </c>
      <c r="I22" s="44">
        <v>2</v>
      </c>
      <c r="J22" s="53" t="str">
        <f>VLOOKUP(Ruimtestaat[[#This Row],[Ruimte code]],Ruimtegroepen[[#All],[Code]:[Ruimte omschrijving]],2,FALSE)</f>
        <v>Kantoren</v>
      </c>
      <c r="K22" s="44" t="s">
        <v>20</v>
      </c>
      <c r="L22" s="47" t="s">
        <v>29</v>
      </c>
      <c r="M22" s="147">
        <v>4.3</v>
      </c>
      <c r="N22" s="44"/>
    </row>
    <row r="23" spans="1:14" s="6" customFormat="1" ht="15" customHeight="1">
      <c r="A23" s="44">
        <v>1</v>
      </c>
      <c r="B23" s="55" t="str">
        <f>VLOOKUP(Ruimtestaat[[#This Row],[Code]],Locaties[[Code]:[Locatie]],2,FALSE)</f>
        <v>SBO De Leilinde</v>
      </c>
      <c r="C23" s="55" t="str">
        <f>VLOOKUP(Ruimtestaat[[#This Row],[Code]],Locaties[[#All],[Code]:[Adres]],3,FALSE)</f>
        <v>Kasteellaan 43</v>
      </c>
      <c r="D23" s="55" t="str">
        <f>VLOOKUP(Ruimtestaat[[#This Row],[Code]],Locaties[#All],4,FALSE)</f>
        <v>Oudheusden</v>
      </c>
      <c r="E23" s="44"/>
      <c r="F23" s="44" t="s">
        <v>392</v>
      </c>
      <c r="G23" s="146">
        <v>9</v>
      </c>
      <c r="H23" s="47" t="s">
        <v>128</v>
      </c>
      <c r="I23" s="44">
        <v>6</v>
      </c>
      <c r="J23" s="53" t="str">
        <f>VLOOKUP(Ruimtestaat[[#This Row],[Ruimte code]],Ruimtegroepen[[#All],[Code]:[Ruimte omschrijving]],2,FALSE)</f>
        <v>Gangen/hallen</v>
      </c>
      <c r="K23" s="44" t="s">
        <v>20</v>
      </c>
      <c r="L23" s="47" t="s">
        <v>29</v>
      </c>
      <c r="M23" s="147">
        <v>21</v>
      </c>
      <c r="N23" s="44"/>
    </row>
    <row r="24" spans="1:14" s="6" customFormat="1" ht="15" customHeight="1">
      <c r="A24" s="44">
        <v>1</v>
      </c>
      <c r="B24" s="55" t="str">
        <f>VLOOKUP(Ruimtestaat[[#This Row],[Code]],Locaties[[Code]:[Locatie]],2,FALSE)</f>
        <v>SBO De Leilinde</v>
      </c>
      <c r="C24" s="55" t="str">
        <f>VLOOKUP(Ruimtestaat[[#This Row],[Code]],Locaties[[#All],[Code]:[Adres]],3,FALSE)</f>
        <v>Kasteellaan 43</v>
      </c>
      <c r="D24" s="55" t="str">
        <f>VLOOKUP(Ruimtestaat[[#This Row],[Code]],Locaties[#All],4,FALSE)</f>
        <v>Oudheusden</v>
      </c>
      <c r="E24" s="44"/>
      <c r="F24" s="44" t="s">
        <v>392</v>
      </c>
      <c r="G24" s="146">
        <v>10</v>
      </c>
      <c r="H24" s="47" t="s">
        <v>432</v>
      </c>
      <c r="I24" s="44">
        <v>5</v>
      </c>
      <c r="J24" s="53" t="str">
        <f>VLOOKUP(Ruimtestaat[[#This Row],[Ruimte code]],Ruimtegroepen[[#All],[Code]:[Ruimte omschrijving]],2,FALSE)</f>
        <v>Sanitair</v>
      </c>
      <c r="K24" s="44" t="s">
        <v>19</v>
      </c>
      <c r="L24" s="47" t="s">
        <v>366</v>
      </c>
      <c r="M24" s="147">
        <v>8.5</v>
      </c>
      <c r="N24" s="44"/>
    </row>
    <row r="25" spans="1:14" s="6" customFormat="1" ht="15" customHeight="1">
      <c r="A25" s="44">
        <v>1</v>
      </c>
      <c r="B25" s="55" t="str">
        <f>VLOOKUP(Ruimtestaat[[#This Row],[Code]],Locaties[[Code]:[Locatie]],2,FALSE)</f>
        <v>SBO De Leilinde</v>
      </c>
      <c r="C25" s="55" t="str">
        <f>VLOOKUP(Ruimtestaat[[#This Row],[Code]],Locaties[[#All],[Code]:[Adres]],3,FALSE)</f>
        <v>Kasteellaan 43</v>
      </c>
      <c r="D25" s="55" t="str">
        <f>VLOOKUP(Ruimtestaat[[#This Row],[Code]],Locaties[#All],4,FALSE)</f>
        <v>Oudheusden</v>
      </c>
      <c r="E25" s="44"/>
      <c r="F25" s="44" t="s">
        <v>392</v>
      </c>
      <c r="G25" s="146">
        <v>11</v>
      </c>
      <c r="H25" s="47" t="s">
        <v>433</v>
      </c>
      <c r="I25" s="44">
        <v>6</v>
      </c>
      <c r="J25" s="53" t="str">
        <f>VLOOKUP(Ruimtestaat[[#This Row],[Ruimte code]],Ruimtegroepen[[#All],[Code]:[Ruimte omschrijving]],2,FALSE)</f>
        <v>Gangen/hallen</v>
      </c>
      <c r="K25" s="44" t="s">
        <v>20</v>
      </c>
      <c r="L25" s="47" t="s">
        <v>29</v>
      </c>
      <c r="M25" s="147">
        <v>51.8</v>
      </c>
      <c r="N25" s="44"/>
    </row>
    <row r="26" spans="1:14" s="6" customFormat="1" ht="15" customHeight="1">
      <c r="A26" s="44">
        <v>1</v>
      </c>
      <c r="B26" s="55" t="str">
        <f>VLOOKUP(Ruimtestaat[[#This Row],[Code]],Locaties[[Code]:[Locatie]],2,FALSE)</f>
        <v>SBO De Leilinde</v>
      </c>
      <c r="C26" s="55" t="str">
        <f>VLOOKUP(Ruimtestaat[[#This Row],[Code]],Locaties[[#All],[Code]:[Adres]],3,FALSE)</f>
        <v>Kasteellaan 43</v>
      </c>
      <c r="D26" s="55" t="str">
        <f>VLOOKUP(Ruimtestaat[[#This Row],[Code]],Locaties[#All],4,FALSE)</f>
        <v>Oudheusden</v>
      </c>
      <c r="E26" s="44"/>
      <c r="F26" s="44" t="s">
        <v>392</v>
      </c>
      <c r="G26" s="146">
        <v>12</v>
      </c>
      <c r="H26" s="47" t="s">
        <v>139</v>
      </c>
      <c r="I26" s="44">
        <v>2</v>
      </c>
      <c r="J26" s="53" t="str">
        <f>VLOOKUP(Ruimtestaat[[#This Row],[Ruimte code]],Ruimtegroepen[[#All],[Code]:[Ruimte omschrijving]],2,FALSE)</f>
        <v>Kantoren</v>
      </c>
      <c r="K26" s="44" t="s">
        <v>20</v>
      </c>
      <c r="L26" s="47" t="s">
        <v>29</v>
      </c>
      <c r="M26" s="147">
        <v>13.9</v>
      </c>
      <c r="N26" s="44"/>
    </row>
    <row r="27" spans="1:14" s="6" customFormat="1" ht="15" customHeight="1">
      <c r="A27" s="44">
        <v>1</v>
      </c>
      <c r="B27" s="55" t="str">
        <f>VLOOKUP(Ruimtestaat[[#This Row],[Code]],Locaties[[Code]:[Locatie]],2,FALSE)</f>
        <v>SBO De Leilinde</v>
      </c>
      <c r="C27" s="55" t="str">
        <f>VLOOKUP(Ruimtestaat[[#This Row],[Code]],Locaties[[#All],[Code]:[Adres]],3,FALSE)</f>
        <v>Kasteellaan 43</v>
      </c>
      <c r="D27" s="55" t="str">
        <f>VLOOKUP(Ruimtestaat[[#This Row],[Code]],Locaties[#All],4,FALSE)</f>
        <v>Oudheusden</v>
      </c>
      <c r="E27" s="44"/>
      <c r="F27" s="44" t="s">
        <v>392</v>
      </c>
      <c r="G27" s="146">
        <v>13</v>
      </c>
      <c r="H27" s="47" t="s">
        <v>398</v>
      </c>
      <c r="I27" s="44">
        <v>16</v>
      </c>
      <c r="J27" s="53" t="str">
        <f>VLOOKUP(Ruimtestaat[[#This Row],[Ruimte code]],Ruimtegroepen[[#All],[Code]:[Ruimte omschrijving]],2,FALSE)</f>
        <v>Leslokalen</v>
      </c>
      <c r="K27" s="44" t="s">
        <v>18</v>
      </c>
      <c r="L27" s="47" t="s">
        <v>124</v>
      </c>
      <c r="M27" s="147">
        <v>53.2</v>
      </c>
      <c r="N27" s="44"/>
    </row>
    <row r="28" spans="1:14" s="6" customFormat="1" ht="15" customHeight="1">
      <c r="A28" s="44">
        <v>1</v>
      </c>
      <c r="B28" s="55" t="str">
        <f>VLOOKUP(Ruimtestaat[[#This Row],[Code]],Locaties[[Code]:[Locatie]],2,FALSE)</f>
        <v>SBO De Leilinde</v>
      </c>
      <c r="C28" s="55" t="str">
        <f>VLOOKUP(Ruimtestaat[[#This Row],[Code]],Locaties[[#All],[Code]:[Adres]],3,FALSE)</f>
        <v>Kasteellaan 43</v>
      </c>
      <c r="D28" s="55" t="str">
        <f>VLOOKUP(Ruimtestaat[[#This Row],[Code]],Locaties[#All],4,FALSE)</f>
        <v>Oudheusden</v>
      </c>
      <c r="E28" s="44"/>
      <c r="F28" s="44" t="s">
        <v>392</v>
      </c>
      <c r="G28" s="148" t="s">
        <v>428</v>
      </c>
      <c r="H28" s="47" t="s">
        <v>430</v>
      </c>
      <c r="I28" s="44">
        <v>6</v>
      </c>
      <c r="J28" s="53" t="str">
        <f>VLOOKUP(Ruimtestaat[[#This Row],[Ruimte code]],Ruimtegroepen[[#All],[Code]:[Ruimte omschrijving]],2,FALSE)</f>
        <v>Gangen/hallen</v>
      </c>
      <c r="K28" s="44" t="s">
        <v>18</v>
      </c>
      <c r="L28" s="47" t="s">
        <v>124</v>
      </c>
      <c r="M28" s="147">
        <v>6.4</v>
      </c>
      <c r="N28" s="44"/>
    </row>
    <row r="29" spans="1:14" s="6" customFormat="1" ht="15" customHeight="1">
      <c r="A29" s="44">
        <v>1</v>
      </c>
      <c r="B29" s="55" t="str">
        <f>VLOOKUP(Ruimtestaat[[#This Row],[Code]],Locaties[[Code]:[Locatie]],2,FALSE)</f>
        <v>SBO De Leilinde</v>
      </c>
      <c r="C29" s="55" t="str">
        <f>VLOOKUP(Ruimtestaat[[#This Row],[Code]],Locaties[[#All],[Code]:[Adres]],3,FALSE)</f>
        <v>Kasteellaan 43</v>
      </c>
      <c r="D29" s="55" t="str">
        <f>VLOOKUP(Ruimtestaat[[#This Row],[Code]],Locaties[#All],4,FALSE)</f>
        <v>Oudheusden</v>
      </c>
      <c r="E29" s="44"/>
      <c r="F29" s="44" t="s">
        <v>392</v>
      </c>
      <c r="G29" s="148" t="s">
        <v>429</v>
      </c>
      <c r="H29" s="47" t="s">
        <v>136</v>
      </c>
      <c r="I29" s="44">
        <v>5</v>
      </c>
      <c r="J29" s="53" t="str">
        <f>VLOOKUP(Ruimtestaat[[#This Row],[Ruimte code]],Ruimtegroepen[[#All],[Code]:[Ruimte omschrijving]],2,FALSE)</f>
        <v>Sanitair</v>
      </c>
      <c r="K29" s="44" t="s">
        <v>19</v>
      </c>
      <c r="L29" s="47" t="s">
        <v>366</v>
      </c>
      <c r="M29" s="147">
        <v>2.8</v>
      </c>
      <c r="N29" s="44"/>
    </row>
    <row r="30" spans="1:14" s="6" customFormat="1" ht="15" customHeight="1">
      <c r="A30" s="44">
        <v>1</v>
      </c>
      <c r="B30" s="55" t="str">
        <f>VLOOKUP(Ruimtestaat[[#This Row],[Code]],Locaties[[Code]:[Locatie]],2,FALSE)</f>
        <v>SBO De Leilinde</v>
      </c>
      <c r="C30" s="55" t="str">
        <f>VLOOKUP(Ruimtestaat[[#This Row],[Code]],Locaties[[#All],[Code]:[Adres]],3,FALSE)</f>
        <v>Kasteellaan 43</v>
      </c>
      <c r="D30" s="55" t="str">
        <f>VLOOKUP(Ruimtestaat[[#This Row],[Code]],Locaties[#All],4,FALSE)</f>
        <v>Oudheusden</v>
      </c>
      <c r="E30" s="44"/>
      <c r="F30" s="44" t="s">
        <v>392</v>
      </c>
      <c r="G30" s="146">
        <v>14</v>
      </c>
      <c r="H30" s="47" t="s">
        <v>370</v>
      </c>
      <c r="I30" s="44">
        <v>10</v>
      </c>
      <c r="J30" s="53" t="str">
        <f>VLOOKUP(Ruimtestaat[[#This Row],[Ruimte code]],Ruimtegroepen[[#All],[Code]:[Ruimte omschrijving]],2,FALSE)</f>
        <v>Trappenhuizen/lift</v>
      </c>
      <c r="K30" s="44" t="s">
        <v>19</v>
      </c>
      <c r="L30" s="47" t="s">
        <v>410</v>
      </c>
      <c r="M30" s="147">
        <v>10.199999999999999</v>
      </c>
      <c r="N30" s="44"/>
    </row>
    <row r="31" spans="1:14" s="6" customFormat="1" ht="15" customHeight="1">
      <c r="A31" s="44">
        <v>1</v>
      </c>
      <c r="B31" s="55" t="str">
        <f>VLOOKUP(Ruimtestaat[[#This Row],[Code]],Locaties[[Code]:[Locatie]],2,FALSE)</f>
        <v>SBO De Leilinde</v>
      </c>
      <c r="C31" s="55" t="str">
        <f>VLOOKUP(Ruimtestaat[[#This Row],[Code]],Locaties[[#All],[Code]:[Adres]],3,FALSE)</f>
        <v>Kasteellaan 43</v>
      </c>
      <c r="D31" s="55" t="str">
        <f>VLOOKUP(Ruimtestaat[[#This Row],[Code]],Locaties[#All],4,FALSE)</f>
        <v>Oudheusden</v>
      </c>
      <c r="E31" s="44"/>
      <c r="F31" s="44" t="s">
        <v>401</v>
      </c>
      <c r="G31" s="146">
        <v>15</v>
      </c>
      <c r="H31" s="47" t="s">
        <v>398</v>
      </c>
      <c r="I31" s="44">
        <v>16</v>
      </c>
      <c r="J31" s="53" t="str">
        <f>VLOOKUP(Ruimtestaat[[#This Row],[Ruimte code]],Ruimtegroepen[[#All],[Code]:[Ruimte omschrijving]],2,FALSE)</f>
        <v>Leslokalen</v>
      </c>
      <c r="K31" s="44" t="s">
        <v>18</v>
      </c>
      <c r="L31" s="47" t="s">
        <v>124</v>
      </c>
      <c r="M31" s="147">
        <v>53.2</v>
      </c>
      <c r="N31" s="44"/>
    </row>
    <row r="32" spans="1:14" s="6" customFormat="1" ht="15" customHeight="1">
      <c r="A32" s="44">
        <v>1</v>
      </c>
      <c r="B32" s="55" t="str">
        <f>VLOOKUP(Ruimtestaat[[#This Row],[Code]],Locaties[[Code]:[Locatie]],2,FALSE)</f>
        <v>SBO De Leilinde</v>
      </c>
      <c r="C32" s="55" t="str">
        <f>VLOOKUP(Ruimtestaat[[#This Row],[Code]],Locaties[[#All],[Code]:[Adres]],3,FALSE)</f>
        <v>Kasteellaan 43</v>
      </c>
      <c r="D32" s="55" t="str">
        <f>VLOOKUP(Ruimtestaat[[#This Row],[Code]],Locaties[#All],4,FALSE)</f>
        <v>Oudheusden</v>
      </c>
      <c r="E32" s="44"/>
      <c r="F32" s="44" t="s">
        <v>401</v>
      </c>
      <c r="G32" s="146" t="s">
        <v>435</v>
      </c>
      <c r="H32" s="47" t="s">
        <v>430</v>
      </c>
      <c r="I32" s="44">
        <v>6</v>
      </c>
      <c r="J32" s="53" t="str">
        <f>VLOOKUP(Ruimtestaat[[#This Row],[Ruimte code]],Ruimtegroepen[[#All],[Code]:[Ruimte omschrijving]],2,FALSE)</f>
        <v>Gangen/hallen</v>
      </c>
      <c r="K32" s="44" t="s">
        <v>18</v>
      </c>
      <c r="L32" s="47" t="s">
        <v>124</v>
      </c>
      <c r="M32" s="147">
        <v>6.4</v>
      </c>
      <c r="N32" s="44"/>
    </row>
    <row r="33" spans="1:14" s="6" customFormat="1" ht="15" customHeight="1">
      <c r="A33" s="44">
        <v>1</v>
      </c>
      <c r="B33" s="55" t="str">
        <f>VLOOKUP(Ruimtestaat[[#This Row],[Code]],Locaties[[Code]:[Locatie]],2,FALSE)</f>
        <v>SBO De Leilinde</v>
      </c>
      <c r="C33" s="55" t="str">
        <f>VLOOKUP(Ruimtestaat[[#This Row],[Code]],Locaties[[#All],[Code]:[Adres]],3,FALSE)</f>
        <v>Kasteellaan 43</v>
      </c>
      <c r="D33" s="55" t="str">
        <f>VLOOKUP(Ruimtestaat[[#This Row],[Code]],Locaties[#All],4,FALSE)</f>
        <v>Oudheusden</v>
      </c>
      <c r="E33" s="44"/>
      <c r="F33" s="44" t="s">
        <v>401</v>
      </c>
      <c r="G33" s="146" t="s">
        <v>436</v>
      </c>
      <c r="H33" s="47" t="s">
        <v>136</v>
      </c>
      <c r="I33" s="44">
        <v>5</v>
      </c>
      <c r="J33" s="53" t="str">
        <f>VLOOKUP(Ruimtestaat[[#This Row],[Ruimte code]],Ruimtegroepen[[#All],[Code]:[Ruimte omschrijving]],2,FALSE)</f>
        <v>Sanitair</v>
      </c>
      <c r="K33" s="44" t="s">
        <v>19</v>
      </c>
      <c r="L33" s="47" t="s">
        <v>366</v>
      </c>
      <c r="M33" s="147">
        <v>2.8</v>
      </c>
      <c r="N33" s="44"/>
    </row>
    <row r="34" spans="1:14" s="6" customFormat="1" ht="15" customHeight="1">
      <c r="A34" s="44">
        <v>1</v>
      </c>
      <c r="B34" s="55" t="str">
        <f>VLOOKUP(Ruimtestaat[[#This Row],[Code]],Locaties[[Code]:[Locatie]],2,FALSE)</f>
        <v>SBO De Leilinde</v>
      </c>
      <c r="C34" s="55" t="str">
        <f>VLOOKUP(Ruimtestaat[[#This Row],[Code]],Locaties[[#All],[Code]:[Adres]],3,FALSE)</f>
        <v>Kasteellaan 43</v>
      </c>
      <c r="D34" s="55" t="str">
        <f>VLOOKUP(Ruimtestaat[[#This Row],[Code]],Locaties[#All],4,FALSE)</f>
        <v>Oudheusden</v>
      </c>
      <c r="E34" s="44"/>
      <c r="F34" s="44" t="s">
        <v>401</v>
      </c>
      <c r="G34" s="146">
        <v>16</v>
      </c>
      <c r="H34" s="47" t="s">
        <v>398</v>
      </c>
      <c r="I34" s="44">
        <v>16</v>
      </c>
      <c r="J34" s="53" t="str">
        <f>VLOOKUP(Ruimtestaat[[#This Row],[Ruimte code]],Ruimtegroepen[[#All],[Code]:[Ruimte omschrijving]],2,FALSE)</f>
        <v>Leslokalen</v>
      </c>
      <c r="K34" s="44" t="s">
        <v>18</v>
      </c>
      <c r="L34" s="47" t="s">
        <v>124</v>
      </c>
      <c r="M34" s="147">
        <v>53.2</v>
      </c>
      <c r="N34" s="44"/>
    </row>
    <row r="35" spans="1:14" s="6" customFormat="1" ht="15" customHeight="1">
      <c r="A35" s="44">
        <v>1</v>
      </c>
      <c r="B35" s="55" t="str">
        <f>VLOOKUP(Ruimtestaat[[#This Row],[Code]],Locaties[[Code]:[Locatie]],2,FALSE)</f>
        <v>SBO De Leilinde</v>
      </c>
      <c r="C35" s="55" t="str">
        <f>VLOOKUP(Ruimtestaat[[#This Row],[Code]],Locaties[[#All],[Code]:[Adres]],3,FALSE)</f>
        <v>Kasteellaan 43</v>
      </c>
      <c r="D35" s="55" t="str">
        <f>VLOOKUP(Ruimtestaat[[#This Row],[Code]],Locaties[#All],4,FALSE)</f>
        <v>Oudheusden</v>
      </c>
      <c r="E35" s="44"/>
      <c r="F35" s="44" t="s">
        <v>401</v>
      </c>
      <c r="G35" s="146" t="s">
        <v>437</v>
      </c>
      <c r="H35" s="47" t="s">
        <v>430</v>
      </c>
      <c r="I35" s="44">
        <v>6</v>
      </c>
      <c r="J35" s="53" t="str">
        <f>VLOOKUP(Ruimtestaat[[#This Row],[Ruimte code]],Ruimtegroepen[[#All],[Code]:[Ruimte omschrijving]],2,FALSE)</f>
        <v>Gangen/hallen</v>
      </c>
      <c r="K35" s="44" t="s">
        <v>18</v>
      </c>
      <c r="L35" s="47" t="s">
        <v>124</v>
      </c>
      <c r="M35" s="147">
        <v>6.4</v>
      </c>
      <c r="N35" s="44"/>
    </row>
    <row r="36" spans="1:14" s="6" customFormat="1" ht="15" customHeight="1">
      <c r="A36" s="44">
        <v>1</v>
      </c>
      <c r="B36" s="55" t="str">
        <f>VLOOKUP(Ruimtestaat[[#This Row],[Code]],Locaties[[Code]:[Locatie]],2,FALSE)</f>
        <v>SBO De Leilinde</v>
      </c>
      <c r="C36" s="55" t="str">
        <f>VLOOKUP(Ruimtestaat[[#This Row],[Code]],Locaties[[#All],[Code]:[Adres]],3,FALSE)</f>
        <v>Kasteellaan 43</v>
      </c>
      <c r="D36" s="55" t="str">
        <f>VLOOKUP(Ruimtestaat[[#This Row],[Code]],Locaties[#All],4,FALSE)</f>
        <v>Oudheusden</v>
      </c>
      <c r="E36" s="44"/>
      <c r="F36" s="44" t="s">
        <v>401</v>
      </c>
      <c r="G36" s="146" t="s">
        <v>438</v>
      </c>
      <c r="H36" s="47" t="s">
        <v>136</v>
      </c>
      <c r="I36" s="44">
        <v>5</v>
      </c>
      <c r="J36" s="53" t="str">
        <f>VLOOKUP(Ruimtestaat[[#This Row],[Ruimte code]],Ruimtegroepen[[#All],[Code]:[Ruimte omschrijving]],2,FALSE)</f>
        <v>Sanitair</v>
      </c>
      <c r="K36" s="44" t="s">
        <v>19</v>
      </c>
      <c r="L36" s="47" t="s">
        <v>366</v>
      </c>
      <c r="M36" s="147">
        <v>2.8</v>
      </c>
      <c r="N36" s="44"/>
    </row>
    <row r="37" spans="1:14" s="6" customFormat="1" ht="15" customHeight="1">
      <c r="A37" s="44">
        <v>1</v>
      </c>
      <c r="B37" s="55" t="str">
        <f>VLOOKUP(Ruimtestaat[[#This Row],[Code]],Locaties[[Code]:[Locatie]],2,FALSE)</f>
        <v>SBO De Leilinde</v>
      </c>
      <c r="C37" s="55" t="str">
        <f>VLOOKUP(Ruimtestaat[[#This Row],[Code]],Locaties[[#All],[Code]:[Adres]],3,FALSE)</f>
        <v>Kasteellaan 43</v>
      </c>
      <c r="D37" s="55" t="str">
        <f>VLOOKUP(Ruimtestaat[[#This Row],[Code]],Locaties[#All],4,FALSE)</f>
        <v>Oudheusden</v>
      </c>
      <c r="E37" s="44"/>
      <c r="F37" s="44" t="s">
        <v>401</v>
      </c>
      <c r="G37" s="146">
        <v>17</v>
      </c>
      <c r="H37" s="47" t="s">
        <v>398</v>
      </c>
      <c r="I37" s="44">
        <v>16</v>
      </c>
      <c r="J37" s="53" t="str">
        <f>VLOOKUP(Ruimtestaat[[#This Row],[Ruimte code]],Ruimtegroepen[[#All],[Code]:[Ruimte omschrijving]],2,FALSE)</f>
        <v>Leslokalen</v>
      </c>
      <c r="K37" s="44" t="s">
        <v>18</v>
      </c>
      <c r="L37" s="47" t="s">
        <v>124</v>
      </c>
      <c r="M37" s="147">
        <v>53.2</v>
      </c>
      <c r="N37" s="44"/>
    </row>
    <row r="38" spans="1:14" s="6" customFormat="1" ht="15" customHeight="1">
      <c r="A38" s="44">
        <v>1</v>
      </c>
      <c r="B38" s="55" t="str">
        <f>VLOOKUP(Ruimtestaat[[#This Row],[Code]],Locaties[[Code]:[Locatie]],2,FALSE)</f>
        <v>SBO De Leilinde</v>
      </c>
      <c r="C38" s="55" t="str">
        <f>VLOOKUP(Ruimtestaat[[#This Row],[Code]],Locaties[[#All],[Code]:[Adres]],3,FALSE)</f>
        <v>Kasteellaan 43</v>
      </c>
      <c r="D38" s="55" t="str">
        <f>VLOOKUP(Ruimtestaat[[#This Row],[Code]],Locaties[#All],4,FALSE)</f>
        <v>Oudheusden</v>
      </c>
      <c r="E38" s="44"/>
      <c r="F38" s="44" t="s">
        <v>401</v>
      </c>
      <c r="G38" s="146" t="s">
        <v>439</v>
      </c>
      <c r="H38" s="47" t="s">
        <v>430</v>
      </c>
      <c r="I38" s="44">
        <v>6</v>
      </c>
      <c r="J38" s="53" t="str">
        <f>VLOOKUP(Ruimtestaat[[#This Row],[Ruimte code]],Ruimtegroepen[[#All],[Code]:[Ruimte omschrijving]],2,FALSE)</f>
        <v>Gangen/hallen</v>
      </c>
      <c r="K38" s="44" t="s">
        <v>18</v>
      </c>
      <c r="L38" s="47" t="s">
        <v>124</v>
      </c>
      <c r="M38" s="147">
        <v>6.4</v>
      </c>
      <c r="N38" s="44"/>
    </row>
    <row r="39" spans="1:14" s="6" customFormat="1" ht="15" customHeight="1">
      <c r="A39" s="44">
        <v>1</v>
      </c>
      <c r="B39" s="55" t="str">
        <f>VLOOKUP(Ruimtestaat[[#This Row],[Code]],Locaties[[Code]:[Locatie]],2,FALSE)</f>
        <v>SBO De Leilinde</v>
      </c>
      <c r="C39" s="55" t="str">
        <f>VLOOKUP(Ruimtestaat[[#This Row],[Code]],Locaties[[#All],[Code]:[Adres]],3,FALSE)</f>
        <v>Kasteellaan 43</v>
      </c>
      <c r="D39" s="55" t="str">
        <f>VLOOKUP(Ruimtestaat[[#This Row],[Code]],Locaties[#All],4,FALSE)</f>
        <v>Oudheusden</v>
      </c>
      <c r="E39" s="44"/>
      <c r="F39" s="44" t="s">
        <v>401</v>
      </c>
      <c r="G39" s="146" t="s">
        <v>440</v>
      </c>
      <c r="H39" s="47" t="s">
        <v>136</v>
      </c>
      <c r="I39" s="44">
        <v>5</v>
      </c>
      <c r="J39" s="53" t="str">
        <f>VLOOKUP(Ruimtestaat[[#This Row],[Ruimte code]],Ruimtegroepen[[#All],[Code]:[Ruimte omschrijving]],2,FALSE)</f>
        <v>Sanitair</v>
      </c>
      <c r="K39" s="44" t="s">
        <v>19</v>
      </c>
      <c r="L39" s="47" t="s">
        <v>366</v>
      </c>
      <c r="M39" s="147">
        <v>2.8</v>
      </c>
      <c r="N39" s="44"/>
    </row>
    <row r="40" spans="1:14" s="6" customFormat="1" ht="15" customHeight="1">
      <c r="A40" s="44">
        <v>1</v>
      </c>
      <c r="B40" s="55" t="str">
        <f>VLOOKUP(Ruimtestaat[[#This Row],[Code]],Locaties[[Code]:[Locatie]],2,FALSE)</f>
        <v>SBO De Leilinde</v>
      </c>
      <c r="C40" s="55" t="str">
        <f>VLOOKUP(Ruimtestaat[[#This Row],[Code]],Locaties[[#All],[Code]:[Adres]],3,FALSE)</f>
        <v>Kasteellaan 43</v>
      </c>
      <c r="D40" s="55" t="str">
        <f>VLOOKUP(Ruimtestaat[[#This Row],[Code]],Locaties[#All],4,FALSE)</f>
        <v>Oudheusden</v>
      </c>
      <c r="E40" s="44"/>
      <c r="F40" s="44" t="s">
        <v>401</v>
      </c>
      <c r="G40" s="146">
        <v>18</v>
      </c>
      <c r="H40" s="47" t="s">
        <v>139</v>
      </c>
      <c r="I40" s="44">
        <v>2</v>
      </c>
      <c r="J40" s="53" t="str">
        <f>VLOOKUP(Ruimtestaat[[#This Row],[Ruimte code]],Ruimtegroepen[[#All],[Code]:[Ruimte omschrijving]],2,FALSE)</f>
        <v>Kantoren</v>
      </c>
      <c r="K40" s="44" t="s">
        <v>20</v>
      </c>
      <c r="L40" s="47" t="s">
        <v>29</v>
      </c>
      <c r="M40" s="147">
        <v>11.1</v>
      </c>
      <c r="N40" s="44"/>
    </row>
    <row r="41" spans="1:14" s="6" customFormat="1" ht="15" customHeight="1">
      <c r="A41" s="44">
        <v>1</v>
      </c>
      <c r="B41" s="55" t="str">
        <f>VLOOKUP(Ruimtestaat[[#This Row],[Code]],Locaties[[Code]:[Locatie]],2,FALSE)</f>
        <v>SBO De Leilinde</v>
      </c>
      <c r="C41" s="55" t="str">
        <f>VLOOKUP(Ruimtestaat[[#This Row],[Code]],Locaties[[#All],[Code]:[Adres]],3,FALSE)</f>
        <v>Kasteellaan 43</v>
      </c>
      <c r="D41" s="55" t="str">
        <f>VLOOKUP(Ruimtestaat[[#This Row],[Code]],Locaties[#All],4,FALSE)</f>
        <v>Oudheusden</v>
      </c>
      <c r="E41" s="44"/>
      <c r="F41" s="44" t="s">
        <v>401</v>
      </c>
      <c r="G41" s="146">
        <v>19</v>
      </c>
      <c r="H41" s="47" t="s">
        <v>398</v>
      </c>
      <c r="I41" s="44">
        <v>16</v>
      </c>
      <c r="J41" s="53" t="str">
        <f>VLOOKUP(Ruimtestaat[[#This Row],[Ruimte code]],Ruimtegroepen[[#All],[Code]:[Ruimte omschrijving]],2,FALSE)</f>
        <v>Leslokalen</v>
      </c>
      <c r="K41" s="44" t="s">
        <v>18</v>
      </c>
      <c r="L41" s="47" t="s">
        <v>124</v>
      </c>
      <c r="M41" s="147">
        <v>53.2</v>
      </c>
      <c r="N41" s="44"/>
    </row>
    <row r="42" spans="1:14" s="6" customFormat="1" ht="15" customHeight="1">
      <c r="A42" s="44">
        <v>1</v>
      </c>
      <c r="B42" s="55" t="str">
        <f>VLOOKUP(Ruimtestaat[[#This Row],[Code]],Locaties[[Code]:[Locatie]],2,FALSE)</f>
        <v>SBO De Leilinde</v>
      </c>
      <c r="C42" s="55" t="str">
        <f>VLOOKUP(Ruimtestaat[[#This Row],[Code]],Locaties[[#All],[Code]:[Adres]],3,FALSE)</f>
        <v>Kasteellaan 43</v>
      </c>
      <c r="D42" s="55" t="str">
        <f>VLOOKUP(Ruimtestaat[[#This Row],[Code]],Locaties[#All],4,FALSE)</f>
        <v>Oudheusden</v>
      </c>
      <c r="E42" s="44"/>
      <c r="F42" s="44" t="s">
        <v>401</v>
      </c>
      <c r="G42" s="146" t="s">
        <v>441</v>
      </c>
      <c r="H42" s="47" t="s">
        <v>430</v>
      </c>
      <c r="I42" s="44">
        <v>6</v>
      </c>
      <c r="J42" s="53" t="str">
        <f>VLOOKUP(Ruimtestaat[[#This Row],[Ruimte code]],Ruimtegroepen[[#All],[Code]:[Ruimte omschrijving]],2,FALSE)</f>
        <v>Gangen/hallen</v>
      </c>
      <c r="K42" s="44" t="s">
        <v>18</v>
      </c>
      <c r="L42" s="47" t="s">
        <v>124</v>
      </c>
      <c r="M42" s="147">
        <v>6.4</v>
      </c>
      <c r="N42" s="44"/>
    </row>
    <row r="43" spans="1:14" s="6" customFormat="1" ht="15" customHeight="1">
      <c r="A43" s="44">
        <v>1</v>
      </c>
      <c r="B43" s="55" t="str">
        <f>VLOOKUP(Ruimtestaat[[#This Row],[Code]],Locaties[[Code]:[Locatie]],2,FALSE)</f>
        <v>SBO De Leilinde</v>
      </c>
      <c r="C43" s="55" t="str">
        <f>VLOOKUP(Ruimtestaat[[#This Row],[Code]],Locaties[[#All],[Code]:[Adres]],3,FALSE)</f>
        <v>Kasteellaan 43</v>
      </c>
      <c r="D43" s="55" t="str">
        <f>VLOOKUP(Ruimtestaat[[#This Row],[Code]],Locaties[#All],4,FALSE)</f>
        <v>Oudheusden</v>
      </c>
      <c r="E43" s="44"/>
      <c r="F43" s="44" t="s">
        <v>401</v>
      </c>
      <c r="G43" s="146" t="s">
        <v>442</v>
      </c>
      <c r="H43" s="47" t="s">
        <v>136</v>
      </c>
      <c r="I43" s="44">
        <v>5</v>
      </c>
      <c r="J43" s="53" t="str">
        <f>VLOOKUP(Ruimtestaat[[#This Row],[Ruimte code]],Ruimtegroepen[[#All],[Code]:[Ruimte omschrijving]],2,FALSE)</f>
        <v>Sanitair</v>
      </c>
      <c r="K43" s="44" t="s">
        <v>19</v>
      </c>
      <c r="L43" s="47" t="s">
        <v>366</v>
      </c>
      <c r="M43" s="147">
        <v>2.8</v>
      </c>
      <c r="N43" s="44"/>
    </row>
    <row r="44" spans="1:14" s="6" customFormat="1" ht="15" customHeight="1">
      <c r="A44" s="44">
        <v>1</v>
      </c>
      <c r="B44" s="55" t="str">
        <f>VLOOKUP(Ruimtestaat[[#This Row],[Code]],Locaties[[Code]:[Locatie]],2,FALSE)</f>
        <v>SBO De Leilinde</v>
      </c>
      <c r="C44" s="55" t="str">
        <f>VLOOKUP(Ruimtestaat[[#This Row],[Code]],Locaties[[#All],[Code]:[Adres]],3,FALSE)</f>
        <v>Kasteellaan 43</v>
      </c>
      <c r="D44" s="55" t="str">
        <f>VLOOKUP(Ruimtestaat[[#This Row],[Code]],Locaties[#All],4,FALSE)</f>
        <v>Oudheusden</v>
      </c>
      <c r="E44" s="44"/>
      <c r="F44" s="44" t="s">
        <v>401</v>
      </c>
      <c r="G44" s="146">
        <v>20</v>
      </c>
      <c r="H44" s="47" t="s">
        <v>398</v>
      </c>
      <c r="I44" s="44">
        <v>16</v>
      </c>
      <c r="J44" s="53" t="str">
        <f>VLOOKUP(Ruimtestaat[[#This Row],[Ruimte code]],Ruimtegroepen[[#All],[Code]:[Ruimte omschrijving]],2,FALSE)</f>
        <v>Leslokalen</v>
      </c>
      <c r="K44" s="44" t="s">
        <v>18</v>
      </c>
      <c r="L44" s="47" t="s">
        <v>124</v>
      </c>
      <c r="M44" s="147">
        <v>53.2</v>
      </c>
      <c r="N44" s="44"/>
    </row>
    <row r="45" spans="1:14" s="6" customFormat="1" ht="15" customHeight="1">
      <c r="A45" s="44">
        <v>1</v>
      </c>
      <c r="B45" s="55" t="str">
        <f>VLOOKUP(Ruimtestaat[[#This Row],[Code]],Locaties[[Code]:[Locatie]],2,FALSE)</f>
        <v>SBO De Leilinde</v>
      </c>
      <c r="C45" s="55" t="str">
        <f>VLOOKUP(Ruimtestaat[[#This Row],[Code]],Locaties[[#All],[Code]:[Adres]],3,FALSE)</f>
        <v>Kasteellaan 43</v>
      </c>
      <c r="D45" s="55" t="str">
        <f>VLOOKUP(Ruimtestaat[[#This Row],[Code]],Locaties[#All],4,FALSE)</f>
        <v>Oudheusden</v>
      </c>
      <c r="E45" s="44"/>
      <c r="F45" s="44" t="s">
        <v>401</v>
      </c>
      <c r="G45" s="146" t="s">
        <v>443</v>
      </c>
      <c r="H45" s="47" t="s">
        <v>430</v>
      </c>
      <c r="I45" s="44">
        <v>6</v>
      </c>
      <c r="J45" s="53" t="str">
        <f>VLOOKUP(Ruimtestaat[[#This Row],[Ruimte code]],Ruimtegroepen[[#All],[Code]:[Ruimte omschrijving]],2,FALSE)</f>
        <v>Gangen/hallen</v>
      </c>
      <c r="K45" s="44" t="s">
        <v>18</v>
      </c>
      <c r="L45" s="47" t="s">
        <v>124</v>
      </c>
      <c r="M45" s="147">
        <v>6.4</v>
      </c>
      <c r="N45" s="44"/>
    </row>
    <row r="46" spans="1:14" s="6" customFormat="1" ht="15" customHeight="1">
      <c r="A46" s="44">
        <v>1</v>
      </c>
      <c r="B46" s="55" t="str">
        <f>VLOOKUP(Ruimtestaat[[#This Row],[Code]],Locaties[[Code]:[Locatie]],2,FALSE)</f>
        <v>SBO De Leilinde</v>
      </c>
      <c r="C46" s="55" t="str">
        <f>VLOOKUP(Ruimtestaat[[#This Row],[Code]],Locaties[[#All],[Code]:[Adres]],3,FALSE)</f>
        <v>Kasteellaan 43</v>
      </c>
      <c r="D46" s="55" t="str">
        <f>VLOOKUP(Ruimtestaat[[#This Row],[Code]],Locaties[#All],4,FALSE)</f>
        <v>Oudheusden</v>
      </c>
      <c r="E46" s="44"/>
      <c r="F46" s="44" t="s">
        <v>401</v>
      </c>
      <c r="G46" s="146" t="s">
        <v>444</v>
      </c>
      <c r="H46" s="47" t="s">
        <v>136</v>
      </c>
      <c r="I46" s="44">
        <v>5</v>
      </c>
      <c r="J46" s="53" t="str">
        <f>VLOOKUP(Ruimtestaat[[#This Row],[Ruimte code]],Ruimtegroepen[[#All],[Code]:[Ruimte omschrijving]],2,FALSE)</f>
        <v>Sanitair</v>
      </c>
      <c r="K46" s="44" t="s">
        <v>19</v>
      </c>
      <c r="L46" s="47" t="s">
        <v>366</v>
      </c>
      <c r="M46" s="147">
        <v>2.8</v>
      </c>
      <c r="N46" s="44"/>
    </row>
    <row r="47" spans="1:14" s="6" customFormat="1" ht="15" customHeight="1">
      <c r="A47" s="44">
        <v>1</v>
      </c>
      <c r="B47" s="55" t="str">
        <f>VLOOKUP(Ruimtestaat[[#This Row],[Code]],Locaties[[Code]:[Locatie]],2,FALSE)</f>
        <v>SBO De Leilinde</v>
      </c>
      <c r="C47" s="55" t="str">
        <f>VLOOKUP(Ruimtestaat[[#This Row],[Code]],Locaties[[#All],[Code]:[Adres]],3,FALSE)</f>
        <v>Kasteellaan 43</v>
      </c>
      <c r="D47" s="55" t="str">
        <f>VLOOKUP(Ruimtestaat[[#This Row],[Code]],Locaties[#All],4,FALSE)</f>
        <v>Oudheusden</v>
      </c>
      <c r="E47" s="44"/>
      <c r="F47" s="44" t="s">
        <v>401</v>
      </c>
      <c r="G47" s="146">
        <v>21</v>
      </c>
      <c r="H47" s="47" t="s">
        <v>128</v>
      </c>
      <c r="I47" s="44">
        <v>6</v>
      </c>
      <c r="J47" s="53" t="str">
        <f>VLOOKUP(Ruimtestaat[[#This Row],[Ruimte code]],Ruimtegroepen[[#All],[Code]:[Ruimte omschrijving]],2,FALSE)</f>
        <v>Gangen/hallen</v>
      </c>
      <c r="K47" s="44" t="s">
        <v>20</v>
      </c>
      <c r="L47" s="47" t="s">
        <v>29</v>
      </c>
      <c r="M47" s="147">
        <v>28.5</v>
      </c>
      <c r="N47" s="44"/>
    </row>
    <row r="48" spans="1:14" s="6" customFormat="1" ht="15" customHeight="1">
      <c r="A48" s="44">
        <v>1</v>
      </c>
      <c r="B48" s="55" t="str">
        <f>VLOOKUP(Ruimtestaat[[#This Row],[Code]],Locaties[[Code]:[Locatie]],2,FALSE)</f>
        <v>SBO De Leilinde</v>
      </c>
      <c r="C48" s="55" t="str">
        <f>VLOOKUP(Ruimtestaat[[#This Row],[Code]],Locaties[[#All],[Code]:[Adres]],3,FALSE)</f>
        <v>Kasteellaan 43</v>
      </c>
      <c r="D48" s="55" t="str">
        <f>VLOOKUP(Ruimtestaat[[#This Row],[Code]],Locaties[#All],4,FALSE)</f>
        <v>Oudheusden</v>
      </c>
      <c r="E48" s="44"/>
      <c r="F48" s="44" t="s">
        <v>401</v>
      </c>
      <c r="G48" s="146">
        <v>22</v>
      </c>
      <c r="H48" s="47" t="s">
        <v>434</v>
      </c>
      <c r="I48" s="44">
        <v>6</v>
      </c>
      <c r="J48" s="53" t="str">
        <f>VLOOKUP(Ruimtestaat[[#This Row],[Ruimte code]],Ruimtegroepen[[#All],[Code]:[Ruimte omschrijving]],2,FALSE)</f>
        <v>Gangen/hallen</v>
      </c>
      <c r="K48" s="44" t="s">
        <v>20</v>
      </c>
      <c r="L48" s="47" t="s">
        <v>29</v>
      </c>
      <c r="M48" s="147">
        <v>24.2</v>
      </c>
      <c r="N48" s="44"/>
    </row>
    <row r="49" spans="1:14" s="6" customFormat="1" ht="15" customHeight="1">
      <c r="A49" s="44">
        <v>1</v>
      </c>
      <c r="B49" s="55" t="str">
        <f>VLOOKUP(Ruimtestaat[[#This Row],[Code]],Locaties[[Code]:[Locatie]],2,FALSE)</f>
        <v>SBO De Leilinde</v>
      </c>
      <c r="C49" s="55" t="str">
        <f>VLOOKUP(Ruimtestaat[[#This Row],[Code]],Locaties[[#All],[Code]:[Adres]],3,FALSE)</f>
        <v>Kasteellaan 43</v>
      </c>
      <c r="D49" s="55" t="str">
        <f>VLOOKUP(Ruimtestaat[[#This Row],[Code]],Locaties[#All],4,FALSE)</f>
        <v>Oudheusden</v>
      </c>
      <c r="E49" s="44"/>
      <c r="F49" s="44" t="s">
        <v>401</v>
      </c>
      <c r="G49" s="146">
        <v>23</v>
      </c>
      <c r="H49" s="47" t="s">
        <v>399</v>
      </c>
      <c r="I49" s="44">
        <v>6</v>
      </c>
      <c r="J49" s="53" t="str">
        <f>VLOOKUP(Ruimtestaat[[#This Row],[Ruimte code]],Ruimtegroepen[[#All],[Code]:[Ruimte omschrijving]],2,FALSE)</f>
        <v>Gangen/hallen</v>
      </c>
      <c r="K49" s="44" t="s">
        <v>20</v>
      </c>
      <c r="L49" s="47" t="s">
        <v>29</v>
      </c>
      <c r="M49" s="147">
        <v>20</v>
      </c>
      <c r="N49" s="44"/>
    </row>
    <row r="50" spans="1:14" s="6" customFormat="1" ht="15" customHeight="1">
      <c r="A50" s="44">
        <v>2</v>
      </c>
      <c r="B50" s="55" t="str">
        <f>VLOOKUP(Ruimtestaat[[#This Row],[Code]],Locaties[[Code]:[Locatie]],2,FALSE)</f>
        <v>ISK Wereldschool - Sprang-Capelle</v>
      </c>
      <c r="C50" s="55" t="str">
        <f>VLOOKUP(Ruimtestaat[[#This Row],[Code]],Locaties[[#All],[Code]:[Adres]],3,FALSE)</f>
        <v>Rembrandtlaan 18</v>
      </c>
      <c r="D50" s="55" t="str">
        <f>VLOOKUP(Ruimtestaat[[#This Row],[Code]],Locaties[#All],4,FALSE)</f>
        <v>Sprang-Capelle</v>
      </c>
      <c r="E50" s="44"/>
      <c r="F50" s="44" t="s">
        <v>392</v>
      </c>
      <c r="G50" s="148"/>
      <c r="H50" s="47" t="s">
        <v>8</v>
      </c>
      <c r="I50" s="44">
        <v>7</v>
      </c>
      <c r="J50" s="53" t="str">
        <f>VLOOKUP(Ruimtestaat[[#This Row],[Ruimte code]],Ruimtegroepen[[#All],[Code]:[Ruimte omschrijving]],2,FALSE)</f>
        <v>Entree</v>
      </c>
      <c r="K50" s="44" t="s">
        <v>17</v>
      </c>
      <c r="L50" s="47" t="s">
        <v>6</v>
      </c>
      <c r="M50" s="147">
        <v>5.6</v>
      </c>
      <c r="N50" s="149"/>
    </row>
    <row r="51" spans="1:14" s="6" customFormat="1" ht="15" customHeight="1">
      <c r="A51" s="44">
        <v>2</v>
      </c>
      <c r="B51" s="55" t="str">
        <f>VLOOKUP(Ruimtestaat[[#This Row],[Code]],Locaties[[Code]:[Locatie]],2,FALSE)</f>
        <v>ISK Wereldschool - Sprang-Capelle</v>
      </c>
      <c r="C51" s="55" t="str">
        <f>VLOOKUP(Ruimtestaat[[#This Row],[Code]],Locaties[[#All],[Code]:[Adres]],3,FALSE)</f>
        <v>Rembrandtlaan 18</v>
      </c>
      <c r="D51" s="55" t="str">
        <f>VLOOKUP(Ruimtestaat[[#This Row],[Code]],Locaties[#All],4,FALSE)</f>
        <v>Sprang-Capelle</v>
      </c>
      <c r="E51" s="44"/>
      <c r="F51" s="44" t="s">
        <v>392</v>
      </c>
      <c r="G51" s="148"/>
      <c r="H51" s="47" t="s">
        <v>128</v>
      </c>
      <c r="I51" s="44">
        <v>6</v>
      </c>
      <c r="J51" s="53" t="str">
        <f>VLOOKUP(Ruimtestaat[[#This Row],[Ruimte code]],Ruimtegroepen[[#All],[Code]:[Ruimte omschrijving]],2,FALSE)</f>
        <v>Gangen/hallen</v>
      </c>
      <c r="K51" s="44" t="s">
        <v>18</v>
      </c>
      <c r="L51" s="47" t="s">
        <v>124</v>
      </c>
      <c r="M51" s="147">
        <v>36.1</v>
      </c>
      <c r="N51" s="149"/>
    </row>
    <row r="52" spans="1:14" s="6" customFormat="1" ht="15" customHeight="1">
      <c r="A52" s="44">
        <v>2</v>
      </c>
      <c r="B52" s="55" t="str">
        <f>VLOOKUP(Ruimtestaat[[#This Row],[Code]],Locaties[[Code]:[Locatie]],2,FALSE)</f>
        <v>ISK Wereldschool - Sprang-Capelle</v>
      </c>
      <c r="C52" s="55" t="str">
        <f>VLOOKUP(Ruimtestaat[[#This Row],[Code]],Locaties[[#All],[Code]:[Adres]],3,FALSE)</f>
        <v>Rembrandtlaan 18</v>
      </c>
      <c r="D52" s="55" t="str">
        <f>VLOOKUP(Ruimtestaat[[#This Row],[Code]],Locaties[#All],4,FALSE)</f>
        <v>Sprang-Capelle</v>
      </c>
      <c r="E52" s="44"/>
      <c r="F52" s="44" t="s">
        <v>392</v>
      </c>
      <c r="G52" s="148"/>
      <c r="H52" s="47" t="s">
        <v>393</v>
      </c>
      <c r="I52" s="44">
        <v>2</v>
      </c>
      <c r="J52" s="53" t="str">
        <f>VLOOKUP(Ruimtestaat[[#This Row],[Ruimte code]],Ruimtegroepen[[#All],[Code]:[Ruimte omschrijving]],2,FALSE)</f>
        <v>Kantoren</v>
      </c>
      <c r="K52" s="44" t="s">
        <v>18</v>
      </c>
      <c r="L52" s="47" t="s">
        <v>124</v>
      </c>
      <c r="M52" s="147">
        <v>15</v>
      </c>
      <c r="N52" s="149"/>
    </row>
    <row r="53" spans="1:14" s="6" customFormat="1" ht="15" customHeight="1">
      <c r="A53" s="44">
        <v>2</v>
      </c>
      <c r="B53" s="55" t="str">
        <f>VLOOKUP(Ruimtestaat[[#This Row],[Code]],Locaties[[Code]:[Locatie]],2,FALSE)</f>
        <v>ISK Wereldschool - Sprang-Capelle</v>
      </c>
      <c r="C53" s="55" t="str">
        <f>VLOOKUP(Ruimtestaat[[#This Row],[Code]],Locaties[[#All],[Code]:[Adres]],3,FALSE)</f>
        <v>Rembrandtlaan 18</v>
      </c>
      <c r="D53" s="55" t="str">
        <f>VLOOKUP(Ruimtestaat[[#This Row],[Code]],Locaties[#All],4,FALSE)</f>
        <v>Sprang-Capelle</v>
      </c>
      <c r="E53" s="44"/>
      <c r="F53" s="44" t="s">
        <v>392</v>
      </c>
      <c r="G53" s="148"/>
      <c r="H53" s="47" t="s">
        <v>126</v>
      </c>
      <c r="I53" s="44">
        <v>12</v>
      </c>
      <c r="J53" s="53" t="str">
        <f>VLOOKUP(Ruimtestaat[[#This Row],[Ruimte code]],Ruimtegroepen[[#All],[Code]:[Ruimte omschrijving]],2,FALSE)</f>
        <v>Kantine/Aula</v>
      </c>
      <c r="K53" s="44" t="s">
        <v>18</v>
      </c>
      <c r="L53" s="47" t="s">
        <v>124</v>
      </c>
      <c r="M53" s="147">
        <v>59</v>
      </c>
      <c r="N53" s="149"/>
    </row>
    <row r="54" spans="1:14" s="6" customFormat="1" ht="15" customHeight="1">
      <c r="A54" s="44">
        <v>2</v>
      </c>
      <c r="B54" s="55" t="str">
        <f>VLOOKUP(Ruimtestaat[[#This Row],[Code]],Locaties[[Code]:[Locatie]],2,FALSE)</f>
        <v>ISK Wereldschool - Sprang-Capelle</v>
      </c>
      <c r="C54" s="55" t="str">
        <f>VLOOKUP(Ruimtestaat[[#This Row],[Code]],Locaties[[#All],[Code]:[Adres]],3,FALSE)</f>
        <v>Rembrandtlaan 18</v>
      </c>
      <c r="D54" s="55" t="str">
        <f>VLOOKUP(Ruimtestaat[[#This Row],[Code]],Locaties[#All],4,FALSE)</f>
        <v>Sprang-Capelle</v>
      </c>
      <c r="E54" s="44"/>
      <c r="F54" s="44" t="s">
        <v>392</v>
      </c>
      <c r="G54" s="148"/>
      <c r="H54" s="47" t="s">
        <v>158</v>
      </c>
      <c r="I54" s="44">
        <v>10</v>
      </c>
      <c r="J54" s="53" t="str">
        <f>VLOOKUP(Ruimtestaat[[#This Row],[Ruimte code]],Ruimtegroepen[[#All],[Code]:[Ruimte omschrijving]],2,FALSE)</f>
        <v>Trappenhuizen/lift</v>
      </c>
      <c r="K54" s="44" t="s">
        <v>19</v>
      </c>
      <c r="L54" s="47" t="s">
        <v>28</v>
      </c>
      <c r="M54" s="147">
        <v>14.3</v>
      </c>
      <c r="N54" s="149"/>
    </row>
    <row r="55" spans="1:14" s="6" customFormat="1" ht="15" customHeight="1">
      <c r="A55" s="44">
        <v>2</v>
      </c>
      <c r="B55" s="55" t="str">
        <f>VLOOKUP(Ruimtestaat[[#This Row],[Code]],Locaties[[Code]:[Locatie]],2,FALSE)</f>
        <v>ISK Wereldschool - Sprang-Capelle</v>
      </c>
      <c r="C55" s="55" t="str">
        <f>VLOOKUP(Ruimtestaat[[#This Row],[Code]],Locaties[[#All],[Code]:[Adres]],3,FALSE)</f>
        <v>Rembrandtlaan 18</v>
      </c>
      <c r="D55" s="55" t="str">
        <f>VLOOKUP(Ruimtestaat[[#This Row],[Code]],Locaties[#All],4,FALSE)</f>
        <v>Sprang-Capelle</v>
      </c>
      <c r="E55" s="44"/>
      <c r="F55" s="44" t="s">
        <v>392</v>
      </c>
      <c r="G55" s="148"/>
      <c r="H55" s="47" t="s">
        <v>136</v>
      </c>
      <c r="I55" s="44">
        <v>5</v>
      </c>
      <c r="J55" s="53" t="str">
        <f>VLOOKUP(Ruimtestaat[[#This Row],[Ruimte code]],Ruimtegroepen[[#All],[Code]:[Ruimte omschrijving]],2,FALSE)</f>
        <v>Sanitair</v>
      </c>
      <c r="K55" s="44" t="s">
        <v>19</v>
      </c>
      <c r="L55" s="47" t="s">
        <v>366</v>
      </c>
      <c r="M55" s="147">
        <v>6.4</v>
      </c>
      <c r="N55" s="149"/>
    </row>
    <row r="56" spans="1:14" s="6" customFormat="1" ht="15" customHeight="1">
      <c r="A56" s="44">
        <v>2</v>
      </c>
      <c r="B56" s="55" t="str">
        <f>VLOOKUP(Ruimtestaat[[#This Row],[Code]],Locaties[[Code]:[Locatie]],2,FALSE)</f>
        <v>ISK Wereldschool - Sprang-Capelle</v>
      </c>
      <c r="C56" s="55" t="str">
        <f>VLOOKUP(Ruimtestaat[[#This Row],[Code]],Locaties[[#All],[Code]:[Adres]],3,FALSE)</f>
        <v>Rembrandtlaan 18</v>
      </c>
      <c r="D56" s="55" t="str">
        <f>VLOOKUP(Ruimtestaat[[#This Row],[Code]],Locaties[#All],4,FALSE)</f>
        <v>Sprang-Capelle</v>
      </c>
      <c r="E56" s="44"/>
      <c r="F56" s="44" t="s">
        <v>392</v>
      </c>
      <c r="G56" s="148"/>
      <c r="H56" s="47" t="s">
        <v>128</v>
      </c>
      <c r="I56" s="44">
        <v>6</v>
      </c>
      <c r="J56" s="53" t="str">
        <f>VLOOKUP(Ruimtestaat[[#This Row],[Ruimte code]],Ruimtegroepen[[#All],[Code]:[Ruimte omschrijving]],2,FALSE)</f>
        <v>Gangen/hallen</v>
      </c>
      <c r="K56" s="44" t="s">
        <v>18</v>
      </c>
      <c r="L56" s="47" t="s">
        <v>124</v>
      </c>
      <c r="M56" s="147">
        <v>9.5</v>
      </c>
      <c r="N56" s="149"/>
    </row>
    <row r="57" spans="1:14" s="6" customFormat="1" ht="15" customHeight="1">
      <c r="A57" s="44">
        <v>2</v>
      </c>
      <c r="B57" s="55" t="str">
        <f>VLOOKUP(Ruimtestaat[[#This Row],[Code]],Locaties[[Code]:[Locatie]],2,FALSE)</f>
        <v>ISK Wereldschool - Sprang-Capelle</v>
      </c>
      <c r="C57" s="55" t="str">
        <f>VLOOKUP(Ruimtestaat[[#This Row],[Code]],Locaties[[#All],[Code]:[Adres]],3,FALSE)</f>
        <v>Rembrandtlaan 18</v>
      </c>
      <c r="D57" s="55" t="str">
        <f>VLOOKUP(Ruimtestaat[[#This Row],[Code]],Locaties[#All],4,FALSE)</f>
        <v>Sprang-Capelle</v>
      </c>
      <c r="E57" s="44"/>
      <c r="F57" s="44" t="s">
        <v>392</v>
      </c>
      <c r="G57" s="148"/>
      <c r="H57" s="47" t="s">
        <v>142</v>
      </c>
      <c r="I57" s="44">
        <v>5</v>
      </c>
      <c r="J57" s="53" t="str">
        <f>VLOOKUP(Ruimtestaat[[#This Row],[Ruimte code]],Ruimtegroepen[[#All],[Code]:[Ruimte omschrijving]],2,FALSE)</f>
        <v>Sanitair</v>
      </c>
      <c r="K57" s="44" t="s">
        <v>19</v>
      </c>
      <c r="L57" s="47" t="s">
        <v>366</v>
      </c>
      <c r="M57" s="147">
        <v>3.3</v>
      </c>
      <c r="N57" s="149"/>
    </row>
    <row r="58" spans="1:14" s="6" customFormat="1" ht="15" customHeight="1">
      <c r="A58" s="44">
        <v>2</v>
      </c>
      <c r="B58" s="55" t="str">
        <f>VLOOKUP(Ruimtestaat[[#This Row],[Code]],Locaties[[Code]:[Locatie]],2,FALSE)</f>
        <v>ISK Wereldschool - Sprang-Capelle</v>
      </c>
      <c r="C58" s="55" t="str">
        <f>VLOOKUP(Ruimtestaat[[#This Row],[Code]],Locaties[[#All],[Code]:[Adres]],3,FALSE)</f>
        <v>Rembrandtlaan 18</v>
      </c>
      <c r="D58" s="55" t="str">
        <f>VLOOKUP(Ruimtestaat[[#This Row],[Code]],Locaties[#All],4,FALSE)</f>
        <v>Sprang-Capelle</v>
      </c>
      <c r="E58" s="44"/>
      <c r="F58" s="44" t="s">
        <v>392</v>
      </c>
      <c r="G58" s="148"/>
      <c r="H58" s="47" t="s">
        <v>136</v>
      </c>
      <c r="I58" s="44">
        <v>5</v>
      </c>
      <c r="J58" s="53" t="str">
        <f>VLOOKUP(Ruimtestaat[[#This Row],[Ruimte code]],Ruimtegroepen[[#All],[Code]:[Ruimte omschrijving]],2,FALSE)</f>
        <v>Sanitair</v>
      </c>
      <c r="K58" s="44" t="s">
        <v>19</v>
      </c>
      <c r="L58" s="47" t="s">
        <v>366</v>
      </c>
      <c r="M58" s="147">
        <v>2.2000000000000002</v>
      </c>
      <c r="N58" s="149"/>
    </row>
    <row r="59" spans="1:14" s="6" customFormat="1" ht="15" customHeight="1">
      <c r="A59" s="44">
        <v>2</v>
      </c>
      <c r="B59" s="55" t="str">
        <f>VLOOKUP(Ruimtestaat[[#This Row],[Code]],Locaties[[Code]:[Locatie]],2,FALSE)</f>
        <v>ISK Wereldschool - Sprang-Capelle</v>
      </c>
      <c r="C59" s="55" t="str">
        <f>VLOOKUP(Ruimtestaat[[#This Row],[Code]],Locaties[[#All],[Code]:[Adres]],3,FALSE)</f>
        <v>Rembrandtlaan 18</v>
      </c>
      <c r="D59" s="55" t="str">
        <f>VLOOKUP(Ruimtestaat[[#This Row],[Code]],Locaties[#All],4,FALSE)</f>
        <v>Sprang-Capelle</v>
      </c>
      <c r="E59" s="44"/>
      <c r="F59" s="44" t="s">
        <v>392</v>
      </c>
      <c r="G59" s="148"/>
      <c r="H59" s="47" t="s">
        <v>97</v>
      </c>
      <c r="I59" s="44">
        <v>13</v>
      </c>
      <c r="J59" s="53" t="str">
        <f>VLOOKUP(Ruimtestaat[[#This Row],[Ruimte code]],Ruimtegroepen[[#All],[Code]:[Ruimte omschrijving]],2,FALSE)</f>
        <v>Personeelskamer</v>
      </c>
      <c r="K59" s="44" t="s">
        <v>94</v>
      </c>
      <c r="L59" s="47" t="s">
        <v>394</v>
      </c>
      <c r="M59" s="147">
        <v>44.5</v>
      </c>
      <c r="N59" s="149"/>
    </row>
    <row r="60" spans="1:14" s="6" customFormat="1" ht="15" customHeight="1">
      <c r="A60" s="44">
        <v>2</v>
      </c>
      <c r="B60" s="55" t="str">
        <f>VLOOKUP(Ruimtestaat[[#This Row],[Code]],Locaties[[Code]:[Locatie]],2,FALSE)</f>
        <v>ISK Wereldschool - Sprang-Capelle</v>
      </c>
      <c r="C60" s="55" t="str">
        <f>VLOOKUP(Ruimtestaat[[#This Row],[Code]],Locaties[[#All],[Code]:[Adres]],3,FALSE)</f>
        <v>Rembrandtlaan 18</v>
      </c>
      <c r="D60" s="55" t="str">
        <f>VLOOKUP(Ruimtestaat[[#This Row],[Code]],Locaties[#All],4,FALSE)</f>
        <v>Sprang-Capelle</v>
      </c>
      <c r="E60" s="44"/>
      <c r="F60" s="44" t="s">
        <v>392</v>
      </c>
      <c r="G60" s="148"/>
      <c r="H60" s="47" t="s">
        <v>395</v>
      </c>
      <c r="I60" s="44">
        <v>2</v>
      </c>
      <c r="J60" s="53" t="str">
        <f>VLOOKUP(Ruimtestaat[[#This Row],[Ruimte code]],Ruimtegroepen[[#All],[Code]:[Ruimte omschrijving]],2,FALSE)</f>
        <v>Kantoren</v>
      </c>
      <c r="K60" s="44" t="s">
        <v>94</v>
      </c>
      <c r="L60" s="47" t="s">
        <v>394</v>
      </c>
      <c r="M60" s="147">
        <v>23.7</v>
      </c>
      <c r="N60" s="149"/>
    </row>
    <row r="61" spans="1:14" s="6" customFormat="1" ht="15" customHeight="1">
      <c r="A61" s="44">
        <v>2</v>
      </c>
      <c r="B61" s="55" t="str">
        <f>VLOOKUP(Ruimtestaat[[#This Row],[Code]],Locaties[[Code]:[Locatie]],2,FALSE)</f>
        <v>ISK Wereldschool - Sprang-Capelle</v>
      </c>
      <c r="C61" s="55" t="str">
        <f>VLOOKUP(Ruimtestaat[[#This Row],[Code]],Locaties[[#All],[Code]:[Adres]],3,FALSE)</f>
        <v>Rembrandtlaan 18</v>
      </c>
      <c r="D61" s="55" t="str">
        <f>VLOOKUP(Ruimtestaat[[#This Row],[Code]],Locaties[#All],4,FALSE)</f>
        <v>Sprang-Capelle</v>
      </c>
      <c r="E61" s="44"/>
      <c r="F61" s="44" t="s">
        <v>392</v>
      </c>
      <c r="G61" s="148"/>
      <c r="H61" s="47" t="s">
        <v>11</v>
      </c>
      <c r="I61" s="44">
        <v>3</v>
      </c>
      <c r="J61" s="53" t="str">
        <f>VLOOKUP(Ruimtestaat[[#This Row],[Ruimte code]],Ruimtegroepen[[#All],[Code]:[Ruimte omschrijving]],2,FALSE)</f>
        <v>Reproruimte</v>
      </c>
      <c r="K61" s="44" t="s">
        <v>94</v>
      </c>
      <c r="L61" s="47" t="s">
        <v>394</v>
      </c>
      <c r="M61" s="147">
        <v>14.9</v>
      </c>
      <c r="N61" s="149"/>
    </row>
    <row r="62" spans="1:14" s="6" customFormat="1" ht="15" customHeight="1">
      <c r="A62" s="44">
        <v>2</v>
      </c>
      <c r="B62" s="55" t="str">
        <f>VLOOKUP(Ruimtestaat[[#This Row],[Code]],Locaties[[Code]:[Locatie]],2,FALSE)</f>
        <v>ISK Wereldschool - Sprang-Capelle</v>
      </c>
      <c r="C62" s="55" t="str">
        <f>VLOOKUP(Ruimtestaat[[#This Row],[Code]],Locaties[[#All],[Code]:[Adres]],3,FALSE)</f>
        <v>Rembrandtlaan 18</v>
      </c>
      <c r="D62" s="55" t="str">
        <f>VLOOKUP(Ruimtestaat[[#This Row],[Code]],Locaties[#All],4,FALSE)</f>
        <v>Sprang-Capelle</v>
      </c>
      <c r="E62" s="44"/>
      <c r="F62" s="44" t="s">
        <v>392</v>
      </c>
      <c r="G62" s="148"/>
      <c r="H62" s="47" t="s">
        <v>128</v>
      </c>
      <c r="I62" s="44">
        <v>6</v>
      </c>
      <c r="J62" s="53" t="str">
        <f>VLOOKUP(Ruimtestaat[[#This Row],[Ruimte code]],Ruimtegroepen[[#All],[Code]:[Ruimte omschrijving]],2,FALSE)</f>
        <v>Gangen/hallen</v>
      </c>
      <c r="K62" s="44" t="s">
        <v>18</v>
      </c>
      <c r="L62" s="47" t="s">
        <v>124</v>
      </c>
      <c r="M62" s="147">
        <v>18.399999999999999</v>
      </c>
      <c r="N62" s="149"/>
    </row>
    <row r="63" spans="1:14" s="6" customFormat="1" ht="15" customHeight="1">
      <c r="A63" s="44">
        <v>2</v>
      </c>
      <c r="B63" s="55" t="str">
        <f>VLOOKUP(Ruimtestaat[[#This Row],[Code]],Locaties[[Code]:[Locatie]],2,FALSE)</f>
        <v>ISK Wereldschool - Sprang-Capelle</v>
      </c>
      <c r="C63" s="55" t="str">
        <f>VLOOKUP(Ruimtestaat[[#This Row],[Code]],Locaties[[#All],[Code]:[Adres]],3,FALSE)</f>
        <v>Rembrandtlaan 18</v>
      </c>
      <c r="D63" s="55" t="str">
        <f>VLOOKUP(Ruimtestaat[[#This Row],[Code]],Locaties[#All],4,FALSE)</f>
        <v>Sprang-Capelle</v>
      </c>
      <c r="E63" s="44"/>
      <c r="F63" s="44" t="s">
        <v>392</v>
      </c>
      <c r="G63" s="148"/>
      <c r="H63" s="47" t="s">
        <v>396</v>
      </c>
      <c r="I63" s="44">
        <v>9</v>
      </c>
      <c r="J63" s="53" t="str">
        <f>VLOOKUP(Ruimtestaat[[#This Row],[Ruimte code]],Ruimtegroepen[[#All],[Code]:[Ruimte omschrijving]],2,FALSE)</f>
        <v>Bibliotheek/OLC</v>
      </c>
      <c r="K63" s="44" t="s">
        <v>18</v>
      </c>
      <c r="L63" s="47" t="s">
        <v>394</v>
      </c>
      <c r="M63" s="147">
        <v>9.4</v>
      </c>
      <c r="N63" s="149"/>
    </row>
    <row r="64" spans="1:14" s="6" customFormat="1" ht="15" customHeight="1">
      <c r="A64" s="44">
        <v>2</v>
      </c>
      <c r="B64" s="55" t="str">
        <f>VLOOKUP(Ruimtestaat[[#This Row],[Code]],Locaties[[Code]:[Locatie]],2,FALSE)</f>
        <v>ISK Wereldschool - Sprang-Capelle</v>
      </c>
      <c r="C64" s="55" t="str">
        <f>VLOOKUP(Ruimtestaat[[#This Row],[Code]],Locaties[[#All],[Code]:[Adres]],3,FALSE)</f>
        <v>Rembrandtlaan 18</v>
      </c>
      <c r="D64" s="55" t="str">
        <f>VLOOKUP(Ruimtestaat[[#This Row],[Code]],Locaties[#All],4,FALSE)</f>
        <v>Sprang-Capelle</v>
      </c>
      <c r="E64" s="44"/>
      <c r="F64" s="44" t="s">
        <v>392</v>
      </c>
      <c r="G64" s="148"/>
      <c r="H64" s="47" t="s">
        <v>126</v>
      </c>
      <c r="I64" s="44">
        <v>12</v>
      </c>
      <c r="J64" s="53" t="str">
        <f>VLOOKUP(Ruimtestaat[[#This Row],[Ruimte code]],Ruimtegroepen[[#All],[Code]:[Ruimte omschrijving]],2,FALSE)</f>
        <v>Kantine/Aula</v>
      </c>
      <c r="K64" s="44" t="s">
        <v>19</v>
      </c>
      <c r="L64" s="47" t="s">
        <v>366</v>
      </c>
      <c r="M64" s="147">
        <v>100</v>
      </c>
      <c r="N64" s="149"/>
    </row>
    <row r="65" spans="1:14" s="6" customFormat="1" ht="15" customHeight="1">
      <c r="A65" s="44">
        <v>2</v>
      </c>
      <c r="B65" s="55" t="str">
        <f>VLOOKUP(Ruimtestaat[[#This Row],[Code]],Locaties[[Code]:[Locatie]],2,FALSE)</f>
        <v>ISK Wereldschool - Sprang-Capelle</v>
      </c>
      <c r="C65" s="55" t="str">
        <f>VLOOKUP(Ruimtestaat[[#This Row],[Code]],Locaties[[#All],[Code]:[Adres]],3,FALSE)</f>
        <v>Rembrandtlaan 18</v>
      </c>
      <c r="D65" s="55" t="str">
        <f>VLOOKUP(Ruimtestaat[[#This Row],[Code]],Locaties[#All],4,FALSE)</f>
        <v>Sprang-Capelle</v>
      </c>
      <c r="E65" s="44"/>
      <c r="F65" s="44" t="s">
        <v>392</v>
      </c>
      <c r="G65" s="148"/>
      <c r="H65" s="47" t="s">
        <v>397</v>
      </c>
      <c r="I65" s="44">
        <v>6</v>
      </c>
      <c r="J65" s="53" t="str">
        <f>VLOOKUP(Ruimtestaat[[#This Row],[Ruimte code]],Ruimtegroepen[[#All],[Code]:[Ruimte omschrijving]],2,FALSE)</f>
        <v>Gangen/hallen</v>
      </c>
      <c r="K65" s="44" t="s">
        <v>17</v>
      </c>
      <c r="L65" s="47" t="s">
        <v>6</v>
      </c>
      <c r="M65" s="147">
        <v>11</v>
      </c>
      <c r="N65" s="149"/>
    </row>
    <row r="66" spans="1:14" s="6" customFormat="1" ht="15" customHeight="1">
      <c r="A66" s="44">
        <v>2</v>
      </c>
      <c r="B66" s="55" t="str">
        <f>VLOOKUP(Ruimtestaat[[#This Row],[Code]],Locaties[[Code]:[Locatie]],2,FALSE)</f>
        <v>ISK Wereldschool - Sprang-Capelle</v>
      </c>
      <c r="C66" s="55" t="str">
        <f>VLOOKUP(Ruimtestaat[[#This Row],[Code]],Locaties[[#All],[Code]:[Adres]],3,FALSE)</f>
        <v>Rembrandtlaan 18</v>
      </c>
      <c r="D66" s="55" t="str">
        <f>VLOOKUP(Ruimtestaat[[#This Row],[Code]],Locaties[#All],4,FALSE)</f>
        <v>Sprang-Capelle</v>
      </c>
      <c r="E66" s="44"/>
      <c r="F66" s="44" t="s">
        <v>392</v>
      </c>
      <c r="G66" s="148"/>
      <c r="H66" s="47" t="s">
        <v>139</v>
      </c>
      <c r="I66" s="44">
        <v>2</v>
      </c>
      <c r="J66" s="53" t="str">
        <f>VLOOKUP(Ruimtestaat[[#This Row],[Ruimte code]],Ruimtegroepen[[#All],[Code]:[Ruimte omschrijving]],2,FALSE)</f>
        <v>Kantoren</v>
      </c>
      <c r="K66" s="44" t="s">
        <v>17</v>
      </c>
      <c r="L66" s="47" t="s">
        <v>6</v>
      </c>
      <c r="M66" s="147">
        <v>13.8</v>
      </c>
      <c r="N66" s="149"/>
    </row>
    <row r="67" spans="1:14" s="6" customFormat="1" ht="15" customHeight="1">
      <c r="A67" s="44">
        <v>2</v>
      </c>
      <c r="B67" s="55" t="str">
        <f>VLOOKUP(Ruimtestaat[[#This Row],[Code]],Locaties[[Code]:[Locatie]],2,FALSE)</f>
        <v>ISK Wereldschool - Sprang-Capelle</v>
      </c>
      <c r="C67" s="55" t="str">
        <f>VLOOKUP(Ruimtestaat[[#This Row],[Code]],Locaties[[#All],[Code]:[Adres]],3,FALSE)</f>
        <v>Rembrandtlaan 18</v>
      </c>
      <c r="D67" s="55" t="str">
        <f>VLOOKUP(Ruimtestaat[[#This Row],[Code]],Locaties[#All],4,FALSE)</f>
        <v>Sprang-Capelle</v>
      </c>
      <c r="E67" s="44"/>
      <c r="F67" s="44" t="s">
        <v>392</v>
      </c>
      <c r="G67" s="148"/>
      <c r="H67" s="47" t="s">
        <v>139</v>
      </c>
      <c r="I67" s="44">
        <v>2</v>
      </c>
      <c r="J67" s="53" t="str">
        <f>VLOOKUP(Ruimtestaat[[#This Row],[Ruimte code]],Ruimtegroepen[[#All],[Code]:[Ruimte omschrijving]],2,FALSE)</f>
        <v>Kantoren</v>
      </c>
      <c r="K67" s="44" t="s">
        <v>18</v>
      </c>
      <c r="L67" s="47" t="s">
        <v>124</v>
      </c>
      <c r="M67" s="147">
        <v>6</v>
      </c>
      <c r="N67" s="149"/>
    </row>
    <row r="68" spans="1:14" s="6" customFormat="1" ht="15" customHeight="1">
      <c r="A68" s="44">
        <v>2</v>
      </c>
      <c r="B68" s="55" t="str">
        <f>VLOOKUP(Ruimtestaat[[#This Row],[Code]],Locaties[[Code]:[Locatie]],2,FALSE)</f>
        <v>ISK Wereldschool - Sprang-Capelle</v>
      </c>
      <c r="C68" s="55" t="str">
        <f>VLOOKUP(Ruimtestaat[[#This Row],[Code]],Locaties[[#All],[Code]:[Adres]],3,FALSE)</f>
        <v>Rembrandtlaan 18</v>
      </c>
      <c r="D68" s="55" t="str">
        <f>VLOOKUP(Ruimtestaat[[#This Row],[Code]],Locaties[#All],4,FALSE)</f>
        <v>Sprang-Capelle</v>
      </c>
      <c r="E68" s="44"/>
      <c r="F68" s="44" t="s">
        <v>392</v>
      </c>
      <c r="G68" s="148"/>
      <c r="H68" s="47" t="s">
        <v>128</v>
      </c>
      <c r="I68" s="44">
        <v>6</v>
      </c>
      <c r="J68" s="53" t="str">
        <f>VLOOKUP(Ruimtestaat[[#This Row],[Ruimte code]],Ruimtegroepen[[#All],[Code]:[Ruimte omschrijving]],2,FALSE)</f>
        <v>Gangen/hallen</v>
      </c>
      <c r="K68" s="44" t="s">
        <v>18</v>
      </c>
      <c r="L68" s="47" t="s">
        <v>124</v>
      </c>
      <c r="M68" s="147">
        <v>88</v>
      </c>
      <c r="N68" s="149"/>
    </row>
    <row r="69" spans="1:14" s="6" customFormat="1" ht="15" customHeight="1">
      <c r="A69" s="44">
        <v>2</v>
      </c>
      <c r="B69" s="55" t="str">
        <f>VLOOKUP(Ruimtestaat[[#This Row],[Code]],Locaties[[Code]:[Locatie]],2,FALSE)</f>
        <v>ISK Wereldschool - Sprang-Capelle</v>
      </c>
      <c r="C69" s="55" t="str">
        <f>VLOOKUP(Ruimtestaat[[#This Row],[Code]],Locaties[[#All],[Code]:[Adres]],3,FALSE)</f>
        <v>Rembrandtlaan 18</v>
      </c>
      <c r="D69" s="55" t="str">
        <f>VLOOKUP(Ruimtestaat[[#This Row],[Code]],Locaties[#All],4,FALSE)</f>
        <v>Sprang-Capelle</v>
      </c>
      <c r="E69" s="44"/>
      <c r="F69" s="44" t="s">
        <v>392</v>
      </c>
      <c r="G69" s="148"/>
      <c r="H69" s="47" t="s">
        <v>398</v>
      </c>
      <c r="I69" s="44">
        <v>16</v>
      </c>
      <c r="J69" s="53" t="str">
        <f>VLOOKUP(Ruimtestaat[[#This Row],[Ruimte code]],Ruimtegroepen[[#All],[Code]:[Ruimte omschrijving]],2,FALSE)</f>
        <v>Leslokalen</v>
      </c>
      <c r="K69" s="44" t="s">
        <v>18</v>
      </c>
      <c r="L69" s="47" t="s">
        <v>124</v>
      </c>
      <c r="M69" s="147">
        <v>56.6</v>
      </c>
      <c r="N69" s="149"/>
    </row>
    <row r="70" spans="1:14" s="6" customFormat="1" ht="15" customHeight="1">
      <c r="A70" s="44">
        <v>2</v>
      </c>
      <c r="B70" s="55" t="str">
        <f>VLOOKUP(Ruimtestaat[[#This Row],[Code]],Locaties[[Code]:[Locatie]],2,FALSE)</f>
        <v>ISK Wereldschool - Sprang-Capelle</v>
      </c>
      <c r="C70" s="55" t="str">
        <f>VLOOKUP(Ruimtestaat[[#This Row],[Code]],Locaties[[#All],[Code]:[Adres]],3,FALSE)</f>
        <v>Rembrandtlaan 18</v>
      </c>
      <c r="D70" s="55" t="str">
        <f>VLOOKUP(Ruimtestaat[[#This Row],[Code]],Locaties[#All],4,FALSE)</f>
        <v>Sprang-Capelle</v>
      </c>
      <c r="E70" s="44"/>
      <c r="F70" s="44" t="s">
        <v>392</v>
      </c>
      <c r="G70" s="148"/>
      <c r="H70" s="47" t="s">
        <v>398</v>
      </c>
      <c r="I70" s="44">
        <v>16</v>
      </c>
      <c r="J70" s="53" t="str">
        <f>VLOOKUP(Ruimtestaat[[#This Row],[Ruimte code]],Ruimtegroepen[[#All],[Code]:[Ruimte omschrijving]],2,FALSE)</f>
        <v>Leslokalen</v>
      </c>
      <c r="K70" s="44" t="s">
        <v>18</v>
      </c>
      <c r="L70" s="47" t="s">
        <v>124</v>
      </c>
      <c r="M70" s="147">
        <v>56.6</v>
      </c>
      <c r="N70" s="149"/>
    </row>
    <row r="71" spans="1:14" s="6" customFormat="1" ht="15" customHeight="1">
      <c r="A71" s="44">
        <v>2</v>
      </c>
      <c r="B71" s="55" t="str">
        <f>VLOOKUP(Ruimtestaat[[#This Row],[Code]],Locaties[[Code]:[Locatie]],2,FALSE)</f>
        <v>ISK Wereldschool - Sprang-Capelle</v>
      </c>
      <c r="C71" s="55" t="str">
        <f>VLOOKUP(Ruimtestaat[[#This Row],[Code]],Locaties[[#All],[Code]:[Adres]],3,FALSE)</f>
        <v>Rembrandtlaan 18</v>
      </c>
      <c r="D71" s="55" t="str">
        <f>VLOOKUP(Ruimtestaat[[#This Row],[Code]],Locaties[#All],4,FALSE)</f>
        <v>Sprang-Capelle</v>
      </c>
      <c r="E71" s="44"/>
      <c r="F71" s="44" t="s">
        <v>392</v>
      </c>
      <c r="G71" s="148"/>
      <c r="H71" s="47" t="s">
        <v>398</v>
      </c>
      <c r="I71" s="44">
        <v>16</v>
      </c>
      <c r="J71" s="53" t="str">
        <f>VLOOKUP(Ruimtestaat[[#This Row],[Ruimte code]],Ruimtegroepen[[#All],[Code]:[Ruimte omschrijving]],2,FALSE)</f>
        <v>Leslokalen</v>
      </c>
      <c r="K71" s="44" t="s">
        <v>18</v>
      </c>
      <c r="L71" s="47" t="s">
        <v>124</v>
      </c>
      <c r="M71" s="147">
        <v>56.6</v>
      </c>
      <c r="N71" s="149"/>
    </row>
    <row r="72" spans="1:14" s="6" customFormat="1" ht="15" customHeight="1">
      <c r="A72" s="44">
        <v>2</v>
      </c>
      <c r="B72" s="55" t="str">
        <f>VLOOKUP(Ruimtestaat[[#This Row],[Code]],Locaties[[Code]:[Locatie]],2,FALSE)</f>
        <v>ISK Wereldschool - Sprang-Capelle</v>
      </c>
      <c r="C72" s="55" t="str">
        <f>VLOOKUP(Ruimtestaat[[#This Row],[Code]],Locaties[[#All],[Code]:[Adres]],3,FALSE)</f>
        <v>Rembrandtlaan 18</v>
      </c>
      <c r="D72" s="55" t="str">
        <f>VLOOKUP(Ruimtestaat[[#This Row],[Code]],Locaties[#All],4,FALSE)</f>
        <v>Sprang-Capelle</v>
      </c>
      <c r="E72" s="44"/>
      <c r="F72" s="44" t="s">
        <v>392</v>
      </c>
      <c r="G72" s="148"/>
      <c r="H72" s="47" t="s">
        <v>398</v>
      </c>
      <c r="I72" s="44">
        <v>16</v>
      </c>
      <c r="J72" s="53" t="str">
        <f>VLOOKUP(Ruimtestaat[[#This Row],[Ruimte code]],Ruimtegroepen[[#All],[Code]:[Ruimte omschrijving]],2,FALSE)</f>
        <v>Leslokalen</v>
      </c>
      <c r="K72" s="44" t="s">
        <v>18</v>
      </c>
      <c r="L72" s="47" t="s">
        <v>124</v>
      </c>
      <c r="M72" s="147">
        <v>56.6</v>
      </c>
      <c r="N72" s="149"/>
    </row>
    <row r="73" spans="1:14" s="6" customFormat="1" ht="15" customHeight="1">
      <c r="A73" s="44">
        <v>2</v>
      </c>
      <c r="B73" s="55" t="str">
        <f>VLOOKUP(Ruimtestaat[[#This Row],[Code]],Locaties[[Code]:[Locatie]],2,FALSE)</f>
        <v>ISK Wereldschool - Sprang-Capelle</v>
      </c>
      <c r="C73" s="55" t="str">
        <f>VLOOKUP(Ruimtestaat[[#This Row],[Code]],Locaties[[#All],[Code]:[Adres]],3,FALSE)</f>
        <v>Rembrandtlaan 18</v>
      </c>
      <c r="D73" s="55" t="str">
        <f>VLOOKUP(Ruimtestaat[[#This Row],[Code]],Locaties[#All],4,FALSE)</f>
        <v>Sprang-Capelle</v>
      </c>
      <c r="E73" s="44"/>
      <c r="F73" s="44" t="s">
        <v>392</v>
      </c>
      <c r="G73" s="148"/>
      <c r="H73" s="47" t="s">
        <v>398</v>
      </c>
      <c r="I73" s="44">
        <v>16</v>
      </c>
      <c r="J73" s="53" t="str">
        <f>VLOOKUP(Ruimtestaat[[#This Row],[Ruimte code]],Ruimtegroepen[[#All],[Code]:[Ruimte omschrijving]],2,FALSE)</f>
        <v>Leslokalen</v>
      </c>
      <c r="K73" s="44" t="s">
        <v>18</v>
      </c>
      <c r="L73" s="47" t="s">
        <v>124</v>
      </c>
      <c r="M73" s="147">
        <v>61.1</v>
      </c>
      <c r="N73" s="149"/>
    </row>
    <row r="74" spans="1:14" s="6" customFormat="1" ht="15" customHeight="1">
      <c r="A74" s="44">
        <v>2</v>
      </c>
      <c r="B74" s="55" t="str">
        <f>VLOOKUP(Ruimtestaat[[#This Row],[Code]],Locaties[[Code]:[Locatie]],2,FALSE)</f>
        <v>ISK Wereldschool - Sprang-Capelle</v>
      </c>
      <c r="C74" s="55" t="str">
        <f>VLOOKUP(Ruimtestaat[[#This Row],[Code]],Locaties[[#All],[Code]:[Adres]],3,FALSE)</f>
        <v>Rembrandtlaan 18</v>
      </c>
      <c r="D74" s="55" t="str">
        <f>VLOOKUP(Ruimtestaat[[#This Row],[Code]],Locaties[#All],4,FALSE)</f>
        <v>Sprang-Capelle</v>
      </c>
      <c r="E74" s="44"/>
      <c r="F74" s="44" t="s">
        <v>392</v>
      </c>
      <c r="G74" s="148"/>
      <c r="H74" s="47" t="s">
        <v>399</v>
      </c>
      <c r="I74" s="44">
        <v>6</v>
      </c>
      <c r="J74" s="53" t="str">
        <f>VLOOKUP(Ruimtestaat[[#This Row],[Ruimte code]],Ruimtegroepen[[#All],[Code]:[Ruimte omschrijving]],2,FALSE)</f>
        <v>Gangen/hallen</v>
      </c>
      <c r="K74" s="44" t="s">
        <v>17</v>
      </c>
      <c r="L74" s="47" t="s">
        <v>6</v>
      </c>
      <c r="M74" s="147">
        <v>6.4</v>
      </c>
      <c r="N74" s="149"/>
    </row>
    <row r="75" spans="1:14" s="6" customFormat="1" ht="15" customHeight="1">
      <c r="A75" s="44">
        <v>2</v>
      </c>
      <c r="B75" s="55" t="str">
        <f>VLOOKUP(Ruimtestaat[[#This Row],[Code]],Locaties[[Code]:[Locatie]],2,FALSE)</f>
        <v>ISK Wereldschool - Sprang-Capelle</v>
      </c>
      <c r="C75" s="55" t="str">
        <f>VLOOKUP(Ruimtestaat[[#This Row],[Code]],Locaties[[#All],[Code]:[Adres]],3,FALSE)</f>
        <v>Rembrandtlaan 18</v>
      </c>
      <c r="D75" s="55" t="str">
        <f>VLOOKUP(Ruimtestaat[[#This Row],[Code]],Locaties[#All],4,FALSE)</f>
        <v>Sprang-Capelle</v>
      </c>
      <c r="E75" s="44"/>
      <c r="F75" s="44" t="s">
        <v>392</v>
      </c>
      <c r="G75" s="148"/>
      <c r="H75" s="47" t="s">
        <v>158</v>
      </c>
      <c r="I75" s="44">
        <v>10</v>
      </c>
      <c r="J75" s="53" t="str">
        <f>VLOOKUP(Ruimtestaat[[#This Row],[Ruimte code]],Ruimtegroepen[[#All],[Code]:[Ruimte omschrijving]],2,FALSE)</f>
        <v>Trappenhuizen/lift</v>
      </c>
      <c r="K75" s="44" t="s">
        <v>19</v>
      </c>
      <c r="L75" s="47" t="s">
        <v>28</v>
      </c>
      <c r="M75" s="147">
        <v>15.9</v>
      </c>
      <c r="N75" s="149"/>
    </row>
    <row r="76" spans="1:14" s="6" customFormat="1" ht="15" customHeight="1">
      <c r="A76" s="44">
        <v>2</v>
      </c>
      <c r="B76" s="55" t="str">
        <f>VLOOKUP(Ruimtestaat[[#This Row],[Code]],Locaties[[Code]:[Locatie]],2,FALSE)</f>
        <v>ISK Wereldschool - Sprang-Capelle</v>
      </c>
      <c r="C76" s="55" t="str">
        <f>VLOOKUP(Ruimtestaat[[#This Row],[Code]],Locaties[[#All],[Code]:[Adres]],3,FALSE)</f>
        <v>Rembrandtlaan 18</v>
      </c>
      <c r="D76" s="55" t="str">
        <f>VLOOKUP(Ruimtestaat[[#This Row],[Code]],Locaties[#All],4,FALSE)</f>
        <v>Sprang-Capelle</v>
      </c>
      <c r="E76" s="44"/>
      <c r="F76" s="44" t="s">
        <v>392</v>
      </c>
      <c r="G76" s="148"/>
      <c r="H76" s="47" t="s">
        <v>400</v>
      </c>
      <c r="I76" s="44">
        <v>1</v>
      </c>
      <c r="J76" s="53" t="str">
        <f>VLOOKUP(Ruimtestaat[[#This Row],[Ruimte code]],Ruimtegroepen[[#All],[Code]:[Ruimte omschrijving]],2,FALSE)</f>
        <v>Magazijnen/bergingen</v>
      </c>
      <c r="K76" s="44" t="s">
        <v>18</v>
      </c>
      <c r="L76" s="47" t="s">
        <v>124</v>
      </c>
      <c r="M76" s="147">
        <v>20.2</v>
      </c>
      <c r="N76" s="149"/>
    </row>
    <row r="77" spans="1:14" s="6" customFormat="1" ht="15" customHeight="1">
      <c r="A77" s="44">
        <v>2</v>
      </c>
      <c r="B77" s="55" t="str">
        <f>VLOOKUP(Ruimtestaat[[#This Row],[Code]],Locaties[[Code]:[Locatie]],2,FALSE)</f>
        <v>ISK Wereldschool - Sprang-Capelle</v>
      </c>
      <c r="C77" s="55" t="str">
        <f>VLOOKUP(Ruimtestaat[[#This Row],[Code]],Locaties[[#All],[Code]:[Adres]],3,FALSE)</f>
        <v>Rembrandtlaan 18</v>
      </c>
      <c r="D77" s="55" t="str">
        <f>VLOOKUP(Ruimtestaat[[#This Row],[Code]],Locaties[#All],4,FALSE)</f>
        <v>Sprang-Capelle</v>
      </c>
      <c r="E77" s="44"/>
      <c r="F77" s="44" t="s">
        <v>392</v>
      </c>
      <c r="G77" s="148"/>
      <c r="H77" s="47" t="s">
        <v>136</v>
      </c>
      <c r="I77" s="44">
        <v>5</v>
      </c>
      <c r="J77" s="53" t="str">
        <f>VLOOKUP(Ruimtestaat[[#This Row],[Ruimte code]],Ruimtegroepen[[#All],[Code]:[Ruimte omschrijving]],2,FALSE)</f>
        <v>Sanitair</v>
      </c>
      <c r="K77" s="44" t="s">
        <v>19</v>
      </c>
      <c r="L77" s="47" t="s">
        <v>28</v>
      </c>
      <c r="M77" s="147">
        <v>7</v>
      </c>
      <c r="N77" s="149"/>
    </row>
    <row r="78" spans="1:14" s="6" customFormat="1" ht="15" customHeight="1">
      <c r="A78" s="44">
        <v>2</v>
      </c>
      <c r="B78" s="55" t="str">
        <f>VLOOKUP(Ruimtestaat[[#This Row],[Code]],Locaties[[Code]:[Locatie]],2,FALSE)</f>
        <v>ISK Wereldschool - Sprang-Capelle</v>
      </c>
      <c r="C78" s="55" t="str">
        <f>VLOOKUP(Ruimtestaat[[#This Row],[Code]],Locaties[[#All],[Code]:[Adres]],3,FALSE)</f>
        <v>Rembrandtlaan 18</v>
      </c>
      <c r="D78" s="55" t="str">
        <f>VLOOKUP(Ruimtestaat[[#This Row],[Code]],Locaties[#All],4,FALSE)</f>
        <v>Sprang-Capelle</v>
      </c>
      <c r="E78" s="44"/>
      <c r="F78" s="44" t="s">
        <v>392</v>
      </c>
      <c r="G78" s="148"/>
      <c r="H78" s="47" t="s">
        <v>136</v>
      </c>
      <c r="I78" s="44">
        <v>5</v>
      </c>
      <c r="J78" s="53" t="str">
        <f>VLOOKUP(Ruimtestaat[[#This Row],[Ruimte code]],Ruimtegroepen[[#All],[Code]:[Ruimte omschrijving]],2,FALSE)</f>
        <v>Sanitair</v>
      </c>
      <c r="K78" s="44" t="s">
        <v>19</v>
      </c>
      <c r="L78" s="47" t="s">
        <v>366</v>
      </c>
      <c r="M78" s="147">
        <v>8.6</v>
      </c>
      <c r="N78" s="149"/>
    </row>
    <row r="79" spans="1:14" s="6" customFormat="1" ht="15" customHeight="1">
      <c r="A79" s="44">
        <v>2</v>
      </c>
      <c r="B79" s="55" t="str">
        <f>VLOOKUP(Ruimtestaat[[#This Row],[Code]],Locaties[[Code]:[Locatie]],2,FALSE)</f>
        <v>ISK Wereldschool - Sprang-Capelle</v>
      </c>
      <c r="C79" s="55" t="str">
        <f>VLOOKUP(Ruimtestaat[[#This Row],[Code]],Locaties[[#All],[Code]:[Adres]],3,FALSE)</f>
        <v>Rembrandtlaan 18</v>
      </c>
      <c r="D79" s="55" t="str">
        <f>VLOOKUP(Ruimtestaat[[#This Row],[Code]],Locaties[#All],4,FALSE)</f>
        <v>Sprang-Capelle</v>
      </c>
      <c r="E79" s="44"/>
      <c r="F79" s="44" t="s">
        <v>401</v>
      </c>
      <c r="G79" s="148"/>
      <c r="H79" s="47" t="s">
        <v>158</v>
      </c>
      <c r="I79" s="44">
        <v>10</v>
      </c>
      <c r="J79" s="53" t="str">
        <f>VLOOKUP(Ruimtestaat[[#This Row],[Ruimte code]],Ruimtegroepen[[#All],[Code]:[Ruimte omschrijving]],2,FALSE)</f>
        <v>Trappenhuizen/lift</v>
      </c>
      <c r="K79" s="44" t="s">
        <v>19</v>
      </c>
      <c r="L79" s="47" t="s">
        <v>28</v>
      </c>
      <c r="M79" s="147">
        <v>24.6</v>
      </c>
      <c r="N79" s="149"/>
    </row>
    <row r="80" spans="1:14" s="6" customFormat="1" ht="15" customHeight="1">
      <c r="A80" s="44">
        <v>2</v>
      </c>
      <c r="B80" s="55" t="str">
        <f>VLOOKUP(Ruimtestaat[[#This Row],[Code]],Locaties[[Code]:[Locatie]],2,FALSE)</f>
        <v>ISK Wereldschool - Sprang-Capelle</v>
      </c>
      <c r="C80" s="55" t="str">
        <f>VLOOKUP(Ruimtestaat[[#This Row],[Code]],Locaties[[#All],[Code]:[Adres]],3,FALSE)</f>
        <v>Rembrandtlaan 18</v>
      </c>
      <c r="D80" s="55" t="str">
        <f>VLOOKUP(Ruimtestaat[[#This Row],[Code]],Locaties[#All],4,FALSE)</f>
        <v>Sprang-Capelle</v>
      </c>
      <c r="E80" s="44"/>
      <c r="F80" s="44" t="s">
        <v>401</v>
      </c>
      <c r="G80" s="148"/>
      <c r="H80" s="47" t="s">
        <v>348</v>
      </c>
      <c r="I80" s="44">
        <v>1</v>
      </c>
      <c r="J80" s="53" t="str">
        <f>VLOOKUP(Ruimtestaat[[#This Row],[Ruimte code]],Ruimtegroepen[[#All],[Code]:[Ruimte omschrijving]],2,FALSE)</f>
        <v>Magazijnen/bergingen</v>
      </c>
      <c r="K80" s="44" t="s">
        <v>18</v>
      </c>
      <c r="L80" s="47" t="s">
        <v>124</v>
      </c>
      <c r="M80" s="147">
        <v>6</v>
      </c>
      <c r="N80" s="149"/>
    </row>
    <row r="81" spans="1:159" s="6" customFormat="1" ht="15" customHeight="1">
      <c r="A81" s="44">
        <v>2</v>
      </c>
      <c r="B81" s="55" t="str">
        <f>VLOOKUP(Ruimtestaat[[#This Row],[Code]],Locaties[[Code]:[Locatie]],2,FALSE)</f>
        <v>ISK Wereldschool - Sprang-Capelle</v>
      </c>
      <c r="C81" s="55" t="str">
        <f>VLOOKUP(Ruimtestaat[[#This Row],[Code]],Locaties[[#All],[Code]:[Adres]],3,FALSE)</f>
        <v>Rembrandtlaan 18</v>
      </c>
      <c r="D81" s="55" t="str">
        <f>VLOOKUP(Ruimtestaat[[#This Row],[Code]],Locaties[#All],4,FALSE)</f>
        <v>Sprang-Capelle</v>
      </c>
      <c r="E81" s="44"/>
      <c r="F81" s="44" t="s">
        <v>401</v>
      </c>
      <c r="G81" s="148"/>
      <c r="H81" s="47" t="s">
        <v>136</v>
      </c>
      <c r="I81" s="44">
        <v>5</v>
      </c>
      <c r="J81" s="53" t="str">
        <f>VLOOKUP(Ruimtestaat[[#This Row],[Ruimte code]],Ruimtegroepen[[#All],[Code]:[Ruimte omschrijving]],2,FALSE)</f>
        <v>Sanitair</v>
      </c>
      <c r="K81" s="44" t="s">
        <v>19</v>
      </c>
      <c r="L81" s="47" t="s">
        <v>366</v>
      </c>
      <c r="M81" s="147">
        <v>6.6</v>
      </c>
      <c r="N81" s="149"/>
    </row>
    <row r="82" spans="1:159" s="6" customFormat="1" ht="15" customHeight="1">
      <c r="A82" s="44">
        <v>2</v>
      </c>
      <c r="B82" s="55" t="str">
        <f>VLOOKUP(Ruimtestaat[[#This Row],[Code]],Locaties[[Code]:[Locatie]],2,FALSE)</f>
        <v>ISK Wereldschool - Sprang-Capelle</v>
      </c>
      <c r="C82" s="55" t="str">
        <f>VLOOKUP(Ruimtestaat[[#This Row],[Code]],Locaties[[#All],[Code]:[Adres]],3,FALSE)</f>
        <v>Rembrandtlaan 18</v>
      </c>
      <c r="D82" s="55" t="str">
        <f>VLOOKUP(Ruimtestaat[[#This Row],[Code]],Locaties[#All],4,FALSE)</f>
        <v>Sprang-Capelle</v>
      </c>
      <c r="E82" s="44"/>
      <c r="F82" s="44" t="s">
        <v>401</v>
      </c>
      <c r="G82" s="148"/>
      <c r="H82" s="47" t="s">
        <v>128</v>
      </c>
      <c r="I82" s="44">
        <v>6</v>
      </c>
      <c r="J82" s="53" t="str">
        <f>VLOOKUP(Ruimtestaat[[#This Row],[Ruimte code]],Ruimtegroepen[[#All],[Code]:[Ruimte omschrijving]],2,FALSE)</f>
        <v>Gangen/hallen</v>
      </c>
      <c r="K82" s="44" t="s">
        <v>18</v>
      </c>
      <c r="L82" s="47" t="s">
        <v>124</v>
      </c>
      <c r="M82" s="147">
        <v>90</v>
      </c>
      <c r="N82" s="149"/>
    </row>
    <row r="83" spans="1:159" s="6" customFormat="1" ht="15" customHeight="1">
      <c r="A83" s="44">
        <v>2</v>
      </c>
      <c r="B83" s="55" t="str">
        <f>VLOOKUP(Ruimtestaat[[#This Row],[Code]],Locaties[[Code]:[Locatie]],2,FALSE)</f>
        <v>ISK Wereldschool - Sprang-Capelle</v>
      </c>
      <c r="C83" s="55" t="str">
        <f>VLOOKUP(Ruimtestaat[[#This Row],[Code]],Locaties[[#All],[Code]:[Adres]],3,FALSE)</f>
        <v>Rembrandtlaan 18</v>
      </c>
      <c r="D83" s="55" t="str">
        <f>VLOOKUP(Ruimtestaat[[#This Row],[Code]],Locaties[#All],4,FALSE)</f>
        <v>Sprang-Capelle</v>
      </c>
      <c r="E83" s="44"/>
      <c r="F83" s="44" t="s">
        <v>401</v>
      </c>
      <c r="G83" s="148"/>
      <c r="H83" s="47" t="s">
        <v>398</v>
      </c>
      <c r="I83" s="44">
        <v>16</v>
      </c>
      <c r="J83" s="53" t="str">
        <f>VLOOKUP(Ruimtestaat[[#This Row],[Ruimte code]],Ruimtegroepen[[#All],[Code]:[Ruimte omschrijving]],2,FALSE)</f>
        <v>Leslokalen</v>
      </c>
      <c r="K83" s="44" t="s">
        <v>18</v>
      </c>
      <c r="L83" s="47" t="s">
        <v>124</v>
      </c>
      <c r="M83" s="147">
        <v>56.6</v>
      </c>
      <c r="N83" s="149"/>
    </row>
    <row r="84" spans="1:159" s="6" customFormat="1" ht="15" customHeight="1">
      <c r="A84" s="44">
        <v>2</v>
      </c>
      <c r="B84" s="55" t="str">
        <f>VLOOKUP(Ruimtestaat[[#This Row],[Code]],Locaties[[Code]:[Locatie]],2,FALSE)</f>
        <v>ISK Wereldschool - Sprang-Capelle</v>
      </c>
      <c r="C84" s="55" t="str">
        <f>VLOOKUP(Ruimtestaat[[#This Row],[Code]],Locaties[[#All],[Code]:[Adres]],3,FALSE)</f>
        <v>Rembrandtlaan 18</v>
      </c>
      <c r="D84" s="55" t="str">
        <f>VLOOKUP(Ruimtestaat[[#This Row],[Code]],Locaties[#All],4,FALSE)</f>
        <v>Sprang-Capelle</v>
      </c>
      <c r="E84" s="44"/>
      <c r="F84" s="44" t="s">
        <v>401</v>
      </c>
      <c r="G84" s="148"/>
      <c r="H84" s="47" t="s">
        <v>398</v>
      </c>
      <c r="I84" s="44">
        <v>16</v>
      </c>
      <c r="J84" s="53" t="str">
        <f>VLOOKUP(Ruimtestaat[[#This Row],[Ruimte code]],Ruimtegroepen[[#All],[Code]:[Ruimte omschrijving]],2,FALSE)</f>
        <v>Leslokalen</v>
      </c>
      <c r="K84" s="44" t="s">
        <v>18</v>
      </c>
      <c r="L84" s="47" t="s">
        <v>124</v>
      </c>
      <c r="M84" s="147">
        <v>58.8</v>
      </c>
      <c r="N84" s="149"/>
    </row>
    <row r="85" spans="1:159" s="6" customFormat="1" ht="15" customHeight="1">
      <c r="A85" s="44">
        <v>2</v>
      </c>
      <c r="B85" s="55" t="str">
        <f>VLOOKUP(Ruimtestaat[[#This Row],[Code]],Locaties[[Code]:[Locatie]],2,FALSE)</f>
        <v>ISK Wereldschool - Sprang-Capelle</v>
      </c>
      <c r="C85" s="55" t="str">
        <f>VLOOKUP(Ruimtestaat[[#This Row],[Code]],Locaties[[#All],[Code]:[Adres]],3,FALSE)</f>
        <v>Rembrandtlaan 18</v>
      </c>
      <c r="D85" s="55" t="str">
        <f>VLOOKUP(Ruimtestaat[[#This Row],[Code]],Locaties[#All],4,FALSE)</f>
        <v>Sprang-Capelle</v>
      </c>
      <c r="E85" s="44"/>
      <c r="F85" s="44" t="s">
        <v>401</v>
      </c>
      <c r="G85" s="148"/>
      <c r="H85" s="47" t="s">
        <v>398</v>
      </c>
      <c r="I85" s="44">
        <v>16</v>
      </c>
      <c r="J85" s="53" t="str">
        <f>VLOOKUP(Ruimtestaat[[#This Row],[Ruimte code]],Ruimtegroepen[[#All],[Code]:[Ruimte omschrijving]],2,FALSE)</f>
        <v>Leslokalen</v>
      </c>
      <c r="K85" s="44" t="s">
        <v>18</v>
      </c>
      <c r="L85" s="47" t="s">
        <v>124</v>
      </c>
      <c r="M85" s="147">
        <v>56.6</v>
      </c>
      <c r="N85" s="149"/>
    </row>
    <row r="86" spans="1:159" s="6" customFormat="1" ht="15" customHeight="1">
      <c r="A86" s="44">
        <v>2</v>
      </c>
      <c r="B86" s="55" t="str">
        <f>VLOOKUP(Ruimtestaat[[#This Row],[Code]],Locaties[[Code]:[Locatie]],2,FALSE)</f>
        <v>ISK Wereldschool - Sprang-Capelle</v>
      </c>
      <c r="C86" s="55" t="str">
        <f>VLOOKUP(Ruimtestaat[[#This Row],[Code]],Locaties[[#All],[Code]:[Adres]],3,FALSE)</f>
        <v>Rembrandtlaan 18</v>
      </c>
      <c r="D86" s="55" t="str">
        <f>VLOOKUP(Ruimtestaat[[#This Row],[Code]],Locaties[#All],4,FALSE)</f>
        <v>Sprang-Capelle</v>
      </c>
      <c r="E86" s="44"/>
      <c r="F86" s="44" t="s">
        <v>401</v>
      </c>
      <c r="G86" s="148"/>
      <c r="H86" s="47" t="s">
        <v>398</v>
      </c>
      <c r="I86" s="44">
        <v>16</v>
      </c>
      <c r="J86" s="53" t="str">
        <f>VLOOKUP(Ruimtestaat[[#This Row],[Ruimte code]],Ruimtegroepen[[#All],[Code]:[Ruimte omschrijving]],2,FALSE)</f>
        <v>Leslokalen</v>
      </c>
      <c r="K86" s="44" t="s">
        <v>18</v>
      </c>
      <c r="L86" s="47" t="s">
        <v>124</v>
      </c>
      <c r="M86" s="147">
        <v>56.6</v>
      </c>
      <c r="N86" s="149"/>
    </row>
    <row r="87" spans="1:159" s="6" customFormat="1" ht="15" customHeight="1">
      <c r="A87" s="44">
        <v>2</v>
      </c>
      <c r="B87" s="55" t="str">
        <f>VLOOKUP(Ruimtestaat[[#This Row],[Code]],Locaties[[Code]:[Locatie]],2,FALSE)</f>
        <v>ISK Wereldschool - Sprang-Capelle</v>
      </c>
      <c r="C87" s="55" t="str">
        <f>VLOOKUP(Ruimtestaat[[#This Row],[Code]],Locaties[[#All],[Code]:[Adres]],3,FALSE)</f>
        <v>Rembrandtlaan 18</v>
      </c>
      <c r="D87" s="55" t="str">
        <f>VLOOKUP(Ruimtestaat[[#This Row],[Code]],Locaties[#All],4,FALSE)</f>
        <v>Sprang-Capelle</v>
      </c>
      <c r="E87" s="44"/>
      <c r="F87" s="44" t="s">
        <v>401</v>
      </c>
      <c r="G87" s="148"/>
      <c r="H87" s="47" t="s">
        <v>398</v>
      </c>
      <c r="I87" s="44">
        <v>16</v>
      </c>
      <c r="J87" s="53" t="str">
        <f>VLOOKUP(Ruimtestaat[[#This Row],[Ruimte code]],Ruimtegroepen[[#All],[Code]:[Ruimte omschrijving]],2,FALSE)</f>
        <v>Leslokalen</v>
      </c>
      <c r="K87" s="44" t="s">
        <v>18</v>
      </c>
      <c r="L87" s="47" t="s">
        <v>124</v>
      </c>
      <c r="M87" s="147">
        <v>56.6</v>
      </c>
      <c r="N87" s="149"/>
    </row>
    <row r="88" spans="1:159" s="6" customFormat="1" ht="15" customHeight="1">
      <c r="A88" s="44">
        <v>2</v>
      </c>
      <c r="B88" s="55" t="str">
        <f>VLOOKUP(Ruimtestaat[[#This Row],[Code]],Locaties[[Code]:[Locatie]],2,FALSE)</f>
        <v>ISK Wereldschool - Sprang-Capelle</v>
      </c>
      <c r="C88" s="55" t="str">
        <f>VLOOKUP(Ruimtestaat[[#This Row],[Code]],Locaties[[#All],[Code]:[Adres]],3,FALSE)</f>
        <v>Rembrandtlaan 18</v>
      </c>
      <c r="D88" s="55" t="str">
        <f>VLOOKUP(Ruimtestaat[[#This Row],[Code]],Locaties[#All],4,FALSE)</f>
        <v>Sprang-Capelle</v>
      </c>
      <c r="E88" s="44"/>
      <c r="F88" s="44" t="s">
        <v>401</v>
      </c>
      <c r="G88" s="148"/>
      <c r="H88" s="47" t="s">
        <v>398</v>
      </c>
      <c r="I88" s="44">
        <v>16</v>
      </c>
      <c r="J88" s="53" t="str">
        <f>VLOOKUP(Ruimtestaat[[#This Row],[Ruimte code]],Ruimtegroepen[[#All],[Code]:[Ruimte omschrijving]],2,FALSE)</f>
        <v>Leslokalen</v>
      </c>
      <c r="K88" s="44" t="s">
        <v>18</v>
      </c>
      <c r="L88" s="47" t="s">
        <v>124</v>
      </c>
      <c r="M88" s="147">
        <v>56.6</v>
      </c>
      <c r="N88" s="149"/>
    </row>
    <row r="89" spans="1:159" s="6" customFormat="1" ht="15" customHeight="1">
      <c r="A89" s="44">
        <v>2</v>
      </c>
      <c r="B89" s="55" t="str">
        <f>VLOOKUP(Ruimtestaat[[#This Row],[Code]],Locaties[[Code]:[Locatie]],2,FALSE)</f>
        <v>ISK Wereldschool - Sprang-Capelle</v>
      </c>
      <c r="C89" s="55" t="str">
        <f>VLOOKUP(Ruimtestaat[[#This Row],[Code]],Locaties[[#All],[Code]:[Adres]],3,FALSE)</f>
        <v>Rembrandtlaan 18</v>
      </c>
      <c r="D89" s="55" t="str">
        <f>VLOOKUP(Ruimtestaat[[#This Row],[Code]],Locaties[#All],4,FALSE)</f>
        <v>Sprang-Capelle</v>
      </c>
      <c r="E89" s="44"/>
      <c r="F89" s="44" t="s">
        <v>401</v>
      </c>
      <c r="G89" s="148"/>
      <c r="H89" s="47" t="s">
        <v>398</v>
      </c>
      <c r="I89" s="44">
        <v>16</v>
      </c>
      <c r="J89" s="53" t="str">
        <f>VLOOKUP(Ruimtestaat[[#This Row],[Ruimte code]],Ruimtegroepen[[#All],[Code]:[Ruimte omschrijving]],2,FALSE)</f>
        <v>Leslokalen</v>
      </c>
      <c r="K89" s="44" t="s">
        <v>18</v>
      </c>
      <c r="L89" s="47" t="s">
        <v>124</v>
      </c>
      <c r="M89" s="147">
        <v>61.8</v>
      </c>
      <c r="N89" s="149"/>
    </row>
    <row r="90" spans="1:159" s="6" customFormat="1" ht="15" customHeight="1">
      <c r="A90" s="44">
        <v>2</v>
      </c>
      <c r="B90" s="55" t="str">
        <f>VLOOKUP(Ruimtestaat[[#This Row],[Code]],Locaties[[Code]:[Locatie]],2,FALSE)</f>
        <v>ISK Wereldschool - Sprang-Capelle</v>
      </c>
      <c r="C90" s="55" t="str">
        <f>VLOOKUP(Ruimtestaat[[#This Row],[Code]],Locaties[[#All],[Code]:[Adres]],3,FALSE)</f>
        <v>Rembrandtlaan 18</v>
      </c>
      <c r="D90" s="55" t="str">
        <f>VLOOKUP(Ruimtestaat[[#This Row],[Code]],Locaties[#All],4,FALSE)</f>
        <v>Sprang-Capelle</v>
      </c>
      <c r="E90" s="44"/>
      <c r="F90" s="44" t="s">
        <v>401</v>
      </c>
      <c r="G90" s="148"/>
      <c r="H90" s="47" t="s">
        <v>158</v>
      </c>
      <c r="I90" s="44">
        <v>10</v>
      </c>
      <c r="J90" s="53" t="str">
        <f>VLOOKUP(Ruimtestaat[[#This Row],[Ruimte code]],Ruimtegroepen[[#All],[Code]:[Ruimte omschrijving]],2,FALSE)</f>
        <v>Trappenhuizen/lift</v>
      </c>
      <c r="K90" s="44" t="s">
        <v>19</v>
      </c>
      <c r="L90" s="47" t="s">
        <v>28</v>
      </c>
      <c r="M90" s="147">
        <v>23.2</v>
      </c>
      <c r="N90" s="149"/>
    </row>
    <row r="91" spans="1:159" s="6" customFormat="1" ht="15" customHeight="1">
      <c r="A91" s="44">
        <v>2</v>
      </c>
      <c r="B91" s="55" t="str">
        <f>VLOOKUP(Ruimtestaat[[#This Row],[Code]],Locaties[[Code]:[Locatie]],2,FALSE)</f>
        <v>ISK Wereldschool - Sprang-Capelle</v>
      </c>
      <c r="C91" s="55" t="str">
        <f>VLOOKUP(Ruimtestaat[[#This Row],[Code]],Locaties[[#All],[Code]:[Adres]],3,FALSE)</f>
        <v>Rembrandtlaan 18</v>
      </c>
      <c r="D91" s="55" t="str">
        <f>VLOOKUP(Ruimtestaat[[#This Row],[Code]],Locaties[#All],4,FALSE)</f>
        <v>Sprang-Capelle</v>
      </c>
      <c r="E91" s="44"/>
      <c r="F91" s="44" t="s">
        <v>401</v>
      </c>
      <c r="G91" s="148"/>
      <c r="H91" s="47" t="s">
        <v>348</v>
      </c>
      <c r="I91" s="44">
        <v>1</v>
      </c>
      <c r="J91" s="53" t="str">
        <f>VLOOKUP(Ruimtestaat[[#This Row],[Ruimte code]],Ruimtegroepen[[#All],[Code]:[Ruimte omschrijving]],2,FALSE)</f>
        <v>Magazijnen/bergingen</v>
      </c>
      <c r="K91" s="44" t="s">
        <v>18</v>
      </c>
      <c r="L91" s="47" t="s">
        <v>124</v>
      </c>
      <c r="M91" s="147">
        <v>20.2</v>
      </c>
      <c r="N91" s="149"/>
    </row>
    <row r="92" spans="1:159" s="6" customFormat="1" ht="15" customHeight="1">
      <c r="A92" s="44">
        <v>2</v>
      </c>
      <c r="B92" s="55" t="str">
        <f>VLOOKUP(Ruimtestaat[[#This Row],[Code]],Locaties[[Code]:[Locatie]],2,FALSE)</f>
        <v>ISK Wereldschool - Sprang-Capelle</v>
      </c>
      <c r="C92" s="55" t="str">
        <f>VLOOKUP(Ruimtestaat[[#This Row],[Code]],Locaties[[#All],[Code]:[Adres]],3,FALSE)</f>
        <v>Rembrandtlaan 18</v>
      </c>
      <c r="D92" s="55" t="str">
        <f>VLOOKUP(Ruimtestaat[[#This Row],[Code]],Locaties[#All],4,FALSE)</f>
        <v>Sprang-Capelle</v>
      </c>
      <c r="E92" s="44"/>
      <c r="F92" s="44" t="s">
        <v>401</v>
      </c>
      <c r="G92" s="148"/>
      <c r="H92" s="47" t="s">
        <v>136</v>
      </c>
      <c r="I92" s="44">
        <v>5</v>
      </c>
      <c r="J92" s="53" t="str">
        <f>VLOOKUP(Ruimtestaat[[#This Row],[Ruimte code]],Ruimtegroepen[[#All],[Code]:[Ruimte omschrijving]],2,FALSE)</f>
        <v>Sanitair</v>
      </c>
      <c r="K92" s="44" t="s">
        <v>19</v>
      </c>
      <c r="L92" s="47" t="s">
        <v>366</v>
      </c>
      <c r="M92" s="147">
        <v>6.9</v>
      </c>
      <c r="N92" s="149"/>
    </row>
    <row r="93" spans="1:159" s="6" customFormat="1" ht="15" customHeight="1">
      <c r="A93" s="44">
        <v>2</v>
      </c>
      <c r="B93" s="55" t="str">
        <f>VLOOKUP(Ruimtestaat[[#This Row],[Code]],Locaties[[Code]:[Locatie]],2,FALSE)</f>
        <v>ISK Wereldschool - Sprang-Capelle</v>
      </c>
      <c r="C93" s="55" t="str">
        <f>VLOOKUP(Ruimtestaat[[#This Row],[Code]],Locaties[[#All],[Code]:[Adres]],3,FALSE)</f>
        <v>Rembrandtlaan 18</v>
      </c>
      <c r="D93" s="55" t="str">
        <f>VLOOKUP(Ruimtestaat[[#This Row],[Code]],Locaties[#All],4,FALSE)</f>
        <v>Sprang-Capelle</v>
      </c>
      <c r="E93" s="44"/>
      <c r="F93" s="44" t="s">
        <v>401</v>
      </c>
      <c r="G93" s="148"/>
      <c r="H93" s="47" t="s">
        <v>136</v>
      </c>
      <c r="I93" s="44">
        <v>5</v>
      </c>
      <c r="J93" s="53" t="str">
        <f>VLOOKUP(Ruimtestaat[[#This Row],[Ruimte code]],Ruimtegroepen[[#All],[Code]:[Ruimte omschrijving]],2,FALSE)</f>
        <v>Sanitair</v>
      </c>
      <c r="K93" s="44" t="s">
        <v>19</v>
      </c>
      <c r="L93" s="47" t="s">
        <v>366</v>
      </c>
      <c r="M93" s="147">
        <v>4.8</v>
      </c>
      <c r="N93" s="149"/>
    </row>
    <row r="94" spans="1:159" s="6" customFormat="1" ht="15" customHeight="1">
      <c r="A94" s="44">
        <v>2</v>
      </c>
      <c r="B94" s="55" t="str">
        <f>VLOOKUP(Ruimtestaat[[#This Row],[Code]],Locaties[[Code]:[Locatie]],2,FALSE)</f>
        <v>ISK Wereldschool - Sprang-Capelle</v>
      </c>
      <c r="C94" s="55" t="str">
        <f>VLOOKUP(Ruimtestaat[[#This Row],[Code]],Locaties[[#All],[Code]:[Adres]],3,FALSE)</f>
        <v>Rembrandtlaan 18</v>
      </c>
      <c r="D94" s="55" t="str">
        <f>VLOOKUP(Ruimtestaat[[#This Row],[Code]],Locaties[#All],4,FALSE)</f>
        <v>Sprang-Capelle</v>
      </c>
      <c r="E94" s="44"/>
      <c r="F94" s="44" t="s">
        <v>401</v>
      </c>
      <c r="G94" s="148"/>
      <c r="H94" s="47" t="s">
        <v>136</v>
      </c>
      <c r="I94" s="44">
        <v>5</v>
      </c>
      <c r="J94" s="53" t="str">
        <f>VLOOKUP(Ruimtestaat[[#This Row],[Ruimte code]],Ruimtegroepen[[#All],[Code]:[Ruimte omschrijving]],2,FALSE)</f>
        <v>Sanitair</v>
      </c>
      <c r="K94" s="44" t="s">
        <v>19</v>
      </c>
      <c r="L94" s="47" t="s">
        <v>366</v>
      </c>
      <c r="M94" s="147">
        <v>4.8</v>
      </c>
      <c r="N94" s="149"/>
    </row>
    <row r="95" spans="1:159" ht="15" customHeight="1">
      <c r="A95" s="44">
        <v>3</v>
      </c>
      <c r="B95" s="55" t="str">
        <f>VLOOKUP(Ruimtestaat[[#This Row],[Code]],Locaties[[Code]:[Locatie]],2,FALSE)</f>
        <v>ISK Wereldschool - Waalwijk</v>
      </c>
      <c r="C95" s="55" t="str">
        <f>VLOOKUP(Ruimtestaat[[#This Row],[Code]],Locaties[[#All],[Code]:[Adres]],3,FALSE)</f>
        <v>Baardwijksestraat 44</v>
      </c>
      <c r="D95" s="55" t="str">
        <f>VLOOKUP(Ruimtestaat[[#This Row],[Code]],Locaties[#All],4,FALSE)</f>
        <v>Sprang-Capelle</v>
      </c>
      <c r="E95" s="44"/>
      <c r="F95" s="44" t="s">
        <v>392</v>
      </c>
      <c r="G95" s="148" t="s">
        <v>121</v>
      </c>
      <c r="H95" s="47" t="s">
        <v>8</v>
      </c>
      <c r="I95" s="7">
        <v>7</v>
      </c>
      <c r="J95" s="56" t="str">
        <f>VLOOKUP(Ruimtestaat[[#This Row],[Ruimte code]],Ruimtegroepen[[#All],[Code]:[Ruimte omschrijving]],2,FALSE)</f>
        <v>Entree</v>
      </c>
      <c r="K95" s="44" t="s">
        <v>17</v>
      </c>
      <c r="L95" s="47" t="s">
        <v>6</v>
      </c>
      <c r="M95" s="147">
        <v>9.4</v>
      </c>
      <c r="N95" s="149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  <c r="BO95" s="5"/>
      <c r="BP95" s="5"/>
      <c r="BQ95" s="5"/>
      <c r="BR95" s="5"/>
      <c r="BS95" s="5"/>
      <c r="BT95" s="5"/>
      <c r="BU95" s="5"/>
      <c r="BV95" s="5"/>
      <c r="BW95" s="5"/>
      <c r="BX95" s="5"/>
      <c r="BY95" s="5"/>
      <c r="BZ95" s="5"/>
      <c r="CA95" s="5"/>
      <c r="CB95" s="5"/>
      <c r="CC95" s="5"/>
      <c r="CD95" s="5"/>
      <c r="CE95" s="5"/>
      <c r="CF95" s="5"/>
      <c r="CG95" s="5"/>
      <c r="CH95" s="5"/>
      <c r="CI95" s="5"/>
      <c r="CJ95" s="5"/>
      <c r="CK95" s="5"/>
      <c r="CL95" s="5"/>
      <c r="CM95" s="5"/>
      <c r="CN95" s="5"/>
      <c r="CO95" s="5"/>
      <c r="CP95" s="5"/>
      <c r="CQ95" s="5"/>
      <c r="CR95" s="5"/>
      <c r="CS95" s="5"/>
      <c r="CT95" s="5"/>
      <c r="CU95" s="5"/>
      <c r="CV95" s="5"/>
      <c r="CW95" s="5"/>
      <c r="CX95" s="5"/>
      <c r="CY95" s="5"/>
      <c r="CZ95" s="5"/>
      <c r="DA95" s="5"/>
      <c r="DB95" s="5"/>
      <c r="DC95" s="5"/>
      <c r="DD95" s="5"/>
      <c r="DE95" s="5"/>
      <c r="DF95" s="5"/>
      <c r="DG95" s="5"/>
      <c r="DH95" s="5"/>
      <c r="DI95" s="5"/>
      <c r="DJ95" s="5"/>
      <c r="DK95" s="5"/>
      <c r="DL95" s="5"/>
      <c r="DM95" s="5"/>
      <c r="DN95" s="5"/>
      <c r="DO95" s="5"/>
      <c r="DP95" s="5"/>
      <c r="DQ95" s="5"/>
      <c r="DR95" s="5"/>
      <c r="DS95" s="5"/>
      <c r="DT95" s="5"/>
      <c r="DU95" s="5"/>
      <c r="DV95" s="5"/>
      <c r="DW95" s="5"/>
      <c r="DX95" s="5"/>
      <c r="DY95" s="5"/>
      <c r="DZ95" s="5"/>
      <c r="EA95" s="5"/>
      <c r="EB95" s="5"/>
      <c r="EC95" s="5"/>
      <c r="ED95" s="5"/>
      <c r="EE95" s="5"/>
      <c r="EF95" s="5"/>
      <c r="EG95" s="5"/>
      <c r="EH95" s="5"/>
      <c r="EI95" s="5"/>
      <c r="EJ95" s="5"/>
      <c r="EK95" s="5"/>
      <c r="EL95" s="5"/>
      <c r="EM95" s="5"/>
      <c r="EN95" s="5"/>
      <c r="EO95" s="5"/>
      <c r="EP95" s="5"/>
      <c r="EQ95" s="5"/>
      <c r="ER95" s="5"/>
      <c r="ES95" s="5"/>
      <c r="ET95" s="5"/>
      <c r="EU95" s="5"/>
      <c r="EV95" s="5"/>
      <c r="EW95" s="5"/>
      <c r="EX95" s="5"/>
      <c r="EY95" s="5"/>
      <c r="EZ95" s="5"/>
      <c r="FA95" s="5"/>
      <c r="FB95" s="5"/>
      <c r="FC95" s="5"/>
    </row>
    <row r="96" spans="1:159" ht="12" customHeight="1">
      <c r="A96" s="44">
        <v>3</v>
      </c>
      <c r="B96" s="55" t="str">
        <f>VLOOKUP(Ruimtestaat[[#This Row],[Code]],Locaties[[Code]:[Locatie]],2,FALSE)</f>
        <v>ISK Wereldschool - Waalwijk</v>
      </c>
      <c r="C96" s="55" t="str">
        <f>VLOOKUP(Ruimtestaat[[#This Row],[Code]],Locaties[[#All],[Code]:[Adres]],3,FALSE)</f>
        <v>Baardwijksestraat 44</v>
      </c>
      <c r="D96" s="55" t="str">
        <f>VLOOKUP(Ruimtestaat[[#This Row],[Code]],Locaties[#All],4,FALSE)</f>
        <v>Sprang-Capelle</v>
      </c>
      <c r="E96" s="44"/>
      <c r="F96" s="44" t="s">
        <v>392</v>
      </c>
      <c r="G96" s="148" t="s">
        <v>122</v>
      </c>
      <c r="H96" s="47" t="s">
        <v>123</v>
      </c>
      <c r="I96" s="44">
        <v>6</v>
      </c>
      <c r="J96" s="56" t="str">
        <f>VLOOKUP(Ruimtestaat[[#This Row],[Ruimte code]],Ruimtegroepen[[#All],[Code]:[Ruimte omschrijving]],2,FALSE)</f>
        <v>Gangen/hallen</v>
      </c>
      <c r="K96" s="44" t="s">
        <v>18</v>
      </c>
      <c r="L96" s="47" t="s">
        <v>124</v>
      </c>
      <c r="M96" s="147">
        <v>63.46</v>
      </c>
      <c r="N96" s="149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  <c r="BO96" s="5"/>
      <c r="BP96" s="5"/>
      <c r="BQ96" s="5"/>
      <c r="BR96" s="5"/>
      <c r="BS96" s="5"/>
      <c r="BT96" s="5"/>
      <c r="BU96" s="5"/>
      <c r="BV96" s="5"/>
      <c r="BW96" s="5"/>
      <c r="BX96" s="5"/>
      <c r="BY96" s="5"/>
      <c r="BZ96" s="5"/>
      <c r="CA96" s="5"/>
      <c r="CB96" s="5"/>
      <c r="CC96" s="5"/>
      <c r="CD96" s="5"/>
      <c r="CE96" s="5"/>
      <c r="CF96" s="5"/>
      <c r="CG96" s="5"/>
      <c r="CH96" s="5"/>
      <c r="CI96" s="5"/>
      <c r="CJ96" s="5"/>
      <c r="CK96" s="5"/>
      <c r="CL96" s="5"/>
      <c r="CM96" s="5"/>
      <c r="CN96" s="5"/>
      <c r="CO96" s="5"/>
      <c r="CP96" s="5"/>
      <c r="CQ96" s="5"/>
      <c r="CR96" s="5"/>
      <c r="CS96" s="5"/>
      <c r="CT96" s="5"/>
      <c r="CU96" s="5"/>
      <c r="CV96" s="5"/>
      <c r="CW96" s="5"/>
      <c r="CX96" s="5"/>
      <c r="CY96" s="5"/>
      <c r="CZ96" s="5"/>
      <c r="DA96" s="5"/>
      <c r="DB96" s="5"/>
      <c r="DC96" s="5"/>
      <c r="DD96" s="5"/>
      <c r="DE96" s="5"/>
      <c r="DF96" s="5"/>
      <c r="DG96" s="5"/>
      <c r="DH96" s="5"/>
      <c r="DI96" s="5"/>
      <c r="DJ96" s="5"/>
      <c r="DK96" s="5"/>
      <c r="DL96" s="5"/>
      <c r="DM96" s="5"/>
      <c r="DN96" s="5"/>
      <c r="DO96" s="5"/>
      <c r="DP96" s="5"/>
      <c r="DQ96" s="5"/>
      <c r="DR96" s="5"/>
      <c r="DS96" s="5"/>
      <c r="DT96" s="5"/>
      <c r="DU96" s="5"/>
      <c r="DV96" s="5"/>
      <c r="DW96" s="5"/>
      <c r="DX96" s="5"/>
      <c r="DY96" s="5"/>
      <c r="DZ96" s="5"/>
      <c r="EA96" s="5"/>
      <c r="EB96" s="5"/>
      <c r="EC96" s="5"/>
      <c r="ED96" s="5"/>
      <c r="EE96" s="5"/>
      <c r="EF96" s="5"/>
      <c r="EG96" s="5"/>
      <c r="EH96" s="5"/>
      <c r="EI96" s="5"/>
      <c r="EJ96" s="5"/>
      <c r="EK96" s="5"/>
      <c r="EL96" s="5"/>
      <c r="EM96" s="5"/>
      <c r="EN96" s="5"/>
      <c r="EO96" s="5"/>
      <c r="EP96" s="5"/>
      <c r="EQ96" s="5"/>
      <c r="ER96" s="5"/>
      <c r="ES96" s="5"/>
      <c r="ET96" s="5"/>
      <c r="EU96" s="5"/>
      <c r="EV96" s="5"/>
      <c r="EW96" s="5"/>
      <c r="EX96" s="5"/>
      <c r="EY96" s="5"/>
      <c r="EZ96" s="5"/>
      <c r="FA96" s="5"/>
      <c r="FB96" s="5"/>
      <c r="FC96" s="5"/>
    </row>
    <row r="97" spans="1:159" ht="15" customHeight="1">
      <c r="A97" s="44">
        <v>3</v>
      </c>
      <c r="B97" s="55" t="str">
        <f>VLOOKUP(Ruimtestaat[[#This Row],[Code]],Locaties[[Code]:[Locatie]],2,FALSE)</f>
        <v>ISK Wereldschool - Waalwijk</v>
      </c>
      <c r="C97" s="55" t="str">
        <f>VLOOKUP(Ruimtestaat[[#This Row],[Code]],Locaties[[#All],[Code]:[Adres]],3,FALSE)</f>
        <v>Baardwijksestraat 44</v>
      </c>
      <c r="D97" s="55" t="str">
        <f>VLOOKUP(Ruimtestaat[[#This Row],[Code]],Locaties[#All],4,FALSE)</f>
        <v>Sprang-Capelle</v>
      </c>
      <c r="E97" s="44"/>
      <c r="F97" s="44" t="s">
        <v>392</v>
      </c>
      <c r="G97" s="148" t="s">
        <v>125</v>
      </c>
      <c r="H97" s="47" t="s">
        <v>126</v>
      </c>
      <c r="I97" s="7">
        <v>12</v>
      </c>
      <c r="J97" s="56" t="str">
        <f>VLOOKUP(Ruimtestaat[[#This Row],[Ruimte code]],Ruimtegroepen[[#All],[Code]:[Ruimte omschrijving]],2,FALSE)</f>
        <v>Kantine/Aula</v>
      </c>
      <c r="K97" s="44" t="s">
        <v>18</v>
      </c>
      <c r="L97" s="47" t="s">
        <v>124</v>
      </c>
      <c r="M97" s="147">
        <v>85</v>
      </c>
      <c r="N97" s="44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  <c r="BO97" s="5"/>
      <c r="BP97" s="5"/>
      <c r="BQ97" s="5"/>
      <c r="BR97" s="5"/>
      <c r="BS97" s="5"/>
      <c r="BT97" s="5"/>
      <c r="BU97" s="5"/>
      <c r="BV97" s="5"/>
      <c r="BW97" s="5"/>
      <c r="BX97" s="5"/>
      <c r="BY97" s="5"/>
      <c r="BZ97" s="5"/>
      <c r="CA97" s="5"/>
      <c r="CB97" s="5"/>
      <c r="CC97" s="5"/>
      <c r="CD97" s="5"/>
      <c r="CE97" s="5"/>
      <c r="CF97" s="5"/>
      <c r="CG97" s="5"/>
      <c r="CH97" s="5"/>
      <c r="CI97" s="5"/>
      <c r="CJ97" s="5"/>
      <c r="CK97" s="5"/>
      <c r="CL97" s="5"/>
      <c r="CM97" s="5"/>
      <c r="CN97" s="5"/>
      <c r="CO97" s="5"/>
      <c r="CP97" s="5"/>
      <c r="CQ97" s="5"/>
      <c r="CR97" s="5"/>
      <c r="CS97" s="5"/>
      <c r="CT97" s="5"/>
      <c r="CU97" s="5"/>
      <c r="CV97" s="5"/>
      <c r="CW97" s="5"/>
      <c r="CX97" s="5"/>
      <c r="CY97" s="5"/>
      <c r="CZ97" s="5"/>
      <c r="DA97" s="5"/>
      <c r="DB97" s="5"/>
      <c r="DC97" s="5"/>
      <c r="DD97" s="5"/>
      <c r="DE97" s="5"/>
      <c r="DF97" s="5"/>
      <c r="DG97" s="5"/>
      <c r="DH97" s="5"/>
      <c r="DI97" s="5"/>
      <c r="DJ97" s="5"/>
      <c r="DK97" s="5"/>
      <c r="DL97" s="5"/>
      <c r="DM97" s="5"/>
      <c r="DN97" s="5"/>
      <c r="DO97" s="5"/>
      <c r="DP97" s="5"/>
      <c r="DQ97" s="5"/>
      <c r="DR97" s="5"/>
      <c r="DS97" s="5"/>
      <c r="DT97" s="5"/>
      <c r="DU97" s="5"/>
      <c r="DV97" s="5"/>
      <c r="DW97" s="5"/>
      <c r="DX97" s="5"/>
      <c r="DY97" s="5"/>
      <c r="DZ97" s="5"/>
      <c r="EA97" s="5"/>
      <c r="EB97" s="5"/>
      <c r="EC97" s="5"/>
      <c r="ED97" s="5"/>
      <c r="EE97" s="5"/>
      <c r="EF97" s="5"/>
      <c r="EG97" s="5"/>
      <c r="EH97" s="5"/>
      <c r="EI97" s="5"/>
      <c r="EJ97" s="5"/>
      <c r="EK97" s="5"/>
      <c r="EL97" s="5"/>
      <c r="EM97" s="5"/>
      <c r="EN97" s="5"/>
      <c r="EO97" s="5"/>
      <c r="EP97" s="5"/>
      <c r="EQ97" s="5"/>
      <c r="ER97" s="5"/>
      <c r="ES97" s="5"/>
      <c r="ET97" s="5"/>
      <c r="EU97" s="5"/>
      <c r="EV97" s="5"/>
      <c r="EW97" s="5"/>
      <c r="EX97" s="5"/>
      <c r="EY97" s="5"/>
      <c r="EZ97" s="5"/>
      <c r="FA97" s="5"/>
      <c r="FB97" s="5"/>
      <c r="FC97" s="5"/>
    </row>
    <row r="98" spans="1:159" ht="15" customHeight="1">
      <c r="A98" s="44">
        <v>3</v>
      </c>
      <c r="B98" s="55" t="str">
        <f>VLOOKUP(Ruimtestaat[[#This Row],[Code]],Locaties[[Code]:[Locatie]],2,FALSE)</f>
        <v>ISK Wereldschool - Waalwijk</v>
      </c>
      <c r="C98" s="55" t="str">
        <f>VLOOKUP(Ruimtestaat[[#This Row],[Code]],Locaties[[#All],[Code]:[Adres]],3,FALSE)</f>
        <v>Baardwijksestraat 44</v>
      </c>
      <c r="D98" s="55" t="str">
        <f>VLOOKUP(Ruimtestaat[[#This Row],[Code]],Locaties[#All],4,FALSE)</f>
        <v>Sprang-Capelle</v>
      </c>
      <c r="E98" s="44"/>
      <c r="F98" s="44" t="s">
        <v>392</v>
      </c>
      <c r="G98" s="148" t="s">
        <v>129</v>
      </c>
      <c r="H98" s="47" t="s">
        <v>128</v>
      </c>
      <c r="I98" s="7">
        <v>6</v>
      </c>
      <c r="J98" s="56" t="str">
        <f>VLOOKUP(Ruimtestaat[[#This Row],[Ruimte code]],Ruimtegroepen[[#All],[Code]:[Ruimte omschrijving]],2,FALSE)</f>
        <v>Gangen/hallen</v>
      </c>
      <c r="K98" s="44" t="s">
        <v>18</v>
      </c>
      <c r="L98" s="47" t="s">
        <v>124</v>
      </c>
      <c r="M98" s="147">
        <v>80.540000000000006</v>
      </c>
      <c r="N98" s="149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  <c r="BO98" s="5"/>
      <c r="BP98" s="5"/>
      <c r="BQ98" s="5"/>
      <c r="BR98" s="5"/>
      <c r="BS98" s="5"/>
      <c r="BT98" s="5"/>
      <c r="BU98" s="5"/>
      <c r="BV98" s="5"/>
      <c r="BW98" s="5"/>
      <c r="BX98" s="5"/>
      <c r="BY98" s="5"/>
      <c r="BZ98" s="5"/>
      <c r="CA98" s="5"/>
      <c r="CB98" s="5"/>
      <c r="CC98" s="5"/>
      <c r="CD98" s="5"/>
      <c r="CE98" s="5"/>
      <c r="CF98" s="5"/>
      <c r="CG98" s="5"/>
      <c r="CH98" s="5"/>
      <c r="CI98" s="5"/>
      <c r="CJ98" s="5"/>
      <c r="CK98" s="5"/>
      <c r="CL98" s="5"/>
      <c r="CM98" s="5"/>
      <c r="CN98" s="5"/>
      <c r="CO98" s="5"/>
      <c r="CP98" s="5"/>
      <c r="CQ98" s="5"/>
      <c r="CR98" s="5"/>
      <c r="CS98" s="5"/>
      <c r="CT98" s="5"/>
      <c r="CU98" s="5"/>
      <c r="CV98" s="5"/>
      <c r="CW98" s="5"/>
      <c r="CX98" s="5"/>
      <c r="CY98" s="5"/>
      <c r="CZ98" s="5"/>
      <c r="DA98" s="5"/>
      <c r="DB98" s="5"/>
      <c r="DC98" s="5"/>
      <c r="DD98" s="5"/>
      <c r="DE98" s="5"/>
      <c r="DF98" s="5"/>
      <c r="DG98" s="5"/>
      <c r="DH98" s="5"/>
      <c r="DI98" s="5"/>
      <c r="DJ98" s="5"/>
      <c r="DK98" s="5"/>
      <c r="DL98" s="5"/>
      <c r="DM98" s="5"/>
      <c r="DN98" s="5"/>
      <c r="DO98" s="5"/>
      <c r="DP98" s="5"/>
      <c r="DQ98" s="5"/>
      <c r="DR98" s="5"/>
      <c r="DS98" s="5"/>
      <c r="DT98" s="5"/>
      <c r="DU98" s="5"/>
      <c r="DV98" s="5"/>
      <c r="DW98" s="5"/>
      <c r="DX98" s="5"/>
      <c r="DY98" s="5"/>
      <c r="DZ98" s="5"/>
      <c r="EA98" s="5"/>
      <c r="EB98" s="5"/>
      <c r="EC98" s="5"/>
      <c r="ED98" s="5"/>
      <c r="EE98" s="5"/>
      <c r="EF98" s="5"/>
      <c r="EG98" s="5"/>
      <c r="EH98" s="5"/>
      <c r="EI98" s="5"/>
      <c r="EJ98" s="5"/>
      <c r="EK98" s="5"/>
      <c r="EL98" s="5"/>
      <c r="EM98" s="5"/>
      <c r="EN98" s="5"/>
      <c r="EO98" s="5"/>
      <c r="EP98" s="5"/>
      <c r="EQ98" s="5"/>
      <c r="ER98" s="5"/>
      <c r="ES98" s="5"/>
      <c r="ET98" s="5"/>
      <c r="EU98" s="5"/>
      <c r="EV98" s="5"/>
      <c r="EW98" s="5"/>
      <c r="EX98" s="5"/>
      <c r="EY98" s="5"/>
      <c r="EZ98" s="5"/>
      <c r="FA98" s="5"/>
      <c r="FB98" s="5"/>
      <c r="FC98" s="5"/>
    </row>
    <row r="99" spans="1:159" ht="15" customHeight="1">
      <c r="A99" s="44">
        <v>3</v>
      </c>
      <c r="B99" s="55" t="str">
        <f>VLOOKUP(Ruimtestaat[[#This Row],[Code]],Locaties[[Code]:[Locatie]],2,FALSE)</f>
        <v>ISK Wereldschool - Waalwijk</v>
      </c>
      <c r="C99" s="55" t="str">
        <f>VLOOKUP(Ruimtestaat[[#This Row],[Code]],Locaties[[#All],[Code]:[Adres]],3,FALSE)</f>
        <v>Baardwijksestraat 44</v>
      </c>
      <c r="D99" s="55" t="str">
        <f>VLOOKUP(Ruimtestaat[[#This Row],[Code]],Locaties[#All],4,FALSE)</f>
        <v>Sprang-Capelle</v>
      </c>
      <c r="E99" s="44"/>
      <c r="F99" s="44" t="s">
        <v>392</v>
      </c>
      <c r="G99" s="148" t="s">
        <v>127</v>
      </c>
      <c r="H99" s="47" t="s">
        <v>130</v>
      </c>
      <c r="I99" s="7">
        <v>16</v>
      </c>
      <c r="J99" s="56" t="str">
        <f>VLOOKUP(Ruimtestaat[[#This Row],[Ruimte code]],Ruimtegroepen[[#All],[Code]:[Ruimte omschrijving]],2,FALSE)</f>
        <v>Leslokalen</v>
      </c>
      <c r="K99" s="44" t="s">
        <v>18</v>
      </c>
      <c r="L99" s="47" t="s">
        <v>124</v>
      </c>
      <c r="M99" s="147">
        <v>54.75</v>
      </c>
      <c r="N99" s="149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  <c r="BO99" s="5"/>
      <c r="BP99" s="5"/>
      <c r="BQ99" s="5"/>
      <c r="BR99" s="5"/>
      <c r="BS99" s="5"/>
      <c r="BT99" s="5"/>
      <c r="BU99" s="5"/>
      <c r="BV99" s="5"/>
      <c r="BW99" s="5"/>
      <c r="BX99" s="5"/>
      <c r="BY99" s="5"/>
      <c r="BZ99" s="5"/>
      <c r="CA99" s="5"/>
      <c r="CB99" s="5"/>
      <c r="CC99" s="5"/>
      <c r="CD99" s="5"/>
      <c r="CE99" s="5"/>
      <c r="CF99" s="5"/>
      <c r="CG99" s="5"/>
      <c r="CH99" s="5"/>
      <c r="CI99" s="5"/>
      <c r="CJ99" s="5"/>
      <c r="CK99" s="5"/>
      <c r="CL99" s="5"/>
      <c r="CM99" s="5"/>
      <c r="CN99" s="5"/>
      <c r="CO99" s="5"/>
      <c r="CP99" s="5"/>
      <c r="CQ99" s="5"/>
      <c r="CR99" s="5"/>
      <c r="CS99" s="5"/>
      <c r="CT99" s="5"/>
      <c r="CU99" s="5"/>
      <c r="CV99" s="5"/>
      <c r="CW99" s="5"/>
      <c r="CX99" s="5"/>
      <c r="CY99" s="5"/>
      <c r="CZ99" s="5"/>
      <c r="DA99" s="5"/>
      <c r="DB99" s="5"/>
      <c r="DC99" s="5"/>
      <c r="DD99" s="5"/>
      <c r="DE99" s="5"/>
      <c r="DF99" s="5"/>
      <c r="DG99" s="5"/>
      <c r="DH99" s="5"/>
      <c r="DI99" s="5"/>
      <c r="DJ99" s="5"/>
      <c r="DK99" s="5"/>
      <c r="DL99" s="5"/>
      <c r="DM99" s="5"/>
      <c r="DN99" s="5"/>
      <c r="DO99" s="5"/>
      <c r="DP99" s="5"/>
      <c r="DQ99" s="5"/>
      <c r="DR99" s="5"/>
      <c r="DS99" s="5"/>
      <c r="DT99" s="5"/>
      <c r="DU99" s="5"/>
      <c r="DV99" s="5"/>
      <c r="DW99" s="5"/>
      <c r="DX99" s="5"/>
      <c r="DY99" s="5"/>
      <c r="DZ99" s="5"/>
      <c r="EA99" s="5"/>
      <c r="EB99" s="5"/>
      <c r="EC99" s="5"/>
      <c r="ED99" s="5"/>
      <c r="EE99" s="5"/>
      <c r="EF99" s="5"/>
      <c r="EG99" s="5"/>
      <c r="EH99" s="5"/>
      <c r="EI99" s="5"/>
      <c r="EJ99" s="5"/>
      <c r="EK99" s="5"/>
      <c r="EL99" s="5"/>
      <c r="EM99" s="5"/>
      <c r="EN99" s="5"/>
      <c r="EO99" s="5"/>
      <c r="EP99" s="5"/>
      <c r="EQ99" s="5"/>
      <c r="ER99" s="5"/>
      <c r="ES99" s="5"/>
      <c r="ET99" s="5"/>
      <c r="EU99" s="5"/>
      <c r="EV99" s="5"/>
      <c r="EW99" s="5"/>
      <c r="EX99" s="5"/>
      <c r="EY99" s="5"/>
      <c r="EZ99" s="5"/>
      <c r="FA99" s="5"/>
      <c r="FB99" s="5"/>
      <c r="FC99" s="5"/>
    </row>
    <row r="100" spans="1:159" ht="15" customHeight="1">
      <c r="A100" s="44">
        <v>3</v>
      </c>
      <c r="B100" s="55" t="str">
        <f>VLOOKUP(Ruimtestaat[[#This Row],[Code]],Locaties[[Code]:[Locatie]],2,FALSE)</f>
        <v>ISK Wereldschool - Waalwijk</v>
      </c>
      <c r="C100" s="55" t="str">
        <f>VLOOKUP(Ruimtestaat[[#This Row],[Code]],Locaties[[#All],[Code]:[Adres]],3,FALSE)</f>
        <v>Baardwijksestraat 44</v>
      </c>
      <c r="D100" s="55" t="str">
        <f>VLOOKUP(Ruimtestaat[[#This Row],[Code]],Locaties[#All],4,FALSE)</f>
        <v>Sprang-Capelle</v>
      </c>
      <c r="E100" s="44"/>
      <c r="F100" s="44" t="s">
        <v>392</v>
      </c>
      <c r="G100" s="148" t="s">
        <v>131</v>
      </c>
      <c r="H100" s="47" t="s">
        <v>8</v>
      </c>
      <c r="I100" s="7">
        <v>7</v>
      </c>
      <c r="J100" s="56" t="str">
        <f>VLOOKUP(Ruimtestaat[[#This Row],[Ruimte code]],Ruimtegroepen[[#All],[Code]:[Ruimte omschrijving]],2,FALSE)</f>
        <v>Entree</v>
      </c>
      <c r="K100" s="44" t="s">
        <v>17</v>
      </c>
      <c r="L100" s="47" t="s">
        <v>6</v>
      </c>
      <c r="M100" s="147">
        <v>5.17</v>
      </c>
      <c r="N100" s="44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  <c r="BO100" s="5"/>
      <c r="BP100" s="5"/>
      <c r="BQ100" s="5"/>
      <c r="BR100" s="5"/>
      <c r="BS100" s="5"/>
      <c r="BT100" s="5"/>
      <c r="BU100" s="5"/>
      <c r="BV100" s="5"/>
      <c r="BW100" s="5"/>
      <c r="BX100" s="5"/>
      <c r="BY100" s="5"/>
      <c r="BZ100" s="5"/>
      <c r="CA100" s="5"/>
      <c r="CB100" s="5"/>
      <c r="CC100" s="5"/>
      <c r="CD100" s="5"/>
      <c r="CE100" s="5"/>
      <c r="CF100" s="5"/>
      <c r="CG100" s="5"/>
      <c r="CH100" s="5"/>
      <c r="CI100" s="5"/>
      <c r="CJ100" s="5"/>
      <c r="CK100" s="5"/>
      <c r="CL100" s="5"/>
      <c r="CM100" s="5"/>
      <c r="CN100" s="5"/>
      <c r="CO100" s="5"/>
      <c r="CP100" s="5"/>
      <c r="CQ100" s="5"/>
      <c r="CR100" s="5"/>
      <c r="CS100" s="5"/>
      <c r="CT100" s="5"/>
      <c r="CU100" s="5"/>
      <c r="CV100" s="5"/>
      <c r="CW100" s="5"/>
      <c r="CX100" s="5"/>
      <c r="CY100" s="5"/>
      <c r="CZ100" s="5"/>
      <c r="DA100" s="5"/>
      <c r="DB100" s="5"/>
      <c r="DC100" s="5"/>
      <c r="DD100" s="5"/>
      <c r="DE100" s="5"/>
      <c r="DF100" s="5"/>
      <c r="DG100" s="5"/>
      <c r="DH100" s="5"/>
      <c r="DI100" s="5"/>
      <c r="DJ100" s="5"/>
      <c r="DK100" s="5"/>
      <c r="DL100" s="5"/>
      <c r="DM100" s="5"/>
      <c r="DN100" s="5"/>
      <c r="DO100" s="5"/>
      <c r="DP100" s="5"/>
      <c r="DQ100" s="5"/>
      <c r="DR100" s="5"/>
      <c r="DS100" s="5"/>
      <c r="DT100" s="5"/>
      <c r="DU100" s="5"/>
      <c r="DV100" s="5"/>
      <c r="DW100" s="5"/>
      <c r="DX100" s="5"/>
      <c r="DY100" s="5"/>
      <c r="DZ100" s="5"/>
      <c r="EA100" s="5"/>
      <c r="EB100" s="5"/>
      <c r="EC100" s="5"/>
      <c r="ED100" s="5"/>
      <c r="EE100" s="5"/>
      <c r="EF100" s="5"/>
      <c r="EG100" s="5"/>
      <c r="EH100" s="5"/>
      <c r="EI100" s="5"/>
      <c r="EJ100" s="5"/>
      <c r="EK100" s="5"/>
      <c r="EL100" s="5"/>
      <c r="EM100" s="5"/>
      <c r="EN100" s="5"/>
      <c r="EO100" s="5"/>
      <c r="EP100" s="5"/>
      <c r="EQ100" s="5"/>
      <c r="ER100" s="5"/>
      <c r="ES100" s="5"/>
      <c r="ET100" s="5"/>
      <c r="EU100" s="5"/>
      <c r="EV100" s="5"/>
      <c r="EW100" s="5"/>
      <c r="EX100" s="5"/>
      <c r="EY100" s="5"/>
      <c r="EZ100" s="5"/>
      <c r="FA100" s="5"/>
      <c r="FB100" s="5"/>
      <c r="FC100" s="5"/>
    </row>
    <row r="101" spans="1:159" ht="15" customHeight="1">
      <c r="A101" s="44">
        <v>3</v>
      </c>
      <c r="B101" s="55" t="str">
        <f>VLOOKUP(Ruimtestaat[[#This Row],[Code]],Locaties[[Code]:[Locatie]],2,FALSE)</f>
        <v>ISK Wereldschool - Waalwijk</v>
      </c>
      <c r="C101" s="55" t="str">
        <f>VLOOKUP(Ruimtestaat[[#This Row],[Code]],Locaties[[#All],[Code]:[Adres]],3,FALSE)</f>
        <v>Baardwijksestraat 44</v>
      </c>
      <c r="D101" s="55" t="str">
        <f>VLOOKUP(Ruimtestaat[[#This Row],[Code]],Locaties[#All],4,FALSE)</f>
        <v>Sprang-Capelle</v>
      </c>
      <c r="E101" s="44"/>
      <c r="F101" s="44" t="s">
        <v>392</v>
      </c>
      <c r="G101" s="148" t="s">
        <v>132</v>
      </c>
      <c r="H101" s="47" t="s">
        <v>134</v>
      </c>
      <c r="I101" s="7">
        <v>16</v>
      </c>
      <c r="J101" s="56" t="str">
        <f>VLOOKUP(Ruimtestaat[[#This Row],[Ruimte code]],Ruimtegroepen[[#All],[Code]:[Ruimte omschrijving]],2,FALSE)</f>
        <v>Leslokalen</v>
      </c>
      <c r="K101" s="44" t="s">
        <v>18</v>
      </c>
      <c r="L101" s="47" t="s">
        <v>124</v>
      </c>
      <c r="M101" s="147">
        <v>54</v>
      </c>
      <c r="N101" s="149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  <c r="BO101" s="5"/>
      <c r="BP101" s="5"/>
      <c r="BQ101" s="5"/>
      <c r="BR101" s="5"/>
      <c r="BS101" s="5"/>
      <c r="BT101" s="5"/>
      <c r="BU101" s="5"/>
      <c r="BV101" s="5"/>
      <c r="BW101" s="5"/>
      <c r="BX101" s="5"/>
      <c r="BY101" s="5"/>
      <c r="BZ101" s="5"/>
      <c r="CA101" s="5"/>
      <c r="CB101" s="5"/>
      <c r="CC101" s="5"/>
      <c r="CD101" s="5"/>
      <c r="CE101" s="5"/>
      <c r="CF101" s="5"/>
      <c r="CG101" s="5"/>
      <c r="CH101" s="5"/>
      <c r="CI101" s="5"/>
      <c r="CJ101" s="5"/>
      <c r="CK101" s="5"/>
      <c r="CL101" s="5"/>
      <c r="CM101" s="5"/>
      <c r="CN101" s="5"/>
      <c r="CO101" s="5"/>
      <c r="CP101" s="5"/>
      <c r="CQ101" s="5"/>
      <c r="CR101" s="5"/>
      <c r="CS101" s="5"/>
      <c r="CT101" s="5"/>
      <c r="CU101" s="5"/>
      <c r="CV101" s="5"/>
      <c r="CW101" s="5"/>
      <c r="CX101" s="5"/>
      <c r="CY101" s="5"/>
      <c r="CZ101" s="5"/>
      <c r="DA101" s="5"/>
      <c r="DB101" s="5"/>
      <c r="DC101" s="5"/>
      <c r="DD101" s="5"/>
      <c r="DE101" s="5"/>
      <c r="DF101" s="5"/>
      <c r="DG101" s="5"/>
      <c r="DH101" s="5"/>
      <c r="DI101" s="5"/>
      <c r="DJ101" s="5"/>
      <c r="DK101" s="5"/>
      <c r="DL101" s="5"/>
      <c r="DM101" s="5"/>
      <c r="DN101" s="5"/>
      <c r="DO101" s="5"/>
      <c r="DP101" s="5"/>
      <c r="DQ101" s="5"/>
      <c r="DR101" s="5"/>
      <c r="DS101" s="5"/>
      <c r="DT101" s="5"/>
      <c r="DU101" s="5"/>
      <c r="DV101" s="5"/>
      <c r="DW101" s="5"/>
      <c r="DX101" s="5"/>
      <c r="DY101" s="5"/>
      <c r="DZ101" s="5"/>
      <c r="EA101" s="5"/>
      <c r="EB101" s="5"/>
      <c r="EC101" s="5"/>
      <c r="ED101" s="5"/>
      <c r="EE101" s="5"/>
      <c r="EF101" s="5"/>
      <c r="EG101" s="5"/>
      <c r="EH101" s="5"/>
      <c r="EI101" s="5"/>
      <c r="EJ101" s="5"/>
      <c r="EK101" s="5"/>
      <c r="EL101" s="5"/>
      <c r="EM101" s="5"/>
      <c r="EN101" s="5"/>
      <c r="EO101" s="5"/>
      <c r="EP101" s="5"/>
      <c r="EQ101" s="5"/>
      <c r="ER101" s="5"/>
      <c r="ES101" s="5"/>
      <c r="ET101" s="5"/>
      <c r="EU101" s="5"/>
      <c r="EV101" s="5"/>
      <c r="EW101" s="5"/>
      <c r="EX101" s="5"/>
      <c r="EY101" s="5"/>
      <c r="EZ101" s="5"/>
      <c r="FA101" s="5"/>
      <c r="FB101" s="5"/>
      <c r="FC101" s="5"/>
    </row>
    <row r="102" spans="1:159" ht="15" customHeight="1">
      <c r="A102" s="44">
        <v>3</v>
      </c>
      <c r="B102" s="55" t="str">
        <f>VLOOKUP(Ruimtestaat[[#This Row],[Code]],Locaties[[Code]:[Locatie]],2,FALSE)</f>
        <v>ISK Wereldschool - Waalwijk</v>
      </c>
      <c r="C102" s="55" t="str">
        <f>VLOOKUP(Ruimtestaat[[#This Row],[Code]],Locaties[[#All],[Code]:[Adres]],3,FALSE)</f>
        <v>Baardwijksestraat 44</v>
      </c>
      <c r="D102" s="55" t="str">
        <f>VLOOKUP(Ruimtestaat[[#This Row],[Code]],Locaties[#All],4,FALSE)</f>
        <v>Sprang-Capelle</v>
      </c>
      <c r="E102" s="44"/>
      <c r="F102" s="44" t="s">
        <v>392</v>
      </c>
      <c r="G102" s="148" t="s">
        <v>133</v>
      </c>
      <c r="H102" s="47" t="s">
        <v>134</v>
      </c>
      <c r="I102" s="7">
        <v>16</v>
      </c>
      <c r="J102" s="56" t="str">
        <f>VLOOKUP(Ruimtestaat[[#This Row],[Ruimte code]],Ruimtegroepen[[#All],[Code]:[Ruimte omschrijving]],2,FALSE)</f>
        <v>Leslokalen</v>
      </c>
      <c r="K102" s="44" t="s">
        <v>18</v>
      </c>
      <c r="L102" s="47" t="s">
        <v>124</v>
      </c>
      <c r="M102" s="147">
        <v>54</v>
      </c>
      <c r="N102" s="149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  <c r="BO102" s="5"/>
      <c r="BP102" s="5"/>
      <c r="BQ102" s="5"/>
      <c r="BR102" s="5"/>
      <c r="BS102" s="5"/>
      <c r="BT102" s="5"/>
      <c r="BU102" s="5"/>
      <c r="BV102" s="5"/>
      <c r="BW102" s="5"/>
      <c r="BX102" s="5"/>
      <c r="BY102" s="5"/>
      <c r="BZ102" s="5"/>
      <c r="CA102" s="5"/>
      <c r="CB102" s="5"/>
      <c r="CC102" s="5"/>
      <c r="CD102" s="5"/>
      <c r="CE102" s="5"/>
      <c r="CF102" s="5"/>
      <c r="CG102" s="5"/>
      <c r="CH102" s="5"/>
      <c r="CI102" s="5"/>
      <c r="CJ102" s="5"/>
      <c r="CK102" s="5"/>
      <c r="CL102" s="5"/>
      <c r="CM102" s="5"/>
      <c r="CN102" s="5"/>
      <c r="CO102" s="5"/>
      <c r="CP102" s="5"/>
      <c r="CQ102" s="5"/>
      <c r="CR102" s="5"/>
      <c r="CS102" s="5"/>
      <c r="CT102" s="5"/>
      <c r="CU102" s="5"/>
      <c r="CV102" s="5"/>
      <c r="CW102" s="5"/>
      <c r="CX102" s="5"/>
      <c r="CY102" s="5"/>
      <c r="CZ102" s="5"/>
      <c r="DA102" s="5"/>
      <c r="DB102" s="5"/>
      <c r="DC102" s="5"/>
      <c r="DD102" s="5"/>
      <c r="DE102" s="5"/>
      <c r="DF102" s="5"/>
      <c r="DG102" s="5"/>
      <c r="DH102" s="5"/>
      <c r="DI102" s="5"/>
      <c r="DJ102" s="5"/>
      <c r="DK102" s="5"/>
      <c r="DL102" s="5"/>
      <c r="DM102" s="5"/>
      <c r="DN102" s="5"/>
      <c r="DO102" s="5"/>
      <c r="DP102" s="5"/>
      <c r="DQ102" s="5"/>
      <c r="DR102" s="5"/>
      <c r="DS102" s="5"/>
      <c r="DT102" s="5"/>
      <c r="DU102" s="5"/>
      <c r="DV102" s="5"/>
      <c r="DW102" s="5"/>
      <c r="DX102" s="5"/>
      <c r="DY102" s="5"/>
      <c r="DZ102" s="5"/>
      <c r="EA102" s="5"/>
      <c r="EB102" s="5"/>
      <c r="EC102" s="5"/>
      <c r="ED102" s="5"/>
      <c r="EE102" s="5"/>
      <c r="EF102" s="5"/>
      <c r="EG102" s="5"/>
      <c r="EH102" s="5"/>
      <c r="EI102" s="5"/>
      <c r="EJ102" s="5"/>
      <c r="EK102" s="5"/>
      <c r="EL102" s="5"/>
      <c r="EM102" s="5"/>
      <c r="EN102" s="5"/>
      <c r="EO102" s="5"/>
      <c r="EP102" s="5"/>
      <c r="EQ102" s="5"/>
      <c r="ER102" s="5"/>
      <c r="ES102" s="5"/>
      <c r="ET102" s="5"/>
      <c r="EU102" s="5"/>
      <c r="EV102" s="5"/>
      <c r="EW102" s="5"/>
      <c r="EX102" s="5"/>
      <c r="EY102" s="5"/>
      <c r="EZ102" s="5"/>
      <c r="FA102" s="5"/>
      <c r="FB102" s="5"/>
      <c r="FC102" s="5"/>
    </row>
    <row r="103" spans="1:159" ht="15" customHeight="1">
      <c r="A103" s="44">
        <v>3</v>
      </c>
      <c r="B103" s="55" t="str">
        <f>VLOOKUP(Ruimtestaat[[#This Row],[Code]],Locaties[[Code]:[Locatie]],2,FALSE)</f>
        <v>ISK Wereldschool - Waalwijk</v>
      </c>
      <c r="C103" s="55" t="str">
        <f>VLOOKUP(Ruimtestaat[[#This Row],[Code]],Locaties[[#All],[Code]:[Adres]],3,FALSE)</f>
        <v>Baardwijksestraat 44</v>
      </c>
      <c r="D103" s="55" t="str">
        <f>VLOOKUP(Ruimtestaat[[#This Row],[Code]],Locaties[#All],4,FALSE)</f>
        <v>Sprang-Capelle</v>
      </c>
      <c r="E103" s="44"/>
      <c r="F103" s="44" t="s">
        <v>392</v>
      </c>
      <c r="G103" s="148" t="s">
        <v>135</v>
      </c>
      <c r="H103" s="47" t="s">
        <v>136</v>
      </c>
      <c r="I103" s="7">
        <v>5</v>
      </c>
      <c r="J103" s="56" t="str">
        <f>VLOOKUP(Ruimtestaat[[#This Row],[Ruimte code]],Ruimtegroepen[[#All],[Code]:[Ruimte omschrijving]],2,FALSE)</f>
        <v>Sanitair</v>
      </c>
      <c r="K103" s="44" t="s">
        <v>19</v>
      </c>
      <c r="L103" s="47" t="s">
        <v>367</v>
      </c>
      <c r="M103" s="147">
        <v>18.149999999999999</v>
      </c>
      <c r="N103" s="44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  <c r="BO103" s="5"/>
      <c r="BP103" s="5"/>
      <c r="BQ103" s="5"/>
      <c r="BR103" s="5"/>
      <c r="BS103" s="5"/>
      <c r="BT103" s="5"/>
      <c r="BU103" s="5"/>
      <c r="BV103" s="5"/>
      <c r="BW103" s="5"/>
      <c r="BX103" s="5"/>
      <c r="BY103" s="5"/>
      <c r="BZ103" s="5"/>
      <c r="CA103" s="5"/>
      <c r="CB103" s="5"/>
      <c r="CC103" s="5"/>
      <c r="CD103" s="5"/>
      <c r="CE103" s="5"/>
      <c r="CF103" s="5"/>
      <c r="CG103" s="5"/>
      <c r="CH103" s="5"/>
      <c r="CI103" s="5"/>
      <c r="CJ103" s="5"/>
      <c r="CK103" s="5"/>
      <c r="CL103" s="5"/>
      <c r="CM103" s="5"/>
      <c r="CN103" s="5"/>
      <c r="CO103" s="5"/>
      <c r="CP103" s="5"/>
      <c r="CQ103" s="5"/>
      <c r="CR103" s="5"/>
      <c r="CS103" s="5"/>
      <c r="CT103" s="5"/>
      <c r="CU103" s="5"/>
      <c r="CV103" s="5"/>
      <c r="CW103" s="5"/>
      <c r="CX103" s="5"/>
      <c r="CY103" s="5"/>
      <c r="CZ103" s="5"/>
      <c r="DA103" s="5"/>
      <c r="DB103" s="5"/>
      <c r="DC103" s="5"/>
      <c r="DD103" s="5"/>
      <c r="DE103" s="5"/>
      <c r="DF103" s="5"/>
      <c r="DG103" s="5"/>
      <c r="DH103" s="5"/>
      <c r="DI103" s="5"/>
      <c r="DJ103" s="5"/>
      <c r="DK103" s="5"/>
      <c r="DL103" s="5"/>
      <c r="DM103" s="5"/>
      <c r="DN103" s="5"/>
      <c r="DO103" s="5"/>
      <c r="DP103" s="5"/>
      <c r="DQ103" s="5"/>
      <c r="DR103" s="5"/>
      <c r="DS103" s="5"/>
      <c r="DT103" s="5"/>
      <c r="DU103" s="5"/>
      <c r="DV103" s="5"/>
      <c r="DW103" s="5"/>
      <c r="DX103" s="5"/>
      <c r="DY103" s="5"/>
      <c r="DZ103" s="5"/>
      <c r="EA103" s="5"/>
      <c r="EB103" s="5"/>
      <c r="EC103" s="5"/>
      <c r="ED103" s="5"/>
      <c r="EE103" s="5"/>
      <c r="EF103" s="5"/>
      <c r="EG103" s="5"/>
      <c r="EH103" s="5"/>
      <c r="EI103" s="5"/>
      <c r="EJ103" s="5"/>
      <c r="EK103" s="5"/>
      <c r="EL103" s="5"/>
      <c r="EM103" s="5"/>
      <c r="EN103" s="5"/>
      <c r="EO103" s="5"/>
      <c r="EP103" s="5"/>
      <c r="EQ103" s="5"/>
      <c r="ER103" s="5"/>
      <c r="ES103" s="5"/>
      <c r="ET103" s="5"/>
      <c r="EU103" s="5"/>
      <c r="EV103" s="5"/>
      <c r="EW103" s="5"/>
      <c r="EX103" s="5"/>
      <c r="EY103" s="5"/>
      <c r="EZ103" s="5"/>
      <c r="FA103" s="5"/>
      <c r="FB103" s="5"/>
      <c r="FC103" s="5"/>
    </row>
    <row r="104" spans="1:159" ht="15" customHeight="1">
      <c r="A104" s="44">
        <v>3</v>
      </c>
      <c r="B104" s="55" t="str">
        <f>VLOOKUP(Ruimtestaat[[#This Row],[Code]],Locaties[[Code]:[Locatie]],2,FALSE)</f>
        <v>ISK Wereldschool - Waalwijk</v>
      </c>
      <c r="C104" s="55" t="str">
        <f>VLOOKUP(Ruimtestaat[[#This Row],[Code]],Locaties[[#All],[Code]:[Adres]],3,FALSE)</f>
        <v>Baardwijksestraat 44</v>
      </c>
      <c r="D104" s="55" t="str">
        <f>VLOOKUP(Ruimtestaat[[#This Row],[Code]],Locaties[#All],4,FALSE)</f>
        <v>Sprang-Capelle</v>
      </c>
      <c r="E104" s="44"/>
      <c r="F104" s="44" t="s">
        <v>392</v>
      </c>
      <c r="G104" s="148" t="s">
        <v>137</v>
      </c>
      <c r="H104" s="47" t="s">
        <v>139</v>
      </c>
      <c r="I104" s="7">
        <v>2</v>
      </c>
      <c r="J104" s="56" t="str">
        <f>VLOOKUP(Ruimtestaat[[#This Row],[Ruimte code]],Ruimtegroepen[[#All],[Code]:[Ruimte omschrijving]],2,FALSE)</f>
        <v>Kantoren</v>
      </c>
      <c r="K104" s="44" t="s">
        <v>17</v>
      </c>
      <c r="L104" s="47" t="s">
        <v>6</v>
      </c>
      <c r="M104" s="147">
        <v>11</v>
      </c>
      <c r="N104" s="149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  <c r="BO104" s="5"/>
      <c r="BP104" s="5"/>
      <c r="BQ104" s="5"/>
      <c r="BR104" s="5"/>
      <c r="BS104" s="5"/>
      <c r="BT104" s="5"/>
      <c r="BU104" s="5"/>
      <c r="BV104" s="5"/>
      <c r="BW104" s="5"/>
      <c r="BX104" s="5"/>
      <c r="BY104" s="5"/>
      <c r="BZ104" s="5"/>
      <c r="CA104" s="5"/>
      <c r="CB104" s="5"/>
      <c r="CC104" s="5"/>
      <c r="CD104" s="5"/>
      <c r="CE104" s="5"/>
      <c r="CF104" s="5"/>
      <c r="CG104" s="5"/>
      <c r="CH104" s="5"/>
      <c r="CI104" s="5"/>
      <c r="CJ104" s="5"/>
      <c r="CK104" s="5"/>
      <c r="CL104" s="5"/>
      <c r="CM104" s="5"/>
      <c r="CN104" s="5"/>
      <c r="CO104" s="5"/>
      <c r="CP104" s="5"/>
      <c r="CQ104" s="5"/>
      <c r="CR104" s="5"/>
      <c r="CS104" s="5"/>
      <c r="CT104" s="5"/>
      <c r="CU104" s="5"/>
      <c r="CV104" s="5"/>
      <c r="CW104" s="5"/>
      <c r="CX104" s="5"/>
      <c r="CY104" s="5"/>
      <c r="CZ104" s="5"/>
      <c r="DA104" s="5"/>
      <c r="DB104" s="5"/>
      <c r="DC104" s="5"/>
      <c r="DD104" s="5"/>
      <c r="DE104" s="5"/>
      <c r="DF104" s="5"/>
      <c r="DG104" s="5"/>
      <c r="DH104" s="5"/>
      <c r="DI104" s="5"/>
      <c r="DJ104" s="5"/>
      <c r="DK104" s="5"/>
      <c r="DL104" s="5"/>
      <c r="DM104" s="5"/>
      <c r="DN104" s="5"/>
      <c r="DO104" s="5"/>
      <c r="DP104" s="5"/>
      <c r="DQ104" s="5"/>
      <c r="DR104" s="5"/>
      <c r="DS104" s="5"/>
      <c r="DT104" s="5"/>
      <c r="DU104" s="5"/>
      <c r="DV104" s="5"/>
      <c r="DW104" s="5"/>
      <c r="DX104" s="5"/>
      <c r="DY104" s="5"/>
      <c r="DZ104" s="5"/>
      <c r="EA104" s="5"/>
      <c r="EB104" s="5"/>
      <c r="EC104" s="5"/>
      <c r="ED104" s="5"/>
      <c r="EE104" s="5"/>
      <c r="EF104" s="5"/>
      <c r="EG104" s="5"/>
      <c r="EH104" s="5"/>
      <c r="EI104" s="5"/>
      <c r="EJ104" s="5"/>
      <c r="EK104" s="5"/>
      <c r="EL104" s="5"/>
      <c r="EM104" s="5"/>
      <c r="EN104" s="5"/>
      <c r="EO104" s="5"/>
      <c r="EP104" s="5"/>
      <c r="EQ104" s="5"/>
      <c r="ER104" s="5"/>
      <c r="ES104" s="5"/>
      <c r="ET104" s="5"/>
      <c r="EU104" s="5"/>
      <c r="EV104" s="5"/>
      <c r="EW104" s="5"/>
      <c r="EX104" s="5"/>
      <c r="EY104" s="5"/>
      <c r="EZ104" s="5"/>
      <c r="FA104" s="5"/>
      <c r="FB104" s="5"/>
      <c r="FC104" s="5"/>
    </row>
    <row r="105" spans="1:159" ht="15" customHeight="1">
      <c r="A105" s="44">
        <v>3</v>
      </c>
      <c r="B105" s="55" t="str">
        <f>VLOOKUP(Ruimtestaat[[#This Row],[Code]],Locaties[[Code]:[Locatie]],2,FALSE)</f>
        <v>ISK Wereldschool - Waalwijk</v>
      </c>
      <c r="C105" s="55" t="str">
        <f>VLOOKUP(Ruimtestaat[[#This Row],[Code]],Locaties[[#All],[Code]:[Adres]],3,FALSE)</f>
        <v>Baardwijksestraat 44</v>
      </c>
      <c r="D105" s="55" t="str">
        <f>VLOOKUP(Ruimtestaat[[#This Row],[Code]],Locaties[#All],4,FALSE)</f>
        <v>Sprang-Capelle</v>
      </c>
      <c r="E105" s="44"/>
      <c r="F105" s="44" t="s">
        <v>392</v>
      </c>
      <c r="G105" s="148" t="s">
        <v>138</v>
      </c>
      <c r="H105" s="47" t="s">
        <v>139</v>
      </c>
      <c r="I105" s="7">
        <v>2</v>
      </c>
      <c r="J105" s="56" t="str">
        <f>VLOOKUP(Ruimtestaat[[#This Row],[Ruimte code]],Ruimtegroepen[[#All],[Code]:[Ruimte omschrijving]],2,FALSE)</f>
        <v>Kantoren</v>
      </c>
      <c r="K105" s="44" t="s">
        <v>17</v>
      </c>
      <c r="L105" s="47" t="s">
        <v>6</v>
      </c>
      <c r="M105" s="147">
        <v>15.38</v>
      </c>
      <c r="N105" s="149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  <c r="BO105" s="5"/>
      <c r="BP105" s="5"/>
      <c r="BQ105" s="5"/>
      <c r="BR105" s="5"/>
      <c r="BS105" s="5"/>
      <c r="BT105" s="5"/>
      <c r="BU105" s="5"/>
      <c r="BV105" s="5"/>
      <c r="BW105" s="5"/>
      <c r="BX105" s="5"/>
      <c r="BY105" s="5"/>
      <c r="BZ105" s="5"/>
      <c r="CA105" s="5"/>
      <c r="CB105" s="5"/>
      <c r="CC105" s="5"/>
      <c r="CD105" s="5"/>
      <c r="CE105" s="5"/>
      <c r="CF105" s="5"/>
      <c r="CG105" s="5"/>
      <c r="CH105" s="5"/>
      <c r="CI105" s="5"/>
      <c r="CJ105" s="5"/>
      <c r="CK105" s="5"/>
      <c r="CL105" s="5"/>
      <c r="CM105" s="5"/>
      <c r="CN105" s="5"/>
      <c r="CO105" s="5"/>
      <c r="CP105" s="5"/>
      <c r="CQ105" s="5"/>
      <c r="CR105" s="5"/>
      <c r="CS105" s="5"/>
      <c r="CT105" s="5"/>
      <c r="CU105" s="5"/>
      <c r="CV105" s="5"/>
      <c r="CW105" s="5"/>
      <c r="CX105" s="5"/>
      <c r="CY105" s="5"/>
      <c r="CZ105" s="5"/>
      <c r="DA105" s="5"/>
      <c r="DB105" s="5"/>
      <c r="DC105" s="5"/>
      <c r="DD105" s="5"/>
      <c r="DE105" s="5"/>
      <c r="DF105" s="5"/>
      <c r="DG105" s="5"/>
      <c r="DH105" s="5"/>
      <c r="DI105" s="5"/>
      <c r="DJ105" s="5"/>
      <c r="DK105" s="5"/>
      <c r="DL105" s="5"/>
      <c r="DM105" s="5"/>
      <c r="DN105" s="5"/>
      <c r="DO105" s="5"/>
      <c r="DP105" s="5"/>
      <c r="DQ105" s="5"/>
      <c r="DR105" s="5"/>
      <c r="DS105" s="5"/>
      <c r="DT105" s="5"/>
      <c r="DU105" s="5"/>
      <c r="DV105" s="5"/>
      <c r="DW105" s="5"/>
      <c r="DX105" s="5"/>
      <c r="DY105" s="5"/>
      <c r="DZ105" s="5"/>
      <c r="EA105" s="5"/>
      <c r="EB105" s="5"/>
      <c r="EC105" s="5"/>
      <c r="ED105" s="5"/>
      <c r="EE105" s="5"/>
      <c r="EF105" s="5"/>
      <c r="EG105" s="5"/>
      <c r="EH105" s="5"/>
      <c r="EI105" s="5"/>
      <c r="EJ105" s="5"/>
      <c r="EK105" s="5"/>
      <c r="EL105" s="5"/>
      <c r="EM105" s="5"/>
      <c r="EN105" s="5"/>
      <c r="EO105" s="5"/>
      <c r="EP105" s="5"/>
      <c r="EQ105" s="5"/>
      <c r="ER105" s="5"/>
      <c r="ES105" s="5"/>
      <c r="ET105" s="5"/>
      <c r="EU105" s="5"/>
      <c r="EV105" s="5"/>
      <c r="EW105" s="5"/>
      <c r="EX105" s="5"/>
      <c r="EY105" s="5"/>
      <c r="EZ105" s="5"/>
      <c r="FA105" s="5"/>
      <c r="FB105" s="5"/>
      <c r="FC105" s="5"/>
    </row>
    <row r="106" spans="1:159" ht="15" customHeight="1">
      <c r="A106" s="44">
        <v>3</v>
      </c>
      <c r="B106" s="55" t="str">
        <f>VLOOKUP(Ruimtestaat[[#This Row],[Code]],Locaties[[Code]:[Locatie]],2,FALSE)</f>
        <v>ISK Wereldschool - Waalwijk</v>
      </c>
      <c r="C106" s="55" t="str">
        <f>VLOOKUP(Ruimtestaat[[#This Row],[Code]],Locaties[[#All],[Code]:[Adres]],3,FALSE)</f>
        <v>Baardwijksestraat 44</v>
      </c>
      <c r="D106" s="55" t="str">
        <f>VLOOKUP(Ruimtestaat[[#This Row],[Code]],Locaties[#All],4,FALSE)</f>
        <v>Sprang-Capelle</v>
      </c>
      <c r="E106" s="44"/>
      <c r="F106" s="44" t="s">
        <v>392</v>
      </c>
      <c r="G106" s="148" t="s">
        <v>140</v>
      </c>
      <c r="H106" s="47" t="s">
        <v>97</v>
      </c>
      <c r="I106" s="7">
        <v>13</v>
      </c>
      <c r="J106" s="56" t="str">
        <f>VLOOKUP(Ruimtestaat[[#This Row],[Ruimte code]],Ruimtegroepen[[#All],[Code]:[Ruimte omschrijving]],2,FALSE)</f>
        <v>Personeelskamer</v>
      </c>
      <c r="K106" s="44" t="s">
        <v>20</v>
      </c>
      <c r="L106" s="47" t="s">
        <v>29</v>
      </c>
      <c r="M106" s="147">
        <v>29.24</v>
      </c>
      <c r="N106" s="44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  <c r="BO106" s="5"/>
      <c r="BP106" s="5"/>
      <c r="BQ106" s="5"/>
      <c r="BR106" s="5"/>
      <c r="BS106" s="5"/>
      <c r="BT106" s="5"/>
      <c r="BU106" s="5"/>
      <c r="BV106" s="5"/>
      <c r="BW106" s="5"/>
      <c r="BX106" s="5"/>
      <c r="BY106" s="5"/>
      <c r="BZ106" s="5"/>
      <c r="CA106" s="5"/>
      <c r="CB106" s="5"/>
      <c r="CC106" s="5"/>
      <c r="CD106" s="5"/>
      <c r="CE106" s="5"/>
      <c r="CF106" s="5"/>
      <c r="CG106" s="5"/>
      <c r="CH106" s="5"/>
      <c r="CI106" s="5"/>
      <c r="CJ106" s="5"/>
      <c r="CK106" s="5"/>
      <c r="CL106" s="5"/>
      <c r="CM106" s="5"/>
      <c r="CN106" s="5"/>
      <c r="CO106" s="5"/>
      <c r="CP106" s="5"/>
      <c r="CQ106" s="5"/>
      <c r="CR106" s="5"/>
      <c r="CS106" s="5"/>
      <c r="CT106" s="5"/>
      <c r="CU106" s="5"/>
      <c r="CV106" s="5"/>
      <c r="CW106" s="5"/>
      <c r="CX106" s="5"/>
      <c r="CY106" s="5"/>
      <c r="CZ106" s="5"/>
      <c r="DA106" s="5"/>
      <c r="DB106" s="5"/>
      <c r="DC106" s="5"/>
      <c r="DD106" s="5"/>
      <c r="DE106" s="5"/>
      <c r="DF106" s="5"/>
      <c r="DG106" s="5"/>
      <c r="DH106" s="5"/>
      <c r="DI106" s="5"/>
      <c r="DJ106" s="5"/>
      <c r="DK106" s="5"/>
      <c r="DL106" s="5"/>
      <c r="DM106" s="5"/>
      <c r="DN106" s="5"/>
      <c r="DO106" s="5"/>
      <c r="DP106" s="5"/>
      <c r="DQ106" s="5"/>
      <c r="DR106" s="5"/>
      <c r="DS106" s="5"/>
      <c r="DT106" s="5"/>
      <c r="DU106" s="5"/>
      <c r="DV106" s="5"/>
      <c r="DW106" s="5"/>
      <c r="DX106" s="5"/>
      <c r="DY106" s="5"/>
      <c r="DZ106" s="5"/>
      <c r="EA106" s="5"/>
      <c r="EB106" s="5"/>
      <c r="EC106" s="5"/>
      <c r="ED106" s="5"/>
      <c r="EE106" s="5"/>
      <c r="EF106" s="5"/>
      <c r="EG106" s="5"/>
      <c r="EH106" s="5"/>
      <c r="EI106" s="5"/>
      <c r="EJ106" s="5"/>
      <c r="EK106" s="5"/>
      <c r="EL106" s="5"/>
      <c r="EM106" s="5"/>
      <c r="EN106" s="5"/>
      <c r="EO106" s="5"/>
      <c r="EP106" s="5"/>
      <c r="EQ106" s="5"/>
      <c r="ER106" s="5"/>
      <c r="ES106" s="5"/>
      <c r="ET106" s="5"/>
      <c r="EU106" s="5"/>
      <c r="EV106" s="5"/>
      <c r="EW106" s="5"/>
      <c r="EX106" s="5"/>
      <c r="EY106" s="5"/>
      <c r="EZ106" s="5"/>
      <c r="FA106" s="5"/>
      <c r="FB106" s="5"/>
      <c r="FC106" s="5"/>
    </row>
    <row r="107" spans="1:159" ht="15" customHeight="1">
      <c r="A107" s="44">
        <v>3</v>
      </c>
      <c r="B107" s="55" t="str">
        <f>VLOOKUP(Ruimtestaat[[#This Row],[Code]],Locaties[[Code]:[Locatie]],2,FALSE)</f>
        <v>ISK Wereldschool - Waalwijk</v>
      </c>
      <c r="C107" s="55" t="str">
        <f>VLOOKUP(Ruimtestaat[[#This Row],[Code]],Locaties[[#All],[Code]:[Adres]],3,FALSE)</f>
        <v>Baardwijksestraat 44</v>
      </c>
      <c r="D107" s="55" t="str">
        <f>VLOOKUP(Ruimtestaat[[#This Row],[Code]],Locaties[#All],4,FALSE)</f>
        <v>Sprang-Capelle</v>
      </c>
      <c r="E107" s="44"/>
      <c r="F107" s="44" t="s">
        <v>392</v>
      </c>
      <c r="G107" s="148" t="s">
        <v>141</v>
      </c>
      <c r="H107" s="47" t="s">
        <v>142</v>
      </c>
      <c r="I107" s="7">
        <v>5</v>
      </c>
      <c r="J107" s="56" t="str">
        <f>VLOOKUP(Ruimtestaat[[#This Row],[Ruimte code]],Ruimtegroepen[[#All],[Code]:[Ruimte omschrijving]],2,FALSE)</f>
        <v>Sanitair</v>
      </c>
      <c r="K107" s="44" t="s">
        <v>19</v>
      </c>
      <c r="L107" s="47" t="s">
        <v>367</v>
      </c>
      <c r="M107" s="147">
        <v>3.64</v>
      </c>
      <c r="N107" s="149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  <c r="BO107" s="5"/>
      <c r="BP107" s="5"/>
      <c r="BQ107" s="5"/>
      <c r="BR107" s="5"/>
      <c r="BS107" s="5"/>
      <c r="BT107" s="5"/>
      <c r="BU107" s="5"/>
      <c r="BV107" s="5"/>
      <c r="BW107" s="5"/>
      <c r="BX107" s="5"/>
      <c r="BY107" s="5"/>
      <c r="BZ107" s="5"/>
      <c r="CA107" s="5"/>
      <c r="CB107" s="5"/>
      <c r="CC107" s="5"/>
      <c r="CD107" s="5"/>
      <c r="CE107" s="5"/>
      <c r="CF107" s="5"/>
      <c r="CG107" s="5"/>
      <c r="CH107" s="5"/>
      <c r="CI107" s="5"/>
      <c r="CJ107" s="5"/>
      <c r="CK107" s="5"/>
      <c r="CL107" s="5"/>
      <c r="CM107" s="5"/>
      <c r="CN107" s="5"/>
      <c r="CO107" s="5"/>
      <c r="CP107" s="5"/>
      <c r="CQ107" s="5"/>
      <c r="CR107" s="5"/>
      <c r="CS107" s="5"/>
      <c r="CT107" s="5"/>
      <c r="CU107" s="5"/>
      <c r="CV107" s="5"/>
      <c r="CW107" s="5"/>
      <c r="CX107" s="5"/>
      <c r="CY107" s="5"/>
      <c r="CZ107" s="5"/>
      <c r="DA107" s="5"/>
      <c r="DB107" s="5"/>
      <c r="DC107" s="5"/>
      <c r="DD107" s="5"/>
      <c r="DE107" s="5"/>
      <c r="DF107" s="5"/>
      <c r="DG107" s="5"/>
      <c r="DH107" s="5"/>
      <c r="DI107" s="5"/>
      <c r="DJ107" s="5"/>
      <c r="DK107" s="5"/>
      <c r="DL107" s="5"/>
      <c r="DM107" s="5"/>
      <c r="DN107" s="5"/>
      <c r="DO107" s="5"/>
      <c r="DP107" s="5"/>
      <c r="DQ107" s="5"/>
      <c r="DR107" s="5"/>
      <c r="DS107" s="5"/>
      <c r="DT107" s="5"/>
      <c r="DU107" s="5"/>
      <c r="DV107" s="5"/>
      <c r="DW107" s="5"/>
      <c r="DX107" s="5"/>
      <c r="DY107" s="5"/>
      <c r="DZ107" s="5"/>
      <c r="EA107" s="5"/>
      <c r="EB107" s="5"/>
      <c r="EC107" s="5"/>
      <c r="ED107" s="5"/>
      <c r="EE107" s="5"/>
      <c r="EF107" s="5"/>
      <c r="EG107" s="5"/>
      <c r="EH107" s="5"/>
      <c r="EI107" s="5"/>
      <c r="EJ107" s="5"/>
      <c r="EK107" s="5"/>
      <c r="EL107" s="5"/>
      <c r="EM107" s="5"/>
      <c r="EN107" s="5"/>
      <c r="EO107" s="5"/>
      <c r="EP107" s="5"/>
      <c r="EQ107" s="5"/>
      <c r="ER107" s="5"/>
      <c r="ES107" s="5"/>
      <c r="ET107" s="5"/>
      <c r="EU107" s="5"/>
      <c r="EV107" s="5"/>
      <c r="EW107" s="5"/>
      <c r="EX107" s="5"/>
      <c r="EY107" s="5"/>
      <c r="EZ107" s="5"/>
      <c r="FA107" s="5"/>
      <c r="FB107" s="5"/>
      <c r="FC107" s="5"/>
    </row>
    <row r="108" spans="1:159" ht="15" customHeight="1">
      <c r="A108" s="44">
        <v>3</v>
      </c>
      <c r="B108" s="55" t="str">
        <f>VLOOKUP(Ruimtestaat[[#This Row],[Code]],Locaties[[Code]:[Locatie]],2,FALSE)</f>
        <v>ISK Wereldschool - Waalwijk</v>
      </c>
      <c r="C108" s="55" t="str">
        <f>VLOOKUP(Ruimtestaat[[#This Row],[Code]],Locaties[[#All],[Code]:[Adres]],3,FALSE)</f>
        <v>Baardwijksestraat 44</v>
      </c>
      <c r="D108" s="55" t="str">
        <f>VLOOKUP(Ruimtestaat[[#This Row],[Code]],Locaties[#All],4,FALSE)</f>
        <v>Sprang-Capelle</v>
      </c>
      <c r="E108" s="44"/>
      <c r="F108" s="44" t="s">
        <v>392</v>
      </c>
      <c r="G108" s="148" t="s">
        <v>143</v>
      </c>
      <c r="H108" s="47" t="s">
        <v>136</v>
      </c>
      <c r="I108" s="7">
        <v>5</v>
      </c>
      <c r="J108" s="56" t="str">
        <f>VLOOKUP(Ruimtestaat[[#This Row],[Ruimte code]],Ruimtegroepen[[#All],[Code]:[Ruimte omschrijving]],2,FALSE)</f>
        <v>Sanitair</v>
      </c>
      <c r="K108" s="44" t="s">
        <v>19</v>
      </c>
      <c r="L108" s="47" t="s">
        <v>367</v>
      </c>
      <c r="M108" s="147">
        <v>13.54</v>
      </c>
      <c r="N108" s="149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  <c r="BO108" s="5"/>
      <c r="BP108" s="5"/>
      <c r="BQ108" s="5"/>
      <c r="BR108" s="5"/>
      <c r="BS108" s="5"/>
      <c r="BT108" s="5"/>
      <c r="BU108" s="5"/>
      <c r="BV108" s="5"/>
      <c r="BW108" s="5"/>
      <c r="BX108" s="5"/>
      <c r="BY108" s="5"/>
      <c r="BZ108" s="5"/>
      <c r="CA108" s="5"/>
      <c r="CB108" s="5"/>
      <c r="CC108" s="5"/>
      <c r="CD108" s="5"/>
      <c r="CE108" s="5"/>
      <c r="CF108" s="5"/>
      <c r="CG108" s="5"/>
      <c r="CH108" s="5"/>
      <c r="CI108" s="5"/>
      <c r="CJ108" s="5"/>
      <c r="CK108" s="5"/>
      <c r="CL108" s="5"/>
      <c r="CM108" s="5"/>
      <c r="CN108" s="5"/>
      <c r="CO108" s="5"/>
      <c r="CP108" s="5"/>
      <c r="CQ108" s="5"/>
      <c r="CR108" s="5"/>
      <c r="CS108" s="5"/>
      <c r="CT108" s="5"/>
      <c r="CU108" s="5"/>
      <c r="CV108" s="5"/>
      <c r="CW108" s="5"/>
      <c r="CX108" s="5"/>
      <c r="CY108" s="5"/>
      <c r="CZ108" s="5"/>
      <c r="DA108" s="5"/>
      <c r="DB108" s="5"/>
      <c r="DC108" s="5"/>
      <c r="DD108" s="5"/>
      <c r="DE108" s="5"/>
      <c r="DF108" s="5"/>
      <c r="DG108" s="5"/>
      <c r="DH108" s="5"/>
      <c r="DI108" s="5"/>
      <c r="DJ108" s="5"/>
      <c r="DK108" s="5"/>
      <c r="DL108" s="5"/>
      <c r="DM108" s="5"/>
      <c r="DN108" s="5"/>
      <c r="DO108" s="5"/>
      <c r="DP108" s="5"/>
      <c r="DQ108" s="5"/>
      <c r="DR108" s="5"/>
      <c r="DS108" s="5"/>
      <c r="DT108" s="5"/>
      <c r="DU108" s="5"/>
      <c r="DV108" s="5"/>
      <c r="DW108" s="5"/>
      <c r="DX108" s="5"/>
      <c r="DY108" s="5"/>
      <c r="DZ108" s="5"/>
      <c r="EA108" s="5"/>
      <c r="EB108" s="5"/>
      <c r="EC108" s="5"/>
      <c r="ED108" s="5"/>
      <c r="EE108" s="5"/>
      <c r="EF108" s="5"/>
      <c r="EG108" s="5"/>
      <c r="EH108" s="5"/>
      <c r="EI108" s="5"/>
      <c r="EJ108" s="5"/>
      <c r="EK108" s="5"/>
      <c r="EL108" s="5"/>
      <c r="EM108" s="5"/>
      <c r="EN108" s="5"/>
      <c r="EO108" s="5"/>
      <c r="EP108" s="5"/>
      <c r="EQ108" s="5"/>
      <c r="ER108" s="5"/>
      <c r="ES108" s="5"/>
      <c r="ET108" s="5"/>
      <c r="EU108" s="5"/>
      <c r="EV108" s="5"/>
      <c r="EW108" s="5"/>
      <c r="EX108" s="5"/>
      <c r="EY108" s="5"/>
      <c r="EZ108" s="5"/>
      <c r="FA108" s="5"/>
      <c r="FB108" s="5"/>
      <c r="FC108" s="5"/>
    </row>
    <row r="109" spans="1:159" ht="15" customHeight="1">
      <c r="A109" s="44">
        <v>3</v>
      </c>
      <c r="B109" s="55" t="str">
        <f>VLOOKUP(Ruimtestaat[[#This Row],[Code]],Locaties[[Code]:[Locatie]],2,FALSE)</f>
        <v>ISK Wereldschool - Waalwijk</v>
      </c>
      <c r="C109" s="55" t="str">
        <f>VLOOKUP(Ruimtestaat[[#This Row],[Code]],Locaties[[#All],[Code]:[Adres]],3,FALSE)</f>
        <v>Baardwijksestraat 44</v>
      </c>
      <c r="D109" s="55" t="str">
        <f>VLOOKUP(Ruimtestaat[[#This Row],[Code]],Locaties[#All],4,FALSE)</f>
        <v>Sprang-Capelle</v>
      </c>
      <c r="E109" s="44"/>
      <c r="F109" s="44" t="s">
        <v>392</v>
      </c>
      <c r="G109" s="148" t="s">
        <v>144</v>
      </c>
      <c r="H109" s="47" t="s">
        <v>128</v>
      </c>
      <c r="I109" s="7">
        <v>6</v>
      </c>
      <c r="J109" s="56" t="str">
        <f>VLOOKUP(Ruimtestaat[[#This Row],[Ruimte code]],Ruimtegroepen[[#All],[Code]:[Ruimte omschrijving]],2,FALSE)</f>
        <v>Gangen/hallen</v>
      </c>
      <c r="K109" s="44" t="s">
        <v>18</v>
      </c>
      <c r="L109" s="47" t="s">
        <v>124</v>
      </c>
      <c r="M109" s="147">
        <v>47.22</v>
      </c>
      <c r="N109" s="44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  <c r="BO109" s="5"/>
      <c r="BP109" s="5"/>
      <c r="BQ109" s="5"/>
      <c r="BR109" s="5"/>
      <c r="BS109" s="5"/>
      <c r="BT109" s="5"/>
      <c r="BU109" s="5"/>
      <c r="BV109" s="5"/>
      <c r="BW109" s="5"/>
      <c r="BX109" s="5"/>
      <c r="BY109" s="5"/>
      <c r="BZ109" s="5"/>
      <c r="CA109" s="5"/>
      <c r="CB109" s="5"/>
      <c r="CC109" s="5"/>
      <c r="CD109" s="5"/>
      <c r="CE109" s="5"/>
      <c r="CF109" s="5"/>
      <c r="CG109" s="5"/>
      <c r="CH109" s="5"/>
      <c r="CI109" s="5"/>
      <c r="CJ109" s="5"/>
      <c r="CK109" s="5"/>
      <c r="CL109" s="5"/>
      <c r="CM109" s="5"/>
      <c r="CN109" s="5"/>
      <c r="CO109" s="5"/>
      <c r="CP109" s="5"/>
      <c r="CQ109" s="5"/>
      <c r="CR109" s="5"/>
      <c r="CS109" s="5"/>
      <c r="CT109" s="5"/>
      <c r="CU109" s="5"/>
      <c r="CV109" s="5"/>
      <c r="CW109" s="5"/>
      <c r="CX109" s="5"/>
      <c r="CY109" s="5"/>
      <c r="CZ109" s="5"/>
      <c r="DA109" s="5"/>
      <c r="DB109" s="5"/>
      <c r="DC109" s="5"/>
      <c r="DD109" s="5"/>
      <c r="DE109" s="5"/>
      <c r="DF109" s="5"/>
      <c r="DG109" s="5"/>
      <c r="DH109" s="5"/>
      <c r="DI109" s="5"/>
      <c r="DJ109" s="5"/>
      <c r="DK109" s="5"/>
      <c r="DL109" s="5"/>
      <c r="DM109" s="5"/>
      <c r="DN109" s="5"/>
      <c r="DO109" s="5"/>
      <c r="DP109" s="5"/>
      <c r="DQ109" s="5"/>
      <c r="DR109" s="5"/>
      <c r="DS109" s="5"/>
      <c r="DT109" s="5"/>
      <c r="DU109" s="5"/>
      <c r="DV109" s="5"/>
      <c r="DW109" s="5"/>
      <c r="DX109" s="5"/>
      <c r="DY109" s="5"/>
      <c r="DZ109" s="5"/>
      <c r="EA109" s="5"/>
      <c r="EB109" s="5"/>
      <c r="EC109" s="5"/>
      <c r="ED109" s="5"/>
      <c r="EE109" s="5"/>
      <c r="EF109" s="5"/>
      <c r="EG109" s="5"/>
      <c r="EH109" s="5"/>
      <c r="EI109" s="5"/>
      <c r="EJ109" s="5"/>
      <c r="EK109" s="5"/>
      <c r="EL109" s="5"/>
      <c r="EM109" s="5"/>
      <c r="EN109" s="5"/>
      <c r="EO109" s="5"/>
      <c r="EP109" s="5"/>
      <c r="EQ109" s="5"/>
      <c r="ER109" s="5"/>
      <c r="ES109" s="5"/>
      <c r="ET109" s="5"/>
      <c r="EU109" s="5"/>
      <c r="EV109" s="5"/>
      <c r="EW109" s="5"/>
      <c r="EX109" s="5"/>
      <c r="EY109" s="5"/>
      <c r="EZ109" s="5"/>
      <c r="FA109" s="5"/>
      <c r="FB109" s="5"/>
      <c r="FC109" s="5"/>
    </row>
    <row r="110" spans="1:159" ht="15" customHeight="1">
      <c r="A110" s="44">
        <v>3</v>
      </c>
      <c r="B110" s="55" t="str">
        <f>VLOOKUP(Ruimtestaat[[#This Row],[Code]],Locaties[[Code]:[Locatie]],2,FALSE)</f>
        <v>ISK Wereldschool - Waalwijk</v>
      </c>
      <c r="C110" s="55" t="str">
        <f>VLOOKUP(Ruimtestaat[[#This Row],[Code]],Locaties[[#All],[Code]:[Adres]],3,FALSE)</f>
        <v>Baardwijksestraat 44</v>
      </c>
      <c r="D110" s="55" t="str">
        <f>VLOOKUP(Ruimtestaat[[#This Row],[Code]],Locaties[#All],4,FALSE)</f>
        <v>Sprang-Capelle</v>
      </c>
      <c r="E110" s="44"/>
      <c r="F110" s="44" t="s">
        <v>392</v>
      </c>
      <c r="G110" s="148" t="s">
        <v>145</v>
      </c>
      <c r="H110" s="47" t="s">
        <v>8</v>
      </c>
      <c r="I110" s="7">
        <v>7</v>
      </c>
      <c r="J110" s="56" t="str">
        <f>VLOOKUP(Ruimtestaat[[#This Row],[Ruimte code]],Ruimtegroepen[[#All],[Code]:[Ruimte omschrijving]],2,FALSE)</f>
        <v>Entree</v>
      </c>
      <c r="K110" s="44" t="s">
        <v>17</v>
      </c>
      <c r="L110" s="47" t="s">
        <v>6</v>
      </c>
      <c r="M110" s="147">
        <v>4.2699999999999996</v>
      </c>
      <c r="N110" s="149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  <c r="BO110" s="5"/>
      <c r="BP110" s="5"/>
      <c r="BQ110" s="5"/>
      <c r="BR110" s="5"/>
      <c r="BS110" s="5"/>
      <c r="BT110" s="5"/>
      <c r="BU110" s="5"/>
      <c r="BV110" s="5"/>
      <c r="BW110" s="5"/>
      <c r="BX110" s="5"/>
      <c r="BY110" s="5"/>
      <c r="BZ110" s="5"/>
      <c r="CA110" s="5"/>
      <c r="CB110" s="5"/>
      <c r="CC110" s="5"/>
      <c r="CD110" s="5"/>
      <c r="CE110" s="5"/>
      <c r="CF110" s="5"/>
      <c r="CG110" s="5"/>
      <c r="CH110" s="5"/>
      <c r="CI110" s="5"/>
      <c r="CJ110" s="5"/>
      <c r="CK110" s="5"/>
      <c r="CL110" s="5"/>
      <c r="CM110" s="5"/>
      <c r="CN110" s="5"/>
      <c r="CO110" s="5"/>
      <c r="CP110" s="5"/>
      <c r="CQ110" s="5"/>
      <c r="CR110" s="5"/>
      <c r="CS110" s="5"/>
      <c r="CT110" s="5"/>
      <c r="CU110" s="5"/>
      <c r="CV110" s="5"/>
      <c r="CW110" s="5"/>
      <c r="CX110" s="5"/>
      <c r="CY110" s="5"/>
      <c r="CZ110" s="5"/>
      <c r="DA110" s="5"/>
      <c r="DB110" s="5"/>
      <c r="DC110" s="5"/>
      <c r="DD110" s="5"/>
      <c r="DE110" s="5"/>
      <c r="DF110" s="5"/>
      <c r="DG110" s="5"/>
      <c r="DH110" s="5"/>
      <c r="DI110" s="5"/>
      <c r="DJ110" s="5"/>
      <c r="DK110" s="5"/>
      <c r="DL110" s="5"/>
      <c r="DM110" s="5"/>
      <c r="DN110" s="5"/>
      <c r="DO110" s="5"/>
      <c r="DP110" s="5"/>
      <c r="DQ110" s="5"/>
      <c r="DR110" s="5"/>
      <c r="DS110" s="5"/>
      <c r="DT110" s="5"/>
      <c r="DU110" s="5"/>
      <c r="DV110" s="5"/>
      <c r="DW110" s="5"/>
      <c r="DX110" s="5"/>
      <c r="DY110" s="5"/>
      <c r="DZ110" s="5"/>
      <c r="EA110" s="5"/>
      <c r="EB110" s="5"/>
      <c r="EC110" s="5"/>
      <c r="ED110" s="5"/>
      <c r="EE110" s="5"/>
      <c r="EF110" s="5"/>
      <c r="EG110" s="5"/>
      <c r="EH110" s="5"/>
      <c r="EI110" s="5"/>
      <c r="EJ110" s="5"/>
      <c r="EK110" s="5"/>
      <c r="EL110" s="5"/>
      <c r="EM110" s="5"/>
      <c r="EN110" s="5"/>
      <c r="EO110" s="5"/>
      <c r="EP110" s="5"/>
      <c r="EQ110" s="5"/>
      <c r="ER110" s="5"/>
      <c r="ES110" s="5"/>
      <c r="ET110" s="5"/>
      <c r="EU110" s="5"/>
      <c r="EV110" s="5"/>
      <c r="EW110" s="5"/>
      <c r="EX110" s="5"/>
      <c r="EY110" s="5"/>
      <c r="EZ110" s="5"/>
      <c r="FA110" s="5"/>
      <c r="FB110" s="5"/>
      <c r="FC110" s="5"/>
    </row>
    <row r="111" spans="1:159" ht="15" customHeight="1">
      <c r="A111" s="44">
        <v>3</v>
      </c>
      <c r="B111" s="55" t="str">
        <f>VLOOKUP(Ruimtestaat[[#This Row],[Code]],Locaties[[Code]:[Locatie]],2,FALSE)</f>
        <v>ISK Wereldschool - Waalwijk</v>
      </c>
      <c r="C111" s="55" t="str">
        <f>VLOOKUP(Ruimtestaat[[#This Row],[Code]],Locaties[[#All],[Code]:[Adres]],3,FALSE)</f>
        <v>Baardwijksestraat 44</v>
      </c>
      <c r="D111" s="55" t="str">
        <f>VLOOKUP(Ruimtestaat[[#This Row],[Code]],Locaties[#All],4,FALSE)</f>
        <v>Sprang-Capelle</v>
      </c>
      <c r="E111" s="44"/>
      <c r="F111" s="44" t="s">
        <v>392</v>
      </c>
      <c r="G111" s="148" t="s">
        <v>146</v>
      </c>
      <c r="H111" s="47" t="s">
        <v>147</v>
      </c>
      <c r="I111" s="7">
        <v>14</v>
      </c>
      <c r="J111" s="56" t="str">
        <f>VLOOKUP(Ruimtestaat[[#This Row],[Ruimte code]],Ruimtegroepen[[#All],[Code]:[Ruimte omschrijving]],2,FALSE)</f>
        <v>Praktijklokalen</v>
      </c>
      <c r="K111" s="44" t="s">
        <v>20</v>
      </c>
      <c r="L111" s="47" t="s">
        <v>148</v>
      </c>
      <c r="M111" s="147">
        <v>88.7</v>
      </c>
      <c r="N111" s="149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  <c r="BO111" s="5"/>
      <c r="BP111" s="5"/>
      <c r="BQ111" s="5"/>
      <c r="BR111" s="5"/>
      <c r="BS111" s="5"/>
      <c r="BT111" s="5"/>
      <c r="BU111" s="5"/>
      <c r="BV111" s="5"/>
      <c r="BW111" s="5"/>
      <c r="BX111" s="5"/>
      <c r="BY111" s="5"/>
      <c r="BZ111" s="5"/>
      <c r="CA111" s="5"/>
      <c r="CB111" s="5"/>
      <c r="CC111" s="5"/>
      <c r="CD111" s="5"/>
      <c r="CE111" s="5"/>
      <c r="CF111" s="5"/>
      <c r="CG111" s="5"/>
      <c r="CH111" s="5"/>
      <c r="CI111" s="5"/>
      <c r="CJ111" s="5"/>
      <c r="CK111" s="5"/>
      <c r="CL111" s="5"/>
      <c r="CM111" s="5"/>
      <c r="CN111" s="5"/>
      <c r="CO111" s="5"/>
      <c r="CP111" s="5"/>
      <c r="CQ111" s="5"/>
      <c r="CR111" s="5"/>
      <c r="CS111" s="5"/>
      <c r="CT111" s="5"/>
      <c r="CU111" s="5"/>
      <c r="CV111" s="5"/>
      <c r="CW111" s="5"/>
      <c r="CX111" s="5"/>
      <c r="CY111" s="5"/>
      <c r="CZ111" s="5"/>
      <c r="DA111" s="5"/>
      <c r="DB111" s="5"/>
      <c r="DC111" s="5"/>
      <c r="DD111" s="5"/>
      <c r="DE111" s="5"/>
      <c r="DF111" s="5"/>
      <c r="DG111" s="5"/>
      <c r="DH111" s="5"/>
      <c r="DI111" s="5"/>
      <c r="DJ111" s="5"/>
      <c r="DK111" s="5"/>
      <c r="DL111" s="5"/>
      <c r="DM111" s="5"/>
      <c r="DN111" s="5"/>
      <c r="DO111" s="5"/>
      <c r="DP111" s="5"/>
      <c r="DQ111" s="5"/>
      <c r="DR111" s="5"/>
      <c r="DS111" s="5"/>
      <c r="DT111" s="5"/>
      <c r="DU111" s="5"/>
      <c r="DV111" s="5"/>
      <c r="DW111" s="5"/>
      <c r="DX111" s="5"/>
      <c r="DY111" s="5"/>
      <c r="DZ111" s="5"/>
      <c r="EA111" s="5"/>
      <c r="EB111" s="5"/>
      <c r="EC111" s="5"/>
      <c r="ED111" s="5"/>
      <c r="EE111" s="5"/>
      <c r="EF111" s="5"/>
      <c r="EG111" s="5"/>
      <c r="EH111" s="5"/>
      <c r="EI111" s="5"/>
      <c r="EJ111" s="5"/>
      <c r="EK111" s="5"/>
      <c r="EL111" s="5"/>
      <c r="EM111" s="5"/>
      <c r="EN111" s="5"/>
      <c r="EO111" s="5"/>
      <c r="EP111" s="5"/>
      <c r="EQ111" s="5"/>
      <c r="ER111" s="5"/>
      <c r="ES111" s="5"/>
      <c r="ET111" s="5"/>
      <c r="EU111" s="5"/>
      <c r="EV111" s="5"/>
      <c r="EW111" s="5"/>
      <c r="EX111" s="5"/>
      <c r="EY111" s="5"/>
      <c r="EZ111" s="5"/>
      <c r="FA111" s="5"/>
      <c r="FB111" s="5"/>
      <c r="FC111" s="5"/>
    </row>
    <row r="112" spans="1:159" ht="15" customHeight="1">
      <c r="A112" s="44">
        <v>3</v>
      </c>
      <c r="B112" s="55" t="str">
        <f>VLOOKUP(Ruimtestaat[[#This Row],[Code]],Locaties[[Code]:[Locatie]],2,FALSE)</f>
        <v>ISK Wereldschool - Waalwijk</v>
      </c>
      <c r="C112" s="55" t="str">
        <f>VLOOKUP(Ruimtestaat[[#This Row],[Code]],Locaties[[#All],[Code]:[Adres]],3,FALSE)</f>
        <v>Baardwijksestraat 44</v>
      </c>
      <c r="D112" s="55" t="str">
        <f>VLOOKUP(Ruimtestaat[[#This Row],[Code]],Locaties[#All],4,FALSE)</f>
        <v>Sprang-Capelle</v>
      </c>
      <c r="E112" s="44"/>
      <c r="F112" s="44" t="s">
        <v>392</v>
      </c>
      <c r="G112" s="148" t="s">
        <v>149</v>
      </c>
      <c r="H112" s="47" t="s">
        <v>150</v>
      </c>
      <c r="I112" s="7">
        <v>14</v>
      </c>
      <c r="J112" s="56" t="str">
        <f>VLOOKUP(Ruimtestaat[[#This Row],[Ruimte code]],Ruimtegroepen[[#All],[Code]:[Ruimte omschrijving]],2,FALSE)</f>
        <v>Praktijklokalen</v>
      </c>
      <c r="K112" s="44" t="s">
        <v>20</v>
      </c>
      <c r="L112" s="47" t="s">
        <v>29</v>
      </c>
      <c r="M112" s="147">
        <v>87.76</v>
      </c>
      <c r="N112" s="44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  <c r="BO112" s="5"/>
      <c r="BP112" s="5"/>
      <c r="BQ112" s="5"/>
      <c r="BR112" s="5"/>
      <c r="BS112" s="5"/>
      <c r="BT112" s="5"/>
      <c r="BU112" s="5"/>
      <c r="BV112" s="5"/>
      <c r="BW112" s="5"/>
      <c r="BX112" s="5"/>
      <c r="BY112" s="5"/>
      <c r="BZ112" s="5"/>
      <c r="CA112" s="5"/>
      <c r="CB112" s="5"/>
      <c r="CC112" s="5"/>
      <c r="CD112" s="5"/>
      <c r="CE112" s="5"/>
      <c r="CF112" s="5"/>
      <c r="CG112" s="5"/>
      <c r="CH112" s="5"/>
      <c r="CI112" s="5"/>
      <c r="CJ112" s="5"/>
      <c r="CK112" s="5"/>
      <c r="CL112" s="5"/>
      <c r="CM112" s="5"/>
      <c r="CN112" s="5"/>
      <c r="CO112" s="5"/>
      <c r="CP112" s="5"/>
      <c r="CQ112" s="5"/>
      <c r="CR112" s="5"/>
      <c r="CS112" s="5"/>
      <c r="CT112" s="5"/>
      <c r="CU112" s="5"/>
      <c r="CV112" s="5"/>
      <c r="CW112" s="5"/>
      <c r="CX112" s="5"/>
      <c r="CY112" s="5"/>
      <c r="CZ112" s="5"/>
      <c r="DA112" s="5"/>
      <c r="DB112" s="5"/>
      <c r="DC112" s="5"/>
      <c r="DD112" s="5"/>
      <c r="DE112" s="5"/>
      <c r="DF112" s="5"/>
      <c r="DG112" s="5"/>
      <c r="DH112" s="5"/>
      <c r="DI112" s="5"/>
      <c r="DJ112" s="5"/>
      <c r="DK112" s="5"/>
      <c r="DL112" s="5"/>
      <c r="DM112" s="5"/>
      <c r="DN112" s="5"/>
      <c r="DO112" s="5"/>
      <c r="DP112" s="5"/>
      <c r="DQ112" s="5"/>
      <c r="DR112" s="5"/>
      <c r="DS112" s="5"/>
      <c r="DT112" s="5"/>
      <c r="DU112" s="5"/>
      <c r="DV112" s="5"/>
      <c r="DW112" s="5"/>
      <c r="DX112" s="5"/>
      <c r="DY112" s="5"/>
      <c r="DZ112" s="5"/>
      <c r="EA112" s="5"/>
      <c r="EB112" s="5"/>
      <c r="EC112" s="5"/>
      <c r="ED112" s="5"/>
      <c r="EE112" s="5"/>
      <c r="EF112" s="5"/>
      <c r="EG112" s="5"/>
      <c r="EH112" s="5"/>
      <c r="EI112" s="5"/>
      <c r="EJ112" s="5"/>
      <c r="EK112" s="5"/>
      <c r="EL112" s="5"/>
      <c r="EM112" s="5"/>
      <c r="EN112" s="5"/>
      <c r="EO112" s="5"/>
      <c r="EP112" s="5"/>
      <c r="EQ112" s="5"/>
      <c r="ER112" s="5"/>
      <c r="ES112" s="5"/>
      <c r="ET112" s="5"/>
      <c r="EU112" s="5"/>
      <c r="EV112" s="5"/>
      <c r="EW112" s="5"/>
      <c r="EX112" s="5"/>
      <c r="EY112" s="5"/>
      <c r="EZ112" s="5"/>
      <c r="FA112" s="5"/>
      <c r="FB112" s="5"/>
      <c r="FC112" s="5"/>
    </row>
    <row r="113" spans="1:159" ht="15" customHeight="1">
      <c r="A113" s="44">
        <v>3</v>
      </c>
      <c r="B113" s="55" t="str">
        <f>VLOOKUP(Ruimtestaat[[#This Row],[Code]],Locaties[[Code]:[Locatie]],2,FALSE)</f>
        <v>ISK Wereldschool - Waalwijk</v>
      </c>
      <c r="C113" s="55" t="str">
        <f>VLOOKUP(Ruimtestaat[[#This Row],[Code]],Locaties[[#All],[Code]:[Adres]],3,FALSE)</f>
        <v>Baardwijksestraat 44</v>
      </c>
      <c r="D113" s="55" t="str">
        <f>VLOOKUP(Ruimtestaat[[#This Row],[Code]],Locaties[#All],4,FALSE)</f>
        <v>Sprang-Capelle</v>
      </c>
      <c r="E113" s="44"/>
      <c r="F113" s="44" t="s">
        <v>392</v>
      </c>
      <c r="G113" s="148" t="s">
        <v>151</v>
      </c>
      <c r="H113" s="47" t="s">
        <v>134</v>
      </c>
      <c r="I113" s="7">
        <v>16</v>
      </c>
      <c r="J113" s="56" t="str">
        <f>VLOOKUP(Ruimtestaat[[#This Row],[Ruimte code]],Ruimtegroepen[[#All],[Code]:[Ruimte omschrijving]],2,FALSE)</f>
        <v>Leslokalen</v>
      </c>
      <c r="K113" s="44" t="s">
        <v>18</v>
      </c>
      <c r="L113" s="47" t="s">
        <v>124</v>
      </c>
      <c r="M113" s="147">
        <v>51.43</v>
      </c>
      <c r="N113" s="149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  <c r="BO113" s="5"/>
      <c r="BP113" s="5"/>
      <c r="BQ113" s="5"/>
      <c r="BR113" s="5"/>
      <c r="BS113" s="5"/>
      <c r="BT113" s="5"/>
      <c r="BU113" s="5"/>
      <c r="BV113" s="5"/>
      <c r="BW113" s="5"/>
      <c r="BX113" s="5"/>
      <c r="BY113" s="5"/>
      <c r="BZ113" s="5"/>
      <c r="CA113" s="5"/>
      <c r="CB113" s="5"/>
      <c r="CC113" s="5"/>
      <c r="CD113" s="5"/>
      <c r="CE113" s="5"/>
      <c r="CF113" s="5"/>
      <c r="CG113" s="5"/>
      <c r="CH113" s="5"/>
      <c r="CI113" s="5"/>
      <c r="CJ113" s="5"/>
      <c r="CK113" s="5"/>
      <c r="CL113" s="5"/>
      <c r="CM113" s="5"/>
      <c r="CN113" s="5"/>
      <c r="CO113" s="5"/>
      <c r="CP113" s="5"/>
      <c r="CQ113" s="5"/>
      <c r="CR113" s="5"/>
      <c r="CS113" s="5"/>
      <c r="CT113" s="5"/>
      <c r="CU113" s="5"/>
      <c r="CV113" s="5"/>
      <c r="CW113" s="5"/>
      <c r="CX113" s="5"/>
      <c r="CY113" s="5"/>
      <c r="CZ113" s="5"/>
      <c r="DA113" s="5"/>
      <c r="DB113" s="5"/>
      <c r="DC113" s="5"/>
      <c r="DD113" s="5"/>
      <c r="DE113" s="5"/>
      <c r="DF113" s="5"/>
      <c r="DG113" s="5"/>
      <c r="DH113" s="5"/>
      <c r="DI113" s="5"/>
      <c r="DJ113" s="5"/>
      <c r="DK113" s="5"/>
      <c r="DL113" s="5"/>
      <c r="DM113" s="5"/>
      <c r="DN113" s="5"/>
      <c r="DO113" s="5"/>
      <c r="DP113" s="5"/>
      <c r="DQ113" s="5"/>
      <c r="DR113" s="5"/>
      <c r="DS113" s="5"/>
      <c r="DT113" s="5"/>
      <c r="DU113" s="5"/>
      <c r="DV113" s="5"/>
      <c r="DW113" s="5"/>
      <c r="DX113" s="5"/>
      <c r="DY113" s="5"/>
      <c r="DZ113" s="5"/>
      <c r="EA113" s="5"/>
      <c r="EB113" s="5"/>
      <c r="EC113" s="5"/>
      <c r="ED113" s="5"/>
      <c r="EE113" s="5"/>
      <c r="EF113" s="5"/>
      <c r="EG113" s="5"/>
      <c r="EH113" s="5"/>
      <c r="EI113" s="5"/>
      <c r="EJ113" s="5"/>
      <c r="EK113" s="5"/>
      <c r="EL113" s="5"/>
      <c r="EM113" s="5"/>
      <c r="EN113" s="5"/>
      <c r="EO113" s="5"/>
      <c r="EP113" s="5"/>
      <c r="EQ113" s="5"/>
      <c r="ER113" s="5"/>
      <c r="ES113" s="5"/>
      <c r="ET113" s="5"/>
      <c r="EU113" s="5"/>
      <c r="EV113" s="5"/>
      <c r="EW113" s="5"/>
      <c r="EX113" s="5"/>
      <c r="EY113" s="5"/>
      <c r="EZ113" s="5"/>
      <c r="FA113" s="5"/>
      <c r="FB113" s="5"/>
      <c r="FC113" s="5"/>
    </row>
    <row r="114" spans="1:159" ht="15" customHeight="1">
      <c r="A114" s="44">
        <v>3</v>
      </c>
      <c r="B114" s="55" t="str">
        <f>VLOOKUP(Ruimtestaat[[#This Row],[Code]],Locaties[[Code]:[Locatie]],2,FALSE)</f>
        <v>ISK Wereldschool - Waalwijk</v>
      </c>
      <c r="C114" s="55" t="str">
        <f>VLOOKUP(Ruimtestaat[[#This Row],[Code]],Locaties[[#All],[Code]:[Adres]],3,FALSE)</f>
        <v>Baardwijksestraat 44</v>
      </c>
      <c r="D114" s="55" t="str">
        <f>VLOOKUP(Ruimtestaat[[#This Row],[Code]],Locaties[#All],4,FALSE)</f>
        <v>Sprang-Capelle</v>
      </c>
      <c r="E114" s="44"/>
      <c r="F114" s="44" t="s">
        <v>392</v>
      </c>
      <c r="G114" s="148" t="s">
        <v>152</v>
      </c>
      <c r="H114" s="47" t="s">
        <v>134</v>
      </c>
      <c r="I114" s="7">
        <v>16</v>
      </c>
      <c r="J114" s="56" t="str">
        <f>VLOOKUP(Ruimtestaat[[#This Row],[Ruimte code]],Ruimtegroepen[[#All],[Code]:[Ruimte omschrijving]],2,FALSE)</f>
        <v>Leslokalen</v>
      </c>
      <c r="K114" s="44" t="s">
        <v>18</v>
      </c>
      <c r="L114" s="47" t="s">
        <v>124</v>
      </c>
      <c r="M114" s="147">
        <v>55.13</v>
      </c>
      <c r="N114" s="149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  <c r="BO114" s="5"/>
      <c r="BP114" s="5"/>
      <c r="BQ114" s="5"/>
      <c r="BR114" s="5"/>
      <c r="BS114" s="5"/>
      <c r="BT114" s="5"/>
      <c r="BU114" s="5"/>
      <c r="BV114" s="5"/>
      <c r="BW114" s="5"/>
      <c r="BX114" s="5"/>
      <c r="BY114" s="5"/>
      <c r="BZ114" s="5"/>
      <c r="CA114" s="5"/>
      <c r="CB114" s="5"/>
      <c r="CC114" s="5"/>
      <c r="CD114" s="5"/>
      <c r="CE114" s="5"/>
      <c r="CF114" s="5"/>
      <c r="CG114" s="5"/>
      <c r="CH114" s="5"/>
      <c r="CI114" s="5"/>
      <c r="CJ114" s="5"/>
      <c r="CK114" s="5"/>
      <c r="CL114" s="5"/>
      <c r="CM114" s="5"/>
      <c r="CN114" s="5"/>
      <c r="CO114" s="5"/>
      <c r="CP114" s="5"/>
      <c r="CQ114" s="5"/>
      <c r="CR114" s="5"/>
      <c r="CS114" s="5"/>
      <c r="CT114" s="5"/>
      <c r="CU114" s="5"/>
      <c r="CV114" s="5"/>
      <c r="CW114" s="5"/>
      <c r="CX114" s="5"/>
      <c r="CY114" s="5"/>
      <c r="CZ114" s="5"/>
      <c r="DA114" s="5"/>
      <c r="DB114" s="5"/>
      <c r="DC114" s="5"/>
      <c r="DD114" s="5"/>
      <c r="DE114" s="5"/>
      <c r="DF114" s="5"/>
      <c r="DG114" s="5"/>
      <c r="DH114" s="5"/>
      <c r="DI114" s="5"/>
      <c r="DJ114" s="5"/>
      <c r="DK114" s="5"/>
      <c r="DL114" s="5"/>
      <c r="DM114" s="5"/>
      <c r="DN114" s="5"/>
      <c r="DO114" s="5"/>
      <c r="DP114" s="5"/>
      <c r="DQ114" s="5"/>
      <c r="DR114" s="5"/>
      <c r="DS114" s="5"/>
      <c r="DT114" s="5"/>
      <c r="DU114" s="5"/>
      <c r="DV114" s="5"/>
      <c r="DW114" s="5"/>
      <c r="DX114" s="5"/>
      <c r="DY114" s="5"/>
      <c r="DZ114" s="5"/>
      <c r="EA114" s="5"/>
      <c r="EB114" s="5"/>
      <c r="EC114" s="5"/>
      <c r="ED114" s="5"/>
      <c r="EE114" s="5"/>
      <c r="EF114" s="5"/>
      <c r="EG114" s="5"/>
      <c r="EH114" s="5"/>
      <c r="EI114" s="5"/>
      <c r="EJ114" s="5"/>
      <c r="EK114" s="5"/>
      <c r="EL114" s="5"/>
      <c r="EM114" s="5"/>
      <c r="EN114" s="5"/>
      <c r="EO114" s="5"/>
      <c r="EP114" s="5"/>
      <c r="EQ114" s="5"/>
      <c r="ER114" s="5"/>
      <c r="ES114" s="5"/>
      <c r="ET114" s="5"/>
      <c r="EU114" s="5"/>
      <c r="EV114" s="5"/>
      <c r="EW114" s="5"/>
      <c r="EX114" s="5"/>
      <c r="EY114" s="5"/>
      <c r="EZ114" s="5"/>
      <c r="FA114" s="5"/>
      <c r="FB114" s="5"/>
      <c r="FC114" s="5"/>
    </row>
    <row r="115" spans="1:159" ht="15" customHeight="1">
      <c r="A115" s="44">
        <v>3</v>
      </c>
      <c r="B115" s="55" t="str">
        <f>VLOOKUP(Ruimtestaat[[#This Row],[Code]],Locaties[[Code]:[Locatie]],2,FALSE)</f>
        <v>ISK Wereldschool - Waalwijk</v>
      </c>
      <c r="C115" s="55" t="str">
        <f>VLOOKUP(Ruimtestaat[[#This Row],[Code]],Locaties[[#All],[Code]:[Adres]],3,FALSE)</f>
        <v>Baardwijksestraat 44</v>
      </c>
      <c r="D115" s="55" t="str">
        <f>VLOOKUP(Ruimtestaat[[#This Row],[Code]],Locaties[#All],4,FALSE)</f>
        <v>Sprang-Capelle</v>
      </c>
      <c r="E115" s="44"/>
      <c r="F115" s="44" t="s">
        <v>392</v>
      </c>
      <c r="G115" s="148" t="s">
        <v>153</v>
      </c>
      <c r="H115" s="47" t="s">
        <v>154</v>
      </c>
      <c r="I115" s="7">
        <v>2</v>
      </c>
      <c r="J115" s="56" t="str">
        <f>VLOOKUP(Ruimtestaat[[#This Row],[Ruimte code]],Ruimtegroepen[[#All],[Code]:[Ruimte omschrijving]],2,FALSE)</f>
        <v>Kantoren</v>
      </c>
      <c r="K115" s="44" t="s">
        <v>18</v>
      </c>
      <c r="L115" s="47" t="s">
        <v>124</v>
      </c>
      <c r="M115" s="147">
        <v>7.88</v>
      </c>
      <c r="N115" s="44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  <c r="BO115" s="5"/>
      <c r="BP115" s="5"/>
      <c r="BQ115" s="5"/>
      <c r="BR115" s="5"/>
      <c r="BS115" s="5"/>
      <c r="BT115" s="5"/>
      <c r="BU115" s="5"/>
      <c r="BV115" s="5"/>
      <c r="BW115" s="5"/>
      <c r="BX115" s="5"/>
      <c r="BY115" s="5"/>
      <c r="BZ115" s="5"/>
      <c r="CA115" s="5"/>
      <c r="CB115" s="5"/>
      <c r="CC115" s="5"/>
      <c r="CD115" s="5"/>
      <c r="CE115" s="5"/>
      <c r="CF115" s="5"/>
      <c r="CG115" s="5"/>
      <c r="CH115" s="5"/>
      <c r="CI115" s="5"/>
      <c r="CJ115" s="5"/>
      <c r="CK115" s="5"/>
      <c r="CL115" s="5"/>
      <c r="CM115" s="5"/>
      <c r="CN115" s="5"/>
      <c r="CO115" s="5"/>
      <c r="CP115" s="5"/>
      <c r="CQ115" s="5"/>
      <c r="CR115" s="5"/>
      <c r="CS115" s="5"/>
      <c r="CT115" s="5"/>
      <c r="CU115" s="5"/>
      <c r="CV115" s="5"/>
      <c r="CW115" s="5"/>
      <c r="CX115" s="5"/>
      <c r="CY115" s="5"/>
      <c r="CZ115" s="5"/>
      <c r="DA115" s="5"/>
      <c r="DB115" s="5"/>
      <c r="DC115" s="5"/>
      <c r="DD115" s="5"/>
      <c r="DE115" s="5"/>
      <c r="DF115" s="5"/>
      <c r="DG115" s="5"/>
      <c r="DH115" s="5"/>
      <c r="DI115" s="5"/>
      <c r="DJ115" s="5"/>
      <c r="DK115" s="5"/>
      <c r="DL115" s="5"/>
      <c r="DM115" s="5"/>
      <c r="DN115" s="5"/>
      <c r="DO115" s="5"/>
      <c r="DP115" s="5"/>
      <c r="DQ115" s="5"/>
      <c r="DR115" s="5"/>
      <c r="DS115" s="5"/>
      <c r="DT115" s="5"/>
      <c r="DU115" s="5"/>
      <c r="DV115" s="5"/>
      <c r="DW115" s="5"/>
      <c r="DX115" s="5"/>
      <c r="DY115" s="5"/>
      <c r="DZ115" s="5"/>
      <c r="EA115" s="5"/>
      <c r="EB115" s="5"/>
      <c r="EC115" s="5"/>
      <c r="ED115" s="5"/>
      <c r="EE115" s="5"/>
      <c r="EF115" s="5"/>
      <c r="EG115" s="5"/>
      <c r="EH115" s="5"/>
      <c r="EI115" s="5"/>
      <c r="EJ115" s="5"/>
      <c r="EK115" s="5"/>
      <c r="EL115" s="5"/>
      <c r="EM115" s="5"/>
      <c r="EN115" s="5"/>
      <c r="EO115" s="5"/>
      <c r="EP115" s="5"/>
      <c r="EQ115" s="5"/>
      <c r="ER115" s="5"/>
      <c r="ES115" s="5"/>
      <c r="ET115" s="5"/>
      <c r="EU115" s="5"/>
      <c r="EV115" s="5"/>
      <c r="EW115" s="5"/>
      <c r="EX115" s="5"/>
      <c r="EY115" s="5"/>
      <c r="EZ115" s="5"/>
      <c r="FA115" s="5"/>
      <c r="FB115" s="5"/>
      <c r="FC115" s="5"/>
    </row>
    <row r="116" spans="1:159" ht="15" customHeight="1">
      <c r="A116" s="44">
        <v>5</v>
      </c>
      <c r="B116" s="55" t="str">
        <f>VLOOKUP(Ruimtestaat[[#This Row],[Code]],Locaties[[Code]:[Locatie]],2,FALSE)</f>
        <v>Willem van Oranje – Waalwijk</v>
      </c>
      <c r="C116" s="55" t="str">
        <f>VLOOKUP(Ruimtestaat[[#This Row],[Code]],Locaties[[#All],[Code]:[Adres]],3,FALSE)</f>
        <v>De Gaard 4</v>
      </c>
      <c r="D116" s="55" t="str">
        <f>VLOOKUP(Ruimtestaat[[#This Row],[Code]],Locaties[#All],4,FALSE)</f>
        <v>Waalwijk</v>
      </c>
      <c r="E116" s="44"/>
      <c r="F116" s="44" t="s">
        <v>392</v>
      </c>
      <c r="G116" s="148" t="s">
        <v>155</v>
      </c>
      <c r="H116" s="47" t="s">
        <v>8</v>
      </c>
      <c r="I116" s="7">
        <v>7</v>
      </c>
      <c r="J116" s="56" t="str">
        <f>VLOOKUP(Ruimtestaat[[#This Row],[Ruimte code]],Ruimtegroepen[[#All],[Code]:[Ruimte omschrijving]],2,FALSE)</f>
        <v>Entree</v>
      </c>
      <c r="K116" s="44" t="s">
        <v>17</v>
      </c>
      <c r="L116" s="47" t="s">
        <v>6</v>
      </c>
      <c r="M116" s="147">
        <v>26.5</v>
      </c>
      <c r="N116" s="149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  <c r="BO116" s="5"/>
      <c r="BP116" s="5"/>
      <c r="BQ116" s="5"/>
      <c r="BR116" s="5"/>
      <c r="BS116" s="5"/>
      <c r="BT116" s="5"/>
      <c r="BU116" s="5"/>
      <c r="BV116" s="5"/>
      <c r="BW116" s="5"/>
      <c r="BX116" s="5"/>
      <c r="BY116" s="5"/>
      <c r="BZ116" s="5"/>
      <c r="CA116" s="5"/>
      <c r="CB116" s="5"/>
      <c r="CC116" s="5"/>
      <c r="CD116" s="5"/>
      <c r="CE116" s="5"/>
      <c r="CF116" s="5"/>
      <c r="CG116" s="5"/>
      <c r="CH116" s="5"/>
      <c r="CI116" s="5"/>
      <c r="CJ116" s="5"/>
      <c r="CK116" s="5"/>
      <c r="CL116" s="5"/>
      <c r="CM116" s="5"/>
      <c r="CN116" s="5"/>
      <c r="CO116" s="5"/>
      <c r="CP116" s="5"/>
      <c r="CQ116" s="5"/>
      <c r="CR116" s="5"/>
      <c r="CS116" s="5"/>
      <c r="CT116" s="5"/>
      <c r="CU116" s="5"/>
      <c r="CV116" s="5"/>
      <c r="CW116" s="5"/>
      <c r="CX116" s="5"/>
      <c r="CY116" s="5"/>
      <c r="CZ116" s="5"/>
      <c r="DA116" s="5"/>
      <c r="DB116" s="5"/>
      <c r="DC116" s="5"/>
      <c r="DD116" s="5"/>
      <c r="DE116" s="5"/>
      <c r="DF116" s="5"/>
      <c r="DG116" s="5"/>
      <c r="DH116" s="5"/>
      <c r="DI116" s="5"/>
      <c r="DJ116" s="5"/>
      <c r="DK116" s="5"/>
      <c r="DL116" s="5"/>
      <c r="DM116" s="5"/>
      <c r="DN116" s="5"/>
      <c r="DO116" s="5"/>
      <c r="DP116" s="5"/>
      <c r="DQ116" s="5"/>
      <c r="DR116" s="5"/>
      <c r="DS116" s="5"/>
      <c r="DT116" s="5"/>
      <c r="DU116" s="5"/>
      <c r="DV116" s="5"/>
      <c r="DW116" s="5"/>
      <c r="DX116" s="5"/>
      <c r="DY116" s="5"/>
      <c r="DZ116" s="5"/>
      <c r="EA116" s="5"/>
      <c r="EB116" s="5"/>
      <c r="EC116" s="5"/>
      <c r="ED116" s="5"/>
      <c r="EE116" s="5"/>
      <c r="EF116" s="5"/>
      <c r="EG116" s="5"/>
      <c r="EH116" s="5"/>
      <c r="EI116" s="5"/>
      <c r="EJ116" s="5"/>
      <c r="EK116" s="5"/>
      <c r="EL116" s="5"/>
      <c r="EM116" s="5"/>
      <c r="EN116" s="5"/>
      <c r="EO116" s="5"/>
      <c r="EP116" s="5"/>
      <c r="EQ116" s="5"/>
      <c r="ER116" s="5"/>
      <c r="ES116" s="5"/>
      <c r="ET116" s="5"/>
      <c r="EU116" s="5"/>
      <c r="EV116" s="5"/>
      <c r="EW116" s="5"/>
      <c r="EX116" s="5"/>
      <c r="EY116" s="5"/>
      <c r="EZ116" s="5"/>
      <c r="FA116" s="5"/>
      <c r="FB116" s="5"/>
      <c r="FC116" s="5"/>
    </row>
    <row r="117" spans="1:159" ht="15" customHeight="1">
      <c r="A117" s="44">
        <v>5</v>
      </c>
      <c r="B117" s="55" t="str">
        <f>VLOOKUP(Ruimtestaat[[#This Row],[Code]],Locaties[[Code]:[Locatie]],2,FALSE)</f>
        <v>Willem van Oranje – Waalwijk</v>
      </c>
      <c r="C117" s="55" t="str">
        <f>VLOOKUP(Ruimtestaat[[#This Row],[Code]],Locaties[[#All],[Code]:[Adres]],3,FALSE)</f>
        <v>De Gaard 4</v>
      </c>
      <c r="D117" s="55" t="str">
        <f>VLOOKUP(Ruimtestaat[[#This Row],[Code]],Locaties[#All],4,FALSE)</f>
        <v>Waalwijk</v>
      </c>
      <c r="E117" s="44"/>
      <c r="F117" s="44" t="s">
        <v>392</v>
      </c>
      <c r="G117" s="148" t="s">
        <v>156</v>
      </c>
      <c r="H117" s="47" t="s">
        <v>170</v>
      </c>
      <c r="I117" s="7">
        <v>2</v>
      </c>
      <c r="J117" s="56" t="str">
        <f>VLOOKUP(Ruimtestaat[[#This Row],[Ruimte code]],Ruimtegroepen[[#All],[Code]:[Ruimte omschrijving]],2,FALSE)</f>
        <v>Kantoren</v>
      </c>
      <c r="K117" s="44" t="s">
        <v>17</v>
      </c>
      <c r="L117" s="47" t="s">
        <v>6</v>
      </c>
      <c r="M117" s="147">
        <v>20</v>
      </c>
      <c r="N117" s="149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  <c r="BO117" s="5"/>
      <c r="BP117" s="5"/>
      <c r="BQ117" s="5"/>
      <c r="BR117" s="5"/>
      <c r="BS117" s="5"/>
      <c r="BT117" s="5"/>
      <c r="BU117" s="5"/>
      <c r="BV117" s="5"/>
      <c r="BW117" s="5"/>
      <c r="BX117" s="5"/>
      <c r="BY117" s="5"/>
      <c r="BZ117" s="5"/>
      <c r="CA117" s="5"/>
      <c r="CB117" s="5"/>
      <c r="CC117" s="5"/>
      <c r="CD117" s="5"/>
      <c r="CE117" s="5"/>
      <c r="CF117" s="5"/>
      <c r="CG117" s="5"/>
      <c r="CH117" s="5"/>
      <c r="CI117" s="5"/>
      <c r="CJ117" s="5"/>
      <c r="CK117" s="5"/>
      <c r="CL117" s="5"/>
      <c r="CM117" s="5"/>
      <c r="CN117" s="5"/>
      <c r="CO117" s="5"/>
      <c r="CP117" s="5"/>
      <c r="CQ117" s="5"/>
      <c r="CR117" s="5"/>
      <c r="CS117" s="5"/>
      <c r="CT117" s="5"/>
      <c r="CU117" s="5"/>
      <c r="CV117" s="5"/>
      <c r="CW117" s="5"/>
      <c r="CX117" s="5"/>
      <c r="CY117" s="5"/>
      <c r="CZ117" s="5"/>
      <c r="DA117" s="5"/>
      <c r="DB117" s="5"/>
      <c r="DC117" s="5"/>
      <c r="DD117" s="5"/>
      <c r="DE117" s="5"/>
      <c r="DF117" s="5"/>
      <c r="DG117" s="5"/>
      <c r="DH117" s="5"/>
      <c r="DI117" s="5"/>
      <c r="DJ117" s="5"/>
      <c r="DK117" s="5"/>
      <c r="DL117" s="5"/>
      <c r="DM117" s="5"/>
      <c r="DN117" s="5"/>
      <c r="DO117" s="5"/>
      <c r="DP117" s="5"/>
      <c r="DQ117" s="5"/>
      <c r="DR117" s="5"/>
      <c r="DS117" s="5"/>
      <c r="DT117" s="5"/>
      <c r="DU117" s="5"/>
      <c r="DV117" s="5"/>
      <c r="DW117" s="5"/>
      <c r="DX117" s="5"/>
      <c r="DY117" s="5"/>
      <c r="DZ117" s="5"/>
      <c r="EA117" s="5"/>
      <c r="EB117" s="5"/>
      <c r="EC117" s="5"/>
      <c r="ED117" s="5"/>
      <c r="EE117" s="5"/>
      <c r="EF117" s="5"/>
      <c r="EG117" s="5"/>
      <c r="EH117" s="5"/>
      <c r="EI117" s="5"/>
      <c r="EJ117" s="5"/>
      <c r="EK117" s="5"/>
      <c r="EL117" s="5"/>
      <c r="EM117" s="5"/>
      <c r="EN117" s="5"/>
      <c r="EO117" s="5"/>
      <c r="EP117" s="5"/>
      <c r="EQ117" s="5"/>
      <c r="ER117" s="5"/>
      <c r="ES117" s="5"/>
      <c r="ET117" s="5"/>
      <c r="EU117" s="5"/>
      <c r="EV117" s="5"/>
      <c r="EW117" s="5"/>
      <c r="EX117" s="5"/>
      <c r="EY117" s="5"/>
      <c r="EZ117" s="5"/>
      <c r="FA117" s="5"/>
      <c r="FB117" s="5"/>
      <c r="FC117" s="5"/>
    </row>
    <row r="118" spans="1:159" ht="15" customHeight="1">
      <c r="A118" s="44">
        <v>5</v>
      </c>
      <c r="B118" s="55" t="str">
        <f>VLOOKUP(Ruimtestaat[[#This Row],[Code]],Locaties[[Code]:[Locatie]],2,FALSE)</f>
        <v>Willem van Oranje – Waalwijk</v>
      </c>
      <c r="C118" s="55" t="str">
        <f>VLOOKUP(Ruimtestaat[[#This Row],[Code]],Locaties[[#All],[Code]:[Adres]],3,FALSE)</f>
        <v>De Gaard 4</v>
      </c>
      <c r="D118" s="55" t="str">
        <f>VLOOKUP(Ruimtestaat[[#This Row],[Code]],Locaties[#All],4,FALSE)</f>
        <v>Waalwijk</v>
      </c>
      <c r="E118" s="44"/>
      <c r="F118" s="44" t="s">
        <v>392</v>
      </c>
      <c r="G118" s="148" t="s">
        <v>127</v>
      </c>
      <c r="H118" s="47" t="s">
        <v>157</v>
      </c>
      <c r="I118" s="7">
        <v>6</v>
      </c>
      <c r="J118" s="56" t="str">
        <f>VLOOKUP(Ruimtestaat[[#This Row],[Ruimte code]],Ruimtegroepen[[#All],[Code]:[Ruimte omschrijving]],2,FALSE)</f>
        <v>Gangen/hallen</v>
      </c>
      <c r="K118" s="44" t="s">
        <v>18</v>
      </c>
      <c r="L118" s="47" t="s">
        <v>124</v>
      </c>
      <c r="M118" s="147">
        <v>370</v>
      </c>
      <c r="N118" s="44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  <c r="BO118" s="5"/>
      <c r="BP118" s="5"/>
      <c r="BQ118" s="5"/>
      <c r="BR118" s="5"/>
      <c r="BS118" s="5"/>
      <c r="BT118" s="5"/>
      <c r="BU118" s="5"/>
      <c r="BV118" s="5"/>
      <c r="BW118" s="5"/>
      <c r="BX118" s="5"/>
      <c r="BY118" s="5"/>
      <c r="BZ118" s="5"/>
      <c r="CA118" s="5"/>
      <c r="CB118" s="5"/>
      <c r="CC118" s="5"/>
      <c r="CD118" s="5"/>
      <c r="CE118" s="5"/>
      <c r="CF118" s="5"/>
      <c r="CG118" s="5"/>
      <c r="CH118" s="5"/>
      <c r="CI118" s="5"/>
      <c r="CJ118" s="5"/>
      <c r="CK118" s="5"/>
      <c r="CL118" s="5"/>
      <c r="CM118" s="5"/>
      <c r="CN118" s="5"/>
      <c r="CO118" s="5"/>
      <c r="CP118" s="5"/>
      <c r="CQ118" s="5"/>
      <c r="CR118" s="5"/>
      <c r="CS118" s="5"/>
      <c r="CT118" s="5"/>
      <c r="CU118" s="5"/>
      <c r="CV118" s="5"/>
      <c r="CW118" s="5"/>
      <c r="CX118" s="5"/>
      <c r="CY118" s="5"/>
      <c r="CZ118" s="5"/>
      <c r="DA118" s="5"/>
      <c r="DB118" s="5"/>
      <c r="DC118" s="5"/>
      <c r="DD118" s="5"/>
      <c r="DE118" s="5"/>
      <c r="DF118" s="5"/>
      <c r="DG118" s="5"/>
      <c r="DH118" s="5"/>
      <c r="DI118" s="5"/>
      <c r="DJ118" s="5"/>
      <c r="DK118" s="5"/>
      <c r="DL118" s="5"/>
      <c r="DM118" s="5"/>
      <c r="DN118" s="5"/>
      <c r="DO118" s="5"/>
      <c r="DP118" s="5"/>
      <c r="DQ118" s="5"/>
      <c r="DR118" s="5"/>
      <c r="DS118" s="5"/>
      <c r="DT118" s="5"/>
      <c r="DU118" s="5"/>
      <c r="DV118" s="5"/>
      <c r="DW118" s="5"/>
      <c r="DX118" s="5"/>
      <c r="DY118" s="5"/>
      <c r="DZ118" s="5"/>
      <c r="EA118" s="5"/>
      <c r="EB118" s="5"/>
      <c r="EC118" s="5"/>
      <c r="ED118" s="5"/>
      <c r="EE118" s="5"/>
      <c r="EF118" s="5"/>
      <c r="EG118" s="5"/>
      <c r="EH118" s="5"/>
      <c r="EI118" s="5"/>
      <c r="EJ118" s="5"/>
      <c r="EK118" s="5"/>
      <c r="EL118" s="5"/>
      <c r="EM118" s="5"/>
      <c r="EN118" s="5"/>
      <c r="EO118" s="5"/>
      <c r="EP118" s="5"/>
      <c r="EQ118" s="5"/>
      <c r="ER118" s="5"/>
      <c r="ES118" s="5"/>
      <c r="ET118" s="5"/>
      <c r="EU118" s="5"/>
      <c r="EV118" s="5"/>
      <c r="EW118" s="5"/>
      <c r="EX118" s="5"/>
      <c r="EY118" s="5"/>
      <c r="EZ118" s="5"/>
      <c r="FA118" s="5"/>
      <c r="FB118" s="5"/>
      <c r="FC118" s="5"/>
    </row>
    <row r="119" spans="1:159" ht="15" customHeight="1">
      <c r="A119" s="44">
        <v>5</v>
      </c>
      <c r="B119" s="55" t="str">
        <f>VLOOKUP(Ruimtestaat[[#This Row],[Code]],Locaties[[Code]:[Locatie]],2,FALSE)</f>
        <v>Willem van Oranje – Waalwijk</v>
      </c>
      <c r="C119" s="55" t="str">
        <f>VLOOKUP(Ruimtestaat[[#This Row],[Code]],Locaties[[#All],[Code]:[Adres]],3,FALSE)</f>
        <v>De Gaard 4</v>
      </c>
      <c r="D119" s="55" t="str">
        <f>VLOOKUP(Ruimtestaat[[#This Row],[Code]],Locaties[#All],4,FALSE)</f>
        <v>Waalwijk</v>
      </c>
      <c r="E119" s="44"/>
      <c r="F119" s="44" t="s">
        <v>392</v>
      </c>
      <c r="G119" s="148" t="s">
        <v>153</v>
      </c>
      <c r="H119" s="47" t="s">
        <v>126</v>
      </c>
      <c r="I119" s="7">
        <v>12</v>
      </c>
      <c r="J119" s="56" t="str">
        <f>VLOOKUP(Ruimtestaat[[#This Row],[Ruimte code]],Ruimtegroepen[[#All],[Code]:[Ruimte omschrijving]],2,FALSE)</f>
        <v>Kantine/Aula</v>
      </c>
      <c r="K119" s="44" t="s">
        <v>20</v>
      </c>
      <c r="L119" s="47" t="s">
        <v>29</v>
      </c>
      <c r="M119" s="147">
        <v>475</v>
      </c>
      <c r="N119" s="149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  <c r="BO119" s="5"/>
      <c r="BP119" s="5"/>
      <c r="BQ119" s="5"/>
      <c r="BR119" s="5"/>
      <c r="BS119" s="5"/>
      <c r="BT119" s="5"/>
      <c r="BU119" s="5"/>
      <c r="BV119" s="5"/>
      <c r="BW119" s="5"/>
      <c r="BX119" s="5"/>
      <c r="BY119" s="5"/>
      <c r="BZ119" s="5"/>
      <c r="CA119" s="5"/>
      <c r="CB119" s="5"/>
      <c r="CC119" s="5"/>
      <c r="CD119" s="5"/>
      <c r="CE119" s="5"/>
      <c r="CF119" s="5"/>
      <c r="CG119" s="5"/>
      <c r="CH119" s="5"/>
      <c r="CI119" s="5"/>
      <c r="CJ119" s="5"/>
      <c r="CK119" s="5"/>
      <c r="CL119" s="5"/>
      <c r="CM119" s="5"/>
      <c r="CN119" s="5"/>
      <c r="CO119" s="5"/>
      <c r="CP119" s="5"/>
      <c r="CQ119" s="5"/>
      <c r="CR119" s="5"/>
      <c r="CS119" s="5"/>
      <c r="CT119" s="5"/>
      <c r="CU119" s="5"/>
      <c r="CV119" s="5"/>
      <c r="CW119" s="5"/>
      <c r="CX119" s="5"/>
      <c r="CY119" s="5"/>
      <c r="CZ119" s="5"/>
      <c r="DA119" s="5"/>
      <c r="DB119" s="5"/>
      <c r="DC119" s="5"/>
      <c r="DD119" s="5"/>
      <c r="DE119" s="5"/>
      <c r="DF119" s="5"/>
      <c r="DG119" s="5"/>
      <c r="DH119" s="5"/>
      <c r="DI119" s="5"/>
      <c r="DJ119" s="5"/>
      <c r="DK119" s="5"/>
      <c r="DL119" s="5"/>
      <c r="DM119" s="5"/>
      <c r="DN119" s="5"/>
      <c r="DO119" s="5"/>
      <c r="DP119" s="5"/>
      <c r="DQ119" s="5"/>
      <c r="DR119" s="5"/>
      <c r="DS119" s="5"/>
      <c r="DT119" s="5"/>
      <c r="DU119" s="5"/>
      <c r="DV119" s="5"/>
      <c r="DW119" s="5"/>
      <c r="DX119" s="5"/>
      <c r="DY119" s="5"/>
      <c r="DZ119" s="5"/>
      <c r="EA119" s="5"/>
      <c r="EB119" s="5"/>
      <c r="EC119" s="5"/>
      <c r="ED119" s="5"/>
      <c r="EE119" s="5"/>
      <c r="EF119" s="5"/>
      <c r="EG119" s="5"/>
      <c r="EH119" s="5"/>
      <c r="EI119" s="5"/>
      <c r="EJ119" s="5"/>
      <c r="EK119" s="5"/>
      <c r="EL119" s="5"/>
      <c r="EM119" s="5"/>
      <c r="EN119" s="5"/>
      <c r="EO119" s="5"/>
      <c r="EP119" s="5"/>
      <c r="EQ119" s="5"/>
      <c r="ER119" s="5"/>
      <c r="ES119" s="5"/>
      <c r="ET119" s="5"/>
      <c r="EU119" s="5"/>
      <c r="EV119" s="5"/>
      <c r="EW119" s="5"/>
      <c r="EX119" s="5"/>
      <c r="EY119" s="5"/>
      <c r="EZ119" s="5"/>
      <c r="FA119" s="5"/>
      <c r="FB119" s="5"/>
      <c r="FC119" s="5"/>
    </row>
    <row r="120" spans="1:159" ht="15" customHeight="1">
      <c r="A120" s="44">
        <v>5</v>
      </c>
      <c r="B120" s="55" t="str">
        <f>VLOOKUP(Ruimtestaat[[#This Row],[Code]],Locaties[[Code]:[Locatie]],2,FALSE)</f>
        <v>Willem van Oranje – Waalwijk</v>
      </c>
      <c r="C120" s="55" t="str">
        <f>VLOOKUP(Ruimtestaat[[#This Row],[Code]],Locaties[[#All],[Code]:[Adres]],3,FALSE)</f>
        <v>De Gaard 4</v>
      </c>
      <c r="D120" s="55" t="str">
        <f>VLOOKUP(Ruimtestaat[[#This Row],[Code]],Locaties[#All],4,FALSE)</f>
        <v>Waalwijk</v>
      </c>
      <c r="E120" s="44"/>
      <c r="F120" s="44" t="s">
        <v>392</v>
      </c>
      <c r="G120" s="148" t="s">
        <v>140</v>
      </c>
      <c r="H120" s="47" t="s">
        <v>159</v>
      </c>
      <c r="I120" s="7">
        <v>6</v>
      </c>
      <c r="J120" s="56" t="str">
        <f>VLOOKUP(Ruimtestaat[[#This Row],[Ruimte code]],Ruimtegroepen[[#All],[Code]:[Ruimte omschrijving]],2,FALSE)</f>
        <v>Gangen/hallen</v>
      </c>
      <c r="K120" s="44" t="s">
        <v>18</v>
      </c>
      <c r="L120" s="47" t="s">
        <v>124</v>
      </c>
      <c r="M120" s="147">
        <v>35</v>
      </c>
      <c r="N120" s="149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  <c r="BO120" s="5"/>
      <c r="BP120" s="5"/>
      <c r="BQ120" s="5"/>
      <c r="BR120" s="5"/>
      <c r="BS120" s="5"/>
      <c r="BT120" s="5"/>
      <c r="BU120" s="5"/>
      <c r="BV120" s="5"/>
      <c r="BW120" s="5"/>
      <c r="BX120" s="5"/>
      <c r="BY120" s="5"/>
      <c r="BZ120" s="5"/>
      <c r="CA120" s="5"/>
      <c r="CB120" s="5"/>
      <c r="CC120" s="5"/>
      <c r="CD120" s="5"/>
      <c r="CE120" s="5"/>
      <c r="CF120" s="5"/>
      <c r="CG120" s="5"/>
      <c r="CH120" s="5"/>
      <c r="CI120" s="5"/>
      <c r="CJ120" s="5"/>
      <c r="CK120" s="5"/>
      <c r="CL120" s="5"/>
      <c r="CM120" s="5"/>
      <c r="CN120" s="5"/>
      <c r="CO120" s="5"/>
      <c r="CP120" s="5"/>
      <c r="CQ120" s="5"/>
      <c r="CR120" s="5"/>
      <c r="CS120" s="5"/>
      <c r="CT120" s="5"/>
      <c r="CU120" s="5"/>
      <c r="CV120" s="5"/>
      <c r="CW120" s="5"/>
      <c r="CX120" s="5"/>
      <c r="CY120" s="5"/>
      <c r="CZ120" s="5"/>
      <c r="DA120" s="5"/>
      <c r="DB120" s="5"/>
      <c r="DC120" s="5"/>
      <c r="DD120" s="5"/>
      <c r="DE120" s="5"/>
      <c r="DF120" s="5"/>
      <c r="DG120" s="5"/>
      <c r="DH120" s="5"/>
      <c r="DI120" s="5"/>
      <c r="DJ120" s="5"/>
      <c r="DK120" s="5"/>
      <c r="DL120" s="5"/>
      <c r="DM120" s="5"/>
      <c r="DN120" s="5"/>
      <c r="DO120" s="5"/>
      <c r="DP120" s="5"/>
      <c r="DQ120" s="5"/>
      <c r="DR120" s="5"/>
      <c r="DS120" s="5"/>
      <c r="DT120" s="5"/>
      <c r="DU120" s="5"/>
      <c r="DV120" s="5"/>
      <c r="DW120" s="5"/>
      <c r="DX120" s="5"/>
      <c r="DY120" s="5"/>
      <c r="DZ120" s="5"/>
      <c r="EA120" s="5"/>
      <c r="EB120" s="5"/>
      <c r="EC120" s="5"/>
      <c r="ED120" s="5"/>
      <c r="EE120" s="5"/>
      <c r="EF120" s="5"/>
      <c r="EG120" s="5"/>
      <c r="EH120" s="5"/>
      <c r="EI120" s="5"/>
      <c r="EJ120" s="5"/>
      <c r="EK120" s="5"/>
      <c r="EL120" s="5"/>
      <c r="EM120" s="5"/>
      <c r="EN120" s="5"/>
      <c r="EO120" s="5"/>
      <c r="EP120" s="5"/>
      <c r="EQ120" s="5"/>
      <c r="ER120" s="5"/>
      <c r="ES120" s="5"/>
      <c r="ET120" s="5"/>
      <c r="EU120" s="5"/>
      <c r="EV120" s="5"/>
      <c r="EW120" s="5"/>
      <c r="EX120" s="5"/>
      <c r="EY120" s="5"/>
      <c r="EZ120" s="5"/>
      <c r="FA120" s="5"/>
      <c r="FB120" s="5"/>
      <c r="FC120" s="5"/>
    </row>
    <row r="121" spans="1:159" ht="15" customHeight="1">
      <c r="A121" s="44">
        <v>5</v>
      </c>
      <c r="B121" s="55" t="str">
        <f>VLOOKUP(Ruimtestaat[[#This Row],[Code]],Locaties[[Code]:[Locatie]],2,FALSE)</f>
        <v>Willem van Oranje – Waalwijk</v>
      </c>
      <c r="C121" s="55" t="str">
        <f>VLOOKUP(Ruimtestaat[[#This Row],[Code]],Locaties[[#All],[Code]:[Adres]],3,FALSE)</f>
        <v>De Gaard 4</v>
      </c>
      <c r="D121" s="55" t="str">
        <f>VLOOKUP(Ruimtestaat[[#This Row],[Code]],Locaties[#All],4,FALSE)</f>
        <v>Waalwijk</v>
      </c>
      <c r="E121" s="44"/>
      <c r="F121" s="44" t="s">
        <v>392</v>
      </c>
      <c r="G121" s="148" t="s">
        <v>160</v>
      </c>
      <c r="H121" s="47" t="s">
        <v>158</v>
      </c>
      <c r="I121" s="7">
        <v>10</v>
      </c>
      <c r="J121" s="56" t="str">
        <f>VLOOKUP(Ruimtestaat[[#This Row],[Ruimte code]],Ruimtegroepen[[#All],[Code]:[Ruimte omschrijving]],2,FALSE)</f>
        <v>Trappenhuizen/lift</v>
      </c>
      <c r="K121" s="44" t="s">
        <v>20</v>
      </c>
      <c r="L121" s="47" t="s">
        <v>29</v>
      </c>
      <c r="M121" s="147">
        <v>25</v>
      </c>
      <c r="N121" s="44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  <c r="BO121" s="5"/>
      <c r="BP121" s="5"/>
      <c r="BQ121" s="5"/>
      <c r="BR121" s="5"/>
      <c r="BS121" s="5"/>
      <c r="BT121" s="5"/>
      <c r="BU121" s="5"/>
      <c r="BV121" s="5"/>
      <c r="BW121" s="5"/>
      <c r="BX121" s="5"/>
      <c r="BY121" s="5"/>
      <c r="BZ121" s="5"/>
      <c r="CA121" s="5"/>
      <c r="CB121" s="5"/>
      <c r="CC121" s="5"/>
      <c r="CD121" s="5"/>
      <c r="CE121" s="5"/>
      <c r="CF121" s="5"/>
      <c r="CG121" s="5"/>
      <c r="CH121" s="5"/>
      <c r="CI121" s="5"/>
      <c r="CJ121" s="5"/>
      <c r="CK121" s="5"/>
      <c r="CL121" s="5"/>
      <c r="CM121" s="5"/>
      <c r="CN121" s="5"/>
      <c r="CO121" s="5"/>
      <c r="CP121" s="5"/>
      <c r="CQ121" s="5"/>
      <c r="CR121" s="5"/>
      <c r="CS121" s="5"/>
      <c r="CT121" s="5"/>
      <c r="CU121" s="5"/>
      <c r="CV121" s="5"/>
      <c r="CW121" s="5"/>
      <c r="CX121" s="5"/>
      <c r="CY121" s="5"/>
      <c r="CZ121" s="5"/>
      <c r="DA121" s="5"/>
      <c r="DB121" s="5"/>
      <c r="DC121" s="5"/>
      <c r="DD121" s="5"/>
      <c r="DE121" s="5"/>
      <c r="DF121" s="5"/>
      <c r="DG121" s="5"/>
      <c r="DH121" s="5"/>
      <c r="DI121" s="5"/>
      <c r="DJ121" s="5"/>
      <c r="DK121" s="5"/>
      <c r="DL121" s="5"/>
      <c r="DM121" s="5"/>
      <c r="DN121" s="5"/>
      <c r="DO121" s="5"/>
      <c r="DP121" s="5"/>
      <c r="DQ121" s="5"/>
      <c r="DR121" s="5"/>
      <c r="DS121" s="5"/>
      <c r="DT121" s="5"/>
      <c r="DU121" s="5"/>
      <c r="DV121" s="5"/>
      <c r="DW121" s="5"/>
      <c r="DX121" s="5"/>
      <c r="DY121" s="5"/>
      <c r="DZ121" s="5"/>
      <c r="EA121" s="5"/>
      <c r="EB121" s="5"/>
      <c r="EC121" s="5"/>
      <c r="ED121" s="5"/>
      <c r="EE121" s="5"/>
      <c r="EF121" s="5"/>
      <c r="EG121" s="5"/>
      <c r="EH121" s="5"/>
      <c r="EI121" s="5"/>
      <c r="EJ121" s="5"/>
      <c r="EK121" s="5"/>
      <c r="EL121" s="5"/>
      <c r="EM121" s="5"/>
      <c r="EN121" s="5"/>
      <c r="EO121" s="5"/>
      <c r="EP121" s="5"/>
      <c r="EQ121" s="5"/>
      <c r="ER121" s="5"/>
      <c r="ES121" s="5"/>
      <c r="ET121" s="5"/>
      <c r="EU121" s="5"/>
      <c r="EV121" s="5"/>
      <c r="EW121" s="5"/>
      <c r="EX121" s="5"/>
      <c r="EY121" s="5"/>
      <c r="EZ121" s="5"/>
      <c r="FA121" s="5"/>
      <c r="FB121" s="5"/>
      <c r="FC121" s="5"/>
    </row>
    <row r="122" spans="1:159" ht="15" customHeight="1">
      <c r="A122" s="44">
        <v>5</v>
      </c>
      <c r="B122" s="55" t="str">
        <f>VLOOKUP(Ruimtestaat[[#This Row],[Code]],Locaties[[Code]:[Locatie]],2,FALSE)</f>
        <v>Willem van Oranje – Waalwijk</v>
      </c>
      <c r="C122" s="55" t="str">
        <f>VLOOKUP(Ruimtestaat[[#This Row],[Code]],Locaties[[#All],[Code]:[Adres]],3,FALSE)</f>
        <v>De Gaard 4</v>
      </c>
      <c r="D122" s="55" t="str">
        <f>VLOOKUP(Ruimtestaat[[#This Row],[Code]],Locaties[#All],4,FALSE)</f>
        <v>Waalwijk</v>
      </c>
      <c r="E122" s="44"/>
      <c r="F122" s="44" t="s">
        <v>392</v>
      </c>
      <c r="G122" s="148" t="s">
        <v>133</v>
      </c>
      <c r="H122" s="47" t="s">
        <v>162</v>
      </c>
      <c r="I122" s="7">
        <v>5</v>
      </c>
      <c r="J122" s="56" t="str">
        <f>VLOOKUP(Ruimtestaat[[#This Row],[Ruimte code]],Ruimtegroepen[[#All],[Code]:[Ruimte omschrijving]],2,FALSE)</f>
        <v>Sanitair</v>
      </c>
      <c r="K122" s="44" t="s">
        <v>19</v>
      </c>
      <c r="L122" s="47" t="s">
        <v>367</v>
      </c>
      <c r="M122" s="147">
        <v>18</v>
      </c>
      <c r="N122" s="149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  <c r="BO122" s="5"/>
      <c r="BP122" s="5"/>
      <c r="BQ122" s="5"/>
      <c r="BR122" s="5"/>
      <c r="BS122" s="5"/>
      <c r="BT122" s="5"/>
      <c r="BU122" s="5"/>
      <c r="BV122" s="5"/>
      <c r="BW122" s="5"/>
      <c r="BX122" s="5"/>
      <c r="BY122" s="5"/>
      <c r="BZ122" s="5"/>
      <c r="CA122" s="5"/>
      <c r="CB122" s="5"/>
      <c r="CC122" s="5"/>
      <c r="CD122" s="5"/>
      <c r="CE122" s="5"/>
      <c r="CF122" s="5"/>
      <c r="CG122" s="5"/>
      <c r="CH122" s="5"/>
      <c r="CI122" s="5"/>
      <c r="CJ122" s="5"/>
      <c r="CK122" s="5"/>
      <c r="CL122" s="5"/>
      <c r="CM122" s="5"/>
      <c r="CN122" s="5"/>
      <c r="CO122" s="5"/>
      <c r="CP122" s="5"/>
      <c r="CQ122" s="5"/>
      <c r="CR122" s="5"/>
      <c r="CS122" s="5"/>
      <c r="CT122" s="5"/>
      <c r="CU122" s="5"/>
      <c r="CV122" s="5"/>
      <c r="CW122" s="5"/>
      <c r="CX122" s="5"/>
      <c r="CY122" s="5"/>
      <c r="CZ122" s="5"/>
      <c r="DA122" s="5"/>
      <c r="DB122" s="5"/>
      <c r="DC122" s="5"/>
      <c r="DD122" s="5"/>
      <c r="DE122" s="5"/>
      <c r="DF122" s="5"/>
      <c r="DG122" s="5"/>
      <c r="DH122" s="5"/>
      <c r="DI122" s="5"/>
      <c r="DJ122" s="5"/>
      <c r="DK122" s="5"/>
      <c r="DL122" s="5"/>
      <c r="DM122" s="5"/>
      <c r="DN122" s="5"/>
      <c r="DO122" s="5"/>
      <c r="DP122" s="5"/>
      <c r="DQ122" s="5"/>
      <c r="DR122" s="5"/>
      <c r="DS122" s="5"/>
      <c r="DT122" s="5"/>
      <c r="DU122" s="5"/>
      <c r="DV122" s="5"/>
      <c r="DW122" s="5"/>
      <c r="DX122" s="5"/>
      <c r="DY122" s="5"/>
      <c r="DZ122" s="5"/>
      <c r="EA122" s="5"/>
      <c r="EB122" s="5"/>
      <c r="EC122" s="5"/>
      <c r="ED122" s="5"/>
      <c r="EE122" s="5"/>
      <c r="EF122" s="5"/>
      <c r="EG122" s="5"/>
      <c r="EH122" s="5"/>
      <c r="EI122" s="5"/>
      <c r="EJ122" s="5"/>
      <c r="EK122" s="5"/>
      <c r="EL122" s="5"/>
      <c r="EM122" s="5"/>
      <c r="EN122" s="5"/>
      <c r="EO122" s="5"/>
      <c r="EP122" s="5"/>
      <c r="EQ122" s="5"/>
      <c r="ER122" s="5"/>
      <c r="ES122" s="5"/>
      <c r="ET122" s="5"/>
      <c r="EU122" s="5"/>
      <c r="EV122" s="5"/>
      <c r="EW122" s="5"/>
      <c r="EX122" s="5"/>
      <c r="EY122" s="5"/>
      <c r="EZ122" s="5"/>
      <c r="FA122" s="5"/>
      <c r="FB122" s="5"/>
      <c r="FC122" s="5"/>
    </row>
    <row r="123" spans="1:159" ht="15" customHeight="1">
      <c r="A123" s="44">
        <v>5</v>
      </c>
      <c r="B123" s="55" t="str">
        <f>VLOOKUP(Ruimtestaat[[#This Row],[Code]],Locaties[[Code]:[Locatie]],2,FALSE)</f>
        <v>Willem van Oranje – Waalwijk</v>
      </c>
      <c r="C123" s="55" t="str">
        <f>VLOOKUP(Ruimtestaat[[#This Row],[Code]],Locaties[[#All],[Code]:[Adres]],3,FALSE)</f>
        <v>De Gaard 4</v>
      </c>
      <c r="D123" s="55" t="str">
        <f>VLOOKUP(Ruimtestaat[[#This Row],[Code]],Locaties[#All],4,FALSE)</f>
        <v>Waalwijk</v>
      </c>
      <c r="E123" s="44"/>
      <c r="F123" s="44" t="s">
        <v>392</v>
      </c>
      <c r="G123" s="148" t="s">
        <v>161</v>
      </c>
      <c r="H123" s="47" t="s">
        <v>163</v>
      </c>
      <c r="I123" s="7">
        <v>5</v>
      </c>
      <c r="J123" s="53" t="str">
        <f>VLOOKUP(Ruimtestaat[[#This Row],[Ruimte code]],Ruimtegroepen[[#All],[Code]:[Ruimte omschrijving]],2,FALSE)</f>
        <v>Sanitair</v>
      </c>
      <c r="K123" s="44" t="s">
        <v>19</v>
      </c>
      <c r="L123" s="47" t="s">
        <v>367</v>
      </c>
      <c r="M123" s="147">
        <v>18</v>
      </c>
      <c r="N123" s="149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  <c r="BO123" s="5"/>
      <c r="BP123" s="5"/>
      <c r="BQ123" s="5"/>
      <c r="BR123" s="5"/>
      <c r="BS123" s="5"/>
      <c r="BT123" s="5"/>
      <c r="BU123" s="5"/>
      <c r="BV123" s="5"/>
      <c r="BW123" s="5"/>
      <c r="BX123" s="5"/>
      <c r="BY123" s="5"/>
      <c r="BZ123" s="5"/>
      <c r="CA123" s="5"/>
      <c r="CB123" s="5"/>
      <c r="CC123" s="5"/>
      <c r="CD123" s="5"/>
      <c r="CE123" s="5"/>
      <c r="CF123" s="5"/>
      <c r="CG123" s="5"/>
      <c r="CH123" s="5"/>
      <c r="CI123" s="5"/>
      <c r="CJ123" s="5"/>
      <c r="CK123" s="5"/>
      <c r="CL123" s="5"/>
      <c r="CM123" s="5"/>
      <c r="CN123" s="5"/>
      <c r="CO123" s="5"/>
      <c r="CP123" s="5"/>
      <c r="CQ123" s="5"/>
      <c r="CR123" s="5"/>
      <c r="CS123" s="5"/>
      <c r="CT123" s="5"/>
      <c r="CU123" s="5"/>
      <c r="CV123" s="5"/>
      <c r="CW123" s="5"/>
      <c r="CX123" s="5"/>
      <c r="CY123" s="5"/>
      <c r="CZ123" s="5"/>
      <c r="DA123" s="5"/>
      <c r="DB123" s="5"/>
      <c r="DC123" s="5"/>
      <c r="DD123" s="5"/>
      <c r="DE123" s="5"/>
      <c r="DF123" s="5"/>
      <c r="DG123" s="5"/>
      <c r="DH123" s="5"/>
      <c r="DI123" s="5"/>
      <c r="DJ123" s="5"/>
      <c r="DK123" s="5"/>
      <c r="DL123" s="5"/>
      <c r="DM123" s="5"/>
      <c r="DN123" s="5"/>
      <c r="DO123" s="5"/>
      <c r="DP123" s="5"/>
      <c r="DQ123" s="5"/>
      <c r="DR123" s="5"/>
      <c r="DS123" s="5"/>
      <c r="DT123" s="5"/>
      <c r="DU123" s="5"/>
      <c r="DV123" s="5"/>
      <c r="DW123" s="5"/>
      <c r="DX123" s="5"/>
      <c r="DY123" s="5"/>
      <c r="DZ123" s="5"/>
      <c r="EA123" s="5"/>
      <c r="EB123" s="5"/>
      <c r="EC123" s="5"/>
      <c r="ED123" s="5"/>
      <c r="EE123" s="5"/>
      <c r="EF123" s="5"/>
      <c r="EG123" s="5"/>
      <c r="EH123" s="5"/>
      <c r="EI123" s="5"/>
      <c r="EJ123" s="5"/>
      <c r="EK123" s="5"/>
      <c r="EL123" s="5"/>
      <c r="EM123" s="5"/>
      <c r="EN123" s="5"/>
      <c r="EO123" s="5"/>
      <c r="EP123" s="5"/>
      <c r="EQ123" s="5"/>
      <c r="ER123" s="5"/>
      <c r="ES123" s="5"/>
      <c r="ET123" s="5"/>
      <c r="EU123" s="5"/>
      <c r="EV123" s="5"/>
      <c r="EW123" s="5"/>
      <c r="EX123" s="5"/>
      <c r="EY123" s="5"/>
      <c r="EZ123" s="5"/>
      <c r="FA123" s="5"/>
      <c r="FB123" s="5"/>
      <c r="FC123" s="5"/>
    </row>
    <row r="124" spans="1:159" ht="15" customHeight="1">
      <c r="A124" s="44">
        <v>5</v>
      </c>
      <c r="B124" s="55" t="str">
        <f>VLOOKUP(Ruimtestaat[[#This Row],[Code]],Locaties[[Code]:[Locatie]],2,FALSE)</f>
        <v>Willem van Oranje – Waalwijk</v>
      </c>
      <c r="C124" s="55" t="str">
        <f>VLOOKUP(Ruimtestaat[[#This Row],[Code]],Locaties[[#All],[Code]:[Adres]],3,FALSE)</f>
        <v>De Gaard 4</v>
      </c>
      <c r="D124" s="55" t="str">
        <f>VLOOKUP(Ruimtestaat[[#This Row],[Code]],Locaties[#All],4,FALSE)</f>
        <v>Waalwijk</v>
      </c>
      <c r="E124" s="44"/>
      <c r="F124" s="44" t="s">
        <v>392</v>
      </c>
      <c r="G124" s="148" t="s">
        <v>164</v>
      </c>
      <c r="H124" s="47" t="s">
        <v>128</v>
      </c>
      <c r="I124" s="7">
        <v>6</v>
      </c>
      <c r="J124" s="53" t="str">
        <f>VLOOKUP(Ruimtestaat[[#This Row],[Ruimte code]],Ruimtegroepen[[#All],[Code]:[Ruimte omschrijving]],2,FALSE)</f>
        <v>Gangen/hallen</v>
      </c>
      <c r="K124" s="44" t="s">
        <v>18</v>
      </c>
      <c r="L124" s="47" t="s">
        <v>124</v>
      </c>
      <c r="M124" s="147">
        <v>10</v>
      </c>
      <c r="N124" s="44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  <c r="BO124" s="5"/>
      <c r="BP124" s="5"/>
      <c r="BQ124" s="5"/>
      <c r="BR124" s="5"/>
      <c r="BS124" s="5"/>
      <c r="BT124" s="5"/>
      <c r="BU124" s="5"/>
      <c r="BV124" s="5"/>
      <c r="BW124" s="5"/>
      <c r="BX124" s="5"/>
      <c r="BY124" s="5"/>
      <c r="BZ124" s="5"/>
      <c r="CA124" s="5"/>
      <c r="CB124" s="5"/>
      <c r="CC124" s="5"/>
      <c r="CD124" s="5"/>
      <c r="CE124" s="5"/>
      <c r="CF124" s="5"/>
      <c r="CG124" s="5"/>
      <c r="CH124" s="5"/>
      <c r="CI124" s="5"/>
      <c r="CJ124" s="5"/>
      <c r="CK124" s="5"/>
      <c r="CL124" s="5"/>
      <c r="CM124" s="5"/>
      <c r="CN124" s="5"/>
      <c r="CO124" s="5"/>
      <c r="CP124" s="5"/>
      <c r="CQ124" s="5"/>
      <c r="CR124" s="5"/>
      <c r="CS124" s="5"/>
      <c r="CT124" s="5"/>
      <c r="CU124" s="5"/>
      <c r="CV124" s="5"/>
      <c r="CW124" s="5"/>
      <c r="CX124" s="5"/>
      <c r="CY124" s="5"/>
      <c r="CZ124" s="5"/>
      <c r="DA124" s="5"/>
      <c r="DB124" s="5"/>
      <c r="DC124" s="5"/>
      <c r="DD124" s="5"/>
      <c r="DE124" s="5"/>
      <c r="DF124" s="5"/>
      <c r="DG124" s="5"/>
      <c r="DH124" s="5"/>
      <c r="DI124" s="5"/>
      <c r="DJ124" s="5"/>
      <c r="DK124" s="5"/>
      <c r="DL124" s="5"/>
      <c r="DM124" s="5"/>
      <c r="DN124" s="5"/>
      <c r="DO124" s="5"/>
      <c r="DP124" s="5"/>
      <c r="DQ124" s="5"/>
      <c r="DR124" s="5"/>
      <c r="DS124" s="5"/>
      <c r="DT124" s="5"/>
      <c r="DU124" s="5"/>
      <c r="DV124" s="5"/>
      <c r="DW124" s="5"/>
      <c r="DX124" s="5"/>
      <c r="DY124" s="5"/>
      <c r="DZ124" s="5"/>
      <c r="EA124" s="5"/>
      <c r="EB124" s="5"/>
      <c r="EC124" s="5"/>
      <c r="ED124" s="5"/>
      <c r="EE124" s="5"/>
      <c r="EF124" s="5"/>
      <c r="EG124" s="5"/>
      <c r="EH124" s="5"/>
      <c r="EI124" s="5"/>
      <c r="EJ124" s="5"/>
      <c r="EK124" s="5"/>
      <c r="EL124" s="5"/>
      <c r="EM124" s="5"/>
      <c r="EN124" s="5"/>
      <c r="EO124" s="5"/>
      <c r="EP124" s="5"/>
      <c r="EQ124" s="5"/>
      <c r="ER124" s="5"/>
      <c r="ES124" s="5"/>
      <c r="ET124" s="5"/>
      <c r="EU124" s="5"/>
      <c r="EV124" s="5"/>
      <c r="EW124" s="5"/>
      <c r="EX124" s="5"/>
      <c r="EY124" s="5"/>
      <c r="EZ124" s="5"/>
      <c r="FA124" s="5"/>
      <c r="FB124" s="5"/>
      <c r="FC124" s="5"/>
    </row>
    <row r="125" spans="1:159" ht="15" customHeight="1">
      <c r="A125" s="44">
        <v>5</v>
      </c>
      <c r="B125" s="55" t="str">
        <f>VLOOKUP(Ruimtestaat[[#This Row],[Code]],Locaties[[Code]:[Locatie]],2,FALSE)</f>
        <v>Willem van Oranje – Waalwijk</v>
      </c>
      <c r="C125" s="55" t="str">
        <f>VLOOKUP(Ruimtestaat[[#This Row],[Code]],Locaties[[#All],[Code]:[Adres]],3,FALSE)</f>
        <v>De Gaard 4</v>
      </c>
      <c r="D125" s="55" t="str">
        <f>VLOOKUP(Ruimtestaat[[#This Row],[Code]],Locaties[#All],4,FALSE)</f>
        <v>Waalwijk</v>
      </c>
      <c r="E125" s="44"/>
      <c r="F125" s="44" t="s">
        <v>392</v>
      </c>
      <c r="G125" s="148" t="s">
        <v>137</v>
      </c>
      <c r="H125" s="47" t="s">
        <v>165</v>
      </c>
      <c r="I125" s="7">
        <v>15</v>
      </c>
      <c r="J125" s="56" t="str">
        <f>VLOOKUP(Ruimtestaat[[#This Row],[Ruimte code]],Ruimtegroepen[[#All],[Code]:[Ruimte omschrijving]],2,FALSE)</f>
        <v>Keuken/pantry</v>
      </c>
      <c r="K125" s="44" t="s">
        <v>19</v>
      </c>
      <c r="L125" s="47" t="s">
        <v>367</v>
      </c>
      <c r="M125" s="147">
        <v>30</v>
      </c>
      <c r="N125" s="149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  <c r="BO125" s="5"/>
      <c r="BP125" s="5"/>
      <c r="BQ125" s="5"/>
      <c r="BR125" s="5"/>
      <c r="BS125" s="5"/>
      <c r="BT125" s="5"/>
      <c r="BU125" s="5"/>
      <c r="BV125" s="5"/>
      <c r="BW125" s="5"/>
      <c r="BX125" s="5"/>
      <c r="BY125" s="5"/>
      <c r="BZ125" s="5"/>
      <c r="CA125" s="5"/>
      <c r="CB125" s="5"/>
      <c r="CC125" s="5"/>
      <c r="CD125" s="5"/>
      <c r="CE125" s="5"/>
      <c r="CF125" s="5"/>
      <c r="CG125" s="5"/>
      <c r="CH125" s="5"/>
      <c r="CI125" s="5"/>
      <c r="CJ125" s="5"/>
      <c r="CK125" s="5"/>
      <c r="CL125" s="5"/>
      <c r="CM125" s="5"/>
      <c r="CN125" s="5"/>
      <c r="CO125" s="5"/>
      <c r="CP125" s="5"/>
      <c r="CQ125" s="5"/>
      <c r="CR125" s="5"/>
      <c r="CS125" s="5"/>
      <c r="CT125" s="5"/>
      <c r="CU125" s="5"/>
      <c r="CV125" s="5"/>
      <c r="CW125" s="5"/>
      <c r="CX125" s="5"/>
      <c r="CY125" s="5"/>
      <c r="CZ125" s="5"/>
      <c r="DA125" s="5"/>
      <c r="DB125" s="5"/>
      <c r="DC125" s="5"/>
      <c r="DD125" s="5"/>
      <c r="DE125" s="5"/>
      <c r="DF125" s="5"/>
      <c r="DG125" s="5"/>
      <c r="DH125" s="5"/>
      <c r="DI125" s="5"/>
      <c r="DJ125" s="5"/>
      <c r="DK125" s="5"/>
      <c r="DL125" s="5"/>
      <c r="DM125" s="5"/>
      <c r="DN125" s="5"/>
      <c r="DO125" s="5"/>
      <c r="DP125" s="5"/>
      <c r="DQ125" s="5"/>
      <c r="DR125" s="5"/>
      <c r="DS125" s="5"/>
      <c r="DT125" s="5"/>
      <c r="DU125" s="5"/>
      <c r="DV125" s="5"/>
      <c r="DW125" s="5"/>
      <c r="DX125" s="5"/>
      <c r="DY125" s="5"/>
      <c r="DZ125" s="5"/>
      <c r="EA125" s="5"/>
      <c r="EB125" s="5"/>
      <c r="EC125" s="5"/>
      <c r="ED125" s="5"/>
      <c r="EE125" s="5"/>
      <c r="EF125" s="5"/>
      <c r="EG125" s="5"/>
      <c r="EH125" s="5"/>
      <c r="EI125" s="5"/>
      <c r="EJ125" s="5"/>
      <c r="EK125" s="5"/>
      <c r="EL125" s="5"/>
      <c r="EM125" s="5"/>
      <c r="EN125" s="5"/>
      <c r="EO125" s="5"/>
      <c r="EP125" s="5"/>
      <c r="EQ125" s="5"/>
      <c r="ER125" s="5"/>
      <c r="ES125" s="5"/>
      <c r="ET125" s="5"/>
      <c r="EU125" s="5"/>
      <c r="EV125" s="5"/>
      <c r="EW125" s="5"/>
      <c r="EX125" s="5"/>
      <c r="EY125" s="5"/>
      <c r="EZ125" s="5"/>
      <c r="FA125" s="5"/>
      <c r="FB125" s="5"/>
      <c r="FC125" s="5"/>
    </row>
    <row r="126" spans="1:159" ht="15" customHeight="1">
      <c r="A126" s="44">
        <v>5</v>
      </c>
      <c r="B126" s="55" t="str">
        <f>VLOOKUP(Ruimtestaat[[#This Row],[Code]],Locaties[[Code]:[Locatie]],2,FALSE)</f>
        <v>Willem van Oranje – Waalwijk</v>
      </c>
      <c r="C126" s="55" t="str">
        <f>VLOOKUP(Ruimtestaat[[#This Row],[Code]],Locaties[[#All],[Code]:[Adres]],3,FALSE)</f>
        <v>De Gaard 4</v>
      </c>
      <c r="D126" s="55" t="str">
        <f>VLOOKUP(Ruimtestaat[[#This Row],[Code]],Locaties[#All],4,FALSE)</f>
        <v>Waalwijk</v>
      </c>
      <c r="E126" s="44"/>
      <c r="F126" s="44" t="s">
        <v>392</v>
      </c>
      <c r="G126" s="148" t="s">
        <v>138</v>
      </c>
      <c r="H126" s="47" t="s">
        <v>166</v>
      </c>
      <c r="I126" s="7">
        <v>3</v>
      </c>
      <c r="J126" s="56" t="str">
        <f>VLOOKUP(Ruimtestaat[[#This Row],[Ruimte code]],Ruimtegroepen[[#All],[Code]:[Ruimte omschrijving]],2,FALSE)</f>
        <v>Reproruimte</v>
      </c>
      <c r="K126" s="44" t="s">
        <v>18</v>
      </c>
      <c r="L126" s="47" t="s">
        <v>124</v>
      </c>
      <c r="M126" s="147">
        <v>35</v>
      </c>
      <c r="N126" s="149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  <c r="BO126" s="5"/>
      <c r="BP126" s="5"/>
      <c r="BQ126" s="5"/>
      <c r="BR126" s="5"/>
      <c r="BS126" s="5"/>
      <c r="BT126" s="5"/>
      <c r="BU126" s="5"/>
      <c r="BV126" s="5"/>
      <c r="BW126" s="5"/>
      <c r="BX126" s="5"/>
      <c r="BY126" s="5"/>
      <c r="BZ126" s="5"/>
      <c r="CA126" s="5"/>
      <c r="CB126" s="5"/>
      <c r="CC126" s="5"/>
      <c r="CD126" s="5"/>
      <c r="CE126" s="5"/>
      <c r="CF126" s="5"/>
      <c r="CG126" s="5"/>
      <c r="CH126" s="5"/>
      <c r="CI126" s="5"/>
      <c r="CJ126" s="5"/>
      <c r="CK126" s="5"/>
      <c r="CL126" s="5"/>
      <c r="CM126" s="5"/>
      <c r="CN126" s="5"/>
      <c r="CO126" s="5"/>
      <c r="CP126" s="5"/>
      <c r="CQ126" s="5"/>
      <c r="CR126" s="5"/>
      <c r="CS126" s="5"/>
      <c r="CT126" s="5"/>
      <c r="CU126" s="5"/>
      <c r="CV126" s="5"/>
      <c r="CW126" s="5"/>
      <c r="CX126" s="5"/>
      <c r="CY126" s="5"/>
      <c r="CZ126" s="5"/>
      <c r="DA126" s="5"/>
      <c r="DB126" s="5"/>
      <c r="DC126" s="5"/>
      <c r="DD126" s="5"/>
      <c r="DE126" s="5"/>
      <c r="DF126" s="5"/>
      <c r="DG126" s="5"/>
      <c r="DH126" s="5"/>
      <c r="DI126" s="5"/>
      <c r="DJ126" s="5"/>
      <c r="DK126" s="5"/>
      <c r="DL126" s="5"/>
      <c r="DM126" s="5"/>
      <c r="DN126" s="5"/>
      <c r="DO126" s="5"/>
      <c r="DP126" s="5"/>
      <c r="DQ126" s="5"/>
      <c r="DR126" s="5"/>
      <c r="DS126" s="5"/>
      <c r="DT126" s="5"/>
      <c r="DU126" s="5"/>
      <c r="DV126" s="5"/>
      <c r="DW126" s="5"/>
      <c r="DX126" s="5"/>
      <c r="DY126" s="5"/>
      <c r="DZ126" s="5"/>
      <c r="EA126" s="5"/>
      <c r="EB126" s="5"/>
      <c r="EC126" s="5"/>
      <c r="ED126" s="5"/>
      <c r="EE126" s="5"/>
      <c r="EF126" s="5"/>
      <c r="EG126" s="5"/>
      <c r="EH126" s="5"/>
      <c r="EI126" s="5"/>
      <c r="EJ126" s="5"/>
      <c r="EK126" s="5"/>
      <c r="EL126" s="5"/>
      <c r="EM126" s="5"/>
      <c r="EN126" s="5"/>
      <c r="EO126" s="5"/>
      <c r="EP126" s="5"/>
      <c r="EQ126" s="5"/>
      <c r="ER126" s="5"/>
      <c r="ES126" s="5"/>
      <c r="ET126" s="5"/>
      <c r="EU126" s="5"/>
      <c r="EV126" s="5"/>
      <c r="EW126" s="5"/>
      <c r="EX126" s="5"/>
      <c r="EY126" s="5"/>
      <c r="EZ126" s="5"/>
      <c r="FA126" s="5"/>
      <c r="FB126" s="5"/>
      <c r="FC126" s="5"/>
    </row>
    <row r="127" spans="1:159" ht="15" customHeight="1">
      <c r="A127" s="44">
        <v>5</v>
      </c>
      <c r="B127" s="55" t="str">
        <f>VLOOKUP(Ruimtestaat[[#This Row],[Code]],Locaties[[Code]:[Locatie]],2,FALSE)</f>
        <v>Willem van Oranje – Waalwijk</v>
      </c>
      <c r="C127" s="55" t="str">
        <f>VLOOKUP(Ruimtestaat[[#This Row],[Code]],Locaties[[#All],[Code]:[Adres]],3,FALSE)</f>
        <v>De Gaard 4</v>
      </c>
      <c r="D127" s="55" t="str">
        <f>VLOOKUP(Ruimtestaat[[#This Row],[Code]],Locaties[#All],4,FALSE)</f>
        <v>Waalwijk</v>
      </c>
      <c r="E127" s="44"/>
      <c r="F127" s="44" t="s">
        <v>392</v>
      </c>
      <c r="G127" s="148" t="s">
        <v>151</v>
      </c>
      <c r="H127" s="47" t="s">
        <v>167</v>
      </c>
      <c r="I127" s="7">
        <v>2</v>
      </c>
      <c r="J127" s="56" t="str">
        <f>VLOOKUP(Ruimtestaat[[#This Row],[Ruimte code]],Ruimtegroepen[[#All],[Code]:[Ruimte omschrijving]],2,FALSE)</f>
        <v>Kantoren</v>
      </c>
      <c r="K127" s="44" t="s">
        <v>18</v>
      </c>
      <c r="L127" s="47" t="s">
        <v>124</v>
      </c>
      <c r="M127" s="147">
        <v>13.3</v>
      </c>
      <c r="N127" s="44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  <c r="BO127" s="5"/>
      <c r="BP127" s="5"/>
      <c r="BQ127" s="5"/>
      <c r="BR127" s="5"/>
      <c r="BS127" s="5"/>
      <c r="BT127" s="5"/>
      <c r="BU127" s="5"/>
      <c r="BV127" s="5"/>
      <c r="BW127" s="5"/>
      <c r="BX127" s="5"/>
      <c r="BY127" s="5"/>
      <c r="BZ127" s="5"/>
      <c r="CA127" s="5"/>
      <c r="CB127" s="5"/>
      <c r="CC127" s="5"/>
      <c r="CD127" s="5"/>
      <c r="CE127" s="5"/>
      <c r="CF127" s="5"/>
      <c r="CG127" s="5"/>
      <c r="CH127" s="5"/>
      <c r="CI127" s="5"/>
      <c r="CJ127" s="5"/>
      <c r="CK127" s="5"/>
      <c r="CL127" s="5"/>
      <c r="CM127" s="5"/>
      <c r="CN127" s="5"/>
      <c r="CO127" s="5"/>
      <c r="CP127" s="5"/>
      <c r="CQ127" s="5"/>
      <c r="CR127" s="5"/>
      <c r="CS127" s="5"/>
      <c r="CT127" s="5"/>
      <c r="CU127" s="5"/>
      <c r="CV127" s="5"/>
      <c r="CW127" s="5"/>
      <c r="CX127" s="5"/>
      <c r="CY127" s="5"/>
      <c r="CZ127" s="5"/>
      <c r="DA127" s="5"/>
      <c r="DB127" s="5"/>
      <c r="DC127" s="5"/>
      <c r="DD127" s="5"/>
      <c r="DE127" s="5"/>
      <c r="DF127" s="5"/>
      <c r="DG127" s="5"/>
      <c r="DH127" s="5"/>
      <c r="DI127" s="5"/>
      <c r="DJ127" s="5"/>
      <c r="DK127" s="5"/>
      <c r="DL127" s="5"/>
      <c r="DM127" s="5"/>
      <c r="DN127" s="5"/>
      <c r="DO127" s="5"/>
      <c r="DP127" s="5"/>
      <c r="DQ127" s="5"/>
      <c r="DR127" s="5"/>
      <c r="DS127" s="5"/>
      <c r="DT127" s="5"/>
      <c r="DU127" s="5"/>
      <c r="DV127" s="5"/>
      <c r="DW127" s="5"/>
      <c r="DX127" s="5"/>
      <c r="DY127" s="5"/>
      <c r="DZ127" s="5"/>
      <c r="EA127" s="5"/>
      <c r="EB127" s="5"/>
      <c r="EC127" s="5"/>
      <c r="ED127" s="5"/>
      <c r="EE127" s="5"/>
      <c r="EF127" s="5"/>
      <c r="EG127" s="5"/>
      <c r="EH127" s="5"/>
      <c r="EI127" s="5"/>
      <c r="EJ127" s="5"/>
      <c r="EK127" s="5"/>
      <c r="EL127" s="5"/>
      <c r="EM127" s="5"/>
      <c r="EN127" s="5"/>
      <c r="EO127" s="5"/>
      <c r="EP127" s="5"/>
      <c r="EQ127" s="5"/>
      <c r="ER127" s="5"/>
      <c r="ES127" s="5"/>
      <c r="ET127" s="5"/>
      <c r="EU127" s="5"/>
      <c r="EV127" s="5"/>
      <c r="EW127" s="5"/>
      <c r="EX127" s="5"/>
      <c r="EY127" s="5"/>
      <c r="EZ127" s="5"/>
      <c r="FA127" s="5"/>
      <c r="FB127" s="5"/>
      <c r="FC127" s="5"/>
    </row>
    <row r="128" spans="1:159" ht="15" customHeight="1">
      <c r="A128" s="44">
        <v>5</v>
      </c>
      <c r="B128" s="55" t="str">
        <f>VLOOKUP(Ruimtestaat[[#This Row],[Code]],Locaties[[Code]:[Locatie]],2,FALSE)</f>
        <v>Willem van Oranje – Waalwijk</v>
      </c>
      <c r="C128" s="55" t="str">
        <f>VLOOKUP(Ruimtestaat[[#This Row],[Code]],Locaties[[#All],[Code]:[Adres]],3,FALSE)</f>
        <v>De Gaard 4</v>
      </c>
      <c r="D128" s="55" t="str">
        <f>VLOOKUP(Ruimtestaat[[#This Row],[Code]],Locaties[#All],4,FALSE)</f>
        <v>Waalwijk</v>
      </c>
      <c r="E128" s="44"/>
      <c r="F128" s="44" t="s">
        <v>392</v>
      </c>
      <c r="G128" s="148" t="s">
        <v>149</v>
      </c>
      <c r="H128" s="47" t="s">
        <v>168</v>
      </c>
      <c r="I128" s="7">
        <v>1</v>
      </c>
      <c r="J128" s="56" t="str">
        <f>VLOOKUP(Ruimtestaat[[#This Row],[Ruimte code]],Ruimtegroepen[[#All],[Code]:[Ruimte omschrijving]],2,FALSE)</f>
        <v>Magazijnen/bergingen</v>
      </c>
      <c r="K128" s="44" t="s">
        <v>18</v>
      </c>
      <c r="L128" s="47" t="s">
        <v>124</v>
      </c>
      <c r="M128" s="147">
        <v>27</v>
      </c>
      <c r="N128" s="149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  <c r="BO128" s="5"/>
      <c r="BP128" s="5"/>
      <c r="BQ128" s="5"/>
      <c r="BR128" s="5"/>
      <c r="BS128" s="5"/>
      <c r="BT128" s="5"/>
      <c r="BU128" s="5"/>
      <c r="BV128" s="5"/>
      <c r="BW128" s="5"/>
      <c r="BX128" s="5"/>
      <c r="BY128" s="5"/>
      <c r="BZ128" s="5"/>
      <c r="CA128" s="5"/>
      <c r="CB128" s="5"/>
      <c r="CC128" s="5"/>
      <c r="CD128" s="5"/>
      <c r="CE128" s="5"/>
      <c r="CF128" s="5"/>
      <c r="CG128" s="5"/>
      <c r="CH128" s="5"/>
      <c r="CI128" s="5"/>
      <c r="CJ128" s="5"/>
      <c r="CK128" s="5"/>
      <c r="CL128" s="5"/>
      <c r="CM128" s="5"/>
      <c r="CN128" s="5"/>
      <c r="CO128" s="5"/>
      <c r="CP128" s="5"/>
      <c r="CQ128" s="5"/>
      <c r="CR128" s="5"/>
      <c r="CS128" s="5"/>
      <c r="CT128" s="5"/>
      <c r="CU128" s="5"/>
      <c r="CV128" s="5"/>
      <c r="CW128" s="5"/>
      <c r="CX128" s="5"/>
      <c r="CY128" s="5"/>
      <c r="CZ128" s="5"/>
      <c r="DA128" s="5"/>
      <c r="DB128" s="5"/>
      <c r="DC128" s="5"/>
      <c r="DD128" s="5"/>
      <c r="DE128" s="5"/>
      <c r="DF128" s="5"/>
      <c r="DG128" s="5"/>
      <c r="DH128" s="5"/>
      <c r="DI128" s="5"/>
      <c r="DJ128" s="5"/>
      <c r="DK128" s="5"/>
      <c r="DL128" s="5"/>
      <c r="DM128" s="5"/>
      <c r="DN128" s="5"/>
      <c r="DO128" s="5"/>
      <c r="DP128" s="5"/>
      <c r="DQ128" s="5"/>
      <c r="DR128" s="5"/>
      <c r="DS128" s="5"/>
      <c r="DT128" s="5"/>
      <c r="DU128" s="5"/>
      <c r="DV128" s="5"/>
      <c r="DW128" s="5"/>
      <c r="DX128" s="5"/>
      <c r="DY128" s="5"/>
      <c r="DZ128" s="5"/>
      <c r="EA128" s="5"/>
      <c r="EB128" s="5"/>
      <c r="EC128" s="5"/>
      <c r="ED128" s="5"/>
      <c r="EE128" s="5"/>
      <c r="EF128" s="5"/>
      <c r="EG128" s="5"/>
      <c r="EH128" s="5"/>
      <c r="EI128" s="5"/>
      <c r="EJ128" s="5"/>
      <c r="EK128" s="5"/>
      <c r="EL128" s="5"/>
      <c r="EM128" s="5"/>
      <c r="EN128" s="5"/>
      <c r="EO128" s="5"/>
      <c r="EP128" s="5"/>
      <c r="EQ128" s="5"/>
      <c r="ER128" s="5"/>
      <c r="ES128" s="5"/>
      <c r="ET128" s="5"/>
      <c r="EU128" s="5"/>
      <c r="EV128" s="5"/>
      <c r="EW128" s="5"/>
      <c r="EX128" s="5"/>
      <c r="EY128" s="5"/>
      <c r="EZ128" s="5"/>
      <c r="FA128" s="5"/>
      <c r="FB128" s="5"/>
      <c r="FC128" s="5"/>
    </row>
    <row r="129" spans="1:159" ht="15" customHeight="1">
      <c r="A129" s="44">
        <v>5</v>
      </c>
      <c r="B129" s="55" t="str">
        <f>VLOOKUP(Ruimtestaat[[#This Row],[Code]],Locaties[[Code]:[Locatie]],2,FALSE)</f>
        <v>Willem van Oranje – Waalwijk</v>
      </c>
      <c r="C129" s="55" t="str">
        <f>VLOOKUP(Ruimtestaat[[#This Row],[Code]],Locaties[[#All],[Code]:[Adres]],3,FALSE)</f>
        <v>De Gaard 4</v>
      </c>
      <c r="D129" s="55" t="str">
        <f>VLOOKUP(Ruimtestaat[[#This Row],[Code]],Locaties[#All],4,FALSE)</f>
        <v>Waalwijk</v>
      </c>
      <c r="E129" s="44"/>
      <c r="F129" s="44" t="s">
        <v>392</v>
      </c>
      <c r="G129" s="148" t="s">
        <v>146</v>
      </c>
      <c r="H129" s="47" t="s">
        <v>169</v>
      </c>
      <c r="I129" s="7">
        <v>2</v>
      </c>
      <c r="J129" s="56" t="str">
        <f>VLOOKUP(Ruimtestaat[[#This Row],[Ruimte code]],Ruimtegroepen[[#All],[Code]:[Ruimte omschrijving]],2,FALSE)</f>
        <v>Kantoren</v>
      </c>
      <c r="K129" s="44" t="s">
        <v>17</v>
      </c>
      <c r="L129" s="47" t="s">
        <v>6</v>
      </c>
      <c r="M129" s="147">
        <v>13</v>
      </c>
      <c r="N129" s="149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  <c r="BO129" s="5"/>
      <c r="BP129" s="5"/>
      <c r="BQ129" s="5"/>
      <c r="BR129" s="5"/>
      <c r="BS129" s="5"/>
      <c r="BT129" s="5"/>
      <c r="BU129" s="5"/>
      <c r="BV129" s="5"/>
      <c r="BW129" s="5"/>
      <c r="BX129" s="5"/>
      <c r="BY129" s="5"/>
      <c r="BZ129" s="5"/>
      <c r="CA129" s="5"/>
      <c r="CB129" s="5"/>
      <c r="CC129" s="5"/>
      <c r="CD129" s="5"/>
      <c r="CE129" s="5"/>
      <c r="CF129" s="5"/>
      <c r="CG129" s="5"/>
      <c r="CH129" s="5"/>
      <c r="CI129" s="5"/>
      <c r="CJ129" s="5"/>
      <c r="CK129" s="5"/>
      <c r="CL129" s="5"/>
      <c r="CM129" s="5"/>
      <c r="CN129" s="5"/>
      <c r="CO129" s="5"/>
      <c r="CP129" s="5"/>
      <c r="CQ129" s="5"/>
      <c r="CR129" s="5"/>
      <c r="CS129" s="5"/>
      <c r="CT129" s="5"/>
      <c r="CU129" s="5"/>
      <c r="CV129" s="5"/>
      <c r="CW129" s="5"/>
      <c r="CX129" s="5"/>
      <c r="CY129" s="5"/>
      <c r="CZ129" s="5"/>
      <c r="DA129" s="5"/>
      <c r="DB129" s="5"/>
      <c r="DC129" s="5"/>
      <c r="DD129" s="5"/>
      <c r="DE129" s="5"/>
      <c r="DF129" s="5"/>
      <c r="DG129" s="5"/>
      <c r="DH129" s="5"/>
      <c r="DI129" s="5"/>
      <c r="DJ129" s="5"/>
      <c r="DK129" s="5"/>
      <c r="DL129" s="5"/>
      <c r="DM129" s="5"/>
      <c r="DN129" s="5"/>
      <c r="DO129" s="5"/>
      <c r="DP129" s="5"/>
      <c r="DQ129" s="5"/>
      <c r="DR129" s="5"/>
      <c r="DS129" s="5"/>
      <c r="DT129" s="5"/>
      <c r="DU129" s="5"/>
      <c r="DV129" s="5"/>
      <c r="DW129" s="5"/>
      <c r="DX129" s="5"/>
      <c r="DY129" s="5"/>
      <c r="DZ129" s="5"/>
      <c r="EA129" s="5"/>
      <c r="EB129" s="5"/>
      <c r="EC129" s="5"/>
      <c r="ED129" s="5"/>
      <c r="EE129" s="5"/>
      <c r="EF129" s="5"/>
      <c r="EG129" s="5"/>
      <c r="EH129" s="5"/>
      <c r="EI129" s="5"/>
      <c r="EJ129" s="5"/>
      <c r="EK129" s="5"/>
      <c r="EL129" s="5"/>
      <c r="EM129" s="5"/>
      <c r="EN129" s="5"/>
      <c r="EO129" s="5"/>
      <c r="EP129" s="5"/>
      <c r="EQ129" s="5"/>
      <c r="ER129" s="5"/>
      <c r="ES129" s="5"/>
      <c r="ET129" s="5"/>
      <c r="EU129" s="5"/>
      <c r="EV129" s="5"/>
      <c r="EW129" s="5"/>
      <c r="EX129" s="5"/>
      <c r="EY129" s="5"/>
      <c r="EZ129" s="5"/>
      <c r="FA129" s="5"/>
      <c r="FB129" s="5"/>
      <c r="FC129" s="5"/>
    </row>
    <row r="130" spans="1:159" ht="15" customHeight="1">
      <c r="A130" s="44">
        <v>5</v>
      </c>
      <c r="B130" s="55" t="str">
        <f>VLOOKUP(Ruimtestaat[[#This Row],[Code]],Locaties[[Code]:[Locatie]],2,FALSE)</f>
        <v>Willem van Oranje – Waalwijk</v>
      </c>
      <c r="C130" s="55" t="str">
        <f>VLOOKUP(Ruimtestaat[[#This Row],[Code]],Locaties[[#All],[Code]:[Adres]],3,FALSE)</f>
        <v>De Gaard 4</v>
      </c>
      <c r="D130" s="55" t="str">
        <f>VLOOKUP(Ruimtestaat[[#This Row],[Code]],Locaties[#All],4,FALSE)</f>
        <v>Waalwijk</v>
      </c>
      <c r="E130" s="44"/>
      <c r="F130" s="44" t="s">
        <v>392</v>
      </c>
      <c r="G130" s="148" t="s">
        <v>152</v>
      </c>
      <c r="H130" s="47" t="s">
        <v>171</v>
      </c>
      <c r="I130" s="7">
        <v>2</v>
      </c>
      <c r="J130" s="56" t="str">
        <f>VLOOKUP(Ruimtestaat[[#This Row],[Ruimte code]],Ruimtegroepen[[#All],[Code]:[Ruimte omschrijving]],2,FALSE)</f>
        <v>Kantoren</v>
      </c>
      <c r="K130" s="44" t="s">
        <v>17</v>
      </c>
      <c r="L130" s="47" t="s">
        <v>6</v>
      </c>
      <c r="M130" s="147">
        <v>13</v>
      </c>
      <c r="N130" s="44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  <c r="BO130" s="5"/>
      <c r="BP130" s="5"/>
      <c r="BQ130" s="5"/>
      <c r="BR130" s="5"/>
      <c r="BS130" s="5"/>
      <c r="BT130" s="5"/>
      <c r="BU130" s="5"/>
      <c r="BV130" s="5"/>
      <c r="BW130" s="5"/>
      <c r="BX130" s="5"/>
      <c r="BY130" s="5"/>
      <c r="BZ130" s="5"/>
      <c r="CA130" s="5"/>
      <c r="CB130" s="5"/>
      <c r="CC130" s="5"/>
      <c r="CD130" s="5"/>
      <c r="CE130" s="5"/>
      <c r="CF130" s="5"/>
      <c r="CG130" s="5"/>
      <c r="CH130" s="5"/>
      <c r="CI130" s="5"/>
      <c r="CJ130" s="5"/>
      <c r="CK130" s="5"/>
      <c r="CL130" s="5"/>
      <c r="CM130" s="5"/>
      <c r="CN130" s="5"/>
      <c r="CO130" s="5"/>
      <c r="CP130" s="5"/>
      <c r="CQ130" s="5"/>
      <c r="CR130" s="5"/>
      <c r="CS130" s="5"/>
      <c r="CT130" s="5"/>
      <c r="CU130" s="5"/>
      <c r="CV130" s="5"/>
      <c r="CW130" s="5"/>
      <c r="CX130" s="5"/>
      <c r="CY130" s="5"/>
      <c r="CZ130" s="5"/>
      <c r="DA130" s="5"/>
      <c r="DB130" s="5"/>
      <c r="DC130" s="5"/>
      <c r="DD130" s="5"/>
      <c r="DE130" s="5"/>
      <c r="DF130" s="5"/>
      <c r="DG130" s="5"/>
      <c r="DH130" s="5"/>
      <c r="DI130" s="5"/>
      <c r="DJ130" s="5"/>
      <c r="DK130" s="5"/>
      <c r="DL130" s="5"/>
      <c r="DM130" s="5"/>
      <c r="DN130" s="5"/>
      <c r="DO130" s="5"/>
      <c r="DP130" s="5"/>
      <c r="DQ130" s="5"/>
      <c r="DR130" s="5"/>
      <c r="DS130" s="5"/>
      <c r="DT130" s="5"/>
      <c r="DU130" s="5"/>
      <c r="DV130" s="5"/>
      <c r="DW130" s="5"/>
      <c r="DX130" s="5"/>
      <c r="DY130" s="5"/>
      <c r="DZ130" s="5"/>
      <c r="EA130" s="5"/>
      <c r="EB130" s="5"/>
      <c r="EC130" s="5"/>
      <c r="ED130" s="5"/>
      <c r="EE130" s="5"/>
      <c r="EF130" s="5"/>
      <c r="EG130" s="5"/>
      <c r="EH130" s="5"/>
      <c r="EI130" s="5"/>
      <c r="EJ130" s="5"/>
      <c r="EK130" s="5"/>
      <c r="EL130" s="5"/>
      <c r="EM130" s="5"/>
      <c r="EN130" s="5"/>
      <c r="EO130" s="5"/>
      <c r="EP130" s="5"/>
      <c r="EQ130" s="5"/>
      <c r="ER130" s="5"/>
      <c r="ES130" s="5"/>
      <c r="ET130" s="5"/>
      <c r="EU130" s="5"/>
      <c r="EV130" s="5"/>
      <c r="EW130" s="5"/>
      <c r="EX130" s="5"/>
      <c r="EY130" s="5"/>
      <c r="EZ130" s="5"/>
      <c r="FA130" s="5"/>
      <c r="FB130" s="5"/>
      <c r="FC130" s="5"/>
    </row>
    <row r="131" spans="1:159" ht="15" customHeight="1">
      <c r="A131" s="44">
        <v>5</v>
      </c>
      <c r="B131" s="55" t="str">
        <f>VLOOKUP(Ruimtestaat[[#This Row],[Code]],Locaties[[Code]:[Locatie]],2,FALSE)</f>
        <v>Willem van Oranje – Waalwijk</v>
      </c>
      <c r="C131" s="55" t="str">
        <f>VLOOKUP(Ruimtestaat[[#This Row],[Code]],Locaties[[#All],[Code]:[Adres]],3,FALSE)</f>
        <v>De Gaard 4</v>
      </c>
      <c r="D131" s="55" t="str">
        <f>VLOOKUP(Ruimtestaat[[#This Row],[Code]],Locaties[#All],4,FALSE)</f>
        <v>Waalwijk</v>
      </c>
      <c r="E131" s="44"/>
      <c r="F131" s="44" t="s">
        <v>392</v>
      </c>
      <c r="G131" s="148" t="s">
        <v>172</v>
      </c>
      <c r="H131" s="47" t="s">
        <v>173</v>
      </c>
      <c r="I131" s="7">
        <v>14</v>
      </c>
      <c r="J131" s="56" t="str">
        <f>VLOOKUP(Ruimtestaat[[#This Row],[Ruimte code]],Ruimtegroepen[[#All],[Code]:[Ruimte omschrijving]],2,FALSE)</f>
        <v>Praktijklokalen</v>
      </c>
      <c r="K131" s="44" t="s">
        <v>17</v>
      </c>
      <c r="L131" s="47" t="s">
        <v>6</v>
      </c>
      <c r="M131" s="147">
        <v>58</v>
      </c>
      <c r="N131" s="149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  <c r="BO131" s="5"/>
      <c r="BP131" s="5"/>
      <c r="BQ131" s="5"/>
      <c r="BR131" s="5"/>
      <c r="BS131" s="5"/>
      <c r="BT131" s="5"/>
      <c r="BU131" s="5"/>
      <c r="BV131" s="5"/>
      <c r="BW131" s="5"/>
      <c r="BX131" s="5"/>
      <c r="BY131" s="5"/>
      <c r="BZ131" s="5"/>
      <c r="CA131" s="5"/>
      <c r="CB131" s="5"/>
      <c r="CC131" s="5"/>
      <c r="CD131" s="5"/>
      <c r="CE131" s="5"/>
      <c r="CF131" s="5"/>
      <c r="CG131" s="5"/>
      <c r="CH131" s="5"/>
      <c r="CI131" s="5"/>
      <c r="CJ131" s="5"/>
      <c r="CK131" s="5"/>
      <c r="CL131" s="5"/>
      <c r="CM131" s="5"/>
      <c r="CN131" s="5"/>
      <c r="CO131" s="5"/>
      <c r="CP131" s="5"/>
      <c r="CQ131" s="5"/>
      <c r="CR131" s="5"/>
      <c r="CS131" s="5"/>
      <c r="CT131" s="5"/>
      <c r="CU131" s="5"/>
      <c r="CV131" s="5"/>
      <c r="CW131" s="5"/>
      <c r="CX131" s="5"/>
      <c r="CY131" s="5"/>
      <c r="CZ131" s="5"/>
      <c r="DA131" s="5"/>
      <c r="DB131" s="5"/>
      <c r="DC131" s="5"/>
      <c r="DD131" s="5"/>
      <c r="DE131" s="5"/>
      <c r="DF131" s="5"/>
      <c r="DG131" s="5"/>
      <c r="DH131" s="5"/>
      <c r="DI131" s="5"/>
      <c r="DJ131" s="5"/>
      <c r="DK131" s="5"/>
      <c r="DL131" s="5"/>
      <c r="DM131" s="5"/>
      <c r="DN131" s="5"/>
      <c r="DO131" s="5"/>
      <c r="DP131" s="5"/>
      <c r="DQ131" s="5"/>
      <c r="DR131" s="5"/>
      <c r="DS131" s="5"/>
      <c r="DT131" s="5"/>
      <c r="DU131" s="5"/>
      <c r="DV131" s="5"/>
      <c r="DW131" s="5"/>
      <c r="DX131" s="5"/>
      <c r="DY131" s="5"/>
      <c r="DZ131" s="5"/>
      <c r="EA131" s="5"/>
      <c r="EB131" s="5"/>
      <c r="EC131" s="5"/>
      <c r="ED131" s="5"/>
      <c r="EE131" s="5"/>
      <c r="EF131" s="5"/>
      <c r="EG131" s="5"/>
      <c r="EH131" s="5"/>
      <c r="EI131" s="5"/>
      <c r="EJ131" s="5"/>
      <c r="EK131" s="5"/>
      <c r="EL131" s="5"/>
      <c r="EM131" s="5"/>
      <c r="EN131" s="5"/>
      <c r="EO131" s="5"/>
      <c r="EP131" s="5"/>
      <c r="EQ131" s="5"/>
      <c r="ER131" s="5"/>
      <c r="ES131" s="5"/>
      <c r="ET131" s="5"/>
      <c r="EU131" s="5"/>
      <c r="EV131" s="5"/>
      <c r="EW131" s="5"/>
      <c r="EX131" s="5"/>
      <c r="EY131" s="5"/>
      <c r="EZ131" s="5"/>
      <c r="FA131" s="5"/>
      <c r="FB131" s="5"/>
      <c r="FC131" s="5"/>
    </row>
    <row r="132" spans="1:159" ht="15" customHeight="1">
      <c r="A132" s="44">
        <v>5</v>
      </c>
      <c r="B132" s="55" t="str">
        <f>VLOOKUP(Ruimtestaat[[#This Row],[Code]],Locaties[[Code]:[Locatie]],2,FALSE)</f>
        <v>Willem van Oranje – Waalwijk</v>
      </c>
      <c r="C132" s="55" t="str">
        <f>VLOOKUP(Ruimtestaat[[#This Row],[Code]],Locaties[[#All],[Code]:[Adres]],3,FALSE)</f>
        <v>De Gaard 4</v>
      </c>
      <c r="D132" s="55" t="str">
        <f>VLOOKUP(Ruimtestaat[[#This Row],[Code]],Locaties[#All],4,FALSE)</f>
        <v>Waalwijk</v>
      </c>
      <c r="E132" s="44"/>
      <c r="F132" s="44" t="s">
        <v>392</v>
      </c>
      <c r="G132" s="148" t="s">
        <v>174</v>
      </c>
      <c r="H132" s="47" t="s">
        <v>175</v>
      </c>
      <c r="I132" s="7">
        <v>14</v>
      </c>
      <c r="J132" s="56" t="str">
        <f>VLOOKUP(Ruimtestaat[[#This Row],[Ruimte code]],Ruimtegroepen[[#All],[Code]:[Ruimte omschrijving]],2,FALSE)</f>
        <v>Praktijklokalen</v>
      </c>
      <c r="K132" s="44" t="s">
        <v>17</v>
      </c>
      <c r="L132" s="47" t="s">
        <v>6</v>
      </c>
      <c r="M132" s="147">
        <v>15</v>
      </c>
      <c r="N132" s="149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  <c r="BO132" s="5"/>
      <c r="BP132" s="5"/>
      <c r="BQ132" s="5"/>
      <c r="BR132" s="5"/>
      <c r="BS132" s="5"/>
      <c r="BT132" s="5"/>
      <c r="BU132" s="5"/>
      <c r="BV132" s="5"/>
      <c r="BW132" s="5"/>
      <c r="BX132" s="5"/>
      <c r="BY132" s="5"/>
      <c r="BZ132" s="5"/>
      <c r="CA132" s="5"/>
      <c r="CB132" s="5"/>
      <c r="CC132" s="5"/>
      <c r="CD132" s="5"/>
      <c r="CE132" s="5"/>
      <c r="CF132" s="5"/>
      <c r="CG132" s="5"/>
      <c r="CH132" s="5"/>
      <c r="CI132" s="5"/>
      <c r="CJ132" s="5"/>
      <c r="CK132" s="5"/>
      <c r="CL132" s="5"/>
      <c r="CM132" s="5"/>
      <c r="CN132" s="5"/>
      <c r="CO132" s="5"/>
      <c r="CP132" s="5"/>
      <c r="CQ132" s="5"/>
      <c r="CR132" s="5"/>
      <c r="CS132" s="5"/>
      <c r="CT132" s="5"/>
      <c r="CU132" s="5"/>
      <c r="CV132" s="5"/>
      <c r="CW132" s="5"/>
      <c r="CX132" s="5"/>
      <c r="CY132" s="5"/>
      <c r="CZ132" s="5"/>
      <c r="DA132" s="5"/>
      <c r="DB132" s="5"/>
      <c r="DC132" s="5"/>
      <c r="DD132" s="5"/>
      <c r="DE132" s="5"/>
      <c r="DF132" s="5"/>
      <c r="DG132" s="5"/>
      <c r="DH132" s="5"/>
      <c r="DI132" s="5"/>
      <c r="DJ132" s="5"/>
      <c r="DK132" s="5"/>
      <c r="DL132" s="5"/>
      <c r="DM132" s="5"/>
      <c r="DN132" s="5"/>
      <c r="DO132" s="5"/>
      <c r="DP132" s="5"/>
      <c r="DQ132" s="5"/>
      <c r="DR132" s="5"/>
      <c r="DS132" s="5"/>
      <c r="DT132" s="5"/>
      <c r="DU132" s="5"/>
      <c r="DV132" s="5"/>
      <c r="DW132" s="5"/>
      <c r="DX132" s="5"/>
      <c r="DY132" s="5"/>
      <c r="DZ132" s="5"/>
      <c r="EA132" s="5"/>
      <c r="EB132" s="5"/>
      <c r="EC132" s="5"/>
      <c r="ED132" s="5"/>
      <c r="EE132" s="5"/>
      <c r="EF132" s="5"/>
      <c r="EG132" s="5"/>
      <c r="EH132" s="5"/>
      <c r="EI132" s="5"/>
      <c r="EJ132" s="5"/>
      <c r="EK132" s="5"/>
      <c r="EL132" s="5"/>
      <c r="EM132" s="5"/>
      <c r="EN132" s="5"/>
      <c r="EO132" s="5"/>
      <c r="EP132" s="5"/>
      <c r="EQ132" s="5"/>
      <c r="ER132" s="5"/>
      <c r="ES132" s="5"/>
      <c r="ET132" s="5"/>
      <c r="EU132" s="5"/>
      <c r="EV132" s="5"/>
      <c r="EW132" s="5"/>
      <c r="EX132" s="5"/>
      <c r="EY132" s="5"/>
      <c r="EZ132" s="5"/>
      <c r="FA132" s="5"/>
      <c r="FB132" s="5"/>
      <c r="FC132" s="5"/>
    </row>
    <row r="133" spans="1:159" ht="15" customHeight="1">
      <c r="A133" s="44">
        <v>5</v>
      </c>
      <c r="B133" s="55" t="str">
        <f>VLOOKUP(Ruimtestaat[[#This Row],[Code]],Locaties[[Code]:[Locatie]],2,FALSE)</f>
        <v>Willem van Oranje – Waalwijk</v>
      </c>
      <c r="C133" s="55" t="str">
        <f>VLOOKUP(Ruimtestaat[[#This Row],[Code]],Locaties[[#All],[Code]:[Adres]],3,FALSE)</f>
        <v>De Gaard 4</v>
      </c>
      <c r="D133" s="55" t="str">
        <f>VLOOKUP(Ruimtestaat[[#This Row],[Code]],Locaties[#All],4,FALSE)</f>
        <v>Waalwijk</v>
      </c>
      <c r="E133" s="44"/>
      <c r="F133" s="44" t="s">
        <v>392</v>
      </c>
      <c r="G133" s="148" t="s">
        <v>176</v>
      </c>
      <c r="H133" s="47" t="s">
        <v>142</v>
      </c>
      <c r="I133" s="7">
        <v>5</v>
      </c>
      <c r="J133" s="56" t="str">
        <f>VLOOKUP(Ruimtestaat[[#This Row],[Ruimte code]],Ruimtegroepen[[#All],[Code]:[Ruimte omschrijving]],2,FALSE)</f>
        <v>Sanitair</v>
      </c>
      <c r="K133" s="44" t="s">
        <v>19</v>
      </c>
      <c r="L133" s="47" t="s">
        <v>367</v>
      </c>
      <c r="M133" s="147">
        <v>15</v>
      </c>
      <c r="N133" s="44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  <c r="BO133" s="5"/>
      <c r="BP133" s="5"/>
      <c r="BQ133" s="5"/>
      <c r="BR133" s="5"/>
      <c r="BS133" s="5"/>
      <c r="BT133" s="5"/>
      <c r="BU133" s="5"/>
      <c r="BV133" s="5"/>
      <c r="BW133" s="5"/>
      <c r="BX133" s="5"/>
      <c r="BY133" s="5"/>
      <c r="BZ133" s="5"/>
      <c r="CA133" s="5"/>
      <c r="CB133" s="5"/>
      <c r="CC133" s="5"/>
      <c r="CD133" s="5"/>
      <c r="CE133" s="5"/>
      <c r="CF133" s="5"/>
      <c r="CG133" s="5"/>
      <c r="CH133" s="5"/>
      <c r="CI133" s="5"/>
      <c r="CJ133" s="5"/>
      <c r="CK133" s="5"/>
      <c r="CL133" s="5"/>
      <c r="CM133" s="5"/>
      <c r="CN133" s="5"/>
      <c r="CO133" s="5"/>
      <c r="CP133" s="5"/>
      <c r="CQ133" s="5"/>
      <c r="CR133" s="5"/>
      <c r="CS133" s="5"/>
      <c r="CT133" s="5"/>
      <c r="CU133" s="5"/>
      <c r="CV133" s="5"/>
      <c r="CW133" s="5"/>
      <c r="CX133" s="5"/>
      <c r="CY133" s="5"/>
      <c r="CZ133" s="5"/>
      <c r="DA133" s="5"/>
      <c r="DB133" s="5"/>
      <c r="DC133" s="5"/>
      <c r="DD133" s="5"/>
      <c r="DE133" s="5"/>
      <c r="DF133" s="5"/>
      <c r="DG133" s="5"/>
      <c r="DH133" s="5"/>
      <c r="DI133" s="5"/>
      <c r="DJ133" s="5"/>
      <c r="DK133" s="5"/>
      <c r="DL133" s="5"/>
      <c r="DM133" s="5"/>
      <c r="DN133" s="5"/>
      <c r="DO133" s="5"/>
      <c r="DP133" s="5"/>
      <c r="DQ133" s="5"/>
      <c r="DR133" s="5"/>
      <c r="DS133" s="5"/>
      <c r="DT133" s="5"/>
      <c r="DU133" s="5"/>
      <c r="DV133" s="5"/>
      <c r="DW133" s="5"/>
      <c r="DX133" s="5"/>
      <c r="DY133" s="5"/>
      <c r="DZ133" s="5"/>
      <c r="EA133" s="5"/>
      <c r="EB133" s="5"/>
      <c r="EC133" s="5"/>
      <c r="ED133" s="5"/>
      <c r="EE133" s="5"/>
      <c r="EF133" s="5"/>
      <c r="EG133" s="5"/>
      <c r="EH133" s="5"/>
      <c r="EI133" s="5"/>
      <c r="EJ133" s="5"/>
      <c r="EK133" s="5"/>
      <c r="EL133" s="5"/>
      <c r="EM133" s="5"/>
      <c r="EN133" s="5"/>
      <c r="EO133" s="5"/>
      <c r="EP133" s="5"/>
      <c r="EQ133" s="5"/>
      <c r="ER133" s="5"/>
      <c r="ES133" s="5"/>
      <c r="ET133" s="5"/>
      <c r="EU133" s="5"/>
      <c r="EV133" s="5"/>
      <c r="EW133" s="5"/>
      <c r="EX133" s="5"/>
      <c r="EY133" s="5"/>
      <c r="EZ133" s="5"/>
      <c r="FA133" s="5"/>
      <c r="FB133" s="5"/>
      <c r="FC133" s="5"/>
    </row>
    <row r="134" spans="1:159" ht="15" customHeight="1">
      <c r="A134" s="44">
        <v>5</v>
      </c>
      <c r="B134" s="55" t="str">
        <f>VLOOKUP(Ruimtestaat[[#This Row],[Code]],Locaties[[Code]:[Locatie]],2,FALSE)</f>
        <v>Willem van Oranje – Waalwijk</v>
      </c>
      <c r="C134" s="55" t="str">
        <f>VLOOKUP(Ruimtestaat[[#This Row],[Code]],Locaties[[#All],[Code]:[Adres]],3,FALSE)</f>
        <v>De Gaard 4</v>
      </c>
      <c r="D134" s="55" t="str">
        <f>VLOOKUP(Ruimtestaat[[#This Row],[Code]],Locaties[#All],4,FALSE)</f>
        <v>Waalwijk</v>
      </c>
      <c r="E134" s="44"/>
      <c r="F134" s="44" t="s">
        <v>392</v>
      </c>
      <c r="G134" s="148" t="s">
        <v>177</v>
      </c>
      <c r="H134" s="47" t="s">
        <v>178</v>
      </c>
      <c r="I134" s="7">
        <v>2</v>
      </c>
      <c r="J134" s="56" t="str">
        <f>VLOOKUP(Ruimtestaat[[#This Row],[Ruimte code]],Ruimtegroepen[[#All],[Code]:[Ruimte omschrijving]],2,FALSE)</f>
        <v>Kantoren</v>
      </c>
      <c r="K134" s="44" t="s">
        <v>18</v>
      </c>
      <c r="L134" s="47" t="s">
        <v>124</v>
      </c>
      <c r="M134" s="147">
        <v>49.8</v>
      </c>
      <c r="N134" s="149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  <c r="BO134" s="5"/>
      <c r="BP134" s="5"/>
      <c r="BQ134" s="5"/>
      <c r="BR134" s="5"/>
      <c r="BS134" s="5"/>
      <c r="BT134" s="5"/>
      <c r="BU134" s="5"/>
      <c r="BV134" s="5"/>
      <c r="BW134" s="5"/>
      <c r="BX134" s="5"/>
      <c r="BY134" s="5"/>
      <c r="BZ134" s="5"/>
      <c r="CA134" s="5"/>
      <c r="CB134" s="5"/>
      <c r="CC134" s="5"/>
      <c r="CD134" s="5"/>
      <c r="CE134" s="5"/>
      <c r="CF134" s="5"/>
      <c r="CG134" s="5"/>
      <c r="CH134" s="5"/>
      <c r="CI134" s="5"/>
      <c r="CJ134" s="5"/>
      <c r="CK134" s="5"/>
      <c r="CL134" s="5"/>
      <c r="CM134" s="5"/>
      <c r="CN134" s="5"/>
      <c r="CO134" s="5"/>
      <c r="CP134" s="5"/>
      <c r="CQ134" s="5"/>
      <c r="CR134" s="5"/>
      <c r="CS134" s="5"/>
      <c r="CT134" s="5"/>
      <c r="CU134" s="5"/>
      <c r="CV134" s="5"/>
      <c r="CW134" s="5"/>
      <c r="CX134" s="5"/>
      <c r="CY134" s="5"/>
      <c r="CZ134" s="5"/>
      <c r="DA134" s="5"/>
      <c r="DB134" s="5"/>
      <c r="DC134" s="5"/>
      <c r="DD134" s="5"/>
      <c r="DE134" s="5"/>
      <c r="DF134" s="5"/>
      <c r="DG134" s="5"/>
      <c r="DH134" s="5"/>
      <c r="DI134" s="5"/>
      <c r="DJ134" s="5"/>
      <c r="DK134" s="5"/>
      <c r="DL134" s="5"/>
      <c r="DM134" s="5"/>
      <c r="DN134" s="5"/>
      <c r="DO134" s="5"/>
      <c r="DP134" s="5"/>
      <c r="DQ134" s="5"/>
      <c r="DR134" s="5"/>
      <c r="DS134" s="5"/>
      <c r="DT134" s="5"/>
      <c r="DU134" s="5"/>
      <c r="DV134" s="5"/>
      <c r="DW134" s="5"/>
      <c r="DX134" s="5"/>
      <c r="DY134" s="5"/>
      <c r="DZ134" s="5"/>
      <c r="EA134" s="5"/>
      <c r="EB134" s="5"/>
      <c r="EC134" s="5"/>
      <c r="ED134" s="5"/>
      <c r="EE134" s="5"/>
      <c r="EF134" s="5"/>
      <c r="EG134" s="5"/>
      <c r="EH134" s="5"/>
      <c r="EI134" s="5"/>
      <c r="EJ134" s="5"/>
      <c r="EK134" s="5"/>
      <c r="EL134" s="5"/>
      <c r="EM134" s="5"/>
      <c r="EN134" s="5"/>
      <c r="EO134" s="5"/>
      <c r="EP134" s="5"/>
      <c r="EQ134" s="5"/>
      <c r="ER134" s="5"/>
      <c r="ES134" s="5"/>
      <c r="ET134" s="5"/>
      <c r="EU134" s="5"/>
      <c r="EV134" s="5"/>
      <c r="EW134" s="5"/>
      <c r="EX134" s="5"/>
      <c r="EY134" s="5"/>
      <c r="EZ134" s="5"/>
      <c r="FA134" s="5"/>
      <c r="FB134" s="5"/>
      <c r="FC134" s="5"/>
    </row>
    <row r="135" spans="1:159" ht="15" customHeight="1">
      <c r="A135" s="44">
        <v>5</v>
      </c>
      <c r="B135" s="55" t="str">
        <f>VLOOKUP(Ruimtestaat[[#This Row],[Code]],Locaties[[Code]:[Locatie]],2,FALSE)</f>
        <v>Willem van Oranje – Waalwijk</v>
      </c>
      <c r="C135" s="55" t="str">
        <f>VLOOKUP(Ruimtestaat[[#This Row],[Code]],Locaties[[#All],[Code]:[Adres]],3,FALSE)</f>
        <v>De Gaard 4</v>
      </c>
      <c r="D135" s="55" t="str">
        <f>VLOOKUP(Ruimtestaat[[#This Row],[Code]],Locaties[#All],4,FALSE)</f>
        <v>Waalwijk</v>
      </c>
      <c r="E135" s="44"/>
      <c r="F135" s="44" t="s">
        <v>392</v>
      </c>
      <c r="G135" s="148" t="s">
        <v>179</v>
      </c>
      <c r="H135" s="47" t="s">
        <v>134</v>
      </c>
      <c r="I135" s="7">
        <v>16</v>
      </c>
      <c r="J135" s="56" t="str">
        <f>VLOOKUP(Ruimtestaat[[#This Row],[Ruimte code]],Ruimtegroepen[[#All],[Code]:[Ruimte omschrijving]],2,FALSE)</f>
        <v>Leslokalen</v>
      </c>
      <c r="K135" s="44" t="s">
        <v>18</v>
      </c>
      <c r="L135" s="47" t="s">
        <v>124</v>
      </c>
      <c r="M135" s="147">
        <v>49.8</v>
      </c>
      <c r="N135" s="149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  <c r="BO135" s="5"/>
      <c r="BP135" s="5"/>
      <c r="BQ135" s="5"/>
      <c r="BR135" s="5"/>
      <c r="BS135" s="5"/>
      <c r="BT135" s="5"/>
      <c r="BU135" s="5"/>
      <c r="BV135" s="5"/>
      <c r="BW135" s="5"/>
      <c r="BX135" s="5"/>
      <c r="BY135" s="5"/>
      <c r="BZ135" s="5"/>
      <c r="CA135" s="5"/>
      <c r="CB135" s="5"/>
      <c r="CC135" s="5"/>
      <c r="CD135" s="5"/>
      <c r="CE135" s="5"/>
      <c r="CF135" s="5"/>
      <c r="CG135" s="5"/>
      <c r="CH135" s="5"/>
      <c r="CI135" s="5"/>
      <c r="CJ135" s="5"/>
      <c r="CK135" s="5"/>
      <c r="CL135" s="5"/>
      <c r="CM135" s="5"/>
      <c r="CN135" s="5"/>
      <c r="CO135" s="5"/>
      <c r="CP135" s="5"/>
      <c r="CQ135" s="5"/>
      <c r="CR135" s="5"/>
      <c r="CS135" s="5"/>
      <c r="CT135" s="5"/>
      <c r="CU135" s="5"/>
      <c r="CV135" s="5"/>
      <c r="CW135" s="5"/>
      <c r="CX135" s="5"/>
      <c r="CY135" s="5"/>
      <c r="CZ135" s="5"/>
      <c r="DA135" s="5"/>
      <c r="DB135" s="5"/>
      <c r="DC135" s="5"/>
      <c r="DD135" s="5"/>
      <c r="DE135" s="5"/>
      <c r="DF135" s="5"/>
      <c r="DG135" s="5"/>
      <c r="DH135" s="5"/>
      <c r="DI135" s="5"/>
      <c r="DJ135" s="5"/>
      <c r="DK135" s="5"/>
      <c r="DL135" s="5"/>
      <c r="DM135" s="5"/>
      <c r="DN135" s="5"/>
      <c r="DO135" s="5"/>
      <c r="DP135" s="5"/>
      <c r="DQ135" s="5"/>
      <c r="DR135" s="5"/>
      <c r="DS135" s="5"/>
      <c r="DT135" s="5"/>
      <c r="DU135" s="5"/>
      <c r="DV135" s="5"/>
      <c r="DW135" s="5"/>
      <c r="DX135" s="5"/>
      <c r="DY135" s="5"/>
      <c r="DZ135" s="5"/>
      <c r="EA135" s="5"/>
      <c r="EB135" s="5"/>
      <c r="EC135" s="5"/>
      <c r="ED135" s="5"/>
      <c r="EE135" s="5"/>
      <c r="EF135" s="5"/>
      <c r="EG135" s="5"/>
      <c r="EH135" s="5"/>
      <c r="EI135" s="5"/>
      <c r="EJ135" s="5"/>
      <c r="EK135" s="5"/>
      <c r="EL135" s="5"/>
      <c r="EM135" s="5"/>
      <c r="EN135" s="5"/>
      <c r="EO135" s="5"/>
      <c r="EP135" s="5"/>
      <c r="EQ135" s="5"/>
      <c r="ER135" s="5"/>
      <c r="ES135" s="5"/>
      <c r="ET135" s="5"/>
      <c r="EU135" s="5"/>
      <c r="EV135" s="5"/>
      <c r="EW135" s="5"/>
      <c r="EX135" s="5"/>
      <c r="EY135" s="5"/>
      <c r="EZ135" s="5"/>
      <c r="FA135" s="5"/>
      <c r="FB135" s="5"/>
      <c r="FC135" s="5"/>
    </row>
    <row r="136" spans="1:159" ht="15" customHeight="1">
      <c r="A136" s="44">
        <v>5</v>
      </c>
      <c r="B136" s="55" t="str">
        <f>VLOOKUP(Ruimtestaat[[#This Row],[Code]],Locaties[[Code]:[Locatie]],2,FALSE)</f>
        <v>Willem van Oranje – Waalwijk</v>
      </c>
      <c r="C136" s="55" t="str">
        <f>VLOOKUP(Ruimtestaat[[#This Row],[Code]],Locaties[[#All],[Code]:[Adres]],3,FALSE)</f>
        <v>De Gaard 4</v>
      </c>
      <c r="D136" s="55" t="str">
        <f>VLOOKUP(Ruimtestaat[[#This Row],[Code]],Locaties[#All],4,FALSE)</f>
        <v>Waalwijk</v>
      </c>
      <c r="E136" s="44"/>
      <c r="F136" s="44" t="s">
        <v>392</v>
      </c>
      <c r="G136" s="148" t="s">
        <v>180</v>
      </c>
      <c r="H136" s="47" t="s">
        <v>181</v>
      </c>
      <c r="I136" s="7">
        <v>2</v>
      </c>
      <c r="J136" s="56" t="str">
        <f>VLOOKUP(Ruimtestaat[[#This Row],[Ruimte code]],Ruimtegroepen[[#All],[Code]:[Ruimte omschrijving]],2,FALSE)</f>
        <v>Kantoren</v>
      </c>
      <c r="K136" s="44" t="s">
        <v>18</v>
      </c>
      <c r="L136" s="47" t="s">
        <v>124</v>
      </c>
      <c r="M136" s="147">
        <v>48</v>
      </c>
      <c r="N136" s="44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  <c r="BO136" s="5"/>
      <c r="BP136" s="5"/>
      <c r="BQ136" s="5"/>
      <c r="BR136" s="5"/>
      <c r="BS136" s="5"/>
      <c r="BT136" s="5"/>
      <c r="BU136" s="5"/>
      <c r="BV136" s="5"/>
      <c r="BW136" s="5"/>
      <c r="BX136" s="5"/>
      <c r="BY136" s="5"/>
      <c r="BZ136" s="5"/>
      <c r="CA136" s="5"/>
      <c r="CB136" s="5"/>
      <c r="CC136" s="5"/>
      <c r="CD136" s="5"/>
      <c r="CE136" s="5"/>
      <c r="CF136" s="5"/>
      <c r="CG136" s="5"/>
      <c r="CH136" s="5"/>
      <c r="CI136" s="5"/>
      <c r="CJ136" s="5"/>
      <c r="CK136" s="5"/>
      <c r="CL136" s="5"/>
      <c r="CM136" s="5"/>
      <c r="CN136" s="5"/>
      <c r="CO136" s="5"/>
      <c r="CP136" s="5"/>
      <c r="CQ136" s="5"/>
      <c r="CR136" s="5"/>
      <c r="CS136" s="5"/>
      <c r="CT136" s="5"/>
      <c r="CU136" s="5"/>
      <c r="CV136" s="5"/>
      <c r="CW136" s="5"/>
      <c r="CX136" s="5"/>
      <c r="CY136" s="5"/>
      <c r="CZ136" s="5"/>
      <c r="DA136" s="5"/>
      <c r="DB136" s="5"/>
      <c r="DC136" s="5"/>
      <c r="DD136" s="5"/>
      <c r="DE136" s="5"/>
      <c r="DF136" s="5"/>
      <c r="DG136" s="5"/>
      <c r="DH136" s="5"/>
      <c r="DI136" s="5"/>
      <c r="DJ136" s="5"/>
      <c r="DK136" s="5"/>
      <c r="DL136" s="5"/>
      <c r="DM136" s="5"/>
      <c r="DN136" s="5"/>
      <c r="DO136" s="5"/>
      <c r="DP136" s="5"/>
      <c r="DQ136" s="5"/>
      <c r="DR136" s="5"/>
      <c r="DS136" s="5"/>
      <c r="DT136" s="5"/>
      <c r="DU136" s="5"/>
      <c r="DV136" s="5"/>
      <c r="DW136" s="5"/>
      <c r="DX136" s="5"/>
      <c r="DY136" s="5"/>
      <c r="DZ136" s="5"/>
      <c r="EA136" s="5"/>
      <c r="EB136" s="5"/>
      <c r="EC136" s="5"/>
      <c r="ED136" s="5"/>
      <c r="EE136" s="5"/>
      <c r="EF136" s="5"/>
      <c r="EG136" s="5"/>
      <c r="EH136" s="5"/>
      <c r="EI136" s="5"/>
      <c r="EJ136" s="5"/>
      <c r="EK136" s="5"/>
      <c r="EL136" s="5"/>
      <c r="EM136" s="5"/>
      <c r="EN136" s="5"/>
      <c r="EO136" s="5"/>
      <c r="EP136" s="5"/>
      <c r="EQ136" s="5"/>
      <c r="ER136" s="5"/>
      <c r="ES136" s="5"/>
      <c r="ET136" s="5"/>
      <c r="EU136" s="5"/>
      <c r="EV136" s="5"/>
      <c r="EW136" s="5"/>
      <c r="EX136" s="5"/>
      <c r="EY136" s="5"/>
      <c r="EZ136" s="5"/>
      <c r="FA136" s="5"/>
      <c r="FB136" s="5"/>
      <c r="FC136" s="5"/>
    </row>
    <row r="137" spans="1:159" ht="15" customHeight="1">
      <c r="A137" s="44">
        <v>5</v>
      </c>
      <c r="B137" s="55" t="str">
        <f>VLOOKUP(Ruimtestaat[[#This Row],[Code]],Locaties[[Code]:[Locatie]],2,FALSE)</f>
        <v>Willem van Oranje – Waalwijk</v>
      </c>
      <c r="C137" s="55" t="str">
        <f>VLOOKUP(Ruimtestaat[[#This Row],[Code]],Locaties[[#All],[Code]:[Adres]],3,FALSE)</f>
        <v>De Gaard 4</v>
      </c>
      <c r="D137" s="55" t="str">
        <f>VLOOKUP(Ruimtestaat[[#This Row],[Code]],Locaties[#All],4,FALSE)</f>
        <v>Waalwijk</v>
      </c>
      <c r="E137" s="44"/>
      <c r="F137" s="44" t="s">
        <v>392</v>
      </c>
      <c r="G137" s="148" t="s">
        <v>182</v>
      </c>
      <c r="H137" s="47" t="s">
        <v>183</v>
      </c>
      <c r="I137" s="7">
        <v>2</v>
      </c>
      <c r="J137" s="56" t="str">
        <f>VLOOKUP(Ruimtestaat[[#This Row],[Ruimte code]],Ruimtegroepen[[#All],[Code]:[Ruimte omschrijving]],2,FALSE)</f>
        <v>Kantoren</v>
      </c>
      <c r="K137" s="44" t="s">
        <v>17</v>
      </c>
      <c r="L137" s="47" t="s">
        <v>6</v>
      </c>
      <c r="M137" s="147">
        <v>23</v>
      </c>
      <c r="N137" s="149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  <c r="BO137" s="5"/>
      <c r="BP137" s="5"/>
      <c r="BQ137" s="5"/>
      <c r="BR137" s="5"/>
      <c r="BS137" s="5"/>
      <c r="BT137" s="5"/>
      <c r="BU137" s="5"/>
      <c r="BV137" s="5"/>
      <c r="BW137" s="5"/>
      <c r="BX137" s="5"/>
      <c r="BY137" s="5"/>
      <c r="BZ137" s="5"/>
      <c r="CA137" s="5"/>
      <c r="CB137" s="5"/>
      <c r="CC137" s="5"/>
      <c r="CD137" s="5"/>
      <c r="CE137" s="5"/>
      <c r="CF137" s="5"/>
      <c r="CG137" s="5"/>
      <c r="CH137" s="5"/>
      <c r="CI137" s="5"/>
      <c r="CJ137" s="5"/>
      <c r="CK137" s="5"/>
      <c r="CL137" s="5"/>
      <c r="CM137" s="5"/>
      <c r="CN137" s="5"/>
      <c r="CO137" s="5"/>
      <c r="CP137" s="5"/>
      <c r="CQ137" s="5"/>
      <c r="CR137" s="5"/>
      <c r="CS137" s="5"/>
      <c r="CT137" s="5"/>
      <c r="CU137" s="5"/>
      <c r="CV137" s="5"/>
      <c r="CW137" s="5"/>
      <c r="CX137" s="5"/>
      <c r="CY137" s="5"/>
      <c r="CZ137" s="5"/>
      <c r="DA137" s="5"/>
      <c r="DB137" s="5"/>
      <c r="DC137" s="5"/>
      <c r="DD137" s="5"/>
      <c r="DE137" s="5"/>
      <c r="DF137" s="5"/>
      <c r="DG137" s="5"/>
      <c r="DH137" s="5"/>
      <c r="DI137" s="5"/>
      <c r="DJ137" s="5"/>
      <c r="DK137" s="5"/>
      <c r="DL137" s="5"/>
      <c r="DM137" s="5"/>
      <c r="DN137" s="5"/>
      <c r="DO137" s="5"/>
      <c r="DP137" s="5"/>
      <c r="DQ137" s="5"/>
      <c r="DR137" s="5"/>
      <c r="DS137" s="5"/>
      <c r="DT137" s="5"/>
      <c r="DU137" s="5"/>
      <c r="DV137" s="5"/>
      <c r="DW137" s="5"/>
      <c r="DX137" s="5"/>
      <c r="DY137" s="5"/>
      <c r="DZ137" s="5"/>
      <c r="EA137" s="5"/>
      <c r="EB137" s="5"/>
      <c r="EC137" s="5"/>
      <c r="ED137" s="5"/>
      <c r="EE137" s="5"/>
      <c r="EF137" s="5"/>
      <c r="EG137" s="5"/>
      <c r="EH137" s="5"/>
      <c r="EI137" s="5"/>
      <c r="EJ137" s="5"/>
      <c r="EK137" s="5"/>
      <c r="EL137" s="5"/>
      <c r="EM137" s="5"/>
      <c r="EN137" s="5"/>
      <c r="EO137" s="5"/>
      <c r="EP137" s="5"/>
      <c r="EQ137" s="5"/>
      <c r="ER137" s="5"/>
      <c r="ES137" s="5"/>
      <c r="ET137" s="5"/>
      <c r="EU137" s="5"/>
      <c r="EV137" s="5"/>
      <c r="EW137" s="5"/>
      <c r="EX137" s="5"/>
      <c r="EY137" s="5"/>
      <c r="EZ137" s="5"/>
      <c r="FA137" s="5"/>
      <c r="FB137" s="5"/>
      <c r="FC137" s="5"/>
    </row>
    <row r="138" spans="1:159" ht="14.25" customHeight="1">
      <c r="A138" s="44">
        <v>5</v>
      </c>
      <c r="B138" s="55" t="str">
        <f>VLOOKUP(Ruimtestaat[[#This Row],[Code]],Locaties[[Code]:[Locatie]],2,FALSE)</f>
        <v>Willem van Oranje – Waalwijk</v>
      </c>
      <c r="C138" s="55" t="str">
        <f>VLOOKUP(Ruimtestaat[[#This Row],[Code]],Locaties[[#All],[Code]:[Adres]],3,FALSE)</f>
        <v>De Gaard 4</v>
      </c>
      <c r="D138" s="55" t="str">
        <f>VLOOKUP(Ruimtestaat[[#This Row],[Code]],Locaties[#All],4,FALSE)</f>
        <v>Waalwijk</v>
      </c>
      <c r="E138" s="44"/>
      <c r="F138" s="44" t="s">
        <v>392</v>
      </c>
      <c r="G138" s="148" t="s">
        <v>184</v>
      </c>
      <c r="H138" s="47" t="s">
        <v>183</v>
      </c>
      <c r="I138" s="7">
        <v>2</v>
      </c>
      <c r="J138" s="56" t="str">
        <f>VLOOKUP(Ruimtestaat[[#This Row],[Ruimte code]],Ruimtegroepen[[#All],[Code]:[Ruimte omschrijving]],2,FALSE)</f>
        <v>Kantoren</v>
      </c>
      <c r="K138" s="44" t="s">
        <v>17</v>
      </c>
      <c r="L138" s="47" t="s">
        <v>6</v>
      </c>
      <c r="M138" s="147">
        <v>17</v>
      </c>
      <c r="N138" s="149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  <c r="BO138" s="5"/>
      <c r="BP138" s="5"/>
      <c r="BQ138" s="5"/>
      <c r="BR138" s="5"/>
      <c r="BS138" s="5"/>
      <c r="BT138" s="5"/>
      <c r="BU138" s="5"/>
      <c r="BV138" s="5"/>
      <c r="BW138" s="5"/>
      <c r="BX138" s="5"/>
      <c r="BY138" s="5"/>
      <c r="BZ138" s="5"/>
      <c r="CA138" s="5"/>
      <c r="CB138" s="5"/>
      <c r="CC138" s="5"/>
      <c r="CD138" s="5"/>
      <c r="CE138" s="5"/>
      <c r="CF138" s="5"/>
      <c r="CG138" s="5"/>
      <c r="CH138" s="5"/>
      <c r="CI138" s="5"/>
      <c r="CJ138" s="5"/>
      <c r="CK138" s="5"/>
      <c r="CL138" s="5"/>
      <c r="CM138" s="5"/>
      <c r="CN138" s="5"/>
      <c r="CO138" s="5"/>
      <c r="CP138" s="5"/>
      <c r="CQ138" s="5"/>
      <c r="CR138" s="5"/>
      <c r="CS138" s="5"/>
      <c r="CT138" s="5"/>
      <c r="CU138" s="5"/>
      <c r="CV138" s="5"/>
      <c r="CW138" s="5"/>
      <c r="CX138" s="5"/>
      <c r="CY138" s="5"/>
      <c r="CZ138" s="5"/>
      <c r="DA138" s="5"/>
      <c r="DB138" s="5"/>
      <c r="DC138" s="5"/>
      <c r="DD138" s="5"/>
      <c r="DE138" s="5"/>
      <c r="DF138" s="5"/>
      <c r="DG138" s="5"/>
      <c r="DH138" s="5"/>
      <c r="DI138" s="5"/>
      <c r="DJ138" s="5"/>
      <c r="DK138" s="5"/>
      <c r="DL138" s="5"/>
      <c r="DM138" s="5"/>
      <c r="DN138" s="5"/>
      <c r="DO138" s="5"/>
      <c r="DP138" s="5"/>
      <c r="DQ138" s="5"/>
      <c r="DR138" s="5"/>
      <c r="DS138" s="5"/>
      <c r="DT138" s="5"/>
      <c r="DU138" s="5"/>
      <c r="DV138" s="5"/>
      <c r="DW138" s="5"/>
      <c r="DX138" s="5"/>
      <c r="DY138" s="5"/>
      <c r="DZ138" s="5"/>
      <c r="EA138" s="5"/>
      <c r="EB138" s="5"/>
      <c r="EC138" s="5"/>
      <c r="ED138" s="5"/>
      <c r="EE138" s="5"/>
      <c r="EF138" s="5"/>
      <c r="EG138" s="5"/>
      <c r="EH138" s="5"/>
      <c r="EI138" s="5"/>
      <c r="EJ138" s="5"/>
      <c r="EK138" s="5"/>
      <c r="EL138" s="5"/>
      <c r="EM138" s="5"/>
      <c r="EN138" s="5"/>
      <c r="EO138" s="5"/>
      <c r="EP138" s="5"/>
      <c r="EQ138" s="5"/>
      <c r="ER138" s="5"/>
      <c r="ES138" s="5"/>
      <c r="ET138" s="5"/>
      <c r="EU138" s="5"/>
      <c r="EV138" s="5"/>
      <c r="EW138" s="5"/>
      <c r="EX138" s="5"/>
      <c r="EY138" s="5"/>
      <c r="EZ138" s="5"/>
      <c r="FA138" s="5"/>
      <c r="FB138" s="5"/>
      <c r="FC138" s="5"/>
    </row>
    <row r="139" spans="1:159" ht="15" customHeight="1">
      <c r="A139" s="44">
        <v>5</v>
      </c>
      <c r="B139" s="55" t="str">
        <f>VLOOKUP(Ruimtestaat[[#This Row],[Code]],Locaties[[Code]:[Locatie]],2,FALSE)</f>
        <v>Willem van Oranje – Waalwijk</v>
      </c>
      <c r="C139" s="55" t="str">
        <f>VLOOKUP(Ruimtestaat[[#This Row],[Code]],Locaties[[#All],[Code]:[Adres]],3,FALSE)</f>
        <v>De Gaard 4</v>
      </c>
      <c r="D139" s="55" t="str">
        <f>VLOOKUP(Ruimtestaat[[#This Row],[Code]],Locaties[#All],4,FALSE)</f>
        <v>Waalwijk</v>
      </c>
      <c r="E139" s="44"/>
      <c r="F139" s="44" t="s">
        <v>392</v>
      </c>
      <c r="G139" s="148" t="s">
        <v>132</v>
      </c>
      <c r="H139" s="47" t="s">
        <v>8</v>
      </c>
      <c r="I139" s="7">
        <v>7</v>
      </c>
      <c r="J139" s="56" t="str">
        <f>VLOOKUP(Ruimtestaat[[#This Row],[Ruimte code]],Ruimtegroepen[[#All],[Code]:[Ruimte omschrijving]],2,FALSE)</f>
        <v>Entree</v>
      </c>
      <c r="K139" s="44" t="s">
        <v>17</v>
      </c>
      <c r="L139" s="47" t="s">
        <v>6</v>
      </c>
      <c r="M139" s="147">
        <v>2</v>
      </c>
      <c r="N139" s="44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  <c r="BO139" s="5"/>
      <c r="BP139" s="5"/>
      <c r="BQ139" s="5"/>
      <c r="BR139" s="5"/>
      <c r="BS139" s="5"/>
      <c r="BT139" s="5"/>
      <c r="BU139" s="5"/>
      <c r="BV139" s="5"/>
      <c r="BW139" s="5"/>
      <c r="BX139" s="5"/>
      <c r="BY139" s="5"/>
      <c r="BZ139" s="5"/>
      <c r="CA139" s="5"/>
      <c r="CB139" s="5"/>
      <c r="CC139" s="5"/>
      <c r="CD139" s="5"/>
      <c r="CE139" s="5"/>
      <c r="CF139" s="5"/>
      <c r="CG139" s="5"/>
      <c r="CH139" s="5"/>
      <c r="CI139" s="5"/>
      <c r="CJ139" s="5"/>
      <c r="CK139" s="5"/>
      <c r="CL139" s="5"/>
      <c r="CM139" s="5"/>
      <c r="CN139" s="5"/>
      <c r="CO139" s="5"/>
      <c r="CP139" s="5"/>
      <c r="CQ139" s="5"/>
      <c r="CR139" s="5"/>
      <c r="CS139" s="5"/>
      <c r="CT139" s="5"/>
      <c r="CU139" s="5"/>
      <c r="CV139" s="5"/>
      <c r="CW139" s="5"/>
      <c r="CX139" s="5"/>
      <c r="CY139" s="5"/>
      <c r="CZ139" s="5"/>
      <c r="DA139" s="5"/>
      <c r="DB139" s="5"/>
      <c r="DC139" s="5"/>
      <c r="DD139" s="5"/>
      <c r="DE139" s="5"/>
      <c r="DF139" s="5"/>
      <c r="DG139" s="5"/>
      <c r="DH139" s="5"/>
      <c r="DI139" s="5"/>
      <c r="DJ139" s="5"/>
      <c r="DK139" s="5"/>
      <c r="DL139" s="5"/>
      <c r="DM139" s="5"/>
      <c r="DN139" s="5"/>
      <c r="DO139" s="5"/>
      <c r="DP139" s="5"/>
      <c r="DQ139" s="5"/>
      <c r="DR139" s="5"/>
      <c r="DS139" s="5"/>
      <c r="DT139" s="5"/>
      <c r="DU139" s="5"/>
      <c r="DV139" s="5"/>
      <c r="DW139" s="5"/>
      <c r="DX139" s="5"/>
      <c r="DY139" s="5"/>
      <c r="DZ139" s="5"/>
      <c r="EA139" s="5"/>
      <c r="EB139" s="5"/>
      <c r="EC139" s="5"/>
      <c r="ED139" s="5"/>
      <c r="EE139" s="5"/>
      <c r="EF139" s="5"/>
      <c r="EG139" s="5"/>
      <c r="EH139" s="5"/>
      <c r="EI139" s="5"/>
      <c r="EJ139" s="5"/>
      <c r="EK139" s="5"/>
      <c r="EL139" s="5"/>
      <c r="EM139" s="5"/>
      <c r="EN139" s="5"/>
      <c r="EO139" s="5"/>
      <c r="EP139" s="5"/>
      <c r="EQ139" s="5"/>
      <c r="ER139" s="5"/>
      <c r="ES139" s="5"/>
      <c r="ET139" s="5"/>
      <c r="EU139" s="5"/>
      <c r="EV139" s="5"/>
      <c r="EW139" s="5"/>
      <c r="EX139" s="5"/>
      <c r="EY139" s="5"/>
      <c r="EZ139" s="5"/>
      <c r="FA139" s="5"/>
      <c r="FB139" s="5"/>
      <c r="FC139" s="5"/>
    </row>
    <row r="140" spans="1:159" ht="15" customHeight="1">
      <c r="A140" s="44">
        <v>5</v>
      </c>
      <c r="B140" s="55" t="str">
        <f>VLOOKUP(Ruimtestaat[[#This Row],[Code]],Locaties[[Code]:[Locatie]],2,FALSE)</f>
        <v>Willem van Oranje – Waalwijk</v>
      </c>
      <c r="C140" s="55" t="str">
        <f>VLOOKUP(Ruimtestaat[[#This Row],[Code]],Locaties[[#All],[Code]:[Adres]],3,FALSE)</f>
        <v>De Gaard 4</v>
      </c>
      <c r="D140" s="55" t="str">
        <f>VLOOKUP(Ruimtestaat[[#This Row],[Code]],Locaties[#All],4,FALSE)</f>
        <v>Waalwijk</v>
      </c>
      <c r="E140" s="44"/>
      <c r="F140" s="44" t="s">
        <v>392</v>
      </c>
      <c r="G140" s="148" t="s">
        <v>185</v>
      </c>
      <c r="H140" s="47" t="s">
        <v>139</v>
      </c>
      <c r="I140" s="7">
        <v>2</v>
      </c>
      <c r="J140" s="56" t="str">
        <f>VLOOKUP(Ruimtestaat[[#This Row],[Ruimte code]],Ruimtegroepen[[#All],[Code]:[Ruimte omschrijving]],2,FALSE)</f>
        <v>Kantoren</v>
      </c>
      <c r="K140" s="44" t="s">
        <v>17</v>
      </c>
      <c r="L140" s="47" t="s">
        <v>6</v>
      </c>
      <c r="M140" s="147">
        <v>4</v>
      </c>
      <c r="N140" s="149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  <c r="BO140" s="5"/>
      <c r="BP140" s="5"/>
      <c r="BQ140" s="5"/>
      <c r="BR140" s="5"/>
      <c r="BS140" s="5"/>
      <c r="BT140" s="5"/>
      <c r="BU140" s="5"/>
      <c r="BV140" s="5"/>
      <c r="BW140" s="5"/>
      <c r="BX140" s="5"/>
      <c r="BY140" s="5"/>
      <c r="BZ140" s="5"/>
      <c r="CA140" s="5"/>
      <c r="CB140" s="5"/>
      <c r="CC140" s="5"/>
      <c r="CD140" s="5"/>
      <c r="CE140" s="5"/>
      <c r="CF140" s="5"/>
      <c r="CG140" s="5"/>
      <c r="CH140" s="5"/>
      <c r="CI140" s="5"/>
      <c r="CJ140" s="5"/>
      <c r="CK140" s="5"/>
      <c r="CL140" s="5"/>
      <c r="CM140" s="5"/>
      <c r="CN140" s="5"/>
      <c r="CO140" s="5"/>
      <c r="CP140" s="5"/>
      <c r="CQ140" s="5"/>
      <c r="CR140" s="5"/>
      <c r="CS140" s="5"/>
      <c r="CT140" s="5"/>
      <c r="CU140" s="5"/>
      <c r="CV140" s="5"/>
      <c r="CW140" s="5"/>
      <c r="CX140" s="5"/>
      <c r="CY140" s="5"/>
      <c r="CZ140" s="5"/>
      <c r="DA140" s="5"/>
      <c r="DB140" s="5"/>
      <c r="DC140" s="5"/>
      <c r="DD140" s="5"/>
      <c r="DE140" s="5"/>
      <c r="DF140" s="5"/>
      <c r="DG140" s="5"/>
      <c r="DH140" s="5"/>
      <c r="DI140" s="5"/>
      <c r="DJ140" s="5"/>
      <c r="DK140" s="5"/>
      <c r="DL140" s="5"/>
      <c r="DM140" s="5"/>
      <c r="DN140" s="5"/>
      <c r="DO140" s="5"/>
      <c r="DP140" s="5"/>
      <c r="DQ140" s="5"/>
      <c r="DR140" s="5"/>
      <c r="DS140" s="5"/>
      <c r="DT140" s="5"/>
      <c r="DU140" s="5"/>
      <c r="DV140" s="5"/>
      <c r="DW140" s="5"/>
      <c r="DX140" s="5"/>
      <c r="DY140" s="5"/>
      <c r="DZ140" s="5"/>
      <c r="EA140" s="5"/>
      <c r="EB140" s="5"/>
      <c r="EC140" s="5"/>
      <c r="ED140" s="5"/>
      <c r="EE140" s="5"/>
      <c r="EF140" s="5"/>
      <c r="EG140" s="5"/>
      <c r="EH140" s="5"/>
      <c r="EI140" s="5"/>
      <c r="EJ140" s="5"/>
      <c r="EK140" s="5"/>
      <c r="EL140" s="5"/>
      <c r="EM140" s="5"/>
      <c r="EN140" s="5"/>
      <c r="EO140" s="5"/>
      <c r="EP140" s="5"/>
      <c r="EQ140" s="5"/>
      <c r="ER140" s="5"/>
      <c r="ES140" s="5"/>
      <c r="ET140" s="5"/>
      <c r="EU140" s="5"/>
      <c r="EV140" s="5"/>
      <c r="EW140" s="5"/>
      <c r="EX140" s="5"/>
      <c r="EY140" s="5"/>
      <c r="EZ140" s="5"/>
      <c r="FA140" s="5"/>
      <c r="FB140" s="5"/>
      <c r="FC140" s="5"/>
    </row>
    <row r="141" spans="1:159" ht="15" customHeight="1">
      <c r="A141" s="44">
        <v>5</v>
      </c>
      <c r="B141" s="55" t="str">
        <f>VLOOKUP(Ruimtestaat[[#This Row],[Code]],Locaties[[Code]:[Locatie]],2,FALSE)</f>
        <v>Willem van Oranje – Waalwijk</v>
      </c>
      <c r="C141" s="55" t="str">
        <f>VLOOKUP(Ruimtestaat[[#This Row],[Code]],Locaties[[#All],[Code]:[Adres]],3,FALSE)</f>
        <v>De Gaard 4</v>
      </c>
      <c r="D141" s="55" t="str">
        <f>VLOOKUP(Ruimtestaat[[#This Row],[Code]],Locaties[#All],4,FALSE)</f>
        <v>Waalwijk</v>
      </c>
      <c r="E141" s="44"/>
      <c r="F141" s="44" t="s">
        <v>392</v>
      </c>
      <c r="G141" s="148" t="s">
        <v>125</v>
      </c>
      <c r="H141" s="47" t="s">
        <v>128</v>
      </c>
      <c r="I141" s="44">
        <v>6</v>
      </c>
      <c r="J141" s="56" t="str">
        <f>VLOOKUP(Ruimtestaat[[#This Row],[Ruimte code]],Ruimtegroepen[[#All],[Code]:[Ruimte omschrijving]],2,FALSE)</f>
        <v>Gangen/hallen</v>
      </c>
      <c r="K141" s="44" t="s">
        <v>18</v>
      </c>
      <c r="L141" s="47" t="s">
        <v>124</v>
      </c>
      <c r="M141" s="147">
        <v>96</v>
      </c>
      <c r="N141" s="149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  <c r="BO141" s="5"/>
      <c r="BP141" s="5"/>
      <c r="BQ141" s="5"/>
      <c r="BR141" s="5"/>
      <c r="BS141" s="5"/>
      <c r="BT141" s="5"/>
      <c r="BU141" s="5"/>
      <c r="BV141" s="5"/>
      <c r="BW141" s="5"/>
      <c r="BX141" s="5"/>
      <c r="BY141" s="5"/>
      <c r="BZ141" s="5"/>
      <c r="CA141" s="5"/>
      <c r="CB141" s="5"/>
      <c r="CC141" s="5"/>
      <c r="CD141" s="5"/>
      <c r="CE141" s="5"/>
      <c r="CF141" s="5"/>
      <c r="CG141" s="5"/>
      <c r="CH141" s="5"/>
      <c r="CI141" s="5"/>
      <c r="CJ141" s="5"/>
      <c r="CK141" s="5"/>
      <c r="CL141" s="5"/>
      <c r="CM141" s="5"/>
      <c r="CN141" s="5"/>
      <c r="CO141" s="5"/>
      <c r="CP141" s="5"/>
      <c r="CQ141" s="5"/>
      <c r="CR141" s="5"/>
      <c r="CS141" s="5"/>
      <c r="CT141" s="5"/>
      <c r="CU141" s="5"/>
      <c r="CV141" s="5"/>
      <c r="CW141" s="5"/>
      <c r="CX141" s="5"/>
      <c r="CY141" s="5"/>
      <c r="CZ141" s="5"/>
      <c r="DA141" s="5"/>
      <c r="DB141" s="5"/>
      <c r="DC141" s="5"/>
      <c r="DD141" s="5"/>
      <c r="DE141" s="5"/>
      <c r="DF141" s="5"/>
      <c r="DG141" s="5"/>
      <c r="DH141" s="5"/>
      <c r="DI141" s="5"/>
      <c r="DJ141" s="5"/>
      <c r="DK141" s="5"/>
      <c r="DL141" s="5"/>
      <c r="DM141" s="5"/>
      <c r="DN141" s="5"/>
      <c r="DO141" s="5"/>
      <c r="DP141" s="5"/>
      <c r="DQ141" s="5"/>
      <c r="DR141" s="5"/>
      <c r="DS141" s="5"/>
      <c r="DT141" s="5"/>
      <c r="DU141" s="5"/>
      <c r="DV141" s="5"/>
      <c r="DW141" s="5"/>
      <c r="DX141" s="5"/>
      <c r="DY141" s="5"/>
      <c r="DZ141" s="5"/>
      <c r="EA141" s="5"/>
      <c r="EB141" s="5"/>
      <c r="EC141" s="5"/>
      <c r="ED141" s="5"/>
      <c r="EE141" s="5"/>
      <c r="EF141" s="5"/>
      <c r="EG141" s="5"/>
      <c r="EH141" s="5"/>
      <c r="EI141" s="5"/>
      <c r="EJ141" s="5"/>
      <c r="EK141" s="5"/>
      <c r="EL141" s="5"/>
      <c r="EM141" s="5"/>
      <c r="EN141" s="5"/>
      <c r="EO141" s="5"/>
      <c r="EP141" s="5"/>
      <c r="EQ141" s="5"/>
      <c r="ER141" s="5"/>
      <c r="ES141" s="5"/>
      <c r="ET141" s="5"/>
      <c r="EU141" s="5"/>
      <c r="EV141" s="5"/>
      <c r="EW141" s="5"/>
      <c r="EX141" s="5"/>
      <c r="EY141" s="5"/>
      <c r="EZ141" s="5"/>
      <c r="FA141" s="5"/>
      <c r="FB141" s="5"/>
      <c r="FC141" s="5"/>
    </row>
    <row r="142" spans="1:159" ht="15" customHeight="1">
      <c r="A142" s="44">
        <v>5</v>
      </c>
      <c r="B142" s="55" t="str">
        <f>VLOOKUP(Ruimtestaat[[#This Row],[Code]],Locaties[[Code]:[Locatie]],2,FALSE)</f>
        <v>Willem van Oranje – Waalwijk</v>
      </c>
      <c r="C142" s="55" t="str">
        <f>VLOOKUP(Ruimtestaat[[#This Row],[Code]],Locaties[[#All],[Code]:[Adres]],3,FALSE)</f>
        <v>De Gaard 4</v>
      </c>
      <c r="D142" s="55" t="str">
        <f>VLOOKUP(Ruimtestaat[[#This Row],[Code]],Locaties[#All],4,FALSE)</f>
        <v>Waalwijk</v>
      </c>
      <c r="E142" s="44"/>
      <c r="F142" s="44" t="s">
        <v>392</v>
      </c>
      <c r="G142" s="148" t="s">
        <v>186</v>
      </c>
      <c r="H142" s="47" t="s">
        <v>139</v>
      </c>
      <c r="I142" s="7">
        <v>2</v>
      </c>
      <c r="J142" s="56" t="str">
        <f>VLOOKUP(Ruimtestaat[[#This Row],[Ruimte code]],Ruimtegroepen[[#All],[Code]:[Ruimte omschrijving]],2,FALSE)</f>
        <v>Kantoren</v>
      </c>
      <c r="K142" s="44" t="s">
        <v>17</v>
      </c>
      <c r="L142" s="47" t="s">
        <v>6</v>
      </c>
      <c r="M142" s="147">
        <v>23.5</v>
      </c>
      <c r="N142" s="44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  <c r="BO142" s="5"/>
      <c r="BP142" s="5"/>
      <c r="BQ142" s="5"/>
      <c r="BR142" s="5"/>
      <c r="BS142" s="5"/>
      <c r="BT142" s="5"/>
      <c r="BU142" s="5"/>
      <c r="BV142" s="5"/>
      <c r="BW142" s="5"/>
      <c r="BX142" s="5"/>
      <c r="BY142" s="5"/>
      <c r="BZ142" s="5"/>
      <c r="CA142" s="5"/>
      <c r="CB142" s="5"/>
      <c r="CC142" s="5"/>
      <c r="CD142" s="5"/>
      <c r="CE142" s="5"/>
      <c r="CF142" s="5"/>
      <c r="CG142" s="5"/>
      <c r="CH142" s="5"/>
      <c r="CI142" s="5"/>
      <c r="CJ142" s="5"/>
      <c r="CK142" s="5"/>
      <c r="CL142" s="5"/>
      <c r="CM142" s="5"/>
      <c r="CN142" s="5"/>
      <c r="CO142" s="5"/>
      <c r="CP142" s="5"/>
      <c r="CQ142" s="5"/>
      <c r="CR142" s="5"/>
      <c r="CS142" s="5"/>
      <c r="CT142" s="5"/>
      <c r="CU142" s="5"/>
      <c r="CV142" s="5"/>
      <c r="CW142" s="5"/>
      <c r="CX142" s="5"/>
      <c r="CY142" s="5"/>
      <c r="CZ142" s="5"/>
      <c r="DA142" s="5"/>
      <c r="DB142" s="5"/>
      <c r="DC142" s="5"/>
      <c r="DD142" s="5"/>
      <c r="DE142" s="5"/>
      <c r="DF142" s="5"/>
      <c r="DG142" s="5"/>
      <c r="DH142" s="5"/>
      <c r="DI142" s="5"/>
      <c r="DJ142" s="5"/>
      <c r="DK142" s="5"/>
      <c r="DL142" s="5"/>
      <c r="DM142" s="5"/>
      <c r="DN142" s="5"/>
      <c r="DO142" s="5"/>
      <c r="DP142" s="5"/>
      <c r="DQ142" s="5"/>
      <c r="DR142" s="5"/>
      <c r="DS142" s="5"/>
      <c r="DT142" s="5"/>
      <c r="DU142" s="5"/>
      <c r="DV142" s="5"/>
      <c r="DW142" s="5"/>
      <c r="DX142" s="5"/>
      <c r="DY142" s="5"/>
      <c r="DZ142" s="5"/>
      <c r="EA142" s="5"/>
      <c r="EB142" s="5"/>
      <c r="EC142" s="5"/>
      <c r="ED142" s="5"/>
      <c r="EE142" s="5"/>
      <c r="EF142" s="5"/>
      <c r="EG142" s="5"/>
      <c r="EH142" s="5"/>
      <c r="EI142" s="5"/>
      <c r="EJ142" s="5"/>
      <c r="EK142" s="5"/>
      <c r="EL142" s="5"/>
      <c r="EM142" s="5"/>
      <c r="EN142" s="5"/>
      <c r="EO142" s="5"/>
      <c r="EP142" s="5"/>
      <c r="EQ142" s="5"/>
      <c r="ER142" s="5"/>
      <c r="ES142" s="5"/>
      <c r="ET142" s="5"/>
      <c r="EU142" s="5"/>
      <c r="EV142" s="5"/>
      <c r="EW142" s="5"/>
      <c r="EX142" s="5"/>
      <c r="EY142" s="5"/>
      <c r="EZ142" s="5"/>
      <c r="FA142" s="5"/>
      <c r="FB142" s="5"/>
      <c r="FC142" s="5"/>
    </row>
    <row r="143" spans="1:159" ht="15" customHeight="1">
      <c r="A143" s="44">
        <v>5</v>
      </c>
      <c r="B143" s="55" t="str">
        <f>VLOOKUP(Ruimtestaat[[#This Row],[Code]],Locaties[[Code]:[Locatie]],2,FALSE)</f>
        <v>Willem van Oranje – Waalwijk</v>
      </c>
      <c r="C143" s="55" t="str">
        <f>VLOOKUP(Ruimtestaat[[#This Row],[Code]],Locaties[[#All],[Code]:[Adres]],3,FALSE)</f>
        <v>De Gaard 4</v>
      </c>
      <c r="D143" s="55" t="str">
        <f>VLOOKUP(Ruimtestaat[[#This Row],[Code]],Locaties[#All],4,FALSE)</f>
        <v>Waalwijk</v>
      </c>
      <c r="E143" s="44"/>
      <c r="F143" s="44" t="s">
        <v>392</v>
      </c>
      <c r="G143" s="148" t="s">
        <v>187</v>
      </c>
      <c r="H143" s="47" t="s">
        <v>139</v>
      </c>
      <c r="I143" s="7">
        <v>2</v>
      </c>
      <c r="J143" s="56" t="str">
        <f>VLOOKUP(Ruimtestaat[[#This Row],[Ruimte code]],Ruimtegroepen[[#All],[Code]:[Ruimte omschrijving]],2,FALSE)</f>
        <v>Kantoren</v>
      </c>
      <c r="K143" s="44" t="s">
        <v>17</v>
      </c>
      <c r="L143" s="47" t="s">
        <v>6</v>
      </c>
      <c r="M143" s="147">
        <v>15.8</v>
      </c>
      <c r="N143" s="149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  <c r="BO143" s="5"/>
      <c r="BP143" s="5"/>
      <c r="BQ143" s="5"/>
      <c r="BR143" s="5"/>
      <c r="BS143" s="5"/>
      <c r="BT143" s="5"/>
      <c r="BU143" s="5"/>
      <c r="BV143" s="5"/>
      <c r="BW143" s="5"/>
      <c r="BX143" s="5"/>
      <c r="BY143" s="5"/>
      <c r="BZ143" s="5"/>
      <c r="CA143" s="5"/>
      <c r="CB143" s="5"/>
      <c r="CC143" s="5"/>
      <c r="CD143" s="5"/>
      <c r="CE143" s="5"/>
      <c r="CF143" s="5"/>
      <c r="CG143" s="5"/>
      <c r="CH143" s="5"/>
      <c r="CI143" s="5"/>
      <c r="CJ143" s="5"/>
      <c r="CK143" s="5"/>
      <c r="CL143" s="5"/>
      <c r="CM143" s="5"/>
      <c r="CN143" s="5"/>
      <c r="CO143" s="5"/>
      <c r="CP143" s="5"/>
      <c r="CQ143" s="5"/>
      <c r="CR143" s="5"/>
      <c r="CS143" s="5"/>
      <c r="CT143" s="5"/>
      <c r="CU143" s="5"/>
      <c r="CV143" s="5"/>
      <c r="CW143" s="5"/>
      <c r="CX143" s="5"/>
      <c r="CY143" s="5"/>
      <c r="CZ143" s="5"/>
      <c r="DA143" s="5"/>
      <c r="DB143" s="5"/>
      <c r="DC143" s="5"/>
      <c r="DD143" s="5"/>
      <c r="DE143" s="5"/>
      <c r="DF143" s="5"/>
      <c r="DG143" s="5"/>
      <c r="DH143" s="5"/>
      <c r="DI143" s="5"/>
      <c r="DJ143" s="5"/>
      <c r="DK143" s="5"/>
      <c r="DL143" s="5"/>
      <c r="DM143" s="5"/>
      <c r="DN143" s="5"/>
      <c r="DO143" s="5"/>
      <c r="DP143" s="5"/>
      <c r="DQ143" s="5"/>
      <c r="DR143" s="5"/>
      <c r="DS143" s="5"/>
      <c r="DT143" s="5"/>
      <c r="DU143" s="5"/>
      <c r="DV143" s="5"/>
      <c r="DW143" s="5"/>
      <c r="DX143" s="5"/>
      <c r="DY143" s="5"/>
      <c r="DZ143" s="5"/>
      <c r="EA143" s="5"/>
      <c r="EB143" s="5"/>
      <c r="EC143" s="5"/>
      <c r="ED143" s="5"/>
      <c r="EE143" s="5"/>
      <c r="EF143" s="5"/>
      <c r="EG143" s="5"/>
      <c r="EH143" s="5"/>
      <c r="EI143" s="5"/>
      <c r="EJ143" s="5"/>
      <c r="EK143" s="5"/>
      <c r="EL143" s="5"/>
      <c r="EM143" s="5"/>
      <c r="EN143" s="5"/>
      <c r="EO143" s="5"/>
      <c r="EP143" s="5"/>
      <c r="EQ143" s="5"/>
      <c r="ER143" s="5"/>
      <c r="ES143" s="5"/>
      <c r="ET143" s="5"/>
      <c r="EU143" s="5"/>
      <c r="EV143" s="5"/>
      <c r="EW143" s="5"/>
      <c r="EX143" s="5"/>
      <c r="EY143" s="5"/>
      <c r="EZ143" s="5"/>
      <c r="FA143" s="5"/>
      <c r="FB143" s="5"/>
      <c r="FC143" s="5"/>
    </row>
    <row r="144" spans="1:159" ht="15" customHeight="1">
      <c r="A144" s="44">
        <v>5</v>
      </c>
      <c r="B144" s="55" t="str">
        <f>VLOOKUP(Ruimtestaat[[#This Row],[Code]],Locaties[[Code]:[Locatie]],2,FALSE)</f>
        <v>Willem van Oranje – Waalwijk</v>
      </c>
      <c r="C144" s="55" t="str">
        <f>VLOOKUP(Ruimtestaat[[#This Row],[Code]],Locaties[[#All],[Code]:[Adres]],3,FALSE)</f>
        <v>De Gaard 4</v>
      </c>
      <c r="D144" s="55" t="str">
        <f>VLOOKUP(Ruimtestaat[[#This Row],[Code]],Locaties[#All],4,FALSE)</f>
        <v>Waalwijk</v>
      </c>
      <c r="E144" s="44"/>
      <c r="F144" s="44" t="s">
        <v>392</v>
      </c>
      <c r="G144" s="148" t="s">
        <v>188</v>
      </c>
      <c r="H144" s="47" t="s">
        <v>139</v>
      </c>
      <c r="I144" s="7">
        <v>2</v>
      </c>
      <c r="J144" s="56" t="str">
        <f>VLOOKUP(Ruimtestaat[[#This Row],[Ruimte code]],Ruimtegroepen[[#All],[Code]:[Ruimte omschrijving]],2,FALSE)</f>
        <v>Kantoren</v>
      </c>
      <c r="K144" s="44" t="s">
        <v>17</v>
      </c>
      <c r="L144" s="47" t="s">
        <v>6</v>
      </c>
      <c r="M144" s="147">
        <v>16.5</v>
      </c>
      <c r="N144" s="149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  <c r="BO144" s="5"/>
      <c r="BP144" s="5"/>
      <c r="BQ144" s="5"/>
      <c r="BR144" s="5"/>
      <c r="BS144" s="5"/>
      <c r="BT144" s="5"/>
      <c r="BU144" s="5"/>
      <c r="BV144" s="5"/>
      <c r="BW144" s="5"/>
      <c r="BX144" s="5"/>
      <c r="BY144" s="5"/>
      <c r="BZ144" s="5"/>
      <c r="CA144" s="5"/>
      <c r="CB144" s="5"/>
      <c r="CC144" s="5"/>
      <c r="CD144" s="5"/>
      <c r="CE144" s="5"/>
      <c r="CF144" s="5"/>
      <c r="CG144" s="5"/>
      <c r="CH144" s="5"/>
      <c r="CI144" s="5"/>
      <c r="CJ144" s="5"/>
      <c r="CK144" s="5"/>
      <c r="CL144" s="5"/>
      <c r="CM144" s="5"/>
      <c r="CN144" s="5"/>
      <c r="CO144" s="5"/>
      <c r="CP144" s="5"/>
      <c r="CQ144" s="5"/>
      <c r="CR144" s="5"/>
      <c r="CS144" s="5"/>
      <c r="CT144" s="5"/>
      <c r="CU144" s="5"/>
      <c r="CV144" s="5"/>
      <c r="CW144" s="5"/>
      <c r="CX144" s="5"/>
      <c r="CY144" s="5"/>
      <c r="CZ144" s="5"/>
      <c r="DA144" s="5"/>
      <c r="DB144" s="5"/>
      <c r="DC144" s="5"/>
      <c r="DD144" s="5"/>
      <c r="DE144" s="5"/>
      <c r="DF144" s="5"/>
      <c r="DG144" s="5"/>
      <c r="DH144" s="5"/>
      <c r="DI144" s="5"/>
      <c r="DJ144" s="5"/>
      <c r="DK144" s="5"/>
      <c r="DL144" s="5"/>
      <c r="DM144" s="5"/>
      <c r="DN144" s="5"/>
      <c r="DO144" s="5"/>
      <c r="DP144" s="5"/>
      <c r="DQ144" s="5"/>
      <c r="DR144" s="5"/>
      <c r="DS144" s="5"/>
      <c r="DT144" s="5"/>
      <c r="DU144" s="5"/>
      <c r="DV144" s="5"/>
      <c r="DW144" s="5"/>
      <c r="DX144" s="5"/>
      <c r="DY144" s="5"/>
      <c r="DZ144" s="5"/>
      <c r="EA144" s="5"/>
      <c r="EB144" s="5"/>
      <c r="EC144" s="5"/>
      <c r="ED144" s="5"/>
      <c r="EE144" s="5"/>
      <c r="EF144" s="5"/>
      <c r="EG144" s="5"/>
      <c r="EH144" s="5"/>
      <c r="EI144" s="5"/>
      <c r="EJ144" s="5"/>
      <c r="EK144" s="5"/>
      <c r="EL144" s="5"/>
      <c r="EM144" s="5"/>
      <c r="EN144" s="5"/>
      <c r="EO144" s="5"/>
      <c r="EP144" s="5"/>
      <c r="EQ144" s="5"/>
      <c r="ER144" s="5"/>
      <c r="ES144" s="5"/>
      <c r="ET144" s="5"/>
      <c r="EU144" s="5"/>
      <c r="EV144" s="5"/>
      <c r="EW144" s="5"/>
      <c r="EX144" s="5"/>
      <c r="EY144" s="5"/>
      <c r="EZ144" s="5"/>
      <c r="FA144" s="5"/>
      <c r="FB144" s="5"/>
      <c r="FC144" s="5"/>
    </row>
    <row r="145" spans="1:159" ht="15" customHeight="1">
      <c r="A145" s="44">
        <v>5</v>
      </c>
      <c r="B145" s="55" t="str">
        <f>VLOOKUP(Ruimtestaat[[#This Row],[Code]],Locaties[[Code]:[Locatie]],2,FALSE)</f>
        <v>Willem van Oranje – Waalwijk</v>
      </c>
      <c r="C145" s="55" t="str">
        <f>VLOOKUP(Ruimtestaat[[#This Row],[Code]],Locaties[[#All],[Code]:[Adres]],3,FALSE)</f>
        <v>De Gaard 4</v>
      </c>
      <c r="D145" s="55" t="str">
        <f>VLOOKUP(Ruimtestaat[[#This Row],[Code]],Locaties[#All],4,FALSE)</f>
        <v>Waalwijk</v>
      </c>
      <c r="E145" s="44"/>
      <c r="F145" s="44" t="s">
        <v>392</v>
      </c>
      <c r="G145" s="148" t="s">
        <v>189</v>
      </c>
      <c r="H145" s="47" t="s">
        <v>139</v>
      </c>
      <c r="I145" s="7">
        <v>2</v>
      </c>
      <c r="J145" s="56" t="str">
        <f>VLOOKUP(Ruimtestaat[[#This Row],[Ruimte code]],Ruimtegroepen[[#All],[Code]:[Ruimte omschrijving]],2,FALSE)</f>
        <v>Kantoren</v>
      </c>
      <c r="K145" s="44" t="s">
        <v>17</v>
      </c>
      <c r="L145" s="47" t="s">
        <v>6</v>
      </c>
      <c r="M145" s="147">
        <v>22.2</v>
      </c>
      <c r="N145" s="44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  <c r="BO145" s="5"/>
      <c r="BP145" s="5"/>
      <c r="BQ145" s="5"/>
      <c r="BR145" s="5"/>
      <c r="BS145" s="5"/>
      <c r="BT145" s="5"/>
      <c r="BU145" s="5"/>
      <c r="BV145" s="5"/>
      <c r="BW145" s="5"/>
      <c r="BX145" s="5"/>
      <c r="BY145" s="5"/>
      <c r="BZ145" s="5"/>
      <c r="CA145" s="5"/>
      <c r="CB145" s="5"/>
      <c r="CC145" s="5"/>
      <c r="CD145" s="5"/>
      <c r="CE145" s="5"/>
      <c r="CF145" s="5"/>
      <c r="CG145" s="5"/>
      <c r="CH145" s="5"/>
      <c r="CI145" s="5"/>
      <c r="CJ145" s="5"/>
      <c r="CK145" s="5"/>
      <c r="CL145" s="5"/>
      <c r="CM145" s="5"/>
      <c r="CN145" s="5"/>
      <c r="CO145" s="5"/>
      <c r="CP145" s="5"/>
      <c r="CQ145" s="5"/>
      <c r="CR145" s="5"/>
      <c r="CS145" s="5"/>
      <c r="CT145" s="5"/>
      <c r="CU145" s="5"/>
      <c r="CV145" s="5"/>
      <c r="CW145" s="5"/>
      <c r="CX145" s="5"/>
      <c r="CY145" s="5"/>
      <c r="CZ145" s="5"/>
      <c r="DA145" s="5"/>
      <c r="DB145" s="5"/>
      <c r="DC145" s="5"/>
      <c r="DD145" s="5"/>
      <c r="DE145" s="5"/>
      <c r="DF145" s="5"/>
      <c r="DG145" s="5"/>
      <c r="DH145" s="5"/>
      <c r="DI145" s="5"/>
      <c r="DJ145" s="5"/>
      <c r="DK145" s="5"/>
      <c r="DL145" s="5"/>
      <c r="DM145" s="5"/>
      <c r="DN145" s="5"/>
      <c r="DO145" s="5"/>
      <c r="DP145" s="5"/>
      <c r="DQ145" s="5"/>
      <c r="DR145" s="5"/>
      <c r="DS145" s="5"/>
      <c r="DT145" s="5"/>
      <c r="DU145" s="5"/>
      <c r="DV145" s="5"/>
      <c r="DW145" s="5"/>
      <c r="DX145" s="5"/>
      <c r="DY145" s="5"/>
      <c r="DZ145" s="5"/>
      <c r="EA145" s="5"/>
      <c r="EB145" s="5"/>
      <c r="EC145" s="5"/>
      <c r="ED145" s="5"/>
      <c r="EE145" s="5"/>
      <c r="EF145" s="5"/>
      <c r="EG145" s="5"/>
      <c r="EH145" s="5"/>
      <c r="EI145" s="5"/>
      <c r="EJ145" s="5"/>
      <c r="EK145" s="5"/>
      <c r="EL145" s="5"/>
      <c r="EM145" s="5"/>
      <c r="EN145" s="5"/>
      <c r="EO145" s="5"/>
      <c r="EP145" s="5"/>
      <c r="EQ145" s="5"/>
      <c r="ER145" s="5"/>
      <c r="ES145" s="5"/>
      <c r="ET145" s="5"/>
      <c r="EU145" s="5"/>
      <c r="EV145" s="5"/>
      <c r="EW145" s="5"/>
      <c r="EX145" s="5"/>
      <c r="EY145" s="5"/>
      <c r="EZ145" s="5"/>
      <c r="FA145" s="5"/>
      <c r="FB145" s="5"/>
      <c r="FC145" s="5"/>
    </row>
    <row r="146" spans="1:159" ht="15" customHeight="1">
      <c r="A146" s="44">
        <v>5</v>
      </c>
      <c r="B146" s="55" t="str">
        <f>VLOOKUP(Ruimtestaat[[#This Row],[Code]],Locaties[[Code]:[Locatie]],2,FALSE)</f>
        <v>Willem van Oranje – Waalwijk</v>
      </c>
      <c r="C146" s="55" t="str">
        <f>VLOOKUP(Ruimtestaat[[#This Row],[Code]],Locaties[[#All],[Code]:[Adres]],3,FALSE)</f>
        <v>De Gaard 4</v>
      </c>
      <c r="D146" s="55" t="str">
        <f>VLOOKUP(Ruimtestaat[[#This Row],[Code]],Locaties[#All],4,FALSE)</f>
        <v>Waalwijk</v>
      </c>
      <c r="E146" s="44"/>
      <c r="F146" s="44" t="s">
        <v>392</v>
      </c>
      <c r="G146" s="148" t="s">
        <v>190</v>
      </c>
      <c r="H146" s="47" t="s">
        <v>128</v>
      </c>
      <c r="I146" s="7">
        <v>6</v>
      </c>
      <c r="J146" s="56" t="str">
        <f>VLOOKUP(Ruimtestaat[[#This Row],[Ruimte code]],Ruimtegroepen[[#All],[Code]:[Ruimte omschrijving]],2,FALSE)</f>
        <v>Gangen/hallen</v>
      </c>
      <c r="K146" s="44" t="s">
        <v>18</v>
      </c>
      <c r="L146" s="47" t="s">
        <v>124</v>
      </c>
      <c r="M146" s="147">
        <v>19.7</v>
      </c>
      <c r="N146" s="149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  <c r="BO146" s="5"/>
      <c r="BP146" s="5"/>
      <c r="BQ146" s="5"/>
      <c r="BR146" s="5"/>
      <c r="BS146" s="5"/>
      <c r="BT146" s="5"/>
      <c r="BU146" s="5"/>
      <c r="BV146" s="5"/>
      <c r="BW146" s="5"/>
      <c r="BX146" s="5"/>
      <c r="BY146" s="5"/>
      <c r="BZ146" s="5"/>
      <c r="CA146" s="5"/>
      <c r="CB146" s="5"/>
      <c r="CC146" s="5"/>
      <c r="CD146" s="5"/>
      <c r="CE146" s="5"/>
      <c r="CF146" s="5"/>
      <c r="CG146" s="5"/>
      <c r="CH146" s="5"/>
      <c r="CI146" s="5"/>
      <c r="CJ146" s="5"/>
      <c r="CK146" s="5"/>
      <c r="CL146" s="5"/>
      <c r="CM146" s="5"/>
      <c r="CN146" s="5"/>
      <c r="CO146" s="5"/>
      <c r="CP146" s="5"/>
      <c r="CQ146" s="5"/>
      <c r="CR146" s="5"/>
      <c r="CS146" s="5"/>
      <c r="CT146" s="5"/>
      <c r="CU146" s="5"/>
      <c r="CV146" s="5"/>
      <c r="CW146" s="5"/>
      <c r="CX146" s="5"/>
      <c r="CY146" s="5"/>
      <c r="CZ146" s="5"/>
      <c r="DA146" s="5"/>
      <c r="DB146" s="5"/>
      <c r="DC146" s="5"/>
      <c r="DD146" s="5"/>
      <c r="DE146" s="5"/>
      <c r="DF146" s="5"/>
      <c r="DG146" s="5"/>
      <c r="DH146" s="5"/>
      <c r="DI146" s="5"/>
      <c r="DJ146" s="5"/>
      <c r="DK146" s="5"/>
      <c r="DL146" s="5"/>
      <c r="DM146" s="5"/>
      <c r="DN146" s="5"/>
      <c r="DO146" s="5"/>
      <c r="DP146" s="5"/>
      <c r="DQ146" s="5"/>
      <c r="DR146" s="5"/>
      <c r="DS146" s="5"/>
      <c r="DT146" s="5"/>
      <c r="DU146" s="5"/>
      <c r="DV146" s="5"/>
      <c r="DW146" s="5"/>
      <c r="DX146" s="5"/>
      <c r="DY146" s="5"/>
      <c r="DZ146" s="5"/>
      <c r="EA146" s="5"/>
      <c r="EB146" s="5"/>
      <c r="EC146" s="5"/>
      <c r="ED146" s="5"/>
      <c r="EE146" s="5"/>
      <c r="EF146" s="5"/>
      <c r="EG146" s="5"/>
      <c r="EH146" s="5"/>
      <c r="EI146" s="5"/>
      <c r="EJ146" s="5"/>
      <c r="EK146" s="5"/>
      <c r="EL146" s="5"/>
      <c r="EM146" s="5"/>
      <c r="EN146" s="5"/>
      <c r="EO146" s="5"/>
      <c r="EP146" s="5"/>
      <c r="EQ146" s="5"/>
      <c r="ER146" s="5"/>
      <c r="ES146" s="5"/>
      <c r="ET146" s="5"/>
      <c r="EU146" s="5"/>
      <c r="EV146" s="5"/>
      <c r="EW146" s="5"/>
      <c r="EX146" s="5"/>
      <c r="EY146" s="5"/>
      <c r="EZ146" s="5"/>
      <c r="FA146" s="5"/>
      <c r="FB146" s="5"/>
      <c r="FC146" s="5"/>
    </row>
    <row r="147" spans="1:159" ht="15" customHeight="1">
      <c r="A147" s="44">
        <v>5</v>
      </c>
      <c r="B147" s="55" t="str">
        <f>VLOOKUP(Ruimtestaat[[#This Row],[Code]],Locaties[[Code]:[Locatie]],2,FALSE)</f>
        <v>Willem van Oranje – Waalwijk</v>
      </c>
      <c r="C147" s="55" t="str">
        <f>VLOOKUP(Ruimtestaat[[#This Row],[Code]],Locaties[[#All],[Code]:[Adres]],3,FALSE)</f>
        <v>De Gaard 4</v>
      </c>
      <c r="D147" s="55" t="str">
        <f>VLOOKUP(Ruimtestaat[[#This Row],[Code]],Locaties[#All],4,FALSE)</f>
        <v>Waalwijk</v>
      </c>
      <c r="E147" s="44"/>
      <c r="F147" s="44" t="s">
        <v>392</v>
      </c>
      <c r="G147" s="148" t="s">
        <v>191</v>
      </c>
      <c r="H147" s="47" t="s">
        <v>139</v>
      </c>
      <c r="I147" s="7">
        <v>2</v>
      </c>
      <c r="J147" s="56" t="str">
        <f>VLOOKUP(Ruimtestaat[[#This Row],[Ruimte code]],Ruimtegroepen[[#All],[Code]:[Ruimte omschrijving]],2,FALSE)</f>
        <v>Kantoren</v>
      </c>
      <c r="K147" s="44" t="s">
        <v>17</v>
      </c>
      <c r="L147" s="47" t="s">
        <v>6</v>
      </c>
      <c r="M147" s="147">
        <v>34</v>
      </c>
      <c r="N147" s="149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  <c r="BO147" s="5"/>
      <c r="BP147" s="5"/>
      <c r="BQ147" s="5"/>
      <c r="BR147" s="5"/>
      <c r="BS147" s="5"/>
      <c r="BT147" s="5"/>
      <c r="BU147" s="5"/>
      <c r="BV147" s="5"/>
      <c r="BW147" s="5"/>
      <c r="BX147" s="5"/>
      <c r="BY147" s="5"/>
      <c r="BZ147" s="5"/>
      <c r="CA147" s="5"/>
      <c r="CB147" s="5"/>
      <c r="CC147" s="5"/>
      <c r="CD147" s="5"/>
      <c r="CE147" s="5"/>
      <c r="CF147" s="5"/>
      <c r="CG147" s="5"/>
      <c r="CH147" s="5"/>
      <c r="CI147" s="5"/>
      <c r="CJ147" s="5"/>
      <c r="CK147" s="5"/>
      <c r="CL147" s="5"/>
      <c r="CM147" s="5"/>
      <c r="CN147" s="5"/>
      <c r="CO147" s="5"/>
      <c r="CP147" s="5"/>
      <c r="CQ147" s="5"/>
      <c r="CR147" s="5"/>
      <c r="CS147" s="5"/>
      <c r="CT147" s="5"/>
      <c r="CU147" s="5"/>
      <c r="CV147" s="5"/>
      <c r="CW147" s="5"/>
      <c r="CX147" s="5"/>
      <c r="CY147" s="5"/>
      <c r="CZ147" s="5"/>
      <c r="DA147" s="5"/>
      <c r="DB147" s="5"/>
      <c r="DC147" s="5"/>
      <c r="DD147" s="5"/>
      <c r="DE147" s="5"/>
      <c r="DF147" s="5"/>
      <c r="DG147" s="5"/>
      <c r="DH147" s="5"/>
      <c r="DI147" s="5"/>
      <c r="DJ147" s="5"/>
      <c r="DK147" s="5"/>
      <c r="DL147" s="5"/>
      <c r="DM147" s="5"/>
      <c r="DN147" s="5"/>
      <c r="DO147" s="5"/>
      <c r="DP147" s="5"/>
      <c r="DQ147" s="5"/>
      <c r="DR147" s="5"/>
      <c r="DS147" s="5"/>
      <c r="DT147" s="5"/>
      <c r="DU147" s="5"/>
      <c r="DV147" s="5"/>
      <c r="DW147" s="5"/>
      <c r="DX147" s="5"/>
      <c r="DY147" s="5"/>
      <c r="DZ147" s="5"/>
      <c r="EA147" s="5"/>
      <c r="EB147" s="5"/>
      <c r="EC147" s="5"/>
      <c r="ED147" s="5"/>
      <c r="EE147" s="5"/>
      <c r="EF147" s="5"/>
      <c r="EG147" s="5"/>
      <c r="EH147" s="5"/>
      <c r="EI147" s="5"/>
      <c r="EJ147" s="5"/>
      <c r="EK147" s="5"/>
      <c r="EL147" s="5"/>
      <c r="EM147" s="5"/>
      <c r="EN147" s="5"/>
      <c r="EO147" s="5"/>
      <c r="EP147" s="5"/>
      <c r="EQ147" s="5"/>
      <c r="ER147" s="5"/>
      <c r="ES147" s="5"/>
      <c r="ET147" s="5"/>
      <c r="EU147" s="5"/>
      <c r="EV147" s="5"/>
      <c r="EW147" s="5"/>
      <c r="EX147" s="5"/>
      <c r="EY147" s="5"/>
      <c r="EZ147" s="5"/>
      <c r="FA147" s="5"/>
      <c r="FB147" s="5"/>
      <c r="FC147" s="5"/>
    </row>
    <row r="148" spans="1:159" ht="15" customHeight="1">
      <c r="A148" s="44">
        <v>5</v>
      </c>
      <c r="B148" s="55" t="str">
        <f>VLOOKUP(Ruimtestaat[[#This Row],[Code]],Locaties[[Code]:[Locatie]],2,FALSE)</f>
        <v>Willem van Oranje – Waalwijk</v>
      </c>
      <c r="C148" s="55" t="str">
        <f>VLOOKUP(Ruimtestaat[[#This Row],[Code]],Locaties[[#All],[Code]:[Adres]],3,FALSE)</f>
        <v>De Gaard 4</v>
      </c>
      <c r="D148" s="55" t="str">
        <f>VLOOKUP(Ruimtestaat[[#This Row],[Code]],Locaties[#All],4,FALSE)</f>
        <v>Waalwijk</v>
      </c>
      <c r="E148" s="44"/>
      <c r="F148" s="44" t="s">
        <v>392</v>
      </c>
      <c r="G148" s="148" t="s">
        <v>192</v>
      </c>
      <c r="H148" s="47" t="s">
        <v>139</v>
      </c>
      <c r="I148" s="7">
        <v>2</v>
      </c>
      <c r="J148" s="56" t="str">
        <f>VLOOKUP(Ruimtestaat[[#This Row],[Ruimte code]],Ruimtegroepen[[#All],[Code]:[Ruimte omschrijving]],2,FALSE)</f>
        <v>Kantoren</v>
      </c>
      <c r="K148" s="44" t="s">
        <v>17</v>
      </c>
      <c r="L148" s="47" t="s">
        <v>6</v>
      </c>
      <c r="M148" s="147">
        <v>17.399999999999999</v>
      </c>
      <c r="N148" s="44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  <c r="BO148" s="5"/>
      <c r="BP148" s="5"/>
      <c r="BQ148" s="5"/>
      <c r="BR148" s="5"/>
      <c r="BS148" s="5"/>
      <c r="BT148" s="5"/>
      <c r="BU148" s="5"/>
      <c r="BV148" s="5"/>
      <c r="BW148" s="5"/>
      <c r="BX148" s="5"/>
      <c r="BY148" s="5"/>
      <c r="BZ148" s="5"/>
      <c r="CA148" s="5"/>
      <c r="CB148" s="5"/>
      <c r="CC148" s="5"/>
      <c r="CD148" s="5"/>
      <c r="CE148" s="5"/>
      <c r="CF148" s="5"/>
      <c r="CG148" s="5"/>
      <c r="CH148" s="5"/>
      <c r="CI148" s="5"/>
      <c r="CJ148" s="5"/>
      <c r="CK148" s="5"/>
      <c r="CL148" s="5"/>
      <c r="CM148" s="5"/>
      <c r="CN148" s="5"/>
      <c r="CO148" s="5"/>
      <c r="CP148" s="5"/>
      <c r="CQ148" s="5"/>
      <c r="CR148" s="5"/>
      <c r="CS148" s="5"/>
      <c r="CT148" s="5"/>
      <c r="CU148" s="5"/>
      <c r="CV148" s="5"/>
      <c r="CW148" s="5"/>
      <c r="CX148" s="5"/>
      <c r="CY148" s="5"/>
      <c r="CZ148" s="5"/>
      <c r="DA148" s="5"/>
      <c r="DB148" s="5"/>
      <c r="DC148" s="5"/>
      <c r="DD148" s="5"/>
      <c r="DE148" s="5"/>
      <c r="DF148" s="5"/>
      <c r="DG148" s="5"/>
      <c r="DH148" s="5"/>
      <c r="DI148" s="5"/>
      <c r="DJ148" s="5"/>
      <c r="DK148" s="5"/>
      <c r="DL148" s="5"/>
      <c r="DM148" s="5"/>
      <c r="DN148" s="5"/>
      <c r="DO148" s="5"/>
      <c r="DP148" s="5"/>
      <c r="DQ148" s="5"/>
      <c r="DR148" s="5"/>
      <c r="DS148" s="5"/>
      <c r="DT148" s="5"/>
      <c r="DU148" s="5"/>
      <c r="DV148" s="5"/>
      <c r="DW148" s="5"/>
      <c r="DX148" s="5"/>
      <c r="DY148" s="5"/>
      <c r="DZ148" s="5"/>
      <c r="EA148" s="5"/>
      <c r="EB148" s="5"/>
      <c r="EC148" s="5"/>
      <c r="ED148" s="5"/>
      <c r="EE148" s="5"/>
      <c r="EF148" s="5"/>
      <c r="EG148" s="5"/>
      <c r="EH148" s="5"/>
      <c r="EI148" s="5"/>
      <c r="EJ148" s="5"/>
      <c r="EK148" s="5"/>
      <c r="EL148" s="5"/>
      <c r="EM148" s="5"/>
      <c r="EN148" s="5"/>
      <c r="EO148" s="5"/>
      <c r="EP148" s="5"/>
      <c r="EQ148" s="5"/>
      <c r="ER148" s="5"/>
      <c r="ES148" s="5"/>
      <c r="ET148" s="5"/>
      <c r="EU148" s="5"/>
      <c r="EV148" s="5"/>
      <c r="EW148" s="5"/>
      <c r="EX148" s="5"/>
      <c r="EY148" s="5"/>
      <c r="EZ148" s="5"/>
      <c r="FA148" s="5"/>
      <c r="FB148" s="5"/>
      <c r="FC148" s="5"/>
    </row>
    <row r="149" spans="1:159" ht="15" customHeight="1">
      <c r="A149" s="44">
        <v>5</v>
      </c>
      <c r="B149" s="55" t="str">
        <f>VLOOKUP(Ruimtestaat[[#This Row],[Code]],Locaties[[Code]:[Locatie]],2,FALSE)</f>
        <v>Willem van Oranje – Waalwijk</v>
      </c>
      <c r="C149" s="55" t="str">
        <f>VLOOKUP(Ruimtestaat[[#This Row],[Code]],Locaties[[#All],[Code]:[Adres]],3,FALSE)</f>
        <v>De Gaard 4</v>
      </c>
      <c r="D149" s="55" t="str">
        <f>VLOOKUP(Ruimtestaat[[#This Row],[Code]],Locaties[#All],4,FALSE)</f>
        <v>Waalwijk</v>
      </c>
      <c r="E149" s="44"/>
      <c r="F149" s="44" t="s">
        <v>392</v>
      </c>
      <c r="G149" s="148" t="s">
        <v>193</v>
      </c>
      <c r="H149" s="47" t="s">
        <v>139</v>
      </c>
      <c r="I149" s="7">
        <v>2</v>
      </c>
      <c r="J149" s="56" t="str">
        <f>VLOOKUP(Ruimtestaat[[#This Row],[Ruimte code]],Ruimtegroepen[[#All],[Code]:[Ruimte omschrijving]],2,FALSE)</f>
        <v>Kantoren</v>
      </c>
      <c r="K149" s="44" t="s">
        <v>17</v>
      </c>
      <c r="L149" s="47" t="s">
        <v>6</v>
      </c>
      <c r="M149" s="147">
        <v>18.5</v>
      </c>
      <c r="N149" s="149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  <c r="BM149" s="5"/>
      <c r="BN149" s="5"/>
      <c r="BO149" s="5"/>
      <c r="BP149" s="5"/>
      <c r="BQ149" s="5"/>
      <c r="BR149" s="5"/>
      <c r="BS149" s="5"/>
      <c r="BT149" s="5"/>
      <c r="BU149" s="5"/>
      <c r="BV149" s="5"/>
      <c r="BW149" s="5"/>
      <c r="BX149" s="5"/>
      <c r="BY149" s="5"/>
      <c r="BZ149" s="5"/>
      <c r="CA149" s="5"/>
      <c r="CB149" s="5"/>
      <c r="CC149" s="5"/>
      <c r="CD149" s="5"/>
      <c r="CE149" s="5"/>
      <c r="CF149" s="5"/>
      <c r="CG149" s="5"/>
      <c r="CH149" s="5"/>
      <c r="CI149" s="5"/>
      <c r="CJ149" s="5"/>
      <c r="CK149" s="5"/>
      <c r="CL149" s="5"/>
      <c r="CM149" s="5"/>
      <c r="CN149" s="5"/>
      <c r="CO149" s="5"/>
      <c r="CP149" s="5"/>
      <c r="CQ149" s="5"/>
      <c r="CR149" s="5"/>
      <c r="CS149" s="5"/>
      <c r="CT149" s="5"/>
      <c r="CU149" s="5"/>
      <c r="CV149" s="5"/>
      <c r="CW149" s="5"/>
      <c r="CX149" s="5"/>
      <c r="CY149" s="5"/>
      <c r="CZ149" s="5"/>
      <c r="DA149" s="5"/>
      <c r="DB149" s="5"/>
      <c r="DC149" s="5"/>
      <c r="DD149" s="5"/>
      <c r="DE149" s="5"/>
      <c r="DF149" s="5"/>
      <c r="DG149" s="5"/>
      <c r="DH149" s="5"/>
      <c r="DI149" s="5"/>
      <c r="DJ149" s="5"/>
      <c r="DK149" s="5"/>
      <c r="DL149" s="5"/>
      <c r="DM149" s="5"/>
      <c r="DN149" s="5"/>
      <c r="DO149" s="5"/>
      <c r="DP149" s="5"/>
      <c r="DQ149" s="5"/>
      <c r="DR149" s="5"/>
      <c r="DS149" s="5"/>
      <c r="DT149" s="5"/>
      <c r="DU149" s="5"/>
      <c r="DV149" s="5"/>
      <c r="DW149" s="5"/>
      <c r="DX149" s="5"/>
      <c r="DY149" s="5"/>
      <c r="DZ149" s="5"/>
      <c r="EA149" s="5"/>
      <c r="EB149" s="5"/>
      <c r="EC149" s="5"/>
      <c r="ED149" s="5"/>
      <c r="EE149" s="5"/>
      <c r="EF149" s="5"/>
      <c r="EG149" s="5"/>
      <c r="EH149" s="5"/>
      <c r="EI149" s="5"/>
      <c r="EJ149" s="5"/>
      <c r="EK149" s="5"/>
      <c r="EL149" s="5"/>
      <c r="EM149" s="5"/>
      <c r="EN149" s="5"/>
      <c r="EO149" s="5"/>
      <c r="EP149" s="5"/>
      <c r="EQ149" s="5"/>
      <c r="ER149" s="5"/>
      <c r="ES149" s="5"/>
      <c r="ET149" s="5"/>
      <c r="EU149" s="5"/>
      <c r="EV149" s="5"/>
      <c r="EW149" s="5"/>
      <c r="EX149" s="5"/>
      <c r="EY149" s="5"/>
      <c r="EZ149" s="5"/>
      <c r="FA149" s="5"/>
      <c r="FB149" s="5"/>
      <c r="FC149" s="5"/>
    </row>
    <row r="150" spans="1:159" ht="15" customHeight="1">
      <c r="A150" s="44">
        <v>5</v>
      </c>
      <c r="B150" s="55" t="str">
        <f>VLOOKUP(Ruimtestaat[[#This Row],[Code]],Locaties[[Code]:[Locatie]],2,FALSE)</f>
        <v>Willem van Oranje – Waalwijk</v>
      </c>
      <c r="C150" s="55" t="str">
        <f>VLOOKUP(Ruimtestaat[[#This Row],[Code]],Locaties[[#All],[Code]:[Adres]],3,FALSE)</f>
        <v>De Gaard 4</v>
      </c>
      <c r="D150" s="55" t="str">
        <f>VLOOKUP(Ruimtestaat[[#This Row],[Code]],Locaties[#All],4,FALSE)</f>
        <v>Waalwijk</v>
      </c>
      <c r="E150" s="44"/>
      <c r="F150" s="44" t="s">
        <v>392</v>
      </c>
      <c r="G150" s="148" t="s">
        <v>194</v>
      </c>
      <c r="H150" s="47" t="s">
        <v>128</v>
      </c>
      <c r="I150" s="7">
        <v>6</v>
      </c>
      <c r="J150" s="56" t="str">
        <f>VLOOKUP(Ruimtestaat[[#This Row],[Ruimte code]],Ruimtegroepen[[#All],[Code]:[Ruimte omschrijving]],2,FALSE)</f>
        <v>Gangen/hallen</v>
      </c>
      <c r="K150" s="44" t="s">
        <v>18</v>
      </c>
      <c r="L150" s="47" t="s">
        <v>124</v>
      </c>
      <c r="M150" s="147">
        <v>72.400000000000006</v>
      </c>
      <c r="N150" s="149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  <c r="BO150" s="5"/>
      <c r="BP150" s="5"/>
      <c r="BQ150" s="5"/>
      <c r="BR150" s="5"/>
      <c r="BS150" s="5"/>
      <c r="BT150" s="5"/>
      <c r="BU150" s="5"/>
      <c r="BV150" s="5"/>
      <c r="BW150" s="5"/>
      <c r="BX150" s="5"/>
      <c r="BY150" s="5"/>
      <c r="BZ150" s="5"/>
      <c r="CA150" s="5"/>
      <c r="CB150" s="5"/>
      <c r="CC150" s="5"/>
      <c r="CD150" s="5"/>
      <c r="CE150" s="5"/>
      <c r="CF150" s="5"/>
      <c r="CG150" s="5"/>
      <c r="CH150" s="5"/>
      <c r="CI150" s="5"/>
      <c r="CJ150" s="5"/>
      <c r="CK150" s="5"/>
      <c r="CL150" s="5"/>
      <c r="CM150" s="5"/>
      <c r="CN150" s="5"/>
      <c r="CO150" s="5"/>
      <c r="CP150" s="5"/>
      <c r="CQ150" s="5"/>
      <c r="CR150" s="5"/>
      <c r="CS150" s="5"/>
      <c r="CT150" s="5"/>
      <c r="CU150" s="5"/>
      <c r="CV150" s="5"/>
      <c r="CW150" s="5"/>
      <c r="CX150" s="5"/>
      <c r="CY150" s="5"/>
      <c r="CZ150" s="5"/>
      <c r="DA150" s="5"/>
      <c r="DB150" s="5"/>
      <c r="DC150" s="5"/>
      <c r="DD150" s="5"/>
      <c r="DE150" s="5"/>
      <c r="DF150" s="5"/>
      <c r="DG150" s="5"/>
      <c r="DH150" s="5"/>
      <c r="DI150" s="5"/>
      <c r="DJ150" s="5"/>
      <c r="DK150" s="5"/>
      <c r="DL150" s="5"/>
      <c r="DM150" s="5"/>
      <c r="DN150" s="5"/>
      <c r="DO150" s="5"/>
      <c r="DP150" s="5"/>
      <c r="DQ150" s="5"/>
      <c r="DR150" s="5"/>
      <c r="DS150" s="5"/>
      <c r="DT150" s="5"/>
      <c r="DU150" s="5"/>
      <c r="DV150" s="5"/>
      <c r="DW150" s="5"/>
      <c r="DX150" s="5"/>
      <c r="DY150" s="5"/>
      <c r="DZ150" s="5"/>
      <c r="EA150" s="5"/>
      <c r="EB150" s="5"/>
      <c r="EC150" s="5"/>
      <c r="ED150" s="5"/>
      <c r="EE150" s="5"/>
      <c r="EF150" s="5"/>
      <c r="EG150" s="5"/>
      <c r="EH150" s="5"/>
      <c r="EI150" s="5"/>
      <c r="EJ150" s="5"/>
      <c r="EK150" s="5"/>
      <c r="EL150" s="5"/>
      <c r="EM150" s="5"/>
      <c r="EN150" s="5"/>
      <c r="EO150" s="5"/>
      <c r="EP150" s="5"/>
      <c r="EQ150" s="5"/>
      <c r="ER150" s="5"/>
      <c r="ES150" s="5"/>
      <c r="ET150" s="5"/>
      <c r="EU150" s="5"/>
      <c r="EV150" s="5"/>
      <c r="EW150" s="5"/>
      <c r="EX150" s="5"/>
      <c r="EY150" s="5"/>
      <c r="EZ150" s="5"/>
      <c r="FA150" s="5"/>
      <c r="FB150" s="5"/>
      <c r="FC150" s="5"/>
    </row>
    <row r="151" spans="1:159" ht="15" customHeight="1">
      <c r="A151" s="44">
        <v>5</v>
      </c>
      <c r="B151" s="55" t="str">
        <f>VLOOKUP(Ruimtestaat[[#This Row],[Code]],Locaties[[Code]:[Locatie]],2,FALSE)</f>
        <v>Willem van Oranje – Waalwijk</v>
      </c>
      <c r="C151" s="55" t="str">
        <f>VLOOKUP(Ruimtestaat[[#This Row],[Code]],Locaties[[#All],[Code]:[Adres]],3,FALSE)</f>
        <v>De Gaard 4</v>
      </c>
      <c r="D151" s="55" t="str">
        <f>VLOOKUP(Ruimtestaat[[#This Row],[Code]],Locaties[#All],4,FALSE)</f>
        <v>Waalwijk</v>
      </c>
      <c r="E151" s="44"/>
      <c r="F151" s="44" t="s">
        <v>392</v>
      </c>
      <c r="G151" s="148" t="s">
        <v>195</v>
      </c>
      <c r="H151" s="47" t="s">
        <v>196</v>
      </c>
      <c r="I151" s="7">
        <v>13</v>
      </c>
      <c r="J151" s="56" t="str">
        <f>VLOOKUP(Ruimtestaat[[#This Row],[Ruimte code]],Ruimtegroepen[[#All],[Code]:[Ruimte omschrijving]],2,FALSE)</f>
        <v>Personeelskamer</v>
      </c>
      <c r="K151" s="44" t="s">
        <v>20</v>
      </c>
      <c r="L151" s="47" t="s">
        <v>29</v>
      </c>
      <c r="M151" s="147">
        <v>145</v>
      </c>
      <c r="N151" s="44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  <c r="BL151" s="5"/>
      <c r="BM151" s="5"/>
      <c r="BN151" s="5"/>
      <c r="BO151" s="5"/>
      <c r="BP151" s="5"/>
      <c r="BQ151" s="5"/>
      <c r="BR151" s="5"/>
      <c r="BS151" s="5"/>
      <c r="BT151" s="5"/>
      <c r="BU151" s="5"/>
      <c r="BV151" s="5"/>
      <c r="BW151" s="5"/>
      <c r="BX151" s="5"/>
      <c r="BY151" s="5"/>
      <c r="BZ151" s="5"/>
      <c r="CA151" s="5"/>
      <c r="CB151" s="5"/>
      <c r="CC151" s="5"/>
      <c r="CD151" s="5"/>
      <c r="CE151" s="5"/>
      <c r="CF151" s="5"/>
      <c r="CG151" s="5"/>
      <c r="CH151" s="5"/>
      <c r="CI151" s="5"/>
      <c r="CJ151" s="5"/>
      <c r="CK151" s="5"/>
      <c r="CL151" s="5"/>
      <c r="CM151" s="5"/>
      <c r="CN151" s="5"/>
      <c r="CO151" s="5"/>
      <c r="CP151" s="5"/>
      <c r="CQ151" s="5"/>
      <c r="CR151" s="5"/>
      <c r="CS151" s="5"/>
      <c r="CT151" s="5"/>
      <c r="CU151" s="5"/>
      <c r="CV151" s="5"/>
      <c r="CW151" s="5"/>
      <c r="CX151" s="5"/>
      <c r="CY151" s="5"/>
      <c r="CZ151" s="5"/>
      <c r="DA151" s="5"/>
      <c r="DB151" s="5"/>
      <c r="DC151" s="5"/>
      <c r="DD151" s="5"/>
      <c r="DE151" s="5"/>
      <c r="DF151" s="5"/>
      <c r="DG151" s="5"/>
      <c r="DH151" s="5"/>
      <c r="DI151" s="5"/>
      <c r="DJ151" s="5"/>
      <c r="DK151" s="5"/>
      <c r="DL151" s="5"/>
      <c r="DM151" s="5"/>
      <c r="DN151" s="5"/>
      <c r="DO151" s="5"/>
      <c r="DP151" s="5"/>
      <c r="DQ151" s="5"/>
      <c r="DR151" s="5"/>
      <c r="DS151" s="5"/>
      <c r="DT151" s="5"/>
      <c r="DU151" s="5"/>
      <c r="DV151" s="5"/>
      <c r="DW151" s="5"/>
      <c r="DX151" s="5"/>
      <c r="DY151" s="5"/>
      <c r="DZ151" s="5"/>
      <c r="EA151" s="5"/>
      <c r="EB151" s="5"/>
      <c r="EC151" s="5"/>
      <c r="ED151" s="5"/>
      <c r="EE151" s="5"/>
      <c r="EF151" s="5"/>
      <c r="EG151" s="5"/>
      <c r="EH151" s="5"/>
      <c r="EI151" s="5"/>
      <c r="EJ151" s="5"/>
      <c r="EK151" s="5"/>
      <c r="EL151" s="5"/>
      <c r="EM151" s="5"/>
      <c r="EN151" s="5"/>
      <c r="EO151" s="5"/>
      <c r="EP151" s="5"/>
      <c r="EQ151" s="5"/>
      <c r="ER151" s="5"/>
      <c r="ES151" s="5"/>
      <c r="ET151" s="5"/>
      <c r="EU151" s="5"/>
      <c r="EV151" s="5"/>
      <c r="EW151" s="5"/>
      <c r="EX151" s="5"/>
      <c r="EY151" s="5"/>
      <c r="EZ151" s="5"/>
      <c r="FA151" s="5"/>
      <c r="FB151" s="5"/>
      <c r="FC151" s="5"/>
    </row>
    <row r="152" spans="1:159" ht="15" customHeight="1">
      <c r="A152" s="44">
        <v>5</v>
      </c>
      <c r="B152" s="55" t="str">
        <f>VLOOKUP(Ruimtestaat[[#This Row],[Code]],Locaties[[Code]:[Locatie]],2,FALSE)</f>
        <v>Willem van Oranje – Waalwijk</v>
      </c>
      <c r="C152" s="55" t="str">
        <f>VLOOKUP(Ruimtestaat[[#This Row],[Code]],Locaties[[#All],[Code]:[Adres]],3,FALSE)</f>
        <v>De Gaard 4</v>
      </c>
      <c r="D152" s="55" t="str">
        <f>VLOOKUP(Ruimtestaat[[#This Row],[Code]],Locaties[#All],4,FALSE)</f>
        <v>Waalwijk</v>
      </c>
      <c r="E152" s="44"/>
      <c r="F152" s="44" t="s">
        <v>392</v>
      </c>
      <c r="G152" s="148" t="s">
        <v>197</v>
      </c>
      <c r="H152" s="47" t="s">
        <v>198</v>
      </c>
      <c r="I152" s="7">
        <v>10</v>
      </c>
      <c r="J152" s="56" t="str">
        <f>VLOOKUP(Ruimtestaat[[#This Row],[Ruimte code]],Ruimtegroepen[[#All],[Code]:[Ruimte omschrijving]],2,FALSE)</f>
        <v>Trappenhuizen/lift</v>
      </c>
      <c r="K152" s="44" t="s">
        <v>20</v>
      </c>
      <c r="L152" s="47" t="s">
        <v>29</v>
      </c>
      <c r="M152" s="147">
        <v>1</v>
      </c>
      <c r="N152" s="149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  <c r="BK152" s="5"/>
      <c r="BL152" s="5"/>
      <c r="BM152" s="5"/>
      <c r="BN152" s="5"/>
      <c r="BO152" s="5"/>
      <c r="BP152" s="5"/>
      <c r="BQ152" s="5"/>
      <c r="BR152" s="5"/>
      <c r="BS152" s="5"/>
      <c r="BT152" s="5"/>
      <c r="BU152" s="5"/>
      <c r="BV152" s="5"/>
      <c r="BW152" s="5"/>
      <c r="BX152" s="5"/>
      <c r="BY152" s="5"/>
      <c r="BZ152" s="5"/>
      <c r="CA152" s="5"/>
      <c r="CB152" s="5"/>
      <c r="CC152" s="5"/>
      <c r="CD152" s="5"/>
      <c r="CE152" s="5"/>
      <c r="CF152" s="5"/>
      <c r="CG152" s="5"/>
      <c r="CH152" s="5"/>
      <c r="CI152" s="5"/>
      <c r="CJ152" s="5"/>
      <c r="CK152" s="5"/>
      <c r="CL152" s="5"/>
      <c r="CM152" s="5"/>
      <c r="CN152" s="5"/>
      <c r="CO152" s="5"/>
      <c r="CP152" s="5"/>
      <c r="CQ152" s="5"/>
      <c r="CR152" s="5"/>
      <c r="CS152" s="5"/>
      <c r="CT152" s="5"/>
      <c r="CU152" s="5"/>
      <c r="CV152" s="5"/>
      <c r="CW152" s="5"/>
      <c r="CX152" s="5"/>
      <c r="CY152" s="5"/>
      <c r="CZ152" s="5"/>
      <c r="DA152" s="5"/>
      <c r="DB152" s="5"/>
      <c r="DC152" s="5"/>
      <c r="DD152" s="5"/>
      <c r="DE152" s="5"/>
      <c r="DF152" s="5"/>
      <c r="DG152" s="5"/>
      <c r="DH152" s="5"/>
      <c r="DI152" s="5"/>
      <c r="DJ152" s="5"/>
      <c r="DK152" s="5"/>
      <c r="DL152" s="5"/>
      <c r="DM152" s="5"/>
      <c r="DN152" s="5"/>
      <c r="DO152" s="5"/>
      <c r="DP152" s="5"/>
      <c r="DQ152" s="5"/>
      <c r="DR152" s="5"/>
      <c r="DS152" s="5"/>
      <c r="DT152" s="5"/>
      <c r="DU152" s="5"/>
      <c r="DV152" s="5"/>
      <c r="DW152" s="5"/>
      <c r="DX152" s="5"/>
      <c r="DY152" s="5"/>
      <c r="DZ152" s="5"/>
      <c r="EA152" s="5"/>
      <c r="EB152" s="5"/>
      <c r="EC152" s="5"/>
      <c r="ED152" s="5"/>
      <c r="EE152" s="5"/>
      <c r="EF152" s="5"/>
      <c r="EG152" s="5"/>
      <c r="EH152" s="5"/>
      <c r="EI152" s="5"/>
      <c r="EJ152" s="5"/>
      <c r="EK152" s="5"/>
      <c r="EL152" s="5"/>
      <c r="EM152" s="5"/>
      <c r="EN152" s="5"/>
      <c r="EO152" s="5"/>
      <c r="EP152" s="5"/>
      <c r="EQ152" s="5"/>
      <c r="ER152" s="5"/>
      <c r="ES152" s="5"/>
      <c r="ET152" s="5"/>
      <c r="EU152" s="5"/>
      <c r="EV152" s="5"/>
      <c r="EW152" s="5"/>
      <c r="EX152" s="5"/>
      <c r="EY152" s="5"/>
      <c r="EZ152" s="5"/>
      <c r="FA152" s="5"/>
      <c r="FB152" s="5"/>
      <c r="FC152" s="5"/>
    </row>
    <row r="153" spans="1:159" ht="15" customHeight="1">
      <c r="A153" s="44">
        <v>5</v>
      </c>
      <c r="B153" s="55" t="str">
        <f>VLOOKUP(Ruimtestaat[[#This Row],[Code]],Locaties[[Code]:[Locatie]],2,FALSE)</f>
        <v>Willem van Oranje – Waalwijk</v>
      </c>
      <c r="C153" s="55" t="str">
        <f>VLOOKUP(Ruimtestaat[[#This Row],[Code]],Locaties[[#All],[Code]:[Adres]],3,FALSE)</f>
        <v>De Gaard 4</v>
      </c>
      <c r="D153" s="55" t="str">
        <f>VLOOKUP(Ruimtestaat[[#This Row],[Code]],Locaties[#All],4,FALSE)</f>
        <v>Waalwijk</v>
      </c>
      <c r="E153" s="44"/>
      <c r="F153" s="44" t="s">
        <v>392</v>
      </c>
      <c r="G153" s="148" t="s">
        <v>199</v>
      </c>
      <c r="H153" s="47" t="s">
        <v>159</v>
      </c>
      <c r="I153" s="7">
        <v>6</v>
      </c>
      <c r="J153" s="56" t="str">
        <f>VLOOKUP(Ruimtestaat[[#This Row],[Ruimte code]],Ruimtegroepen[[#All],[Code]:[Ruimte omschrijving]],2,FALSE)</f>
        <v>Gangen/hallen</v>
      </c>
      <c r="K153" s="44" t="s">
        <v>18</v>
      </c>
      <c r="L153" s="47" t="s">
        <v>124</v>
      </c>
      <c r="M153" s="147">
        <v>20</v>
      </c>
      <c r="N153" s="149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  <c r="BO153" s="5"/>
      <c r="BP153" s="5"/>
      <c r="BQ153" s="5"/>
      <c r="BR153" s="5"/>
      <c r="BS153" s="5"/>
      <c r="BT153" s="5"/>
      <c r="BU153" s="5"/>
      <c r="BV153" s="5"/>
      <c r="BW153" s="5"/>
      <c r="BX153" s="5"/>
      <c r="BY153" s="5"/>
      <c r="BZ153" s="5"/>
      <c r="CA153" s="5"/>
      <c r="CB153" s="5"/>
      <c r="CC153" s="5"/>
      <c r="CD153" s="5"/>
      <c r="CE153" s="5"/>
      <c r="CF153" s="5"/>
      <c r="CG153" s="5"/>
      <c r="CH153" s="5"/>
      <c r="CI153" s="5"/>
      <c r="CJ153" s="5"/>
      <c r="CK153" s="5"/>
      <c r="CL153" s="5"/>
      <c r="CM153" s="5"/>
      <c r="CN153" s="5"/>
      <c r="CO153" s="5"/>
      <c r="CP153" s="5"/>
      <c r="CQ153" s="5"/>
      <c r="CR153" s="5"/>
      <c r="CS153" s="5"/>
      <c r="CT153" s="5"/>
      <c r="CU153" s="5"/>
      <c r="CV153" s="5"/>
      <c r="CW153" s="5"/>
      <c r="CX153" s="5"/>
      <c r="CY153" s="5"/>
      <c r="CZ153" s="5"/>
      <c r="DA153" s="5"/>
      <c r="DB153" s="5"/>
      <c r="DC153" s="5"/>
      <c r="DD153" s="5"/>
      <c r="DE153" s="5"/>
      <c r="DF153" s="5"/>
      <c r="DG153" s="5"/>
      <c r="DH153" s="5"/>
      <c r="DI153" s="5"/>
      <c r="DJ153" s="5"/>
      <c r="DK153" s="5"/>
      <c r="DL153" s="5"/>
      <c r="DM153" s="5"/>
      <c r="DN153" s="5"/>
      <c r="DO153" s="5"/>
      <c r="DP153" s="5"/>
      <c r="DQ153" s="5"/>
      <c r="DR153" s="5"/>
      <c r="DS153" s="5"/>
      <c r="DT153" s="5"/>
      <c r="DU153" s="5"/>
      <c r="DV153" s="5"/>
      <c r="DW153" s="5"/>
      <c r="DX153" s="5"/>
      <c r="DY153" s="5"/>
      <c r="DZ153" s="5"/>
      <c r="EA153" s="5"/>
      <c r="EB153" s="5"/>
      <c r="EC153" s="5"/>
      <c r="ED153" s="5"/>
      <c r="EE153" s="5"/>
      <c r="EF153" s="5"/>
      <c r="EG153" s="5"/>
      <c r="EH153" s="5"/>
      <c r="EI153" s="5"/>
      <c r="EJ153" s="5"/>
      <c r="EK153" s="5"/>
      <c r="EL153" s="5"/>
      <c r="EM153" s="5"/>
      <c r="EN153" s="5"/>
      <c r="EO153" s="5"/>
      <c r="EP153" s="5"/>
      <c r="EQ153" s="5"/>
      <c r="ER153" s="5"/>
      <c r="ES153" s="5"/>
      <c r="ET153" s="5"/>
      <c r="EU153" s="5"/>
      <c r="EV153" s="5"/>
      <c r="EW153" s="5"/>
      <c r="EX153" s="5"/>
      <c r="EY153" s="5"/>
      <c r="EZ153" s="5"/>
      <c r="FA153" s="5"/>
      <c r="FB153" s="5"/>
      <c r="FC153" s="5"/>
    </row>
    <row r="154" spans="1:159" ht="15" customHeight="1">
      <c r="A154" s="44">
        <v>5</v>
      </c>
      <c r="B154" s="55" t="str">
        <f>VLOOKUP(Ruimtestaat[[#This Row],[Code]],Locaties[[Code]:[Locatie]],2,FALSE)</f>
        <v>Willem van Oranje – Waalwijk</v>
      </c>
      <c r="C154" s="55" t="str">
        <f>VLOOKUP(Ruimtestaat[[#This Row],[Code]],Locaties[[#All],[Code]:[Adres]],3,FALSE)</f>
        <v>De Gaard 4</v>
      </c>
      <c r="D154" s="55" t="str">
        <f>VLOOKUP(Ruimtestaat[[#This Row],[Code]],Locaties[#All],4,FALSE)</f>
        <v>Waalwijk</v>
      </c>
      <c r="E154" s="44"/>
      <c r="F154" s="44" t="s">
        <v>392</v>
      </c>
      <c r="G154" s="148" t="s">
        <v>200</v>
      </c>
      <c r="H154" s="47" t="s">
        <v>201</v>
      </c>
      <c r="I154" s="7">
        <v>11</v>
      </c>
      <c r="J154" s="56" t="str">
        <f>VLOOKUP(Ruimtestaat[[#This Row],[Ruimte code]],Ruimtegroepen[[#All],[Code]:[Ruimte omschrijving]],2,FALSE)</f>
        <v>Garderobes</v>
      </c>
      <c r="K154" s="44" t="s">
        <v>18</v>
      </c>
      <c r="L154" s="47" t="s">
        <v>124</v>
      </c>
      <c r="M154" s="147">
        <v>19</v>
      </c>
      <c r="N154" s="44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  <c r="BK154" s="5"/>
      <c r="BL154" s="5"/>
      <c r="BM154" s="5"/>
      <c r="BN154" s="5"/>
      <c r="BO154" s="5"/>
      <c r="BP154" s="5"/>
      <c r="BQ154" s="5"/>
      <c r="BR154" s="5"/>
      <c r="BS154" s="5"/>
      <c r="BT154" s="5"/>
      <c r="BU154" s="5"/>
      <c r="BV154" s="5"/>
      <c r="BW154" s="5"/>
      <c r="BX154" s="5"/>
      <c r="BY154" s="5"/>
      <c r="BZ154" s="5"/>
      <c r="CA154" s="5"/>
      <c r="CB154" s="5"/>
      <c r="CC154" s="5"/>
      <c r="CD154" s="5"/>
      <c r="CE154" s="5"/>
      <c r="CF154" s="5"/>
      <c r="CG154" s="5"/>
      <c r="CH154" s="5"/>
      <c r="CI154" s="5"/>
      <c r="CJ154" s="5"/>
      <c r="CK154" s="5"/>
      <c r="CL154" s="5"/>
      <c r="CM154" s="5"/>
      <c r="CN154" s="5"/>
      <c r="CO154" s="5"/>
      <c r="CP154" s="5"/>
      <c r="CQ154" s="5"/>
      <c r="CR154" s="5"/>
      <c r="CS154" s="5"/>
      <c r="CT154" s="5"/>
      <c r="CU154" s="5"/>
      <c r="CV154" s="5"/>
      <c r="CW154" s="5"/>
      <c r="CX154" s="5"/>
      <c r="CY154" s="5"/>
      <c r="CZ154" s="5"/>
      <c r="DA154" s="5"/>
      <c r="DB154" s="5"/>
      <c r="DC154" s="5"/>
      <c r="DD154" s="5"/>
      <c r="DE154" s="5"/>
      <c r="DF154" s="5"/>
      <c r="DG154" s="5"/>
      <c r="DH154" s="5"/>
      <c r="DI154" s="5"/>
      <c r="DJ154" s="5"/>
      <c r="DK154" s="5"/>
      <c r="DL154" s="5"/>
      <c r="DM154" s="5"/>
      <c r="DN154" s="5"/>
      <c r="DO154" s="5"/>
      <c r="DP154" s="5"/>
      <c r="DQ154" s="5"/>
      <c r="DR154" s="5"/>
      <c r="DS154" s="5"/>
      <c r="DT154" s="5"/>
      <c r="DU154" s="5"/>
      <c r="DV154" s="5"/>
      <c r="DW154" s="5"/>
      <c r="DX154" s="5"/>
      <c r="DY154" s="5"/>
      <c r="DZ154" s="5"/>
      <c r="EA154" s="5"/>
      <c r="EB154" s="5"/>
      <c r="EC154" s="5"/>
      <c r="ED154" s="5"/>
      <c r="EE154" s="5"/>
      <c r="EF154" s="5"/>
      <c r="EG154" s="5"/>
      <c r="EH154" s="5"/>
      <c r="EI154" s="5"/>
      <c r="EJ154" s="5"/>
      <c r="EK154" s="5"/>
      <c r="EL154" s="5"/>
      <c r="EM154" s="5"/>
      <c r="EN154" s="5"/>
      <c r="EO154" s="5"/>
      <c r="EP154" s="5"/>
      <c r="EQ154" s="5"/>
      <c r="ER154" s="5"/>
      <c r="ES154" s="5"/>
      <c r="ET154" s="5"/>
      <c r="EU154" s="5"/>
      <c r="EV154" s="5"/>
      <c r="EW154" s="5"/>
      <c r="EX154" s="5"/>
      <c r="EY154" s="5"/>
      <c r="EZ154" s="5"/>
      <c r="FA154" s="5"/>
      <c r="FB154" s="5"/>
      <c r="FC154" s="5"/>
    </row>
    <row r="155" spans="1:159" ht="15" customHeight="1">
      <c r="A155" s="44">
        <v>5</v>
      </c>
      <c r="B155" s="55" t="str">
        <f>VLOOKUP(Ruimtestaat[[#This Row],[Code]],Locaties[[Code]:[Locatie]],2,FALSE)</f>
        <v>Willem van Oranje – Waalwijk</v>
      </c>
      <c r="C155" s="55" t="str">
        <f>VLOOKUP(Ruimtestaat[[#This Row],[Code]],Locaties[[#All],[Code]:[Adres]],3,FALSE)</f>
        <v>De Gaard 4</v>
      </c>
      <c r="D155" s="55" t="str">
        <f>VLOOKUP(Ruimtestaat[[#This Row],[Code]],Locaties[#All],4,FALSE)</f>
        <v>Waalwijk</v>
      </c>
      <c r="E155" s="44"/>
      <c r="F155" s="44" t="s">
        <v>392</v>
      </c>
      <c r="G155" s="148" t="s">
        <v>202</v>
      </c>
      <c r="H155" s="47" t="s">
        <v>204</v>
      </c>
      <c r="I155" s="7">
        <v>5</v>
      </c>
      <c r="J155" s="56" t="str">
        <f>VLOOKUP(Ruimtestaat[[#This Row],[Ruimte code]],Ruimtegroepen[[#All],[Code]:[Ruimte omschrijving]],2,FALSE)</f>
        <v>Sanitair</v>
      </c>
      <c r="K155" s="44" t="s">
        <v>19</v>
      </c>
      <c r="L155" s="47" t="s">
        <v>367</v>
      </c>
      <c r="M155" s="147">
        <v>8</v>
      </c>
      <c r="N155" s="149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  <c r="BK155" s="5"/>
      <c r="BL155" s="5"/>
      <c r="BM155" s="5"/>
      <c r="BN155" s="5"/>
      <c r="BO155" s="5"/>
      <c r="BP155" s="5"/>
      <c r="BQ155" s="5"/>
      <c r="BR155" s="5"/>
      <c r="BS155" s="5"/>
      <c r="BT155" s="5"/>
      <c r="BU155" s="5"/>
      <c r="BV155" s="5"/>
      <c r="BW155" s="5"/>
      <c r="BX155" s="5"/>
      <c r="BY155" s="5"/>
      <c r="BZ155" s="5"/>
      <c r="CA155" s="5"/>
      <c r="CB155" s="5"/>
      <c r="CC155" s="5"/>
      <c r="CD155" s="5"/>
      <c r="CE155" s="5"/>
      <c r="CF155" s="5"/>
      <c r="CG155" s="5"/>
      <c r="CH155" s="5"/>
      <c r="CI155" s="5"/>
      <c r="CJ155" s="5"/>
      <c r="CK155" s="5"/>
      <c r="CL155" s="5"/>
      <c r="CM155" s="5"/>
      <c r="CN155" s="5"/>
      <c r="CO155" s="5"/>
      <c r="CP155" s="5"/>
      <c r="CQ155" s="5"/>
      <c r="CR155" s="5"/>
      <c r="CS155" s="5"/>
      <c r="CT155" s="5"/>
      <c r="CU155" s="5"/>
      <c r="CV155" s="5"/>
      <c r="CW155" s="5"/>
      <c r="CX155" s="5"/>
      <c r="CY155" s="5"/>
      <c r="CZ155" s="5"/>
      <c r="DA155" s="5"/>
      <c r="DB155" s="5"/>
      <c r="DC155" s="5"/>
      <c r="DD155" s="5"/>
      <c r="DE155" s="5"/>
      <c r="DF155" s="5"/>
      <c r="DG155" s="5"/>
      <c r="DH155" s="5"/>
      <c r="DI155" s="5"/>
      <c r="DJ155" s="5"/>
      <c r="DK155" s="5"/>
      <c r="DL155" s="5"/>
      <c r="DM155" s="5"/>
      <c r="DN155" s="5"/>
      <c r="DO155" s="5"/>
      <c r="DP155" s="5"/>
      <c r="DQ155" s="5"/>
      <c r="DR155" s="5"/>
      <c r="DS155" s="5"/>
      <c r="DT155" s="5"/>
      <c r="DU155" s="5"/>
      <c r="DV155" s="5"/>
      <c r="DW155" s="5"/>
      <c r="DX155" s="5"/>
      <c r="DY155" s="5"/>
      <c r="DZ155" s="5"/>
      <c r="EA155" s="5"/>
      <c r="EB155" s="5"/>
      <c r="EC155" s="5"/>
      <c r="ED155" s="5"/>
      <c r="EE155" s="5"/>
      <c r="EF155" s="5"/>
      <c r="EG155" s="5"/>
      <c r="EH155" s="5"/>
      <c r="EI155" s="5"/>
      <c r="EJ155" s="5"/>
      <c r="EK155" s="5"/>
      <c r="EL155" s="5"/>
      <c r="EM155" s="5"/>
      <c r="EN155" s="5"/>
      <c r="EO155" s="5"/>
      <c r="EP155" s="5"/>
      <c r="EQ155" s="5"/>
      <c r="ER155" s="5"/>
      <c r="ES155" s="5"/>
      <c r="ET155" s="5"/>
      <c r="EU155" s="5"/>
      <c r="EV155" s="5"/>
      <c r="EW155" s="5"/>
      <c r="EX155" s="5"/>
      <c r="EY155" s="5"/>
      <c r="EZ155" s="5"/>
      <c r="FA155" s="5"/>
      <c r="FB155" s="5"/>
      <c r="FC155" s="5"/>
    </row>
    <row r="156" spans="1:159" ht="15" customHeight="1">
      <c r="A156" s="44">
        <v>5</v>
      </c>
      <c r="B156" s="55" t="str">
        <f>VLOOKUP(Ruimtestaat[[#This Row],[Code]],Locaties[[Code]:[Locatie]],2,FALSE)</f>
        <v>Willem van Oranje – Waalwijk</v>
      </c>
      <c r="C156" s="55" t="str">
        <f>VLOOKUP(Ruimtestaat[[#This Row],[Code]],Locaties[[#All],[Code]:[Adres]],3,FALSE)</f>
        <v>De Gaard 4</v>
      </c>
      <c r="D156" s="55" t="str">
        <f>VLOOKUP(Ruimtestaat[[#This Row],[Code]],Locaties[#All],4,FALSE)</f>
        <v>Waalwijk</v>
      </c>
      <c r="E156" s="44"/>
      <c r="F156" s="44" t="s">
        <v>392</v>
      </c>
      <c r="G156" s="148" t="s">
        <v>203</v>
      </c>
      <c r="H156" s="47" t="s">
        <v>205</v>
      </c>
      <c r="I156" s="7">
        <v>5</v>
      </c>
      <c r="J156" s="56" t="str">
        <f>VLOOKUP(Ruimtestaat[[#This Row],[Ruimte code]],Ruimtegroepen[[#All],[Code]:[Ruimte omschrijving]],2,FALSE)</f>
        <v>Sanitair</v>
      </c>
      <c r="K156" s="44" t="s">
        <v>19</v>
      </c>
      <c r="L156" s="47" t="s">
        <v>367</v>
      </c>
      <c r="M156" s="147">
        <v>8</v>
      </c>
      <c r="N156" s="149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  <c r="BL156" s="5"/>
      <c r="BM156" s="5"/>
      <c r="BN156" s="5"/>
      <c r="BO156" s="5"/>
      <c r="BP156" s="5"/>
      <c r="BQ156" s="5"/>
      <c r="BR156" s="5"/>
      <c r="BS156" s="5"/>
      <c r="BT156" s="5"/>
      <c r="BU156" s="5"/>
      <c r="BV156" s="5"/>
      <c r="BW156" s="5"/>
      <c r="BX156" s="5"/>
      <c r="BY156" s="5"/>
      <c r="BZ156" s="5"/>
      <c r="CA156" s="5"/>
      <c r="CB156" s="5"/>
      <c r="CC156" s="5"/>
      <c r="CD156" s="5"/>
      <c r="CE156" s="5"/>
      <c r="CF156" s="5"/>
      <c r="CG156" s="5"/>
      <c r="CH156" s="5"/>
      <c r="CI156" s="5"/>
      <c r="CJ156" s="5"/>
      <c r="CK156" s="5"/>
      <c r="CL156" s="5"/>
      <c r="CM156" s="5"/>
      <c r="CN156" s="5"/>
      <c r="CO156" s="5"/>
      <c r="CP156" s="5"/>
      <c r="CQ156" s="5"/>
      <c r="CR156" s="5"/>
      <c r="CS156" s="5"/>
      <c r="CT156" s="5"/>
      <c r="CU156" s="5"/>
      <c r="CV156" s="5"/>
      <c r="CW156" s="5"/>
      <c r="CX156" s="5"/>
      <c r="CY156" s="5"/>
      <c r="CZ156" s="5"/>
      <c r="DA156" s="5"/>
      <c r="DB156" s="5"/>
      <c r="DC156" s="5"/>
      <c r="DD156" s="5"/>
      <c r="DE156" s="5"/>
      <c r="DF156" s="5"/>
      <c r="DG156" s="5"/>
      <c r="DH156" s="5"/>
      <c r="DI156" s="5"/>
      <c r="DJ156" s="5"/>
      <c r="DK156" s="5"/>
      <c r="DL156" s="5"/>
      <c r="DM156" s="5"/>
      <c r="DN156" s="5"/>
      <c r="DO156" s="5"/>
      <c r="DP156" s="5"/>
      <c r="DQ156" s="5"/>
      <c r="DR156" s="5"/>
      <c r="DS156" s="5"/>
      <c r="DT156" s="5"/>
      <c r="DU156" s="5"/>
      <c r="DV156" s="5"/>
      <c r="DW156" s="5"/>
      <c r="DX156" s="5"/>
      <c r="DY156" s="5"/>
      <c r="DZ156" s="5"/>
      <c r="EA156" s="5"/>
      <c r="EB156" s="5"/>
      <c r="EC156" s="5"/>
      <c r="ED156" s="5"/>
      <c r="EE156" s="5"/>
      <c r="EF156" s="5"/>
      <c r="EG156" s="5"/>
      <c r="EH156" s="5"/>
      <c r="EI156" s="5"/>
      <c r="EJ156" s="5"/>
      <c r="EK156" s="5"/>
      <c r="EL156" s="5"/>
      <c r="EM156" s="5"/>
      <c r="EN156" s="5"/>
      <c r="EO156" s="5"/>
      <c r="EP156" s="5"/>
      <c r="EQ156" s="5"/>
      <c r="ER156" s="5"/>
      <c r="ES156" s="5"/>
      <c r="ET156" s="5"/>
      <c r="EU156" s="5"/>
      <c r="EV156" s="5"/>
      <c r="EW156" s="5"/>
      <c r="EX156" s="5"/>
      <c r="EY156" s="5"/>
      <c r="EZ156" s="5"/>
      <c r="FA156" s="5"/>
      <c r="FB156" s="5"/>
      <c r="FC156" s="5"/>
    </row>
    <row r="157" spans="1:159" ht="15" customHeight="1">
      <c r="A157" s="44">
        <v>5</v>
      </c>
      <c r="B157" s="55" t="str">
        <f>VLOOKUP(Ruimtestaat[[#This Row],[Code]],Locaties[[Code]:[Locatie]],2,FALSE)</f>
        <v>Willem van Oranje – Waalwijk</v>
      </c>
      <c r="C157" s="55" t="str">
        <f>VLOOKUP(Ruimtestaat[[#This Row],[Code]],Locaties[[#All],[Code]:[Adres]],3,FALSE)</f>
        <v>De Gaard 4</v>
      </c>
      <c r="D157" s="55" t="str">
        <f>VLOOKUP(Ruimtestaat[[#This Row],[Code]],Locaties[#All],4,FALSE)</f>
        <v>Waalwijk</v>
      </c>
      <c r="E157" s="44"/>
      <c r="F157" s="44" t="s">
        <v>392</v>
      </c>
      <c r="G157" s="148" t="s">
        <v>206</v>
      </c>
      <c r="H157" s="47" t="s">
        <v>158</v>
      </c>
      <c r="I157" s="7">
        <v>10</v>
      </c>
      <c r="J157" s="56" t="str">
        <f>VLOOKUP(Ruimtestaat[[#This Row],[Ruimte code]],Ruimtegroepen[[#All],[Code]:[Ruimte omschrijving]],2,FALSE)</f>
        <v>Trappenhuizen/lift</v>
      </c>
      <c r="K157" s="44" t="s">
        <v>20</v>
      </c>
      <c r="L157" s="47" t="s">
        <v>29</v>
      </c>
      <c r="M157" s="147">
        <v>25</v>
      </c>
      <c r="N157" s="44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  <c r="BK157" s="5"/>
      <c r="BL157" s="5"/>
      <c r="BM157" s="5"/>
      <c r="BN157" s="5"/>
      <c r="BO157" s="5"/>
      <c r="BP157" s="5"/>
      <c r="BQ157" s="5"/>
      <c r="BR157" s="5"/>
      <c r="BS157" s="5"/>
      <c r="BT157" s="5"/>
      <c r="BU157" s="5"/>
      <c r="BV157" s="5"/>
      <c r="BW157" s="5"/>
      <c r="BX157" s="5"/>
      <c r="BY157" s="5"/>
      <c r="BZ157" s="5"/>
      <c r="CA157" s="5"/>
      <c r="CB157" s="5"/>
      <c r="CC157" s="5"/>
      <c r="CD157" s="5"/>
      <c r="CE157" s="5"/>
      <c r="CF157" s="5"/>
      <c r="CG157" s="5"/>
      <c r="CH157" s="5"/>
      <c r="CI157" s="5"/>
      <c r="CJ157" s="5"/>
      <c r="CK157" s="5"/>
      <c r="CL157" s="5"/>
      <c r="CM157" s="5"/>
      <c r="CN157" s="5"/>
      <c r="CO157" s="5"/>
      <c r="CP157" s="5"/>
      <c r="CQ157" s="5"/>
      <c r="CR157" s="5"/>
      <c r="CS157" s="5"/>
      <c r="CT157" s="5"/>
      <c r="CU157" s="5"/>
      <c r="CV157" s="5"/>
      <c r="CW157" s="5"/>
      <c r="CX157" s="5"/>
      <c r="CY157" s="5"/>
      <c r="CZ157" s="5"/>
      <c r="DA157" s="5"/>
      <c r="DB157" s="5"/>
      <c r="DC157" s="5"/>
      <c r="DD157" s="5"/>
      <c r="DE157" s="5"/>
      <c r="DF157" s="5"/>
      <c r="DG157" s="5"/>
      <c r="DH157" s="5"/>
      <c r="DI157" s="5"/>
      <c r="DJ157" s="5"/>
      <c r="DK157" s="5"/>
      <c r="DL157" s="5"/>
      <c r="DM157" s="5"/>
      <c r="DN157" s="5"/>
      <c r="DO157" s="5"/>
      <c r="DP157" s="5"/>
      <c r="DQ157" s="5"/>
      <c r="DR157" s="5"/>
      <c r="DS157" s="5"/>
      <c r="DT157" s="5"/>
      <c r="DU157" s="5"/>
      <c r="DV157" s="5"/>
      <c r="DW157" s="5"/>
      <c r="DX157" s="5"/>
      <c r="DY157" s="5"/>
      <c r="DZ157" s="5"/>
      <c r="EA157" s="5"/>
      <c r="EB157" s="5"/>
      <c r="EC157" s="5"/>
      <c r="ED157" s="5"/>
      <c r="EE157" s="5"/>
      <c r="EF157" s="5"/>
      <c r="EG157" s="5"/>
      <c r="EH157" s="5"/>
      <c r="EI157" s="5"/>
      <c r="EJ157" s="5"/>
      <c r="EK157" s="5"/>
      <c r="EL157" s="5"/>
      <c r="EM157" s="5"/>
      <c r="EN157" s="5"/>
      <c r="EO157" s="5"/>
      <c r="EP157" s="5"/>
      <c r="EQ157" s="5"/>
      <c r="ER157" s="5"/>
      <c r="ES157" s="5"/>
      <c r="ET157" s="5"/>
      <c r="EU157" s="5"/>
      <c r="EV157" s="5"/>
      <c r="EW157" s="5"/>
      <c r="EX157" s="5"/>
      <c r="EY157" s="5"/>
      <c r="EZ157" s="5"/>
      <c r="FA157" s="5"/>
      <c r="FB157" s="5"/>
      <c r="FC157" s="5"/>
    </row>
    <row r="158" spans="1:159" ht="15" customHeight="1">
      <c r="A158" s="44">
        <v>5</v>
      </c>
      <c r="B158" s="55" t="str">
        <f>VLOOKUP(Ruimtestaat[[#This Row],[Code]],Locaties[[Code]:[Locatie]],2,FALSE)</f>
        <v>Willem van Oranje – Waalwijk</v>
      </c>
      <c r="C158" s="55" t="str">
        <f>VLOOKUP(Ruimtestaat[[#This Row],[Code]],Locaties[[#All],[Code]:[Adres]],3,FALSE)</f>
        <v>De Gaard 4</v>
      </c>
      <c r="D158" s="55" t="str">
        <f>VLOOKUP(Ruimtestaat[[#This Row],[Code]],Locaties[#All],4,FALSE)</f>
        <v>Waalwijk</v>
      </c>
      <c r="E158" s="44"/>
      <c r="F158" s="44" t="s">
        <v>401</v>
      </c>
      <c r="G158" s="148" t="s">
        <v>208</v>
      </c>
      <c r="H158" s="47" t="s">
        <v>158</v>
      </c>
      <c r="I158" s="7">
        <v>10</v>
      </c>
      <c r="J158" s="56" t="str">
        <f>VLOOKUP(Ruimtestaat[[#This Row],[Ruimte code]],Ruimtegroepen[[#All],[Code]:[Ruimte omschrijving]],2,FALSE)</f>
        <v>Trappenhuizen/lift</v>
      </c>
      <c r="K158" s="44" t="s">
        <v>20</v>
      </c>
      <c r="L158" s="47" t="s">
        <v>29</v>
      </c>
      <c r="M158" s="147">
        <v>25</v>
      </c>
      <c r="N158" s="149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  <c r="BK158" s="5"/>
      <c r="BL158" s="5"/>
      <c r="BM158" s="5"/>
      <c r="BN158" s="5"/>
      <c r="BO158" s="5"/>
      <c r="BP158" s="5"/>
      <c r="BQ158" s="5"/>
      <c r="BR158" s="5"/>
      <c r="BS158" s="5"/>
      <c r="BT158" s="5"/>
      <c r="BU158" s="5"/>
      <c r="BV158" s="5"/>
      <c r="BW158" s="5"/>
      <c r="BX158" s="5"/>
      <c r="BY158" s="5"/>
      <c r="BZ158" s="5"/>
      <c r="CA158" s="5"/>
      <c r="CB158" s="5"/>
      <c r="CC158" s="5"/>
      <c r="CD158" s="5"/>
      <c r="CE158" s="5"/>
      <c r="CF158" s="5"/>
      <c r="CG158" s="5"/>
      <c r="CH158" s="5"/>
      <c r="CI158" s="5"/>
      <c r="CJ158" s="5"/>
      <c r="CK158" s="5"/>
      <c r="CL158" s="5"/>
      <c r="CM158" s="5"/>
      <c r="CN158" s="5"/>
      <c r="CO158" s="5"/>
      <c r="CP158" s="5"/>
      <c r="CQ158" s="5"/>
      <c r="CR158" s="5"/>
      <c r="CS158" s="5"/>
      <c r="CT158" s="5"/>
      <c r="CU158" s="5"/>
      <c r="CV158" s="5"/>
      <c r="CW158" s="5"/>
      <c r="CX158" s="5"/>
      <c r="CY158" s="5"/>
      <c r="CZ158" s="5"/>
      <c r="DA158" s="5"/>
      <c r="DB158" s="5"/>
      <c r="DC158" s="5"/>
      <c r="DD158" s="5"/>
      <c r="DE158" s="5"/>
      <c r="DF158" s="5"/>
      <c r="DG158" s="5"/>
      <c r="DH158" s="5"/>
      <c r="DI158" s="5"/>
      <c r="DJ158" s="5"/>
      <c r="DK158" s="5"/>
      <c r="DL158" s="5"/>
      <c r="DM158" s="5"/>
      <c r="DN158" s="5"/>
      <c r="DO158" s="5"/>
      <c r="DP158" s="5"/>
      <c r="DQ158" s="5"/>
      <c r="DR158" s="5"/>
      <c r="DS158" s="5"/>
      <c r="DT158" s="5"/>
      <c r="DU158" s="5"/>
      <c r="DV158" s="5"/>
      <c r="DW158" s="5"/>
      <c r="DX158" s="5"/>
      <c r="DY158" s="5"/>
      <c r="DZ158" s="5"/>
      <c r="EA158" s="5"/>
      <c r="EB158" s="5"/>
      <c r="EC158" s="5"/>
      <c r="ED158" s="5"/>
      <c r="EE158" s="5"/>
      <c r="EF158" s="5"/>
      <c r="EG158" s="5"/>
      <c r="EH158" s="5"/>
      <c r="EI158" s="5"/>
      <c r="EJ158" s="5"/>
      <c r="EK158" s="5"/>
      <c r="EL158" s="5"/>
      <c r="EM158" s="5"/>
      <c r="EN158" s="5"/>
      <c r="EO158" s="5"/>
      <c r="EP158" s="5"/>
      <c r="EQ158" s="5"/>
      <c r="ER158" s="5"/>
      <c r="ES158" s="5"/>
      <c r="ET158" s="5"/>
      <c r="EU158" s="5"/>
      <c r="EV158" s="5"/>
      <c r="EW158" s="5"/>
      <c r="EX158" s="5"/>
      <c r="EY158" s="5"/>
      <c r="EZ158" s="5"/>
      <c r="FA158" s="5"/>
      <c r="FB158" s="5"/>
      <c r="FC158" s="5"/>
    </row>
    <row r="159" spans="1:159" ht="15" customHeight="1">
      <c r="A159" s="44">
        <v>5</v>
      </c>
      <c r="B159" s="55" t="str">
        <f>VLOOKUP(Ruimtestaat[[#This Row],[Code]],Locaties[[Code]:[Locatie]],2,FALSE)</f>
        <v>Willem van Oranje – Waalwijk</v>
      </c>
      <c r="C159" s="55" t="str">
        <f>VLOOKUP(Ruimtestaat[[#This Row],[Code]],Locaties[[#All],[Code]:[Adres]],3,FALSE)</f>
        <v>De Gaard 4</v>
      </c>
      <c r="D159" s="55" t="str">
        <f>VLOOKUP(Ruimtestaat[[#This Row],[Code]],Locaties[#All],4,FALSE)</f>
        <v>Waalwijk</v>
      </c>
      <c r="E159" s="44"/>
      <c r="F159" s="44" t="s">
        <v>401</v>
      </c>
      <c r="G159" s="148" t="s">
        <v>207</v>
      </c>
      <c r="H159" s="47" t="s">
        <v>128</v>
      </c>
      <c r="I159" s="7">
        <v>6</v>
      </c>
      <c r="J159" s="56" t="str">
        <f>VLOOKUP(Ruimtestaat[[#This Row],[Ruimte code]],Ruimtegroepen[[#All],[Code]:[Ruimte omschrijving]],2,FALSE)</f>
        <v>Gangen/hallen</v>
      </c>
      <c r="K159" s="44" t="s">
        <v>18</v>
      </c>
      <c r="L159" s="47" t="s">
        <v>124</v>
      </c>
      <c r="M159" s="147">
        <v>12</v>
      </c>
      <c r="N159" s="149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5"/>
      <c r="BN159" s="5"/>
      <c r="BO159" s="5"/>
      <c r="BP159" s="5"/>
      <c r="BQ159" s="5"/>
      <c r="BR159" s="5"/>
      <c r="BS159" s="5"/>
      <c r="BT159" s="5"/>
      <c r="BU159" s="5"/>
      <c r="BV159" s="5"/>
      <c r="BW159" s="5"/>
      <c r="BX159" s="5"/>
      <c r="BY159" s="5"/>
      <c r="BZ159" s="5"/>
      <c r="CA159" s="5"/>
      <c r="CB159" s="5"/>
      <c r="CC159" s="5"/>
      <c r="CD159" s="5"/>
      <c r="CE159" s="5"/>
      <c r="CF159" s="5"/>
      <c r="CG159" s="5"/>
      <c r="CH159" s="5"/>
      <c r="CI159" s="5"/>
      <c r="CJ159" s="5"/>
      <c r="CK159" s="5"/>
      <c r="CL159" s="5"/>
      <c r="CM159" s="5"/>
      <c r="CN159" s="5"/>
      <c r="CO159" s="5"/>
      <c r="CP159" s="5"/>
      <c r="CQ159" s="5"/>
      <c r="CR159" s="5"/>
      <c r="CS159" s="5"/>
      <c r="CT159" s="5"/>
      <c r="CU159" s="5"/>
      <c r="CV159" s="5"/>
      <c r="CW159" s="5"/>
      <c r="CX159" s="5"/>
      <c r="CY159" s="5"/>
      <c r="CZ159" s="5"/>
      <c r="DA159" s="5"/>
      <c r="DB159" s="5"/>
      <c r="DC159" s="5"/>
      <c r="DD159" s="5"/>
      <c r="DE159" s="5"/>
      <c r="DF159" s="5"/>
      <c r="DG159" s="5"/>
      <c r="DH159" s="5"/>
      <c r="DI159" s="5"/>
      <c r="DJ159" s="5"/>
      <c r="DK159" s="5"/>
      <c r="DL159" s="5"/>
      <c r="DM159" s="5"/>
      <c r="DN159" s="5"/>
      <c r="DO159" s="5"/>
      <c r="DP159" s="5"/>
      <c r="DQ159" s="5"/>
      <c r="DR159" s="5"/>
      <c r="DS159" s="5"/>
      <c r="DT159" s="5"/>
      <c r="DU159" s="5"/>
      <c r="DV159" s="5"/>
      <c r="DW159" s="5"/>
      <c r="DX159" s="5"/>
      <c r="DY159" s="5"/>
      <c r="DZ159" s="5"/>
      <c r="EA159" s="5"/>
      <c r="EB159" s="5"/>
      <c r="EC159" s="5"/>
      <c r="ED159" s="5"/>
      <c r="EE159" s="5"/>
      <c r="EF159" s="5"/>
      <c r="EG159" s="5"/>
      <c r="EH159" s="5"/>
      <c r="EI159" s="5"/>
      <c r="EJ159" s="5"/>
      <c r="EK159" s="5"/>
      <c r="EL159" s="5"/>
      <c r="EM159" s="5"/>
      <c r="EN159" s="5"/>
      <c r="EO159" s="5"/>
      <c r="EP159" s="5"/>
      <c r="EQ159" s="5"/>
      <c r="ER159" s="5"/>
      <c r="ES159" s="5"/>
      <c r="ET159" s="5"/>
      <c r="EU159" s="5"/>
      <c r="EV159" s="5"/>
      <c r="EW159" s="5"/>
      <c r="EX159" s="5"/>
      <c r="EY159" s="5"/>
      <c r="EZ159" s="5"/>
      <c r="FA159" s="5"/>
      <c r="FB159" s="5"/>
      <c r="FC159" s="5"/>
    </row>
    <row r="160" spans="1:159" ht="15" customHeight="1">
      <c r="A160" s="44">
        <v>5</v>
      </c>
      <c r="B160" s="55" t="str">
        <f>VLOOKUP(Ruimtestaat[[#This Row],[Code]],Locaties[[Code]:[Locatie]],2,FALSE)</f>
        <v>Willem van Oranje – Waalwijk</v>
      </c>
      <c r="C160" s="55" t="str">
        <f>VLOOKUP(Ruimtestaat[[#This Row],[Code]],Locaties[[#All],[Code]:[Adres]],3,FALSE)</f>
        <v>De Gaard 4</v>
      </c>
      <c r="D160" s="55" t="str">
        <f>VLOOKUP(Ruimtestaat[[#This Row],[Code]],Locaties[#All],4,FALSE)</f>
        <v>Waalwijk</v>
      </c>
      <c r="E160" s="44"/>
      <c r="F160" s="44" t="s">
        <v>401</v>
      </c>
      <c r="G160" s="148" t="s">
        <v>209</v>
      </c>
      <c r="H160" s="47" t="s">
        <v>162</v>
      </c>
      <c r="I160" s="7">
        <v>5</v>
      </c>
      <c r="J160" s="56" t="str">
        <f>VLOOKUP(Ruimtestaat[[#This Row],[Ruimte code]],Ruimtegroepen[[#All],[Code]:[Ruimte omschrijving]],2,FALSE)</f>
        <v>Sanitair</v>
      </c>
      <c r="K160" s="44" t="s">
        <v>19</v>
      </c>
      <c r="L160" s="47" t="s">
        <v>367</v>
      </c>
      <c r="M160" s="147">
        <v>14</v>
      </c>
      <c r="N160" s="44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  <c r="BK160" s="5"/>
      <c r="BL160" s="5"/>
      <c r="BM160" s="5"/>
      <c r="BN160" s="5"/>
      <c r="BO160" s="5"/>
      <c r="BP160" s="5"/>
      <c r="BQ160" s="5"/>
      <c r="BR160" s="5"/>
      <c r="BS160" s="5"/>
      <c r="BT160" s="5"/>
      <c r="BU160" s="5"/>
      <c r="BV160" s="5"/>
      <c r="BW160" s="5"/>
      <c r="BX160" s="5"/>
      <c r="BY160" s="5"/>
      <c r="BZ160" s="5"/>
      <c r="CA160" s="5"/>
      <c r="CB160" s="5"/>
      <c r="CC160" s="5"/>
      <c r="CD160" s="5"/>
      <c r="CE160" s="5"/>
      <c r="CF160" s="5"/>
      <c r="CG160" s="5"/>
      <c r="CH160" s="5"/>
      <c r="CI160" s="5"/>
      <c r="CJ160" s="5"/>
      <c r="CK160" s="5"/>
      <c r="CL160" s="5"/>
      <c r="CM160" s="5"/>
      <c r="CN160" s="5"/>
      <c r="CO160" s="5"/>
      <c r="CP160" s="5"/>
      <c r="CQ160" s="5"/>
      <c r="CR160" s="5"/>
      <c r="CS160" s="5"/>
      <c r="CT160" s="5"/>
      <c r="CU160" s="5"/>
      <c r="CV160" s="5"/>
      <c r="CW160" s="5"/>
      <c r="CX160" s="5"/>
      <c r="CY160" s="5"/>
      <c r="CZ160" s="5"/>
      <c r="DA160" s="5"/>
      <c r="DB160" s="5"/>
      <c r="DC160" s="5"/>
      <c r="DD160" s="5"/>
      <c r="DE160" s="5"/>
      <c r="DF160" s="5"/>
      <c r="DG160" s="5"/>
      <c r="DH160" s="5"/>
      <c r="DI160" s="5"/>
      <c r="DJ160" s="5"/>
      <c r="DK160" s="5"/>
      <c r="DL160" s="5"/>
      <c r="DM160" s="5"/>
      <c r="DN160" s="5"/>
      <c r="DO160" s="5"/>
      <c r="DP160" s="5"/>
      <c r="DQ160" s="5"/>
      <c r="DR160" s="5"/>
      <c r="DS160" s="5"/>
      <c r="DT160" s="5"/>
      <c r="DU160" s="5"/>
      <c r="DV160" s="5"/>
      <c r="DW160" s="5"/>
      <c r="DX160" s="5"/>
      <c r="DY160" s="5"/>
      <c r="DZ160" s="5"/>
      <c r="EA160" s="5"/>
      <c r="EB160" s="5"/>
      <c r="EC160" s="5"/>
      <c r="ED160" s="5"/>
      <c r="EE160" s="5"/>
      <c r="EF160" s="5"/>
      <c r="EG160" s="5"/>
      <c r="EH160" s="5"/>
      <c r="EI160" s="5"/>
      <c r="EJ160" s="5"/>
      <c r="EK160" s="5"/>
      <c r="EL160" s="5"/>
      <c r="EM160" s="5"/>
      <c r="EN160" s="5"/>
      <c r="EO160" s="5"/>
      <c r="EP160" s="5"/>
      <c r="EQ160" s="5"/>
      <c r="ER160" s="5"/>
      <c r="ES160" s="5"/>
      <c r="ET160" s="5"/>
      <c r="EU160" s="5"/>
      <c r="EV160" s="5"/>
      <c r="EW160" s="5"/>
      <c r="EX160" s="5"/>
      <c r="EY160" s="5"/>
      <c r="EZ160" s="5"/>
      <c r="FA160" s="5"/>
      <c r="FB160" s="5"/>
      <c r="FC160" s="5"/>
    </row>
    <row r="161" spans="1:159" ht="15" customHeight="1">
      <c r="A161" s="44">
        <v>5</v>
      </c>
      <c r="B161" s="55" t="str">
        <f>VLOOKUP(Ruimtestaat[[#This Row],[Code]],Locaties[[Code]:[Locatie]],2,FALSE)</f>
        <v>Willem van Oranje – Waalwijk</v>
      </c>
      <c r="C161" s="55" t="str">
        <f>VLOOKUP(Ruimtestaat[[#This Row],[Code]],Locaties[[#All],[Code]:[Adres]],3,FALSE)</f>
        <v>De Gaard 4</v>
      </c>
      <c r="D161" s="55" t="str">
        <f>VLOOKUP(Ruimtestaat[[#This Row],[Code]],Locaties[#All],4,FALSE)</f>
        <v>Waalwijk</v>
      </c>
      <c r="E161" s="44"/>
      <c r="F161" s="44" t="s">
        <v>401</v>
      </c>
      <c r="G161" s="148" t="s">
        <v>210</v>
      </c>
      <c r="H161" s="47" t="s">
        <v>163</v>
      </c>
      <c r="I161" s="7">
        <v>5</v>
      </c>
      <c r="J161" s="56" t="str">
        <f>VLOOKUP(Ruimtestaat[[#This Row],[Ruimte code]],Ruimtegroepen[[#All],[Code]:[Ruimte omschrijving]],2,FALSE)</f>
        <v>Sanitair</v>
      </c>
      <c r="K161" s="44" t="s">
        <v>19</v>
      </c>
      <c r="L161" s="47" t="s">
        <v>367</v>
      </c>
      <c r="M161" s="147">
        <v>8</v>
      </c>
      <c r="N161" s="149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  <c r="BK161" s="5"/>
      <c r="BL161" s="5"/>
      <c r="BM161" s="5"/>
      <c r="BN161" s="5"/>
      <c r="BO161" s="5"/>
      <c r="BP161" s="5"/>
      <c r="BQ161" s="5"/>
      <c r="BR161" s="5"/>
      <c r="BS161" s="5"/>
      <c r="BT161" s="5"/>
      <c r="BU161" s="5"/>
      <c r="BV161" s="5"/>
      <c r="BW161" s="5"/>
      <c r="BX161" s="5"/>
      <c r="BY161" s="5"/>
      <c r="BZ161" s="5"/>
      <c r="CA161" s="5"/>
      <c r="CB161" s="5"/>
      <c r="CC161" s="5"/>
      <c r="CD161" s="5"/>
      <c r="CE161" s="5"/>
      <c r="CF161" s="5"/>
      <c r="CG161" s="5"/>
      <c r="CH161" s="5"/>
      <c r="CI161" s="5"/>
      <c r="CJ161" s="5"/>
      <c r="CK161" s="5"/>
      <c r="CL161" s="5"/>
      <c r="CM161" s="5"/>
      <c r="CN161" s="5"/>
      <c r="CO161" s="5"/>
      <c r="CP161" s="5"/>
      <c r="CQ161" s="5"/>
      <c r="CR161" s="5"/>
      <c r="CS161" s="5"/>
      <c r="CT161" s="5"/>
      <c r="CU161" s="5"/>
      <c r="CV161" s="5"/>
      <c r="CW161" s="5"/>
      <c r="CX161" s="5"/>
      <c r="CY161" s="5"/>
      <c r="CZ161" s="5"/>
      <c r="DA161" s="5"/>
      <c r="DB161" s="5"/>
      <c r="DC161" s="5"/>
      <c r="DD161" s="5"/>
      <c r="DE161" s="5"/>
      <c r="DF161" s="5"/>
      <c r="DG161" s="5"/>
      <c r="DH161" s="5"/>
      <c r="DI161" s="5"/>
      <c r="DJ161" s="5"/>
      <c r="DK161" s="5"/>
      <c r="DL161" s="5"/>
      <c r="DM161" s="5"/>
      <c r="DN161" s="5"/>
      <c r="DO161" s="5"/>
      <c r="DP161" s="5"/>
      <c r="DQ161" s="5"/>
      <c r="DR161" s="5"/>
      <c r="DS161" s="5"/>
      <c r="DT161" s="5"/>
      <c r="DU161" s="5"/>
      <c r="DV161" s="5"/>
      <c r="DW161" s="5"/>
      <c r="DX161" s="5"/>
      <c r="DY161" s="5"/>
      <c r="DZ161" s="5"/>
      <c r="EA161" s="5"/>
      <c r="EB161" s="5"/>
      <c r="EC161" s="5"/>
      <c r="ED161" s="5"/>
      <c r="EE161" s="5"/>
      <c r="EF161" s="5"/>
      <c r="EG161" s="5"/>
      <c r="EH161" s="5"/>
      <c r="EI161" s="5"/>
      <c r="EJ161" s="5"/>
      <c r="EK161" s="5"/>
      <c r="EL161" s="5"/>
      <c r="EM161" s="5"/>
      <c r="EN161" s="5"/>
      <c r="EO161" s="5"/>
      <c r="EP161" s="5"/>
      <c r="EQ161" s="5"/>
      <c r="ER161" s="5"/>
      <c r="ES161" s="5"/>
      <c r="ET161" s="5"/>
      <c r="EU161" s="5"/>
      <c r="EV161" s="5"/>
      <c r="EW161" s="5"/>
      <c r="EX161" s="5"/>
      <c r="EY161" s="5"/>
      <c r="EZ161" s="5"/>
      <c r="FA161" s="5"/>
      <c r="FB161" s="5"/>
      <c r="FC161" s="5"/>
    </row>
    <row r="162" spans="1:159" ht="15" customHeight="1">
      <c r="A162" s="44">
        <v>5</v>
      </c>
      <c r="B162" s="55" t="str">
        <f>VLOOKUP(Ruimtestaat[[#This Row],[Code]],Locaties[[Code]:[Locatie]],2,FALSE)</f>
        <v>Willem van Oranje – Waalwijk</v>
      </c>
      <c r="C162" s="55" t="str">
        <f>VLOOKUP(Ruimtestaat[[#This Row],[Code]],Locaties[[#All],[Code]:[Adres]],3,FALSE)</f>
        <v>De Gaard 4</v>
      </c>
      <c r="D162" s="55" t="str">
        <f>VLOOKUP(Ruimtestaat[[#This Row],[Code]],Locaties[#All],4,FALSE)</f>
        <v>Waalwijk</v>
      </c>
      <c r="E162" s="44"/>
      <c r="F162" s="44" t="s">
        <v>401</v>
      </c>
      <c r="G162" s="148" t="s">
        <v>211</v>
      </c>
      <c r="H162" s="47" t="s">
        <v>128</v>
      </c>
      <c r="I162" s="7">
        <v>6</v>
      </c>
      <c r="J162" s="56" t="str">
        <f>VLOOKUP(Ruimtestaat[[#This Row],[Ruimte code]],Ruimtegroepen[[#All],[Code]:[Ruimte omschrijving]],2,FALSE)</f>
        <v>Gangen/hallen</v>
      </c>
      <c r="K162" s="44" t="s">
        <v>18</v>
      </c>
      <c r="L162" s="47" t="s">
        <v>124</v>
      </c>
      <c r="M162" s="147">
        <v>150</v>
      </c>
      <c r="N162" s="149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5"/>
      <c r="BN162" s="5"/>
      <c r="BO162" s="5"/>
      <c r="BP162" s="5"/>
      <c r="BQ162" s="5"/>
      <c r="BR162" s="5"/>
      <c r="BS162" s="5"/>
      <c r="BT162" s="5"/>
      <c r="BU162" s="5"/>
      <c r="BV162" s="5"/>
      <c r="BW162" s="5"/>
      <c r="BX162" s="5"/>
      <c r="BY162" s="5"/>
      <c r="BZ162" s="5"/>
      <c r="CA162" s="5"/>
      <c r="CB162" s="5"/>
      <c r="CC162" s="5"/>
      <c r="CD162" s="5"/>
      <c r="CE162" s="5"/>
      <c r="CF162" s="5"/>
      <c r="CG162" s="5"/>
      <c r="CH162" s="5"/>
      <c r="CI162" s="5"/>
      <c r="CJ162" s="5"/>
      <c r="CK162" s="5"/>
      <c r="CL162" s="5"/>
      <c r="CM162" s="5"/>
      <c r="CN162" s="5"/>
      <c r="CO162" s="5"/>
      <c r="CP162" s="5"/>
      <c r="CQ162" s="5"/>
      <c r="CR162" s="5"/>
      <c r="CS162" s="5"/>
      <c r="CT162" s="5"/>
      <c r="CU162" s="5"/>
      <c r="CV162" s="5"/>
      <c r="CW162" s="5"/>
      <c r="CX162" s="5"/>
      <c r="CY162" s="5"/>
      <c r="CZ162" s="5"/>
      <c r="DA162" s="5"/>
      <c r="DB162" s="5"/>
      <c r="DC162" s="5"/>
      <c r="DD162" s="5"/>
      <c r="DE162" s="5"/>
      <c r="DF162" s="5"/>
      <c r="DG162" s="5"/>
      <c r="DH162" s="5"/>
      <c r="DI162" s="5"/>
      <c r="DJ162" s="5"/>
      <c r="DK162" s="5"/>
      <c r="DL162" s="5"/>
      <c r="DM162" s="5"/>
      <c r="DN162" s="5"/>
      <c r="DO162" s="5"/>
      <c r="DP162" s="5"/>
      <c r="DQ162" s="5"/>
      <c r="DR162" s="5"/>
      <c r="DS162" s="5"/>
      <c r="DT162" s="5"/>
      <c r="DU162" s="5"/>
      <c r="DV162" s="5"/>
      <c r="DW162" s="5"/>
      <c r="DX162" s="5"/>
      <c r="DY162" s="5"/>
      <c r="DZ162" s="5"/>
      <c r="EA162" s="5"/>
      <c r="EB162" s="5"/>
      <c r="EC162" s="5"/>
      <c r="ED162" s="5"/>
      <c r="EE162" s="5"/>
      <c r="EF162" s="5"/>
      <c r="EG162" s="5"/>
      <c r="EH162" s="5"/>
      <c r="EI162" s="5"/>
      <c r="EJ162" s="5"/>
      <c r="EK162" s="5"/>
      <c r="EL162" s="5"/>
      <c r="EM162" s="5"/>
      <c r="EN162" s="5"/>
      <c r="EO162" s="5"/>
      <c r="EP162" s="5"/>
      <c r="EQ162" s="5"/>
      <c r="ER162" s="5"/>
      <c r="ES162" s="5"/>
      <c r="ET162" s="5"/>
      <c r="EU162" s="5"/>
      <c r="EV162" s="5"/>
      <c r="EW162" s="5"/>
      <c r="EX162" s="5"/>
      <c r="EY162" s="5"/>
      <c r="EZ162" s="5"/>
      <c r="FA162" s="5"/>
      <c r="FB162" s="5"/>
      <c r="FC162" s="5"/>
    </row>
    <row r="163" spans="1:159" ht="15" customHeight="1">
      <c r="A163" s="44">
        <v>5</v>
      </c>
      <c r="B163" s="55" t="str">
        <f>VLOOKUP(Ruimtestaat[[#This Row],[Code]],Locaties[[Code]:[Locatie]],2,FALSE)</f>
        <v>Willem van Oranje – Waalwijk</v>
      </c>
      <c r="C163" s="55" t="str">
        <f>VLOOKUP(Ruimtestaat[[#This Row],[Code]],Locaties[[#All],[Code]:[Adres]],3,FALSE)</f>
        <v>De Gaard 4</v>
      </c>
      <c r="D163" s="55" t="str">
        <f>VLOOKUP(Ruimtestaat[[#This Row],[Code]],Locaties[#All],4,FALSE)</f>
        <v>Waalwijk</v>
      </c>
      <c r="E163" s="44"/>
      <c r="F163" s="44" t="s">
        <v>401</v>
      </c>
      <c r="G163" s="148" t="s">
        <v>212</v>
      </c>
      <c r="H163" s="47" t="s">
        <v>134</v>
      </c>
      <c r="I163" s="7">
        <v>16</v>
      </c>
      <c r="J163" s="56" t="str">
        <f>VLOOKUP(Ruimtestaat[[#This Row],[Ruimte code]],Ruimtegroepen[[#All],[Code]:[Ruimte omschrijving]],2,FALSE)</f>
        <v>Leslokalen</v>
      </c>
      <c r="K163" s="44" t="s">
        <v>18</v>
      </c>
      <c r="L163" s="47" t="s">
        <v>124</v>
      </c>
      <c r="M163" s="147">
        <v>49.8</v>
      </c>
      <c r="N163" s="44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  <c r="BK163" s="5"/>
      <c r="BL163" s="5"/>
      <c r="BM163" s="5"/>
      <c r="BN163" s="5"/>
      <c r="BO163" s="5"/>
      <c r="BP163" s="5"/>
      <c r="BQ163" s="5"/>
      <c r="BR163" s="5"/>
      <c r="BS163" s="5"/>
      <c r="BT163" s="5"/>
      <c r="BU163" s="5"/>
      <c r="BV163" s="5"/>
      <c r="BW163" s="5"/>
      <c r="BX163" s="5"/>
      <c r="BY163" s="5"/>
      <c r="BZ163" s="5"/>
      <c r="CA163" s="5"/>
      <c r="CB163" s="5"/>
      <c r="CC163" s="5"/>
      <c r="CD163" s="5"/>
      <c r="CE163" s="5"/>
      <c r="CF163" s="5"/>
      <c r="CG163" s="5"/>
      <c r="CH163" s="5"/>
      <c r="CI163" s="5"/>
      <c r="CJ163" s="5"/>
      <c r="CK163" s="5"/>
      <c r="CL163" s="5"/>
      <c r="CM163" s="5"/>
      <c r="CN163" s="5"/>
      <c r="CO163" s="5"/>
      <c r="CP163" s="5"/>
      <c r="CQ163" s="5"/>
      <c r="CR163" s="5"/>
      <c r="CS163" s="5"/>
      <c r="CT163" s="5"/>
      <c r="CU163" s="5"/>
      <c r="CV163" s="5"/>
      <c r="CW163" s="5"/>
      <c r="CX163" s="5"/>
      <c r="CY163" s="5"/>
      <c r="CZ163" s="5"/>
      <c r="DA163" s="5"/>
      <c r="DB163" s="5"/>
      <c r="DC163" s="5"/>
      <c r="DD163" s="5"/>
      <c r="DE163" s="5"/>
      <c r="DF163" s="5"/>
      <c r="DG163" s="5"/>
      <c r="DH163" s="5"/>
      <c r="DI163" s="5"/>
      <c r="DJ163" s="5"/>
      <c r="DK163" s="5"/>
      <c r="DL163" s="5"/>
      <c r="DM163" s="5"/>
      <c r="DN163" s="5"/>
      <c r="DO163" s="5"/>
      <c r="DP163" s="5"/>
      <c r="DQ163" s="5"/>
      <c r="DR163" s="5"/>
      <c r="DS163" s="5"/>
      <c r="DT163" s="5"/>
      <c r="DU163" s="5"/>
      <c r="DV163" s="5"/>
      <c r="DW163" s="5"/>
      <c r="DX163" s="5"/>
      <c r="DY163" s="5"/>
      <c r="DZ163" s="5"/>
      <c r="EA163" s="5"/>
      <c r="EB163" s="5"/>
      <c r="EC163" s="5"/>
      <c r="ED163" s="5"/>
      <c r="EE163" s="5"/>
      <c r="EF163" s="5"/>
      <c r="EG163" s="5"/>
      <c r="EH163" s="5"/>
      <c r="EI163" s="5"/>
      <c r="EJ163" s="5"/>
      <c r="EK163" s="5"/>
      <c r="EL163" s="5"/>
      <c r="EM163" s="5"/>
      <c r="EN163" s="5"/>
      <c r="EO163" s="5"/>
      <c r="EP163" s="5"/>
      <c r="EQ163" s="5"/>
      <c r="ER163" s="5"/>
      <c r="ES163" s="5"/>
      <c r="ET163" s="5"/>
      <c r="EU163" s="5"/>
      <c r="EV163" s="5"/>
      <c r="EW163" s="5"/>
      <c r="EX163" s="5"/>
      <c r="EY163" s="5"/>
      <c r="EZ163" s="5"/>
      <c r="FA163" s="5"/>
      <c r="FB163" s="5"/>
      <c r="FC163" s="5"/>
    </row>
    <row r="164" spans="1:159" ht="15" customHeight="1">
      <c r="A164" s="44">
        <v>5</v>
      </c>
      <c r="B164" s="55" t="str">
        <f>VLOOKUP(Ruimtestaat[[#This Row],[Code]],Locaties[[Code]:[Locatie]],2,FALSE)</f>
        <v>Willem van Oranje – Waalwijk</v>
      </c>
      <c r="C164" s="55" t="str">
        <f>VLOOKUP(Ruimtestaat[[#This Row],[Code]],Locaties[[#All],[Code]:[Adres]],3,FALSE)</f>
        <v>De Gaard 4</v>
      </c>
      <c r="D164" s="55" t="str">
        <f>VLOOKUP(Ruimtestaat[[#This Row],[Code]],Locaties[#All],4,FALSE)</f>
        <v>Waalwijk</v>
      </c>
      <c r="E164" s="44"/>
      <c r="F164" s="44" t="s">
        <v>401</v>
      </c>
      <c r="G164" s="148" t="s">
        <v>213</v>
      </c>
      <c r="H164" s="47" t="s">
        <v>134</v>
      </c>
      <c r="I164" s="7">
        <v>16</v>
      </c>
      <c r="J164" s="56" t="str">
        <f>VLOOKUP(Ruimtestaat[[#This Row],[Ruimte code]],Ruimtegroepen[[#All],[Code]:[Ruimte omschrijving]],2,FALSE)</f>
        <v>Leslokalen</v>
      </c>
      <c r="K164" s="44" t="s">
        <v>18</v>
      </c>
      <c r="L164" s="47" t="s">
        <v>124</v>
      </c>
      <c r="M164" s="147">
        <v>49.3</v>
      </c>
      <c r="N164" s="149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5"/>
      <c r="BC164" s="5"/>
      <c r="BD164" s="5"/>
      <c r="BE164" s="5"/>
      <c r="BF164" s="5"/>
      <c r="BG164" s="5"/>
      <c r="BH164" s="5"/>
      <c r="BI164" s="5"/>
      <c r="BJ164" s="5"/>
      <c r="BK164" s="5"/>
      <c r="BL164" s="5"/>
      <c r="BM164" s="5"/>
      <c r="BN164" s="5"/>
      <c r="BO164" s="5"/>
      <c r="BP164" s="5"/>
      <c r="BQ164" s="5"/>
      <c r="BR164" s="5"/>
      <c r="BS164" s="5"/>
      <c r="BT164" s="5"/>
      <c r="BU164" s="5"/>
      <c r="BV164" s="5"/>
      <c r="BW164" s="5"/>
      <c r="BX164" s="5"/>
      <c r="BY164" s="5"/>
      <c r="BZ164" s="5"/>
      <c r="CA164" s="5"/>
      <c r="CB164" s="5"/>
      <c r="CC164" s="5"/>
      <c r="CD164" s="5"/>
      <c r="CE164" s="5"/>
      <c r="CF164" s="5"/>
      <c r="CG164" s="5"/>
      <c r="CH164" s="5"/>
      <c r="CI164" s="5"/>
      <c r="CJ164" s="5"/>
      <c r="CK164" s="5"/>
      <c r="CL164" s="5"/>
      <c r="CM164" s="5"/>
      <c r="CN164" s="5"/>
      <c r="CO164" s="5"/>
      <c r="CP164" s="5"/>
      <c r="CQ164" s="5"/>
      <c r="CR164" s="5"/>
      <c r="CS164" s="5"/>
      <c r="CT164" s="5"/>
      <c r="CU164" s="5"/>
      <c r="CV164" s="5"/>
      <c r="CW164" s="5"/>
      <c r="CX164" s="5"/>
      <c r="CY164" s="5"/>
      <c r="CZ164" s="5"/>
      <c r="DA164" s="5"/>
      <c r="DB164" s="5"/>
      <c r="DC164" s="5"/>
      <c r="DD164" s="5"/>
      <c r="DE164" s="5"/>
      <c r="DF164" s="5"/>
      <c r="DG164" s="5"/>
      <c r="DH164" s="5"/>
      <c r="DI164" s="5"/>
      <c r="DJ164" s="5"/>
      <c r="DK164" s="5"/>
      <c r="DL164" s="5"/>
      <c r="DM164" s="5"/>
      <c r="DN164" s="5"/>
      <c r="DO164" s="5"/>
      <c r="DP164" s="5"/>
      <c r="DQ164" s="5"/>
      <c r="DR164" s="5"/>
      <c r="DS164" s="5"/>
      <c r="DT164" s="5"/>
      <c r="DU164" s="5"/>
      <c r="DV164" s="5"/>
      <c r="DW164" s="5"/>
      <c r="DX164" s="5"/>
      <c r="DY164" s="5"/>
      <c r="DZ164" s="5"/>
      <c r="EA164" s="5"/>
      <c r="EB164" s="5"/>
      <c r="EC164" s="5"/>
      <c r="ED164" s="5"/>
      <c r="EE164" s="5"/>
      <c r="EF164" s="5"/>
      <c r="EG164" s="5"/>
      <c r="EH164" s="5"/>
      <c r="EI164" s="5"/>
      <c r="EJ164" s="5"/>
      <c r="EK164" s="5"/>
      <c r="EL164" s="5"/>
      <c r="EM164" s="5"/>
      <c r="EN164" s="5"/>
      <c r="EO164" s="5"/>
      <c r="EP164" s="5"/>
      <c r="EQ164" s="5"/>
      <c r="ER164" s="5"/>
      <c r="ES164" s="5"/>
      <c r="ET164" s="5"/>
      <c r="EU164" s="5"/>
      <c r="EV164" s="5"/>
      <c r="EW164" s="5"/>
      <c r="EX164" s="5"/>
      <c r="EY164" s="5"/>
      <c r="EZ164" s="5"/>
      <c r="FA164" s="5"/>
      <c r="FB164" s="5"/>
      <c r="FC164" s="5"/>
    </row>
    <row r="165" spans="1:159" ht="15" customHeight="1">
      <c r="A165" s="44">
        <v>5</v>
      </c>
      <c r="B165" s="55" t="str">
        <f>VLOOKUP(Ruimtestaat[[#This Row],[Code]],Locaties[[Code]:[Locatie]],2,FALSE)</f>
        <v>Willem van Oranje – Waalwijk</v>
      </c>
      <c r="C165" s="55" t="str">
        <f>VLOOKUP(Ruimtestaat[[#This Row],[Code]],Locaties[[#All],[Code]:[Adres]],3,FALSE)</f>
        <v>De Gaard 4</v>
      </c>
      <c r="D165" s="55" t="str">
        <f>VLOOKUP(Ruimtestaat[[#This Row],[Code]],Locaties[#All],4,FALSE)</f>
        <v>Waalwijk</v>
      </c>
      <c r="E165" s="44"/>
      <c r="F165" s="44" t="s">
        <v>401</v>
      </c>
      <c r="G165" s="148" t="s">
        <v>214</v>
      </c>
      <c r="H165" s="47" t="s">
        <v>134</v>
      </c>
      <c r="I165" s="7">
        <v>16</v>
      </c>
      <c r="J165" s="56" t="str">
        <f>VLOOKUP(Ruimtestaat[[#This Row],[Ruimte code]],Ruimtegroepen[[#All],[Code]:[Ruimte omschrijving]],2,FALSE)</f>
        <v>Leslokalen</v>
      </c>
      <c r="K165" s="44" t="s">
        <v>18</v>
      </c>
      <c r="L165" s="47" t="s">
        <v>124</v>
      </c>
      <c r="M165" s="147">
        <v>50.6</v>
      </c>
      <c r="N165" s="149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  <c r="BK165" s="5"/>
      <c r="BL165" s="5"/>
      <c r="BM165" s="5"/>
      <c r="BN165" s="5"/>
      <c r="BO165" s="5"/>
      <c r="BP165" s="5"/>
      <c r="BQ165" s="5"/>
      <c r="BR165" s="5"/>
      <c r="BS165" s="5"/>
      <c r="BT165" s="5"/>
      <c r="BU165" s="5"/>
      <c r="BV165" s="5"/>
      <c r="BW165" s="5"/>
      <c r="BX165" s="5"/>
      <c r="BY165" s="5"/>
      <c r="BZ165" s="5"/>
      <c r="CA165" s="5"/>
      <c r="CB165" s="5"/>
      <c r="CC165" s="5"/>
      <c r="CD165" s="5"/>
      <c r="CE165" s="5"/>
      <c r="CF165" s="5"/>
      <c r="CG165" s="5"/>
      <c r="CH165" s="5"/>
      <c r="CI165" s="5"/>
      <c r="CJ165" s="5"/>
      <c r="CK165" s="5"/>
      <c r="CL165" s="5"/>
      <c r="CM165" s="5"/>
      <c r="CN165" s="5"/>
      <c r="CO165" s="5"/>
      <c r="CP165" s="5"/>
      <c r="CQ165" s="5"/>
      <c r="CR165" s="5"/>
      <c r="CS165" s="5"/>
      <c r="CT165" s="5"/>
      <c r="CU165" s="5"/>
      <c r="CV165" s="5"/>
      <c r="CW165" s="5"/>
      <c r="CX165" s="5"/>
      <c r="CY165" s="5"/>
      <c r="CZ165" s="5"/>
      <c r="DA165" s="5"/>
      <c r="DB165" s="5"/>
      <c r="DC165" s="5"/>
      <c r="DD165" s="5"/>
      <c r="DE165" s="5"/>
      <c r="DF165" s="5"/>
      <c r="DG165" s="5"/>
      <c r="DH165" s="5"/>
      <c r="DI165" s="5"/>
      <c r="DJ165" s="5"/>
      <c r="DK165" s="5"/>
      <c r="DL165" s="5"/>
      <c r="DM165" s="5"/>
      <c r="DN165" s="5"/>
      <c r="DO165" s="5"/>
      <c r="DP165" s="5"/>
      <c r="DQ165" s="5"/>
      <c r="DR165" s="5"/>
      <c r="DS165" s="5"/>
      <c r="DT165" s="5"/>
      <c r="DU165" s="5"/>
      <c r="DV165" s="5"/>
      <c r="DW165" s="5"/>
      <c r="DX165" s="5"/>
      <c r="DY165" s="5"/>
      <c r="DZ165" s="5"/>
      <c r="EA165" s="5"/>
      <c r="EB165" s="5"/>
      <c r="EC165" s="5"/>
      <c r="ED165" s="5"/>
      <c r="EE165" s="5"/>
      <c r="EF165" s="5"/>
      <c r="EG165" s="5"/>
      <c r="EH165" s="5"/>
      <c r="EI165" s="5"/>
      <c r="EJ165" s="5"/>
      <c r="EK165" s="5"/>
      <c r="EL165" s="5"/>
      <c r="EM165" s="5"/>
      <c r="EN165" s="5"/>
      <c r="EO165" s="5"/>
      <c r="EP165" s="5"/>
      <c r="EQ165" s="5"/>
      <c r="ER165" s="5"/>
      <c r="ES165" s="5"/>
      <c r="ET165" s="5"/>
      <c r="EU165" s="5"/>
      <c r="EV165" s="5"/>
      <c r="EW165" s="5"/>
      <c r="EX165" s="5"/>
      <c r="EY165" s="5"/>
      <c r="EZ165" s="5"/>
      <c r="FA165" s="5"/>
      <c r="FB165" s="5"/>
      <c r="FC165" s="5"/>
    </row>
    <row r="166" spans="1:159" ht="15" customHeight="1">
      <c r="A166" s="44">
        <v>5</v>
      </c>
      <c r="B166" s="55" t="str">
        <f>VLOOKUP(Ruimtestaat[[#This Row],[Code]],Locaties[[Code]:[Locatie]],2,FALSE)</f>
        <v>Willem van Oranje – Waalwijk</v>
      </c>
      <c r="C166" s="55" t="str">
        <f>VLOOKUP(Ruimtestaat[[#This Row],[Code]],Locaties[[#All],[Code]:[Adres]],3,FALSE)</f>
        <v>De Gaard 4</v>
      </c>
      <c r="D166" s="55" t="str">
        <f>VLOOKUP(Ruimtestaat[[#This Row],[Code]],Locaties[#All],4,FALSE)</f>
        <v>Waalwijk</v>
      </c>
      <c r="E166" s="44"/>
      <c r="F166" s="44" t="s">
        <v>401</v>
      </c>
      <c r="G166" s="148" t="s">
        <v>215</v>
      </c>
      <c r="H166" s="47" t="s">
        <v>134</v>
      </c>
      <c r="I166" s="7">
        <v>16</v>
      </c>
      <c r="J166" s="56" t="str">
        <f>VLOOKUP(Ruimtestaat[[#This Row],[Ruimte code]],Ruimtegroepen[[#All],[Code]:[Ruimte omschrijving]],2,FALSE)</f>
        <v>Leslokalen</v>
      </c>
      <c r="K166" s="44" t="s">
        <v>18</v>
      </c>
      <c r="L166" s="47" t="s">
        <v>124</v>
      </c>
      <c r="M166" s="147">
        <v>49.3</v>
      </c>
      <c r="N166" s="44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5"/>
      <c r="BB166" s="5"/>
      <c r="BC166" s="5"/>
      <c r="BD166" s="5"/>
      <c r="BE166" s="5"/>
      <c r="BF166" s="5"/>
      <c r="BG166" s="5"/>
      <c r="BH166" s="5"/>
      <c r="BI166" s="5"/>
      <c r="BJ166" s="5"/>
      <c r="BK166" s="5"/>
      <c r="BL166" s="5"/>
      <c r="BM166" s="5"/>
      <c r="BN166" s="5"/>
      <c r="BO166" s="5"/>
      <c r="BP166" s="5"/>
      <c r="BQ166" s="5"/>
      <c r="BR166" s="5"/>
      <c r="BS166" s="5"/>
      <c r="BT166" s="5"/>
      <c r="BU166" s="5"/>
      <c r="BV166" s="5"/>
      <c r="BW166" s="5"/>
      <c r="BX166" s="5"/>
      <c r="BY166" s="5"/>
      <c r="BZ166" s="5"/>
      <c r="CA166" s="5"/>
      <c r="CB166" s="5"/>
      <c r="CC166" s="5"/>
      <c r="CD166" s="5"/>
      <c r="CE166" s="5"/>
      <c r="CF166" s="5"/>
      <c r="CG166" s="5"/>
      <c r="CH166" s="5"/>
      <c r="CI166" s="5"/>
      <c r="CJ166" s="5"/>
      <c r="CK166" s="5"/>
      <c r="CL166" s="5"/>
      <c r="CM166" s="5"/>
      <c r="CN166" s="5"/>
      <c r="CO166" s="5"/>
      <c r="CP166" s="5"/>
      <c r="CQ166" s="5"/>
      <c r="CR166" s="5"/>
      <c r="CS166" s="5"/>
      <c r="CT166" s="5"/>
      <c r="CU166" s="5"/>
      <c r="CV166" s="5"/>
      <c r="CW166" s="5"/>
      <c r="CX166" s="5"/>
      <c r="CY166" s="5"/>
      <c r="CZ166" s="5"/>
      <c r="DA166" s="5"/>
      <c r="DB166" s="5"/>
      <c r="DC166" s="5"/>
      <c r="DD166" s="5"/>
      <c r="DE166" s="5"/>
      <c r="DF166" s="5"/>
      <c r="DG166" s="5"/>
      <c r="DH166" s="5"/>
      <c r="DI166" s="5"/>
      <c r="DJ166" s="5"/>
      <c r="DK166" s="5"/>
      <c r="DL166" s="5"/>
      <c r="DM166" s="5"/>
      <c r="DN166" s="5"/>
      <c r="DO166" s="5"/>
      <c r="DP166" s="5"/>
      <c r="DQ166" s="5"/>
      <c r="DR166" s="5"/>
      <c r="DS166" s="5"/>
      <c r="DT166" s="5"/>
      <c r="DU166" s="5"/>
      <c r="DV166" s="5"/>
      <c r="DW166" s="5"/>
      <c r="DX166" s="5"/>
      <c r="DY166" s="5"/>
      <c r="DZ166" s="5"/>
      <c r="EA166" s="5"/>
      <c r="EB166" s="5"/>
      <c r="EC166" s="5"/>
      <c r="ED166" s="5"/>
      <c r="EE166" s="5"/>
      <c r="EF166" s="5"/>
      <c r="EG166" s="5"/>
      <c r="EH166" s="5"/>
      <c r="EI166" s="5"/>
      <c r="EJ166" s="5"/>
      <c r="EK166" s="5"/>
      <c r="EL166" s="5"/>
      <c r="EM166" s="5"/>
      <c r="EN166" s="5"/>
      <c r="EO166" s="5"/>
      <c r="EP166" s="5"/>
      <c r="EQ166" s="5"/>
      <c r="ER166" s="5"/>
      <c r="ES166" s="5"/>
      <c r="ET166" s="5"/>
      <c r="EU166" s="5"/>
      <c r="EV166" s="5"/>
      <c r="EW166" s="5"/>
      <c r="EX166" s="5"/>
      <c r="EY166" s="5"/>
      <c r="EZ166" s="5"/>
      <c r="FA166" s="5"/>
      <c r="FB166" s="5"/>
      <c r="FC166" s="5"/>
    </row>
    <row r="167" spans="1:159" ht="15" customHeight="1">
      <c r="A167" s="44">
        <v>5</v>
      </c>
      <c r="B167" s="55" t="str">
        <f>VLOOKUP(Ruimtestaat[[#This Row],[Code]],Locaties[[Code]:[Locatie]],2,FALSE)</f>
        <v>Willem van Oranje – Waalwijk</v>
      </c>
      <c r="C167" s="55" t="str">
        <f>VLOOKUP(Ruimtestaat[[#This Row],[Code]],Locaties[[#All],[Code]:[Adres]],3,FALSE)</f>
        <v>De Gaard 4</v>
      </c>
      <c r="D167" s="55" t="str">
        <f>VLOOKUP(Ruimtestaat[[#This Row],[Code]],Locaties[#All],4,FALSE)</f>
        <v>Waalwijk</v>
      </c>
      <c r="E167" s="44"/>
      <c r="F167" s="44" t="s">
        <v>401</v>
      </c>
      <c r="G167" s="148" t="s">
        <v>216</v>
      </c>
      <c r="H167" s="47" t="s">
        <v>128</v>
      </c>
      <c r="I167" s="7">
        <v>6</v>
      </c>
      <c r="J167" s="56" t="str">
        <f>VLOOKUP(Ruimtestaat[[#This Row],[Ruimte code]],Ruimtegroepen[[#All],[Code]:[Ruimte omschrijving]],2,FALSE)</f>
        <v>Gangen/hallen</v>
      </c>
      <c r="K167" s="44" t="s">
        <v>18</v>
      </c>
      <c r="L167" s="47" t="s">
        <v>124</v>
      </c>
      <c r="M167" s="147">
        <v>20</v>
      </c>
      <c r="N167" s="149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5"/>
      <c r="BB167" s="5"/>
      <c r="BC167" s="5"/>
      <c r="BD167" s="5"/>
      <c r="BE167" s="5"/>
      <c r="BF167" s="5"/>
      <c r="BG167" s="5"/>
      <c r="BH167" s="5"/>
      <c r="BI167" s="5"/>
      <c r="BJ167" s="5"/>
      <c r="BK167" s="5"/>
      <c r="BL167" s="5"/>
      <c r="BM167" s="5"/>
      <c r="BN167" s="5"/>
      <c r="BO167" s="5"/>
      <c r="BP167" s="5"/>
      <c r="BQ167" s="5"/>
      <c r="BR167" s="5"/>
      <c r="BS167" s="5"/>
      <c r="BT167" s="5"/>
      <c r="BU167" s="5"/>
      <c r="BV167" s="5"/>
      <c r="BW167" s="5"/>
      <c r="BX167" s="5"/>
      <c r="BY167" s="5"/>
      <c r="BZ167" s="5"/>
      <c r="CA167" s="5"/>
      <c r="CB167" s="5"/>
      <c r="CC167" s="5"/>
      <c r="CD167" s="5"/>
      <c r="CE167" s="5"/>
      <c r="CF167" s="5"/>
      <c r="CG167" s="5"/>
      <c r="CH167" s="5"/>
      <c r="CI167" s="5"/>
      <c r="CJ167" s="5"/>
      <c r="CK167" s="5"/>
      <c r="CL167" s="5"/>
      <c r="CM167" s="5"/>
      <c r="CN167" s="5"/>
      <c r="CO167" s="5"/>
      <c r="CP167" s="5"/>
      <c r="CQ167" s="5"/>
      <c r="CR167" s="5"/>
      <c r="CS167" s="5"/>
      <c r="CT167" s="5"/>
      <c r="CU167" s="5"/>
      <c r="CV167" s="5"/>
      <c r="CW167" s="5"/>
      <c r="CX167" s="5"/>
      <c r="CY167" s="5"/>
      <c r="CZ167" s="5"/>
      <c r="DA167" s="5"/>
      <c r="DB167" s="5"/>
      <c r="DC167" s="5"/>
      <c r="DD167" s="5"/>
      <c r="DE167" s="5"/>
      <c r="DF167" s="5"/>
      <c r="DG167" s="5"/>
      <c r="DH167" s="5"/>
      <c r="DI167" s="5"/>
      <c r="DJ167" s="5"/>
      <c r="DK167" s="5"/>
      <c r="DL167" s="5"/>
      <c r="DM167" s="5"/>
      <c r="DN167" s="5"/>
      <c r="DO167" s="5"/>
      <c r="DP167" s="5"/>
      <c r="DQ167" s="5"/>
      <c r="DR167" s="5"/>
      <c r="DS167" s="5"/>
      <c r="DT167" s="5"/>
      <c r="DU167" s="5"/>
      <c r="DV167" s="5"/>
      <c r="DW167" s="5"/>
      <c r="DX167" s="5"/>
      <c r="DY167" s="5"/>
      <c r="DZ167" s="5"/>
      <c r="EA167" s="5"/>
      <c r="EB167" s="5"/>
      <c r="EC167" s="5"/>
      <c r="ED167" s="5"/>
      <c r="EE167" s="5"/>
      <c r="EF167" s="5"/>
      <c r="EG167" s="5"/>
      <c r="EH167" s="5"/>
      <c r="EI167" s="5"/>
      <c r="EJ167" s="5"/>
      <c r="EK167" s="5"/>
      <c r="EL167" s="5"/>
      <c r="EM167" s="5"/>
      <c r="EN167" s="5"/>
      <c r="EO167" s="5"/>
      <c r="EP167" s="5"/>
      <c r="EQ167" s="5"/>
      <c r="ER167" s="5"/>
      <c r="ES167" s="5"/>
      <c r="ET167" s="5"/>
      <c r="EU167" s="5"/>
      <c r="EV167" s="5"/>
      <c r="EW167" s="5"/>
      <c r="EX167" s="5"/>
      <c r="EY167" s="5"/>
      <c r="EZ167" s="5"/>
      <c r="FA167" s="5"/>
      <c r="FB167" s="5"/>
      <c r="FC167" s="5"/>
    </row>
    <row r="168" spans="1:159" ht="15" customHeight="1">
      <c r="A168" s="44">
        <v>5</v>
      </c>
      <c r="B168" s="55" t="str">
        <f>VLOOKUP(Ruimtestaat[[#This Row],[Code]],Locaties[[Code]:[Locatie]],2,FALSE)</f>
        <v>Willem van Oranje – Waalwijk</v>
      </c>
      <c r="C168" s="55" t="str">
        <f>VLOOKUP(Ruimtestaat[[#This Row],[Code]],Locaties[[#All],[Code]:[Adres]],3,FALSE)</f>
        <v>De Gaard 4</v>
      </c>
      <c r="D168" s="55" t="str">
        <f>VLOOKUP(Ruimtestaat[[#This Row],[Code]],Locaties[#All],4,FALSE)</f>
        <v>Waalwijk</v>
      </c>
      <c r="E168" s="44"/>
      <c r="F168" s="44" t="s">
        <v>401</v>
      </c>
      <c r="G168" s="148" t="s">
        <v>217</v>
      </c>
      <c r="H168" s="47" t="s">
        <v>218</v>
      </c>
      <c r="I168" s="44">
        <v>2</v>
      </c>
      <c r="J168" s="56" t="str">
        <f>VLOOKUP(Ruimtestaat[[#This Row],[Ruimte code]],Ruimtegroepen[[#All],[Code]:[Ruimte omschrijving]],2,FALSE)</f>
        <v>Kantoren</v>
      </c>
      <c r="K168" s="44" t="s">
        <v>17</v>
      </c>
      <c r="L168" s="47" t="s">
        <v>6</v>
      </c>
      <c r="M168" s="147">
        <v>12</v>
      </c>
      <c r="N168" s="149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5"/>
      <c r="BC168" s="5"/>
      <c r="BD168" s="5"/>
      <c r="BE168" s="5"/>
      <c r="BF168" s="5"/>
      <c r="BG168" s="5"/>
      <c r="BH168" s="5"/>
      <c r="BI168" s="5"/>
      <c r="BJ168" s="5"/>
      <c r="BK168" s="5"/>
      <c r="BL168" s="5"/>
      <c r="BM168" s="5"/>
      <c r="BN168" s="5"/>
      <c r="BO168" s="5"/>
      <c r="BP168" s="5"/>
      <c r="BQ168" s="5"/>
      <c r="BR168" s="5"/>
      <c r="BS168" s="5"/>
      <c r="BT168" s="5"/>
      <c r="BU168" s="5"/>
      <c r="BV168" s="5"/>
      <c r="BW168" s="5"/>
      <c r="BX168" s="5"/>
      <c r="BY168" s="5"/>
      <c r="BZ168" s="5"/>
      <c r="CA168" s="5"/>
      <c r="CB168" s="5"/>
      <c r="CC168" s="5"/>
      <c r="CD168" s="5"/>
      <c r="CE168" s="5"/>
      <c r="CF168" s="5"/>
      <c r="CG168" s="5"/>
      <c r="CH168" s="5"/>
      <c r="CI168" s="5"/>
      <c r="CJ168" s="5"/>
      <c r="CK168" s="5"/>
      <c r="CL168" s="5"/>
      <c r="CM168" s="5"/>
      <c r="CN168" s="5"/>
      <c r="CO168" s="5"/>
      <c r="CP168" s="5"/>
      <c r="CQ168" s="5"/>
      <c r="CR168" s="5"/>
      <c r="CS168" s="5"/>
      <c r="CT168" s="5"/>
      <c r="CU168" s="5"/>
      <c r="CV168" s="5"/>
      <c r="CW168" s="5"/>
      <c r="CX168" s="5"/>
      <c r="CY168" s="5"/>
      <c r="CZ168" s="5"/>
      <c r="DA168" s="5"/>
      <c r="DB168" s="5"/>
      <c r="DC168" s="5"/>
      <c r="DD168" s="5"/>
      <c r="DE168" s="5"/>
      <c r="DF168" s="5"/>
      <c r="DG168" s="5"/>
      <c r="DH168" s="5"/>
      <c r="DI168" s="5"/>
      <c r="DJ168" s="5"/>
      <c r="DK168" s="5"/>
      <c r="DL168" s="5"/>
      <c r="DM168" s="5"/>
      <c r="DN168" s="5"/>
      <c r="DO168" s="5"/>
      <c r="DP168" s="5"/>
      <c r="DQ168" s="5"/>
      <c r="DR168" s="5"/>
      <c r="DS168" s="5"/>
      <c r="DT168" s="5"/>
      <c r="DU168" s="5"/>
      <c r="DV168" s="5"/>
      <c r="DW168" s="5"/>
      <c r="DX168" s="5"/>
      <c r="DY168" s="5"/>
      <c r="DZ168" s="5"/>
      <c r="EA168" s="5"/>
      <c r="EB168" s="5"/>
      <c r="EC168" s="5"/>
      <c r="ED168" s="5"/>
      <c r="EE168" s="5"/>
      <c r="EF168" s="5"/>
      <c r="EG168" s="5"/>
      <c r="EH168" s="5"/>
      <c r="EI168" s="5"/>
      <c r="EJ168" s="5"/>
      <c r="EK168" s="5"/>
      <c r="EL168" s="5"/>
      <c r="EM168" s="5"/>
      <c r="EN168" s="5"/>
      <c r="EO168" s="5"/>
      <c r="EP168" s="5"/>
      <c r="EQ168" s="5"/>
      <c r="ER168" s="5"/>
      <c r="ES168" s="5"/>
      <c r="ET168" s="5"/>
      <c r="EU168" s="5"/>
      <c r="EV168" s="5"/>
      <c r="EW168" s="5"/>
      <c r="EX168" s="5"/>
      <c r="EY168" s="5"/>
      <c r="EZ168" s="5"/>
      <c r="FA168" s="5"/>
      <c r="FB168" s="5"/>
      <c r="FC168" s="5"/>
    </row>
    <row r="169" spans="1:159" ht="15" customHeight="1">
      <c r="A169" s="44">
        <v>5</v>
      </c>
      <c r="B169" s="55" t="str">
        <f>VLOOKUP(Ruimtestaat[[#This Row],[Code]],Locaties[[Code]:[Locatie]],2,FALSE)</f>
        <v>Willem van Oranje – Waalwijk</v>
      </c>
      <c r="C169" s="55" t="str">
        <f>VLOOKUP(Ruimtestaat[[#This Row],[Code]],Locaties[[#All],[Code]:[Adres]],3,FALSE)</f>
        <v>De Gaard 4</v>
      </c>
      <c r="D169" s="55" t="str">
        <f>VLOOKUP(Ruimtestaat[[#This Row],[Code]],Locaties[#All],4,FALSE)</f>
        <v>Waalwijk</v>
      </c>
      <c r="E169" s="44"/>
      <c r="F169" s="44" t="s">
        <v>401</v>
      </c>
      <c r="G169" s="148" t="s">
        <v>219</v>
      </c>
      <c r="H169" s="47" t="s">
        <v>134</v>
      </c>
      <c r="I169" s="44">
        <v>16</v>
      </c>
      <c r="J169" s="56" t="str">
        <f>VLOOKUP(Ruimtestaat[[#This Row],[Ruimte code]],Ruimtegroepen[[#All],[Code]:[Ruimte omschrijving]],2,FALSE)</f>
        <v>Leslokalen</v>
      </c>
      <c r="K169" s="44" t="s">
        <v>18</v>
      </c>
      <c r="L169" s="47" t="s">
        <v>124</v>
      </c>
      <c r="M169" s="147">
        <v>49.1</v>
      </c>
      <c r="N169" s="44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/>
      <c r="BA169" s="5"/>
      <c r="BB169" s="5"/>
      <c r="BC169" s="5"/>
      <c r="BD169" s="5"/>
      <c r="BE169" s="5"/>
      <c r="BF169" s="5"/>
      <c r="BG169" s="5"/>
      <c r="BH169" s="5"/>
      <c r="BI169" s="5"/>
      <c r="BJ169" s="5"/>
      <c r="BK169" s="5"/>
      <c r="BL169" s="5"/>
      <c r="BM169" s="5"/>
      <c r="BN169" s="5"/>
      <c r="BO169" s="5"/>
      <c r="BP169" s="5"/>
      <c r="BQ169" s="5"/>
      <c r="BR169" s="5"/>
      <c r="BS169" s="5"/>
      <c r="BT169" s="5"/>
      <c r="BU169" s="5"/>
      <c r="BV169" s="5"/>
      <c r="BW169" s="5"/>
      <c r="BX169" s="5"/>
      <c r="BY169" s="5"/>
      <c r="BZ169" s="5"/>
      <c r="CA169" s="5"/>
      <c r="CB169" s="5"/>
      <c r="CC169" s="5"/>
      <c r="CD169" s="5"/>
      <c r="CE169" s="5"/>
      <c r="CF169" s="5"/>
      <c r="CG169" s="5"/>
      <c r="CH169" s="5"/>
      <c r="CI169" s="5"/>
      <c r="CJ169" s="5"/>
      <c r="CK169" s="5"/>
      <c r="CL169" s="5"/>
      <c r="CM169" s="5"/>
      <c r="CN169" s="5"/>
      <c r="CO169" s="5"/>
      <c r="CP169" s="5"/>
      <c r="CQ169" s="5"/>
      <c r="CR169" s="5"/>
      <c r="CS169" s="5"/>
      <c r="CT169" s="5"/>
      <c r="CU169" s="5"/>
      <c r="CV169" s="5"/>
      <c r="CW169" s="5"/>
      <c r="CX169" s="5"/>
      <c r="CY169" s="5"/>
      <c r="CZ169" s="5"/>
      <c r="DA169" s="5"/>
      <c r="DB169" s="5"/>
      <c r="DC169" s="5"/>
      <c r="DD169" s="5"/>
      <c r="DE169" s="5"/>
      <c r="DF169" s="5"/>
      <c r="DG169" s="5"/>
      <c r="DH169" s="5"/>
      <c r="DI169" s="5"/>
      <c r="DJ169" s="5"/>
      <c r="DK169" s="5"/>
      <c r="DL169" s="5"/>
      <c r="DM169" s="5"/>
      <c r="DN169" s="5"/>
      <c r="DO169" s="5"/>
      <c r="DP169" s="5"/>
      <c r="DQ169" s="5"/>
      <c r="DR169" s="5"/>
      <c r="DS169" s="5"/>
      <c r="DT169" s="5"/>
      <c r="DU169" s="5"/>
      <c r="DV169" s="5"/>
      <c r="DW169" s="5"/>
      <c r="DX169" s="5"/>
      <c r="DY169" s="5"/>
      <c r="DZ169" s="5"/>
      <c r="EA169" s="5"/>
      <c r="EB169" s="5"/>
      <c r="EC169" s="5"/>
      <c r="ED169" s="5"/>
      <c r="EE169" s="5"/>
      <c r="EF169" s="5"/>
      <c r="EG169" s="5"/>
      <c r="EH169" s="5"/>
      <c r="EI169" s="5"/>
      <c r="EJ169" s="5"/>
      <c r="EK169" s="5"/>
      <c r="EL169" s="5"/>
      <c r="EM169" s="5"/>
      <c r="EN169" s="5"/>
      <c r="EO169" s="5"/>
      <c r="EP169" s="5"/>
      <c r="EQ169" s="5"/>
      <c r="ER169" s="5"/>
      <c r="ES169" s="5"/>
      <c r="ET169" s="5"/>
      <c r="EU169" s="5"/>
      <c r="EV169" s="5"/>
      <c r="EW169" s="5"/>
      <c r="EX169" s="5"/>
      <c r="EY169" s="5"/>
      <c r="EZ169" s="5"/>
      <c r="FA169" s="5"/>
      <c r="FB169" s="5"/>
      <c r="FC169" s="5"/>
    </row>
    <row r="170" spans="1:159" ht="15" customHeight="1">
      <c r="A170" s="44">
        <v>5</v>
      </c>
      <c r="B170" s="55" t="str">
        <f>VLOOKUP(Ruimtestaat[[#This Row],[Code]],Locaties[[Code]:[Locatie]],2,FALSE)</f>
        <v>Willem van Oranje – Waalwijk</v>
      </c>
      <c r="C170" s="55" t="str">
        <f>VLOOKUP(Ruimtestaat[[#This Row],[Code]],Locaties[[#All],[Code]:[Adres]],3,FALSE)</f>
        <v>De Gaard 4</v>
      </c>
      <c r="D170" s="55" t="str">
        <f>VLOOKUP(Ruimtestaat[[#This Row],[Code]],Locaties[#All],4,FALSE)</f>
        <v>Waalwijk</v>
      </c>
      <c r="E170" s="44"/>
      <c r="F170" s="44" t="s">
        <v>401</v>
      </c>
      <c r="G170" s="148" t="s">
        <v>220</v>
      </c>
      <c r="H170" s="47" t="s">
        <v>134</v>
      </c>
      <c r="I170" s="7">
        <v>16</v>
      </c>
      <c r="J170" s="56" t="str">
        <f>VLOOKUP(Ruimtestaat[[#This Row],[Ruimte code]],Ruimtegroepen[[#All],[Code]:[Ruimte omschrijving]],2,FALSE)</f>
        <v>Leslokalen</v>
      </c>
      <c r="K170" s="44" t="s">
        <v>18</v>
      </c>
      <c r="L170" s="47" t="s">
        <v>124</v>
      </c>
      <c r="M170" s="147">
        <v>49.1</v>
      </c>
      <c r="N170" s="149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  <c r="AX170" s="5"/>
      <c r="AY170" s="5"/>
      <c r="AZ170" s="5"/>
      <c r="BA170" s="5"/>
      <c r="BB170" s="5"/>
      <c r="BC170" s="5"/>
      <c r="BD170" s="5"/>
      <c r="BE170" s="5"/>
      <c r="BF170" s="5"/>
      <c r="BG170" s="5"/>
      <c r="BH170" s="5"/>
      <c r="BI170" s="5"/>
      <c r="BJ170" s="5"/>
      <c r="BK170" s="5"/>
      <c r="BL170" s="5"/>
      <c r="BM170" s="5"/>
      <c r="BN170" s="5"/>
      <c r="BO170" s="5"/>
      <c r="BP170" s="5"/>
      <c r="BQ170" s="5"/>
      <c r="BR170" s="5"/>
      <c r="BS170" s="5"/>
      <c r="BT170" s="5"/>
      <c r="BU170" s="5"/>
      <c r="BV170" s="5"/>
      <c r="BW170" s="5"/>
      <c r="BX170" s="5"/>
      <c r="BY170" s="5"/>
      <c r="BZ170" s="5"/>
      <c r="CA170" s="5"/>
      <c r="CB170" s="5"/>
      <c r="CC170" s="5"/>
      <c r="CD170" s="5"/>
      <c r="CE170" s="5"/>
      <c r="CF170" s="5"/>
      <c r="CG170" s="5"/>
      <c r="CH170" s="5"/>
      <c r="CI170" s="5"/>
      <c r="CJ170" s="5"/>
      <c r="CK170" s="5"/>
      <c r="CL170" s="5"/>
      <c r="CM170" s="5"/>
      <c r="CN170" s="5"/>
      <c r="CO170" s="5"/>
      <c r="CP170" s="5"/>
      <c r="CQ170" s="5"/>
      <c r="CR170" s="5"/>
      <c r="CS170" s="5"/>
      <c r="CT170" s="5"/>
      <c r="CU170" s="5"/>
      <c r="CV170" s="5"/>
      <c r="CW170" s="5"/>
      <c r="CX170" s="5"/>
      <c r="CY170" s="5"/>
      <c r="CZ170" s="5"/>
      <c r="DA170" s="5"/>
      <c r="DB170" s="5"/>
      <c r="DC170" s="5"/>
      <c r="DD170" s="5"/>
      <c r="DE170" s="5"/>
      <c r="DF170" s="5"/>
      <c r="DG170" s="5"/>
      <c r="DH170" s="5"/>
      <c r="DI170" s="5"/>
      <c r="DJ170" s="5"/>
      <c r="DK170" s="5"/>
      <c r="DL170" s="5"/>
      <c r="DM170" s="5"/>
      <c r="DN170" s="5"/>
      <c r="DO170" s="5"/>
      <c r="DP170" s="5"/>
      <c r="DQ170" s="5"/>
      <c r="DR170" s="5"/>
      <c r="DS170" s="5"/>
      <c r="DT170" s="5"/>
      <c r="DU170" s="5"/>
      <c r="DV170" s="5"/>
      <c r="DW170" s="5"/>
      <c r="DX170" s="5"/>
      <c r="DY170" s="5"/>
      <c r="DZ170" s="5"/>
      <c r="EA170" s="5"/>
      <c r="EB170" s="5"/>
      <c r="EC170" s="5"/>
      <c r="ED170" s="5"/>
      <c r="EE170" s="5"/>
      <c r="EF170" s="5"/>
      <c r="EG170" s="5"/>
      <c r="EH170" s="5"/>
      <c r="EI170" s="5"/>
      <c r="EJ170" s="5"/>
      <c r="EK170" s="5"/>
      <c r="EL170" s="5"/>
      <c r="EM170" s="5"/>
      <c r="EN170" s="5"/>
      <c r="EO170" s="5"/>
      <c r="EP170" s="5"/>
      <c r="EQ170" s="5"/>
      <c r="ER170" s="5"/>
      <c r="ES170" s="5"/>
      <c r="ET170" s="5"/>
      <c r="EU170" s="5"/>
      <c r="EV170" s="5"/>
      <c r="EW170" s="5"/>
      <c r="EX170" s="5"/>
      <c r="EY170" s="5"/>
      <c r="EZ170" s="5"/>
      <c r="FA170" s="5"/>
      <c r="FB170" s="5"/>
      <c r="FC170" s="5"/>
    </row>
    <row r="171" spans="1:159" ht="15" customHeight="1">
      <c r="A171" s="44">
        <v>5</v>
      </c>
      <c r="B171" s="55" t="str">
        <f>VLOOKUP(Ruimtestaat[[#This Row],[Code]],Locaties[[Code]:[Locatie]],2,FALSE)</f>
        <v>Willem van Oranje – Waalwijk</v>
      </c>
      <c r="C171" s="55" t="str">
        <f>VLOOKUP(Ruimtestaat[[#This Row],[Code]],Locaties[[#All],[Code]:[Adres]],3,FALSE)</f>
        <v>De Gaard 4</v>
      </c>
      <c r="D171" s="55" t="str">
        <f>VLOOKUP(Ruimtestaat[[#This Row],[Code]],Locaties[#All],4,FALSE)</f>
        <v>Waalwijk</v>
      </c>
      <c r="E171" s="44"/>
      <c r="F171" s="44" t="s">
        <v>401</v>
      </c>
      <c r="G171" s="148" t="s">
        <v>221</v>
      </c>
      <c r="H171" s="47" t="s">
        <v>134</v>
      </c>
      <c r="I171" s="7">
        <v>16</v>
      </c>
      <c r="J171" s="56" t="str">
        <f>VLOOKUP(Ruimtestaat[[#This Row],[Ruimte code]],Ruimtegroepen[[#All],[Code]:[Ruimte omschrijving]],2,FALSE)</f>
        <v>Leslokalen</v>
      </c>
      <c r="K171" s="44" t="s">
        <v>18</v>
      </c>
      <c r="L171" s="47" t="s">
        <v>124</v>
      </c>
      <c r="M171" s="147">
        <v>65.7</v>
      </c>
      <c r="N171" s="149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5"/>
      <c r="BB171" s="5"/>
      <c r="BC171" s="5"/>
      <c r="BD171" s="5"/>
      <c r="BE171" s="5"/>
      <c r="BF171" s="5"/>
      <c r="BG171" s="5"/>
      <c r="BH171" s="5"/>
      <c r="BI171" s="5"/>
      <c r="BJ171" s="5"/>
      <c r="BK171" s="5"/>
      <c r="BL171" s="5"/>
      <c r="BM171" s="5"/>
      <c r="BN171" s="5"/>
      <c r="BO171" s="5"/>
      <c r="BP171" s="5"/>
      <c r="BQ171" s="5"/>
      <c r="BR171" s="5"/>
      <c r="BS171" s="5"/>
      <c r="BT171" s="5"/>
      <c r="BU171" s="5"/>
      <c r="BV171" s="5"/>
      <c r="BW171" s="5"/>
      <c r="BX171" s="5"/>
      <c r="BY171" s="5"/>
      <c r="BZ171" s="5"/>
      <c r="CA171" s="5"/>
      <c r="CB171" s="5"/>
      <c r="CC171" s="5"/>
      <c r="CD171" s="5"/>
      <c r="CE171" s="5"/>
      <c r="CF171" s="5"/>
      <c r="CG171" s="5"/>
      <c r="CH171" s="5"/>
      <c r="CI171" s="5"/>
      <c r="CJ171" s="5"/>
      <c r="CK171" s="5"/>
      <c r="CL171" s="5"/>
      <c r="CM171" s="5"/>
      <c r="CN171" s="5"/>
      <c r="CO171" s="5"/>
      <c r="CP171" s="5"/>
      <c r="CQ171" s="5"/>
      <c r="CR171" s="5"/>
      <c r="CS171" s="5"/>
      <c r="CT171" s="5"/>
      <c r="CU171" s="5"/>
      <c r="CV171" s="5"/>
      <c r="CW171" s="5"/>
      <c r="CX171" s="5"/>
      <c r="CY171" s="5"/>
      <c r="CZ171" s="5"/>
      <c r="DA171" s="5"/>
      <c r="DB171" s="5"/>
      <c r="DC171" s="5"/>
      <c r="DD171" s="5"/>
      <c r="DE171" s="5"/>
      <c r="DF171" s="5"/>
      <c r="DG171" s="5"/>
      <c r="DH171" s="5"/>
      <c r="DI171" s="5"/>
      <c r="DJ171" s="5"/>
      <c r="DK171" s="5"/>
      <c r="DL171" s="5"/>
      <c r="DM171" s="5"/>
      <c r="DN171" s="5"/>
      <c r="DO171" s="5"/>
      <c r="DP171" s="5"/>
      <c r="DQ171" s="5"/>
      <c r="DR171" s="5"/>
      <c r="DS171" s="5"/>
      <c r="DT171" s="5"/>
      <c r="DU171" s="5"/>
      <c r="DV171" s="5"/>
      <c r="DW171" s="5"/>
      <c r="DX171" s="5"/>
      <c r="DY171" s="5"/>
      <c r="DZ171" s="5"/>
      <c r="EA171" s="5"/>
      <c r="EB171" s="5"/>
      <c r="EC171" s="5"/>
      <c r="ED171" s="5"/>
      <c r="EE171" s="5"/>
      <c r="EF171" s="5"/>
      <c r="EG171" s="5"/>
      <c r="EH171" s="5"/>
      <c r="EI171" s="5"/>
      <c r="EJ171" s="5"/>
      <c r="EK171" s="5"/>
      <c r="EL171" s="5"/>
      <c r="EM171" s="5"/>
      <c r="EN171" s="5"/>
      <c r="EO171" s="5"/>
      <c r="EP171" s="5"/>
      <c r="EQ171" s="5"/>
      <c r="ER171" s="5"/>
      <c r="ES171" s="5"/>
      <c r="ET171" s="5"/>
      <c r="EU171" s="5"/>
      <c r="EV171" s="5"/>
      <c r="EW171" s="5"/>
      <c r="EX171" s="5"/>
      <c r="EY171" s="5"/>
      <c r="EZ171" s="5"/>
      <c r="FA171" s="5"/>
      <c r="FB171" s="5"/>
      <c r="FC171" s="5"/>
    </row>
    <row r="172" spans="1:159" ht="15" customHeight="1">
      <c r="A172" s="44">
        <v>5</v>
      </c>
      <c r="B172" s="55" t="str">
        <f>VLOOKUP(Ruimtestaat[[#This Row],[Code]],Locaties[[Code]:[Locatie]],2,FALSE)</f>
        <v>Willem van Oranje – Waalwijk</v>
      </c>
      <c r="C172" s="55" t="str">
        <f>VLOOKUP(Ruimtestaat[[#This Row],[Code]],Locaties[[#All],[Code]:[Adres]],3,FALSE)</f>
        <v>De Gaard 4</v>
      </c>
      <c r="D172" s="55" t="str">
        <f>VLOOKUP(Ruimtestaat[[#This Row],[Code]],Locaties[#All],4,FALSE)</f>
        <v>Waalwijk</v>
      </c>
      <c r="E172" s="44"/>
      <c r="F172" s="44" t="s">
        <v>401</v>
      </c>
      <c r="G172" s="148" t="s">
        <v>222</v>
      </c>
      <c r="H172" s="47" t="s">
        <v>223</v>
      </c>
      <c r="I172" s="7">
        <v>16</v>
      </c>
      <c r="J172" s="56" t="str">
        <f>VLOOKUP(Ruimtestaat[[#This Row],[Ruimte code]],Ruimtegroepen[[#All],[Code]:[Ruimte omschrijving]],2,FALSE)</f>
        <v>Leslokalen</v>
      </c>
      <c r="K172" s="44" t="s">
        <v>17</v>
      </c>
      <c r="L172" s="47" t="s">
        <v>6</v>
      </c>
      <c r="M172" s="147">
        <v>180</v>
      </c>
      <c r="N172" s="44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  <c r="BB172" s="5"/>
      <c r="BC172" s="5"/>
      <c r="BD172" s="5"/>
      <c r="BE172" s="5"/>
      <c r="BF172" s="5"/>
      <c r="BG172" s="5"/>
      <c r="BH172" s="5"/>
      <c r="BI172" s="5"/>
      <c r="BJ172" s="5"/>
      <c r="BK172" s="5"/>
      <c r="BL172" s="5"/>
      <c r="BM172" s="5"/>
      <c r="BN172" s="5"/>
      <c r="BO172" s="5"/>
      <c r="BP172" s="5"/>
      <c r="BQ172" s="5"/>
      <c r="BR172" s="5"/>
      <c r="BS172" s="5"/>
      <c r="BT172" s="5"/>
      <c r="BU172" s="5"/>
      <c r="BV172" s="5"/>
      <c r="BW172" s="5"/>
      <c r="BX172" s="5"/>
      <c r="BY172" s="5"/>
      <c r="BZ172" s="5"/>
      <c r="CA172" s="5"/>
      <c r="CB172" s="5"/>
      <c r="CC172" s="5"/>
      <c r="CD172" s="5"/>
      <c r="CE172" s="5"/>
      <c r="CF172" s="5"/>
      <c r="CG172" s="5"/>
      <c r="CH172" s="5"/>
      <c r="CI172" s="5"/>
      <c r="CJ172" s="5"/>
      <c r="CK172" s="5"/>
      <c r="CL172" s="5"/>
      <c r="CM172" s="5"/>
      <c r="CN172" s="5"/>
      <c r="CO172" s="5"/>
      <c r="CP172" s="5"/>
      <c r="CQ172" s="5"/>
      <c r="CR172" s="5"/>
      <c r="CS172" s="5"/>
      <c r="CT172" s="5"/>
      <c r="CU172" s="5"/>
      <c r="CV172" s="5"/>
      <c r="CW172" s="5"/>
      <c r="CX172" s="5"/>
      <c r="CY172" s="5"/>
      <c r="CZ172" s="5"/>
      <c r="DA172" s="5"/>
      <c r="DB172" s="5"/>
      <c r="DC172" s="5"/>
      <c r="DD172" s="5"/>
      <c r="DE172" s="5"/>
      <c r="DF172" s="5"/>
      <c r="DG172" s="5"/>
      <c r="DH172" s="5"/>
      <c r="DI172" s="5"/>
      <c r="DJ172" s="5"/>
      <c r="DK172" s="5"/>
      <c r="DL172" s="5"/>
      <c r="DM172" s="5"/>
      <c r="DN172" s="5"/>
      <c r="DO172" s="5"/>
      <c r="DP172" s="5"/>
      <c r="DQ172" s="5"/>
      <c r="DR172" s="5"/>
      <c r="DS172" s="5"/>
      <c r="DT172" s="5"/>
      <c r="DU172" s="5"/>
      <c r="DV172" s="5"/>
      <c r="DW172" s="5"/>
      <c r="DX172" s="5"/>
      <c r="DY172" s="5"/>
      <c r="DZ172" s="5"/>
      <c r="EA172" s="5"/>
      <c r="EB172" s="5"/>
      <c r="EC172" s="5"/>
      <c r="ED172" s="5"/>
      <c r="EE172" s="5"/>
      <c r="EF172" s="5"/>
      <c r="EG172" s="5"/>
      <c r="EH172" s="5"/>
      <c r="EI172" s="5"/>
      <c r="EJ172" s="5"/>
      <c r="EK172" s="5"/>
      <c r="EL172" s="5"/>
      <c r="EM172" s="5"/>
      <c r="EN172" s="5"/>
      <c r="EO172" s="5"/>
      <c r="EP172" s="5"/>
      <c r="EQ172" s="5"/>
      <c r="ER172" s="5"/>
      <c r="ES172" s="5"/>
      <c r="ET172" s="5"/>
      <c r="EU172" s="5"/>
      <c r="EV172" s="5"/>
      <c r="EW172" s="5"/>
      <c r="EX172" s="5"/>
      <c r="EY172" s="5"/>
      <c r="EZ172" s="5"/>
      <c r="FA172" s="5"/>
      <c r="FB172" s="5"/>
      <c r="FC172" s="5"/>
    </row>
    <row r="173" spans="1:159" ht="15" customHeight="1">
      <c r="A173" s="44">
        <v>5</v>
      </c>
      <c r="B173" s="55" t="str">
        <f>VLOOKUP(Ruimtestaat[[#This Row],[Code]],Locaties[[Code]:[Locatie]],2,FALSE)</f>
        <v>Willem van Oranje – Waalwijk</v>
      </c>
      <c r="C173" s="55" t="str">
        <f>VLOOKUP(Ruimtestaat[[#This Row],[Code]],Locaties[[#All],[Code]:[Adres]],3,FALSE)</f>
        <v>De Gaard 4</v>
      </c>
      <c r="D173" s="55" t="str">
        <f>VLOOKUP(Ruimtestaat[[#This Row],[Code]],Locaties[#All],4,FALSE)</f>
        <v>Waalwijk</v>
      </c>
      <c r="E173" s="44"/>
      <c r="F173" s="44" t="s">
        <v>401</v>
      </c>
      <c r="G173" s="148" t="s">
        <v>224</v>
      </c>
      <c r="H173" s="47" t="s">
        <v>225</v>
      </c>
      <c r="I173" s="7">
        <v>16</v>
      </c>
      <c r="J173" s="56" t="str">
        <f>VLOOKUP(Ruimtestaat[[#This Row],[Ruimte code]],Ruimtegroepen[[#All],[Code]:[Ruimte omschrijving]],2,FALSE)</f>
        <v>Leslokalen</v>
      </c>
      <c r="K173" s="44" t="s">
        <v>17</v>
      </c>
      <c r="L173" s="47" t="s">
        <v>6</v>
      </c>
      <c r="M173" s="147">
        <v>24</v>
      </c>
      <c r="N173" s="149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  <c r="AY173" s="5"/>
      <c r="AZ173" s="5"/>
      <c r="BA173" s="5"/>
      <c r="BB173" s="5"/>
      <c r="BC173" s="5"/>
      <c r="BD173" s="5"/>
      <c r="BE173" s="5"/>
      <c r="BF173" s="5"/>
      <c r="BG173" s="5"/>
      <c r="BH173" s="5"/>
      <c r="BI173" s="5"/>
      <c r="BJ173" s="5"/>
      <c r="BK173" s="5"/>
      <c r="BL173" s="5"/>
      <c r="BM173" s="5"/>
      <c r="BN173" s="5"/>
      <c r="BO173" s="5"/>
      <c r="BP173" s="5"/>
      <c r="BQ173" s="5"/>
      <c r="BR173" s="5"/>
      <c r="BS173" s="5"/>
      <c r="BT173" s="5"/>
      <c r="BU173" s="5"/>
      <c r="BV173" s="5"/>
      <c r="BW173" s="5"/>
      <c r="BX173" s="5"/>
      <c r="BY173" s="5"/>
      <c r="BZ173" s="5"/>
      <c r="CA173" s="5"/>
      <c r="CB173" s="5"/>
      <c r="CC173" s="5"/>
      <c r="CD173" s="5"/>
      <c r="CE173" s="5"/>
      <c r="CF173" s="5"/>
      <c r="CG173" s="5"/>
      <c r="CH173" s="5"/>
      <c r="CI173" s="5"/>
      <c r="CJ173" s="5"/>
      <c r="CK173" s="5"/>
      <c r="CL173" s="5"/>
      <c r="CM173" s="5"/>
      <c r="CN173" s="5"/>
      <c r="CO173" s="5"/>
      <c r="CP173" s="5"/>
      <c r="CQ173" s="5"/>
      <c r="CR173" s="5"/>
      <c r="CS173" s="5"/>
      <c r="CT173" s="5"/>
      <c r="CU173" s="5"/>
      <c r="CV173" s="5"/>
      <c r="CW173" s="5"/>
      <c r="CX173" s="5"/>
      <c r="CY173" s="5"/>
      <c r="CZ173" s="5"/>
      <c r="DA173" s="5"/>
      <c r="DB173" s="5"/>
      <c r="DC173" s="5"/>
      <c r="DD173" s="5"/>
      <c r="DE173" s="5"/>
      <c r="DF173" s="5"/>
      <c r="DG173" s="5"/>
      <c r="DH173" s="5"/>
      <c r="DI173" s="5"/>
      <c r="DJ173" s="5"/>
      <c r="DK173" s="5"/>
      <c r="DL173" s="5"/>
      <c r="DM173" s="5"/>
      <c r="DN173" s="5"/>
      <c r="DO173" s="5"/>
      <c r="DP173" s="5"/>
      <c r="DQ173" s="5"/>
      <c r="DR173" s="5"/>
      <c r="DS173" s="5"/>
      <c r="DT173" s="5"/>
      <c r="DU173" s="5"/>
      <c r="DV173" s="5"/>
      <c r="DW173" s="5"/>
      <c r="DX173" s="5"/>
      <c r="DY173" s="5"/>
      <c r="DZ173" s="5"/>
      <c r="EA173" s="5"/>
      <c r="EB173" s="5"/>
      <c r="EC173" s="5"/>
      <c r="ED173" s="5"/>
      <c r="EE173" s="5"/>
      <c r="EF173" s="5"/>
      <c r="EG173" s="5"/>
      <c r="EH173" s="5"/>
      <c r="EI173" s="5"/>
      <c r="EJ173" s="5"/>
      <c r="EK173" s="5"/>
      <c r="EL173" s="5"/>
      <c r="EM173" s="5"/>
      <c r="EN173" s="5"/>
      <c r="EO173" s="5"/>
      <c r="EP173" s="5"/>
      <c r="EQ173" s="5"/>
      <c r="ER173" s="5"/>
      <c r="ES173" s="5"/>
      <c r="ET173" s="5"/>
      <c r="EU173" s="5"/>
      <c r="EV173" s="5"/>
      <c r="EW173" s="5"/>
      <c r="EX173" s="5"/>
      <c r="EY173" s="5"/>
      <c r="EZ173" s="5"/>
      <c r="FA173" s="5"/>
      <c r="FB173" s="5"/>
      <c r="FC173" s="5"/>
    </row>
    <row r="174" spans="1:159" ht="15" customHeight="1">
      <c r="A174" s="44">
        <v>5</v>
      </c>
      <c r="B174" s="55" t="str">
        <f>VLOOKUP(Ruimtestaat[[#This Row],[Code]],Locaties[[Code]:[Locatie]],2,FALSE)</f>
        <v>Willem van Oranje – Waalwijk</v>
      </c>
      <c r="C174" s="55" t="str">
        <f>VLOOKUP(Ruimtestaat[[#This Row],[Code]],Locaties[[#All],[Code]:[Adres]],3,FALSE)</f>
        <v>De Gaard 4</v>
      </c>
      <c r="D174" s="55" t="str">
        <f>VLOOKUP(Ruimtestaat[[#This Row],[Code]],Locaties[#All],4,FALSE)</f>
        <v>Waalwijk</v>
      </c>
      <c r="E174" s="44"/>
      <c r="F174" s="44" t="s">
        <v>401</v>
      </c>
      <c r="G174" s="148" t="s">
        <v>226</v>
      </c>
      <c r="H174" s="47" t="s">
        <v>128</v>
      </c>
      <c r="I174" s="7">
        <v>6</v>
      </c>
      <c r="J174" s="56" t="str">
        <f>VLOOKUP(Ruimtestaat[[#This Row],[Ruimte code]],Ruimtegroepen[[#All],[Code]:[Ruimte omschrijving]],2,FALSE)</f>
        <v>Gangen/hallen</v>
      </c>
      <c r="K174" s="44" t="s">
        <v>18</v>
      </c>
      <c r="L174" s="47" t="s">
        <v>124</v>
      </c>
      <c r="M174" s="147">
        <v>150</v>
      </c>
      <c r="N174" s="149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5"/>
      <c r="BI174" s="5"/>
      <c r="BJ174" s="5"/>
      <c r="BK174" s="5"/>
      <c r="BL174" s="5"/>
      <c r="BM174" s="5"/>
      <c r="BN174" s="5"/>
      <c r="BO174" s="5"/>
      <c r="BP174" s="5"/>
      <c r="BQ174" s="5"/>
      <c r="BR174" s="5"/>
      <c r="BS174" s="5"/>
      <c r="BT174" s="5"/>
      <c r="BU174" s="5"/>
      <c r="BV174" s="5"/>
      <c r="BW174" s="5"/>
      <c r="BX174" s="5"/>
      <c r="BY174" s="5"/>
      <c r="BZ174" s="5"/>
      <c r="CA174" s="5"/>
      <c r="CB174" s="5"/>
      <c r="CC174" s="5"/>
      <c r="CD174" s="5"/>
      <c r="CE174" s="5"/>
      <c r="CF174" s="5"/>
      <c r="CG174" s="5"/>
      <c r="CH174" s="5"/>
      <c r="CI174" s="5"/>
      <c r="CJ174" s="5"/>
      <c r="CK174" s="5"/>
      <c r="CL174" s="5"/>
      <c r="CM174" s="5"/>
      <c r="CN174" s="5"/>
      <c r="CO174" s="5"/>
      <c r="CP174" s="5"/>
      <c r="CQ174" s="5"/>
      <c r="CR174" s="5"/>
      <c r="CS174" s="5"/>
      <c r="CT174" s="5"/>
      <c r="CU174" s="5"/>
      <c r="CV174" s="5"/>
      <c r="CW174" s="5"/>
      <c r="CX174" s="5"/>
      <c r="CY174" s="5"/>
      <c r="CZ174" s="5"/>
      <c r="DA174" s="5"/>
      <c r="DB174" s="5"/>
      <c r="DC174" s="5"/>
      <c r="DD174" s="5"/>
      <c r="DE174" s="5"/>
      <c r="DF174" s="5"/>
      <c r="DG174" s="5"/>
      <c r="DH174" s="5"/>
      <c r="DI174" s="5"/>
      <c r="DJ174" s="5"/>
      <c r="DK174" s="5"/>
      <c r="DL174" s="5"/>
      <c r="DM174" s="5"/>
      <c r="DN174" s="5"/>
      <c r="DO174" s="5"/>
      <c r="DP174" s="5"/>
      <c r="DQ174" s="5"/>
      <c r="DR174" s="5"/>
      <c r="DS174" s="5"/>
      <c r="DT174" s="5"/>
      <c r="DU174" s="5"/>
      <c r="DV174" s="5"/>
      <c r="DW174" s="5"/>
      <c r="DX174" s="5"/>
      <c r="DY174" s="5"/>
      <c r="DZ174" s="5"/>
      <c r="EA174" s="5"/>
      <c r="EB174" s="5"/>
      <c r="EC174" s="5"/>
      <c r="ED174" s="5"/>
      <c r="EE174" s="5"/>
      <c r="EF174" s="5"/>
      <c r="EG174" s="5"/>
      <c r="EH174" s="5"/>
      <c r="EI174" s="5"/>
      <c r="EJ174" s="5"/>
      <c r="EK174" s="5"/>
      <c r="EL174" s="5"/>
      <c r="EM174" s="5"/>
      <c r="EN174" s="5"/>
      <c r="EO174" s="5"/>
      <c r="EP174" s="5"/>
      <c r="EQ174" s="5"/>
      <c r="ER174" s="5"/>
      <c r="ES174" s="5"/>
      <c r="ET174" s="5"/>
      <c r="EU174" s="5"/>
      <c r="EV174" s="5"/>
      <c r="EW174" s="5"/>
      <c r="EX174" s="5"/>
      <c r="EY174" s="5"/>
      <c r="EZ174" s="5"/>
      <c r="FA174" s="5"/>
      <c r="FB174" s="5"/>
      <c r="FC174" s="5"/>
    </row>
    <row r="175" spans="1:159" ht="15" customHeight="1">
      <c r="A175" s="44">
        <v>5</v>
      </c>
      <c r="B175" s="55" t="str">
        <f>VLOOKUP(Ruimtestaat[[#This Row],[Code]],Locaties[[Code]:[Locatie]],2,FALSE)</f>
        <v>Willem van Oranje – Waalwijk</v>
      </c>
      <c r="C175" s="55" t="str">
        <f>VLOOKUP(Ruimtestaat[[#This Row],[Code]],Locaties[[#All],[Code]:[Adres]],3,FALSE)</f>
        <v>De Gaard 4</v>
      </c>
      <c r="D175" s="55" t="str">
        <f>VLOOKUP(Ruimtestaat[[#This Row],[Code]],Locaties[#All],4,FALSE)</f>
        <v>Waalwijk</v>
      </c>
      <c r="E175" s="44"/>
      <c r="F175" s="44" t="s">
        <v>401</v>
      </c>
      <c r="G175" s="148" t="s">
        <v>227</v>
      </c>
      <c r="H175" s="47" t="s">
        <v>228</v>
      </c>
      <c r="I175" s="7">
        <v>10</v>
      </c>
      <c r="J175" s="56" t="str">
        <f>VLOOKUP(Ruimtestaat[[#This Row],[Ruimte code]],Ruimtegroepen[[#All],[Code]:[Ruimte omschrijving]],2,FALSE)</f>
        <v>Trappenhuizen/lift</v>
      </c>
      <c r="K175" s="44" t="s">
        <v>20</v>
      </c>
      <c r="L175" s="47" t="s">
        <v>29</v>
      </c>
      <c r="M175" s="147">
        <v>35</v>
      </c>
      <c r="N175" s="44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/>
      <c r="BA175" s="5"/>
      <c r="BB175" s="5"/>
      <c r="BC175" s="5"/>
      <c r="BD175" s="5"/>
      <c r="BE175" s="5"/>
      <c r="BF175" s="5"/>
      <c r="BG175" s="5"/>
      <c r="BH175" s="5"/>
      <c r="BI175" s="5"/>
      <c r="BJ175" s="5"/>
      <c r="BK175" s="5"/>
      <c r="BL175" s="5"/>
      <c r="BM175" s="5"/>
      <c r="BN175" s="5"/>
      <c r="BO175" s="5"/>
      <c r="BP175" s="5"/>
      <c r="BQ175" s="5"/>
      <c r="BR175" s="5"/>
      <c r="BS175" s="5"/>
      <c r="BT175" s="5"/>
      <c r="BU175" s="5"/>
      <c r="BV175" s="5"/>
      <c r="BW175" s="5"/>
      <c r="BX175" s="5"/>
      <c r="BY175" s="5"/>
      <c r="BZ175" s="5"/>
      <c r="CA175" s="5"/>
      <c r="CB175" s="5"/>
      <c r="CC175" s="5"/>
      <c r="CD175" s="5"/>
      <c r="CE175" s="5"/>
      <c r="CF175" s="5"/>
      <c r="CG175" s="5"/>
      <c r="CH175" s="5"/>
      <c r="CI175" s="5"/>
      <c r="CJ175" s="5"/>
      <c r="CK175" s="5"/>
      <c r="CL175" s="5"/>
      <c r="CM175" s="5"/>
      <c r="CN175" s="5"/>
      <c r="CO175" s="5"/>
      <c r="CP175" s="5"/>
      <c r="CQ175" s="5"/>
      <c r="CR175" s="5"/>
      <c r="CS175" s="5"/>
      <c r="CT175" s="5"/>
      <c r="CU175" s="5"/>
      <c r="CV175" s="5"/>
      <c r="CW175" s="5"/>
      <c r="CX175" s="5"/>
      <c r="CY175" s="5"/>
      <c r="CZ175" s="5"/>
      <c r="DA175" s="5"/>
      <c r="DB175" s="5"/>
      <c r="DC175" s="5"/>
      <c r="DD175" s="5"/>
      <c r="DE175" s="5"/>
      <c r="DF175" s="5"/>
      <c r="DG175" s="5"/>
      <c r="DH175" s="5"/>
      <c r="DI175" s="5"/>
      <c r="DJ175" s="5"/>
      <c r="DK175" s="5"/>
      <c r="DL175" s="5"/>
      <c r="DM175" s="5"/>
      <c r="DN175" s="5"/>
      <c r="DO175" s="5"/>
      <c r="DP175" s="5"/>
      <c r="DQ175" s="5"/>
      <c r="DR175" s="5"/>
      <c r="DS175" s="5"/>
      <c r="DT175" s="5"/>
      <c r="DU175" s="5"/>
      <c r="DV175" s="5"/>
      <c r="DW175" s="5"/>
      <c r="DX175" s="5"/>
      <c r="DY175" s="5"/>
      <c r="DZ175" s="5"/>
      <c r="EA175" s="5"/>
      <c r="EB175" s="5"/>
      <c r="EC175" s="5"/>
      <c r="ED175" s="5"/>
      <c r="EE175" s="5"/>
      <c r="EF175" s="5"/>
      <c r="EG175" s="5"/>
      <c r="EH175" s="5"/>
      <c r="EI175" s="5"/>
      <c r="EJ175" s="5"/>
      <c r="EK175" s="5"/>
      <c r="EL175" s="5"/>
      <c r="EM175" s="5"/>
      <c r="EN175" s="5"/>
      <c r="EO175" s="5"/>
      <c r="EP175" s="5"/>
      <c r="EQ175" s="5"/>
      <c r="ER175" s="5"/>
      <c r="ES175" s="5"/>
      <c r="ET175" s="5"/>
      <c r="EU175" s="5"/>
      <c r="EV175" s="5"/>
      <c r="EW175" s="5"/>
      <c r="EX175" s="5"/>
      <c r="EY175" s="5"/>
      <c r="EZ175" s="5"/>
      <c r="FA175" s="5"/>
      <c r="FB175" s="5"/>
      <c r="FC175" s="5"/>
    </row>
    <row r="176" spans="1:159" ht="15" customHeight="1">
      <c r="A176" s="44">
        <v>5</v>
      </c>
      <c r="B176" s="55" t="str">
        <f>VLOOKUP(Ruimtestaat[[#This Row],[Code]],Locaties[[Code]:[Locatie]],2,FALSE)</f>
        <v>Willem van Oranje – Waalwijk</v>
      </c>
      <c r="C176" s="55" t="str">
        <f>VLOOKUP(Ruimtestaat[[#This Row],[Code]],Locaties[[#All],[Code]:[Adres]],3,FALSE)</f>
        <v>De Gaard 4</v>
      </c>
      <c r="D176" s="55" t="str">
        <f>VLOOKUP(Ruimtestaat[[#This Row],[Code]],Locaties[#All],4,FALSE)</f>
        <v>Waalwijk</v>
      </c>
      <c r="E176" s="44"/>
      <c r="F176" s="44" t="s">
        <v>401</v>
      </c>
      <c r="G176" s="148" t="s">
        <v>229</v>
      </c>
      <c r="H176" s="47" t="s">
        <v>134</v>
      </c>
      <c r="I176" s="7">
        <v>16</v>
      </c>
      <c r="J176" s="56" t="str">
        <f>VLOOKUP(Ruimtestaat[[#This Row],[Ruimte code]],Ruimtegroepen[[#All],[Code]:[Ruimte omschrijving]],2,FALSE)</f>
        <v>Leslokalen</v>
      </c>
      <c r="K176" s="44" t="s">
        <v>18</v>
      </c>
      <c r="L176" s="47" t="s">
        <v>124</v>
      </c>
      <c r="M176" s="147">
        <v>49.8</v>
      </c>
      <c r="N176" s="149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  <c r="BA176" s="5"/>
      <c r="BB176" s="5"/>
      <c r="BC176" s="5"/>
      <c r="BD176" s="5"/>
      <c r="BE176" s="5"/>
      <c r="BF176" s="5"/>
      <c r="BG176" s="5"/>
      <c r="BH176" s="5"/>
      <c r="BI176" s="5"/>
      <c r="BJ176" s="5"/>
      <c r="BK176" s="5"/>
      <c r="BL176" s="5"/>
      <c r="BM176" s="5"/>
      <c r="BN176" s="5"/>
      <c r="BO176" s="5"/>
      <c r="BP176" s="5"/>
      <c r="BQ176" s="5"/>
      <c r="BR176" s="5"/>
      <c r="BS176" s="5"/>
      <c r="BT176" s="5"/>
      <c r="BU176" s="5"/>
      <c r="BV176" s="5"/>
      <c r="BW176" s="5"/>
      <c r="BX176" s="5"/>
      <c r="BY176" s="5"/>
      <c r="BZ176" s="5"/>
      <c r="CA176" s="5"/>
      <c r="CB176" s="5"/>
      <c r="CC176" s="5"/>
      <c r="CD176" s="5"/>
      <c r="CE176" s="5"/>
      <c r="CF176" s="5"/>
      <c r="CG176" s="5"/>
      <c r="CH176" s="5"/>
      <c r="CI176" s="5"/>
      <c r="CJ176" s="5"/>
      <c r="CK176" s="5"/>
      <c r="CL176" s="5"/>
      <c r="CM176" s="5"/>
      <c r="CN176" s="5"/>
      <c r="CO176" s="5"/>
      <c r="CP176" s="5"/>
      <c r="CQ176" s="5"/>
      <c r="CR176" s="5"/>
      <c r="CS176" s="5"/>
      <c r="CT176" s="5"/>
      <c r="CU176" s="5"/>
      <c r="CV176" s="5"/>
      <c r="CW176" s="5"/>
      <c r="CX176" s="5"/>
      <c r="CY176" s="5"/>
      <c r="CZ176" s="5"/>
      <c r="DA176" s="5"/>
      <c r="DB176" s="5"/>
      <c r="DC176" s="5"/>
      <c r="DD176" s="5"/>
      <c r="DE176" s="5"/>
      <c r="DF176" s="5"/>
      <c r="DG176" s="5"/>
      <c r="DH176" s="5"/>
      <c r="DI176" s="5"/>
      <c r="DJ176" s="5"/>
      <c r="DK176" s="5"/>
      <c r="DL176" s="5"/>
      <c r="DM176" s="5"/>
      <c r="DN176" s="5"/>
      <c r="DO176" s="5"/>
      <c r="DP176" s="5"/>
      <c r="DQ176" s="5"/>
      <c r="DR176" s="5"/>
      <c r="DS176" s="5"/>
      <c r="DT176" s="5"/>
      <c r="DU176" s="5"/>
      <c r="DV176" s="5"/>
      <c r="DW176" s="5"/>
      <c r="DX176" s="5"/>
      <c r="DY176" s="5"/>
      <c r="DZ176" s="5"/>
      <c r="EA176" s="5"/>
      <c r="EB176" s="5"/>
      <c r="EC176" s="5"/>
      <c r="ED176" s="5"/>
      <c r="EE176" s="5"/>
      <c r="EF176" s="5"/>
      <c r="EG176" s="5"/>
      <c r="EH176" s="5"/>
      <c r="EI176" s="5"/>
      <c r="EJ176" s="5"/>
      <c r="EK176" s="5"/>
      <c r="EL176" s="5"/>
      <c r="EM176" s="5"/>
      <c r="EN176" s="5"/>
      <c r="EO176" s="5"/>
      <c r="EP176" s="5"/>
      <c r="EQ176" s="5"/>
      <c r="ER176" s="5"/>
      <c r="ES176" s="5"/>
      <c r="ET176" s="5"/>
      <c r="EU176" s="5"/>
      <c r="EV176" s="5"/>
      <c r="EW176" s="5"/>
      <c r="EX176" s="5"/>
      <c r="EY176" s="5"/>
      <c r="EZ176" s="5"/>
      <c r="FA176" s="5"/>
      <c r="FB176" s="5"/>
      <c r="FC176" s="5"/>
    </row>
    <row r="177" spans="1:159" ht="15" customHeight="1">
      <c r="A177" s="44">
        <v>5</v>
      </c>
      <c r="B177" s="55" t="str">
        <f>VLOOKUP(Ruimtestaat[[#This Row],[Code]],Locaties[[Code]:[Locatie]],2,FALSE)</f>
        <v>Willem van Oranje – Waalwijk</v>
      </c>
      <c r="C177" s="55" t="str">
        <f>VLOOKUP(Ruimtestaat[[#This Row],[Code]],Locaties[[#All],[Code]:[Adres]],3,FALSE)</f>
        <v>De Gaard 4</v>
      </c>
      <c r="D177" s="55" t="str">
        <f>VLOOKUP(Ruimtestaat[[#This Row],[Code]],Locaties[#All],4,FALSE)</f>
        <v>Waalwijk</v>
      </c>
      <c r="E177" s="44"/>
      <c r="F177" s="44" t="s">
        <v>401</v>
      </c>
      <c r="G177" s="148" t="s">
        <v>230</v>
      </c>
      <c r="H177" s="47" t="s">
        <v>134</v>
      </c>
      <c r="I177" s="7">
        <v>16</v>
      </c>
      <c r="J177" s="56" t="str">
        <f>VLOOKUP(Ruimtestaat[[#This Row],[Ruimte code]],Ruimtegroepen[[#All],[Code]:[Ruimte omschrijving]],2,FALSE)</f>
        <v>Leslokalen</v>
      </c>
      <c r="K177" s="44" t="s">
        <v>18</v>
      </c>
      <c r="L177" s="47" t="s">
        <v>124</v>
      </c>
      <c r="M177" s="147">
        <v>49.1</v>
      </c>
      <c r="N177" s="149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  <c r="BI177" s="5"/>
      <c r="BJ177" s="5"/>
      <c r="BK177" s="5"/>
      <c r="BL177" s="5"/>
      <c r="BM177" s="5"/>
      <c r="BN177" s="5"/>
      <c r="BO177" s="5"/>
      <c r="BP177" s="5"/>
      <c r="BQ177" s="5"/>
      <c r="BR177" s="5"/>
      <c r="BS177" s="5"/>
      <c r="BT177" s="5"/>
      <c r="BU177" s="5"/>
      <c r="BV177" s="5"/>
      <c r="BW177" s="5"/>
      <c r="BX177" s="5"/>
      <c r="BY177" s="5"/>
      <c r="BZ177" s="5"/>
      <c r="CA177" s="5"/>
      <c r="CB177" s="5"/>
      <c r="CC177" s="5"/>
      <c r="CD177" s="5"/>
      <c r="CE177" s="5"/>
      <c r="CF177" s="5"/>
      <c r="CG177" s="5"/>
      <c r="CH177" s="5"/>
      <c r="CI177" s="5"/>
      <c r="CJ177" s="5"/>
      <c r="CK177" s="5"/>
      <c r="CL177" s="5"/>
      <c r="CM177" s="5"/>
      <c r="CN177" s="5"/>
      <c r="CO177" s="5"/>
      <c r="CP177" s="5"/>
      <c r="CQ177" s="5"/>
      <c r="CR177" s="5"/>
      <c r="CS177" s="5"/>
      <c r="CT177" s="5"/>
      <c r="CU177" s="5"/>
      <c r="CV177" s="5"/>
      <c r="CW177" s="5"/>
      <c r="CX177" s="5"/>
      <c r="CY177" s="5"/>
      <c r="CZ177" s="5"/>
      <c r="DA177" s="5"/>
      <c r="DB177" s="5"/>
      <c r="DC177" s="5"/>
      <c r="DD177" s="5"/>
      <c r="DE177" s="5"/>
      <c r="DF177" s="5"/>
      <c r="DG177" s="5"/>
      <c r="DH177" s="5"/>
      <c r="DI177" s="5"/>
      <c r="DJ177" s="5"/>
      <c r="DK177" s="5"/>
      <c r="DL177" s="5"/>
      <c r="DM177" s="5"/>
      <c r="DN177" s="5"/>
      <c r="DO177" s="5"/>
      <c r="DP177" s="5"/>
      <c r="DQ177" s="5"/>
      <c r="DR177" s="5"/>
      <c r="DS177" s="5"/>
      <c r="DT177" s="5"/>
      <c r="DU177" s="5"/>
      <c r="DV177" s="5"/>
      <c r="DW177" s="5"/>
      <c r="DX177" s="5"/>
      <c r="DY177" s="5"/>
      <c r="DZ177" s="5"/>
      <c r="EA177" s="5"/>
      <c r="EB177" s="5"/>
      <c r="EC177" s="5"/>
      <c r="ED177" s="5"/>
      <c r="EE177" s="5"/>
      <c r="EF177" s="5"/>
      <c r="EG177" s="5"/>
      <c r="EH177" s="5"/>
      <c r="EI177" s="5"/>
      <c r="EJ177" s="5"/>
      <c r="EK177" s="5"/>
      <c r="EL177" s="5"/>
      <c r="EM177" s="5"/>
      <c r="EN177" s="5"/>
      <c r="EO177" s="5"/>
      <c r="EP177" s="5"/>
      <c r="EQ177" s="5"/>
      <c r="ER177" s="5"/>
      <c r="ES177" s="5"/>
      <c r="ET177" s="5"/>
      <c r="EU177" s="5"/>
      <c r="EV177" s="5"/>
      <c r="EW177" s="5"/>
      <c r="EX177" s="5"/>
      <c r="EY177" s="5"/>
      <c r="EZ177" s="5"/>
      <c r="FA177" s="5"/>
      <c r="FB177" s="5"/>
      <c r="FC177" s="5"/>
    </row>
    <row r="178" spans="1:159" ht="15" customHeight="1">
      <c r="A178" s="44">
        <v>5</v>
      </c>
      <c r="B178" s="55" t="str">
        <f>VLOOKUP(Ruimtestaat[[#This Row],[Code]],Locaties[[Code]:[Locatie]],2,FALSE)</f>
        <v>Willem van Oranje – Waalwijk</v>
      </c>
      <c r="C178" s="55" t="str">
        <f>VLOOKUP(Ruimtestaat[[#This Row],[Code]],Locaties[[#All],[Code]:[Adres]],3,FALSE)</f>
        <v>De Gaard 4</v>
      </c>
      <c r="D178" s="55" t="str">
        <f>VLOOKUP(Ruimtestaat[[#This Row],[Code]],Locaties[#All],4,FALSE)</f>
        <v>Waalwijk</v>
      </c>
      <c r="E178" s="44"/>
      <c r="F178" s="44" t="s">
        <v>401</v>
      </c>
      <c r="G178" s="148" t="s">
        <v>231</v>
      </c>
      <c r="H178" s="47" t="s">
        <v>134</v>
      </c>
      <c r="I178" s="7">
        <v>16</v>
      </c>
      <c r="J178" s="56" t="str">
        <f>VLOOKUP(Ruimtestaat[[#This Row],[Ruimte code]],Ruimtegroepen[[#All],[Code]:[Ruimte omschrijving]],2,FALSE)</f>
        <v>Leslokalen</v>
      </c>
      <c r="K178" s="44" t="s">
        <v>18</v>
      </c>
      <c r="L178" s="47" t="s">
        <v>124</v>
      </c>
      <c r="M178" s="147">
        <v>49.1</v>
      </c>
      <c r="N178" s="44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  <c r="BB178" s="5"/>
      <c r="BC178" s="5"/>
      <c r="BD178" s="5"/>
      <c r="BE178" s="5"/>
      <c r="BF178" s="5"/>
      <c r="BG178" s="5"/>
      <c r="BH178" s="5"/>
      <c r="BI178" s="5"/>
      <c r="BJ178" s="5"/>
      <c r="BK178" s="5"/>
      <c r="BL178" s="5"/>
      <c r="BM178" s="5"/>
      <c r="BN178" s="5"/>
      <c r="BO178" s="5"/>
      <c r="BP178" s="5"/>
      <c r="BQ178" s="5"/>
      <c r="BR178" s="5"/>
      <c r="BS178" s="5"/>
      <c r="BT178" s="5"/>
      <c r="BU178" s="5"/>
      <c r="BV178" s="5"/>
      <c r="BW178" s="5"/>
      <c r="BX178" s="5"/>
      <c r="BY178" s="5"/>
      <c r="BZ178" s="5"/>
      <c r="CA178" s="5"/>
      <c r="CB178" s="5"/>
      <c r="CC178" s="5"/>
      <c r="CD178" s="5"/>
      <c r="CE178" s="5"/>
      <c r="CF178" s="5"/>
      <c r="CG178" s="5"/>
      <c r="CH178" s="5"/>
      <c r="CI178" s="5"/>
      <c r="CJ178" s="5"/>
      <c r="CK178" s="5"/>
      <c r="CL178" s="5"/>
      <c r="CM178" s="5"/>
      <c r="CN178" s="5"/>
      <c r="CO178" s="5"/>
      <c r="CP178" s="5"/>
      <c r="CQ178" s="5"/>
      <c r="CR178" s="5"/>
      <c r="CS178" s="5"/>
      <c r="CT178" s="5"/>
      <c r="CU178" s="5"/>
      <c r="CV178" s="5"/>
      <c r="CW178" s="5"/>
      <c r="CX178" s="5"/>
      <c r="CY178" s="5"/>
      <c r="CZ178" s="5"/>
      <c r="DA178" s="5"/>
      <c r="DB178" s="5"/>
      <c r="DC178" s="5"/>
      <c r="DD178" s="5"/>
      <c r="DE178" s="5"/>
      <c r="DF178" s="5"/>
      <c r="DG178" s="5"/>
      <c r="DH178" s="5"/>
      <c r="DI178" s="5"/>
      <c r="DJ178" s="5"/>
      <c r="DK178" s="5"/>
      <c r="DL178" s="5"/>
      <c r="DM178" s="5"/>
      <c r="DN178" s="5"/>
      <c r="DO178" s="5"/>
      <c r="DP178" s="5"/>
      <c r="DQ178" s="5"/>
      <c r="DR178" s="5"/>
      <c r="DS178" s="5"/>
      <c r="DT178" s="5"/>
      <c r="DU178" s="5"/>
      <c r="DV178" s="5"/>
      <c r="DW178" s="5"/>
      <c r="DX178" s="5"/>
      <c r="DY178" s="5"/>
      <c r="DZ178" s="5"/>
      <c r="EA178" s="5"/>
      <c r="EB178" s="5"/>
      <c r="EC178" s="5"/>
      <c r="ED178" s="5"/>
      <c r="EE178" s="5"/>
      <c r="EF178" s="5"/>
      <c r="EG178" s="5"/>
      <c r="EH178" s="5"/>
      <c r="EI178" s="5"/>
      <c r="EJ178" s="5"/>
      <c r="EK178" s="5"/>
      <c r="EL178" s="5"/>
      <c r="EM178" s="5"/>
      <c r="EN178" s="5"/>
      <c r="EO178" s="5"/>
      <c r="EP178" s="5"/>
      <c r="EQ178" s="5"/>
      <c r="ER178" s="5"/>
      <c r="ES178" s="5"/>
      <c r="ET178" s="5"/>
      <c r="EU178" s="5"/>
      <c r="EV178" s="5"/>
      <c r="EW178" s="5"/>
      <c r="EX178" s="5"/>
      <c r="EY178" s="5"/>
      <c r="EZ178" s="5"/>
      <c r="FA178" s="5"/>
      <c r="FB178" s="5"/>
      <c r="FC178" s="5"/>
    </row>
    <row r="179" spans="1:159" ht="15" customHeight="1">
      <c r="A179" s="44">
        <v>5</v>
      </c>
      <c r="B179" s="55" t="str">
        <f>VLOOKUP(Ruimtestaat[[#This Row],[Code]],Locaties[[Code]:[Locatie]],2,FALSE)</f>
        <v>Willem van Oranje – Waalwijk</v>
      </c>
      <c r="C179" s="55" t="str">
        <f>VLOOKUP(Ruimtestaat[[#This Row],[Code]],Locaties[[#All],[Code]:[Adres]],3,FALSE)</f>
        <v>De Gaard 4</v>
      </c>
      <c r="D179" s="55" t="str">
        <f>VLOOKUP(Ruimtestaat[[#This Row],[Code]],Locaties[#All],4,FALSE)</f>
        <v>Waalwijk</v>
      </c>
      <c r="E179" s="44"/>
      <c r="F179" s="44" t="s">
        <v>401</v>
      </c>
      <c r="G179" s="148" t="s">
        <v>232</v>
      </c>
      <c r="H179" s="47" t="s">
        <v>134</v>
      </c>
      <c r="I179" s="44">
        <v>16</v>
      </c>
      <c r="J179" s="56" t="str">
        <f>VLOOKUP(Ruimtestaat[[#This Row],[Ruimte code]],Ruimtegroepen[[#All],[Code]:[Ruimte omschrijving]],2,FALSE)</f>
        <v>Leslokalen</v>
      </c>
      <c r="K179" s="44" t="s">
        <v>18</v>
      </c>
      <c r="L179" s="47" t="s">
        <v>124</v>
      </c>
      <c r="M179" s="147">
        <v>49.4</v>
      </c>
      <c r="N179" s="149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5"/>
      <c r="BB179" s="5"/>
      <c r="BC179" s="5"/>
      <c r="BD179" s="5"/>
      <c r="BE179" s="5"/>
      <c r="BF179" s="5"/>
      <c r="BG179" s="5"/>
      <c r="BH179" s="5"/>
      <c r="BI179" s="5"/>
      <c r="BJ179" s="5"/>
      <c r="BK179" s="5"/>
      <c r="BL179" s="5"/>
      <c r="BM179" s="5"/>
      <c r="BN179" s="5"/>
      <c r="BO179" s="5"/>
      <c r="BP179" s="5"/>
      <c r="BQ179" s="5"/>
      <c r="BR179" s="5"/>
      <c r="BS179" s="5"/>
      <c r="BT179" s="5"/>
      <c r="BU179" s="5"/>
      <c r="BV179" s="5"/>
      <c r="BW179" s="5"/>
      <c r="BX179" s="5"/>
      <c r="BY179" s="5"/>
      <c r="BZ179" s="5"/>
      <c r="CA179" s="5"/>
      <c r="CB179" s="5"/>
      <c r="CC179" s="5"/>
      <c r="CD179" s="5"/>
      <c r="CE179" s="5"/>
      <c r="CF179" s="5"/>
      <c r="CG179" s="5"/>
      <c r="CH179" s="5"/>
      <c r="CI179" s="5"/>
      <c r="CJ179" s="5"/>
      <c r="CK179" s="5"/>
      <c r="CL179" s="5"/>
      <c r="CM179" s="5"/>
      <c r="CN179" s="5"/>
      <c r="CO179" s="5"/>
      <c r="CP179" s="5"/>
      <c r="CQ179" s="5"/>
      <c r="CR179" s="5"/>
      <c r="CS179" s="5"/>
      <c r="CT179" s="5"/>
      <c r="CU179" s="5"/>
      <c r="CV179" s="5"/>
      <c r="CW179" s="5"/>
      <c r="CX179" s="5"/>
      <c r="CY179" s="5"/>
      <c r="CZ179" s="5"/>
      <c r="DA179" s="5"/>
      <c r="DB179" s="5"/>
      <c r="DC179" s="5"/>
      <c r="DD179" s="5"/>
      <c r="DE179" s="5"/>
      <c r="DF179" s="5"/>
      <c r="DG179" s="5"/>
      <c r="DH179" s="5"/>
      <c r="DI179" s="5"/>
      <c r="DJ179" s="5"/>
      <c r="DK179" s="5"/>
      <c r="DL179" s="5"/>
      <c r="DM179" s="5"/>
      <c r="DN179" s="5"/>
      <c r="DO179" s="5"/>
      <c r="DP179" s="5"/>
      <c r="DQ179" s="5"/>
      <c r="DR179" s="5"/>
      <c r="DS179" s="5"/>
      <c r="DT179" s="5"/>
      <c r="DU179" s="5"/>
      <c r="DV179" s="5"/>
      <c r="DW179" s="5"/>
      <c r="DX179" s="5"/>
      <c r="DY179" s="5"/>
      <c r="DZ179" s="5"/>
      <c r="EA179" s="5"/>
      <c r="EB179" s="5"/>
      <c r="EC179" s="5"/>
      <c r="ED179" s="5"/>
      <c r="EE179" s="5"/>
      <c r="EF179" s="5"/>
      <c r="EG179" s="5"/>
      <c r="EH179" s="5"/>
      <c r="EI179" s="5"/>
      <c r="EJ179" s="5"/>
      <c r="EK179" s="5"/>
      <c r="EL179" s="5"/>
      <c r="EM179" s="5"/>
      <c r="EN179" s="5"/>
      <c r="EO179" s="5"/>
      <c r="EP179" s="5"/>
      <c r="EQ179" s="5"/>
      <c r="ER179" s="5"/>
      <c r="ES179" s="5"/>
      <c r="ET179" s="5"/>
      <c r="EU179" s="5"/>
      <c r="EV179" s="5"/>
      <c r="EW179" s="5"/>
      <c r="EX179" s="5"/>
      <c r="EY179" s="5"/>
      <c r="EZ179" s="5"/>
      <c r="FA179" s="5"/>
      <c r="FB179" s="5"/>
      <c r="FC179" s="5"/>
    </row>
    <row r="180" spans="1:159" ht="15" customHeight="1">
      <c r="A180" s="44">
        <v>5</v>
      </c>
      <c r="B180" s="55" t="str">
        <f>VLOOKUP(Ruimtestaat[[#This Row],[Code]],Locaties[[Code]:[Locatie]],2,FALSE)</f>
        <v>Willem van Oranje – Waalwijk</v>
      </c>
      <c r="C180" s="55" t="str">
        <f>VLOOKUP(Ruimtestaat[[#This Row],[Code]],Locaties[[#All],[Code]:[Adres]],3,FALSE)</f>
        <v>De Gaard 4</v>
      </c>
      <c r="D180" s="55" t="str">
        <f>VLOOKUP(Ruimtestaat[[#This Row],[Code]],Locaties[#All],4,FALSE)</f>
        <v>Waalwijk</v>
      </c>
      <c r="E180" s="44"/>
      <c r="F180" s="44" t="s">
        <v>401</v>
      </c>
      <c r="G180" s="148" t="s">
        <v>233</v>
      </c>
      <c r="H180" s="47" t="s">
        <v>218</v>
      </c>
      <c r="I180" s="7">
        <v>2</v>
      </c>
      <c r="J180" s="56" t="str">
        <f>VLOOKUP(Ruimtestaat[[#This Row],[Ruimte code]],Ruimtegroepen[[#All],[Code]:[Ruimte omschrijving]],2,FALSE)</f>
        <v>Kantoren</v>
      </c>
      <c r="K180" s="44" t="s">
        <v>17</v>
      </c>
      <c r="L180" s="47" t="s">
        <v>6</v>
      </c>
      <c r="M180" s="147">
        <v>12</v>
      </c>
      <c r="N180" s="149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  <c r="BB180" s="5"/>
      <c r="BC180" s="5"/>
      <c r="BD180" s="5"/>
      <c r="BE180" s="5"/>
      <c r="BF180" s="5"/>
      <c r="BG180" s="5"/>
      <c r="BH180" s="5"/>
      <c r="BI180" s="5"/>
      <c r="BJ180" s="5"/>
      <c r="BK180" s="5"/>
      <c r="BL180" s="5"/>
      <c r="BM180" s="5"/>
      <c r="BN180" s="5"/>
      <c r="BO180" s="5"/>
      <c r="BP180" s="5"/>
      <c r="BQ180" s="5"/>
      <c r="BR180" s="5"/>
      <c r="BS180" s="5"/>
      <c r="BT180" s="5"/>
      <c r="BU180" s="5"/>
      <c r="BV180" s="5"/>
      <c r="BW180" s="5"/>
      <c r="BX180" s="5"/>
      <c r="BY180" s="5"/>
      <c r="BZ180" s="5"/>
      <c r="CA180" s="5"/>
      <c r="CB180" s="5"/>
      <c r="CC180" s="5"/>
      <c r="CD180" s="5"/>
      <c r="CE180" s="5"/>
      <c r="CF180" s="5"/>
      <c r="CG180" s="5"/>
      <c r="CH180" s="5"/>
      <c r="CI180" s="5"/>
      <c r="CJ180" s="5"/>
      <c r="CK180" s="5"/>
      <c r="CL180" s="5"/>
      <c r="CM180" s="5"/>
      <c r="CN180" s="5"/>
      <c r="CO180" s="5"/>
      <c r="CP180" s="5"/>
      <c r="CQ180" s="5"/>
      <c r="CR180" s="5"/>
      <c r="CS180" s="5"/>
      <c r="CT180" s="5"/>
      <c r="CU180" s="5"/>
      <c r="CV180" s="5"/>
      <c r="CW180" s="5"/>
      <c r="CX180" s="5"/>
      <c r="CY180" s="5"/>
      <c r="CZ180" s="5"/>
      <c r="DA180" s="5"/>
      <c r="DB180" s="5"/>
      <c r="DC180" s="5"/>
      <c r="DD180" s="5"/>
      <c r="DE180" s="5"/>
      <c r="DF180" s="5"/>
      <c r="DG180" s="5"/>
      <c r="DH180" s="5"/>
      <c r="DI180" s="5"/>
      <c r="DJ180" s="5"/>
      <c r="DK180" s="5"/>
      <c r="DL180" s="5"/>
      <c r="DM180" s="5"/>
      <c r="DN180" s="5"/>
      <c r="DO180" s="5"/>
      <c r="DP180" s="5"/>
      <c r="DQ180" s="5"/>
      <c r="DR180" s="5"/>
      <c r="DS180" s="5"/>
      <c r="DT180" s="5"/>
      <c r="DU180" s="5"/>
      <c r="DV180" s="5"/>
      <c r="DW180" s="5"/>
      <c r="DX180" s="5"/>
      <c r="DY180" s="5"/>
      <c r="DZ180" s="5"/>
      <c r="EA180" s="5"/>
      <c r="EB180" s="5"/>
      <c r="EC180" s="5"/>
      <c r="ED180" s="5"/>
      <c r="EE180" s="5"/>
      <c r="EF180" s="5"/>
      <c r="EG180" s="5"/>
      <c r="EH180" s="5"/>
      <c r="EI180" s="5"/>
      <c r="EJ180" s="5"/>
      <c r="EK180" s="5"/>
      <c r="EL180" s="5"/>
      <c r="EM180" s="5"/>
      <c r="EN180" s="5"/>
      <c r="EO180" s="5"/>
      <c r="EP180" s="5"/>
      <c r="EQ180" s="5"/>
      <c r="ER180" s="5"/>
      <c r="ES180" s="5"/>
      <c r="ET180" s="5"/>
      <c r="EU180" s="5"/>
      <c r="EV180" s="5"/>
      <c r="EW180" s="5"/>
      <c r="EX180" s="5"/>
      <c r="EY180" s="5"/>
      <c r="EZ180" s="5"/>
      <c r="FA180" s="5"/>
      <c r="FB180" s="5"/>
      <c r="FC180" s="5"/>
    </row>
    <row r="181" spans="1:159" ht="15" customHeight="1">
      <c r="A181" s="44">
        <v>5</v>
      </c>
      <c r="B181" s="55" t="str">
        <f>VLOOKUP(Ruimtestaat[[#This Row],[Code]],Locaties[[Code]:[Locatie]],2,FALSE)</f>
        <v>Willem van Oranje – Waalwijk</v>
      </c>
      <c r="C181" s="55" t="str">
        <f>VLOOKUP(Ruimtestaat[[#This Row],[Code]],Locaties[[#All],[Code]:[Adres]],3,FALSE)</f>
        <v>De Gaard 4</v>
      </c>
      <c r="D181" s="55" t="str">
        <f>VLOOKUP(Ruimtestaat[[#This Row],[Code]],Locaties[#All],4,FALSE)</f>
        <v>Waalwijk</v>
      </c>
      <c r="E181" s="44"/>
      <c r="F181" s="44" t="s">
        <v>401</v>
      </c>
      <c r="G181" s="148" t="s">
        <v>234</v>
      </c>
      <c r="H181" s="47" t="s">
        <v>128</v>
      </c>
      <c r="I181" s="7">
        <v>6</v>
      </c>
      <c r="J181" s="56" t="str">
        <f>VLOOKUP(Ruimtestaat[[#This Row],[Ruimte code]],Ruimtegroepen[[#All],[Code]:[Ruimte omschrijving]],2,FALSE)</f>
        <v>Gangen/hallen</v>
      </c>
      <c r="K181" s="44" t="s">
        <v>18</v>
      </c>
      <c r="L181" s="47" t="s">
        <v>124</v>
      </c>
      <c r="M181" s="147">
        <v>20</v>
      </c>
      <c r="N181" s="44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  <c r="BB181" s="5"/>
      <c r="BC181" s="5"/>
      <c r="BD181" s="5"/>
      <c r="BE181" s="5"/>
      <c r="BF181" s="5"/>
      <c r="BG181" s="5"/>
      <c r="BH181" s="5"/>
      <c r="BI181" s="5"/>
      <c r="BJ181" s="5"/>
      <c r="BK181" s="5"/>
      <c r="BL181" s="5"/>
      <c r="BM181" s="5"/>
      <c r="BN181" s="5"/>
      <c r="BO181" s="5"/>
      <c r="BP181" s="5"/>
      <c r="BQ181" s="5"/>
      <c r="BR181" s="5"/>
      <c r="BS181" s="5"/>
      <c r="BT181" s="5"/>
      <c r="BU181" s="5"/>
      <c r="BV181" s="5"/>
      <c r="BW181" s="5"/>
      <c r="BX181" s="5"/>
      <c r="BY181" s="5"/>
      <c r="BZ181" s="5"/>
      <c r="CA181" s="5"/>
      <c r="CB181" s="5"/>
      <c r="CC181" s="5"/>
      <c r="CD181" s="5"/>
      <c r="CE181" s="5"/>
      <c r="CF181" s="5"/>
      <c r="CG181" s="5"/>
      <c r="CH181" s="5"/>
      <c r="CI181" s="5"/>
      <c r="CJ181" s="5"/>
      <c r="CK181" s="5"/>
      <c r="CL181" s="5"/>
      <c r="CM181" s="5"/>
      <c r="CN181" s="5"/>
      <c r="CO181" s="5"/>
      <c r="CP181" s="5"/>
      <c r="CQ181" s="5"/>
      <c r="CR181" s="5"/>
      <c r="CS181" s="5"/>
      <c r="CT181" s="5"/>
      <c r="CU181" s="5"/>
      <c r="CV181" s="5"/>
      <c r="CW181" s="5"/>
      <c r="CX181" s="5"/>
      <c r="CY181" s="5"/>
      <c r="CZ181" s="5"/>
      <c r="DA181" s="5"/>
      <c r="DB181" s="5"/>
      <c r="DC181" s="5"/>
      <c r="DD181" s="5"/>
      <c r="DE181" s="5"/>
      <c r="DF181" s="5"/>
      <c r="DG181" s="5"/>
      <c r="DH181" s="5"/>
      <c r="DI181" s="5"/>
      <c r="DJ181" s="5"/>
      <c r="DK181" s="5"/>
      <c r="DL181" s="5"/>
      <c r="DM181" s="5"/>
      <c r="DN181" s="5"/>
      <c r="DO181" s="5"/>
      <c r="DP181" s="5"/>
      <c r="DQ181" s="5"/>
      <c r="DR181" s="5"/>
      <c r="DS181" s="5"/>
      <c r="DT181" s="5"/>
      <c r="DU181" s="5"/>
      <c r="DV181" s="5"/>
      <c r="DW181" s="5"/>
      <c r="DX181" s="5"/>
      <c r="DY181" s="5"/>
      <c r="DZ181" s="5"/>
      <c r="EA181" s="5"/>
      <c r="EB181" s="5"/>
      <c r="EC181" s="5"/>
      <c r="ED181" s="5"/>
      <c r="EE181" s="5"/>
      <c r="EF181" s="5"/>
      <c r="EG181" s="5"/>
      <c r="EH181" s="5"/>
      <c r="EI181" s="5"/>
      <c r="EJ181" s="5"/>
      <c r="EK181" s="5"/>
      <c r="EL181" s="5"/>
      <c r="EM181" s="5"/>
      <c r="EN181" s="5"/>
      <c r="EO181" s="5"/>
      <c r="EP181" s="5"/>
      <c r="EQ181" s="5"/>
      <c r="ER181" s="5"/>
      <c r="ES181" s="5"/>
      <c r="ET181" s="5"/>
      <c r="EU181" s="5"/>
      <c r="EV181" s="5"/>
      <c r="EW181" s="5"/>
      <c r="EX181" s="5"/>
      <c r="EY181" s="5"/>
      <c r="EZ181" s="5"/>
      <c r="FA181" s="5"/>
      <c r="FB181" s="5"/>
      <c r="FC181" s="5"/>
    </row>
    <row r="182" spans="1:159" ht="15" customHeight="1">
      <c r="A182" s="44">
        <v>5</v>
      </c>
      <c r="B182" s="55" t="str">
        <f>VLOOKUP(Ruimtestaat[[#This Row],[Code]],Locaties[[Code]:[Locatie]],2,FALSE)</f>
        <v>Willem van Oranje – Waalwijk</v>
      </c>
      <c r="C182" s="55" t="str">
        <f>VLOOKUP(Ruimtestaat[[#This Row],[Code]],Locaties[[#All],[Code]:[Adres]],3,FALSE)</f>
        <v>De Gaard 4</v>
      </c>
      <c r="D182" s="55" t="str">
        <f>VLOOKUP(Ruimtestaat[[#This Row],[Code]],Locaties[#All],4,FALSE)</f>
        <v>Waalwijk</v>
      </c>
      <c r="E182" s="44"/>
      <c r="F182" s="44" t="s">
        <v>401</v>
      </c>
      <c r="G182" s="148" t="s">
        <v>235</v>
      </c>
      <c r="H182" s="47" t="s">
        <v>134</v>
      </c>
      <c r="I182" s="7">
        <v>16</v>
      </c>
      <c r="J182" s="56" t="str">
        <f>VLOOKUP(Ruimtestaat[[#This Row],[Ruimte code]],Ruimtegroepen[[#All],[Code]:[Ruimte omschrijving]],2,FALSE)</f>
        <v>Leslokalen</v>
      </c>
      <c r="K182" s="44" t="s">
        <v>18</v>
      </c>
      <c r="L182" s="47" t="s">
        <v>124</v>
      </c>
      <c r="M182" s="147">
        <v>49.4</v>
      </c>
      <c r="N182" s="149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5"/>
      <c r="BB182" s="5"/>
      <c r="BC182" s="5"/>
      <c r="BD182" s="5"/>
      <c r="BE182" s="5"/>
      <c r="BF182" s="5"/>
      <c r="BG182" s="5"/>
      <c r="BH182" s="5"/>
      <c r="BI182" s="5"/>
      <c r="BJ182" s="5"/>
      <c r="BK182" s="5"/>
      <c r="BL182" s="5"/>
      <c r="BM182" s="5"/>
      <c r="BN182" s="5"/>
      <c r="BO182" s="5"/>
      <c r="BP182" s="5"/>
      <c r="BQ182" s="5"/>
      <c r="BR182" s="5"/>
      <c r="BS182" s="5"/>
      <c r="BT182" s="5"/>
      <c r="BU182" s="5"/>
      <c r="BV182" s="5"/>
      <c r="BW182" s="5"/>
      <c r="BX182" s="5"/>
      <c r="BY182" s="5"/>
      <c r="BZ182" s="5"/>
      <c r="CA182" s="5"/>
      <c r="CB182" s="5"/>
      <c r="CC182" s="5"/>
      <c r="CD182" s="5"/>
      <c r="CE182" s="5"/>
      <c r="CF182" s="5"/>
      <c r="CG182" s="5"/>
      <c r="CH182" s="5"/>
      <c r="CI182" s="5"/>
      <c r="CJ182" s="5"/>
      <c r="CK182" s="5"/>
      <c r="CL182" s="5"/>
      <c r="CM182" s="5"/>
      <c r="CN182" s="5"/>
      <c r="CO182" s="5"/>
      <c r="CP182" s="5"/>
      <c r="CQ182" s="5"/>
      <c r="CR182" s="5"/>
      <c r="CS182" s="5"/>
      <c r="CT182" s="5"/>
      <c r="CU182" s="5"/>
      <c r="CV182" s="5"/>
      <c r="CW182" s="5"/>
      <c r="CX182" s="5"/>
      <c r="CY182" s="5"/>
      <c r="CZ182" s="5"/>
      <c r="DA182" s="5"/>
      <c r="DB182" s="5"/>
      <c r="DC182" s="5"/>
      <c r="DD182" s="5"/>
      <c r="DE182" s="5"/>
      <c r="DF182" s="5"/>
      <c r="DG182" s="5"/>
      <c r="DH182" s="5"/>
      <c r="DI182" s="5"/>
      <c r="DJ182" s="5"/>
      <c r="DK182" s="5"/>
      <c r="DL182" s="5"/>
      <c r="DM182" s="5"/>
      <c r="DN182" s="5"/>
      <c r="DO182" s="5"/>
      <c r="DP182" s="5"/>
      <c r="DQ182" s="5"/>
      <c r="DR182" s="5"/>
      <c r="DS182" s="5"/>
      <c r="DT182" s="5"/>
      <c r="DU182" s="5"/>
      <c r="DV182" s="5"/>
      <c r="DW182" s="5"/>
      <c r="DX182" s="5"/>
      <c r="DY182" s="5"/>
      <c r="DZ182" s="5"/>
      <c r="EA182" s="5"/>
      <c r="EB182" s="5"/>
      <c r="EC182" s="5"/>
      <c r="ED182" s="5"/>
      <c r="EE182" s="5"/>
      <c r="EF182" s="5"/>
      <c r="EG182" s="5"/>
      <c r="EH182" s="5"/>
      <c r="EI182" s="5"/>
      <c r="EJ182" s="5"/>
      <c r="EK182" s="5"/>
      <c r="EL182" s="5"/>
      <c r="EM182" s="5"/>
      <c r="EN182" s="5"/>
      <c r="EO182" s="5"/>
      <c r="EP182" s="5"/>
      <c r="EQ182" s="5"/>
      <c r="ER182" s="5"/>
      <c r="ES182" s="5"/>
      <c r="ET182" s="5"/>
      <c r="EU182" s="5"/>
      <c r="EV182" s="5"/>
      <c r="EW182" s="5"/>
      <c r="EX182" s="5"/>
      <c r="EY182" s="5"/>
      <c r="EZ182" s="5"/>
      <c r="FA182" s="5"/>
      <c r="FB182" s="5"/>
      <c r="FC182" s="5"/>
    </row>
    <row r="183" spans="1:159" ht="15" customHeight="1">
      <c r="A183" s="44">
        <v>5</v>
      </c>
      <c r="B183" s="55" t="str">
        <f>VLOOKUP(Ruimtestaat[[#This Row],[Code]],Locaties[[Code]:[Locatie]],2,FALSE)</f>
        <v>Willem van Oranje – Waalwijk</v>
      </c>
      <c r="C183" s="55" t="str">
        <f>VLOOKUP(Ruimtestaat[[#This Row],[Code]],Locaties[[#All],[Code]:[Adres]],3,FALSE)</f>
        <v>De Gaard 4</v>
      </c>
      <c r="D183" s="55" t="str">
        <f>VLOOKUP(Ruimtestaat[[#This Row],[Code]],Locaties[#All],4,FALSE)</f>
        <v>Waalwijk</v>
      </c>
      <c r="E183" s="44"/>
      <c r="F183" s="44" t="s">
        <v>401</v>
      </c>
      <c r="G183" s="148" t="s">
        <v>236</v>
      </c>
      <c r="H183" s="47" t="s">
        <v>139</v>
      </c>
      <c r="I183" s="7">
        <v>2</v>
      </c>
      <c r="J183" s="56" t="str">
        <f>VLOOKUP(Ruimtestaat[[#This Row],[Ruimte code]],Ruimtegroepen[[#All],[Code]:[Ruimte omschrijving]],2,FALSE)</f>
        <v>Kantoren</v>
      </c>
      <c r="K183" s="44" t="s">
        <v>18</v>
      </c>
      <c r="L183" s="47" t="s">
        <v>124</v>
      </c>
      <c r="M183" s="147">
        <v>8.5</v>
      </c>
      <c r="N183" s="149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  <c r="BB183" s="5"/>
      <c r="BC183" s="5"/>
      <c r="BD183" s="5"/>
      <c r="BE183" s="5"/>
      <c r="BF183" s="5"/>
      <c r="BG183" s="5"/>
      <c r="BH183" s="5"/>
      <c r="BI183" s="5"/>
      <c r="BJ183" s="5"/>
      <c r="BK183" s="5"/>
      <c r="BL183" s="5"/>
      <c r="BM183" s="5"/>
      <c r="BN183" s="5"/>
      <c r="BO183" s="5"/>
      <c r="BP183" s="5"/>
      <c r="BQ183" s="5"/>
      <c r="BR183" s="5"/>
      <c r="BS183" s="5"/>
      <c r="BT183" s="5"/>
      <c r="BU183" s="5"/>
      <c r="BV183" s="5"/>
      <c r="BW183" s="5"/>
      <c r="BX183" s="5"/>
      <c r="BY183" s="5"/>
      <c r="BZ183" s="5"/>
      <c r="CA183" s="5"/>
      <c r="CB183" s="5"/>
      <c r="CC183" s="5"/>
      <c r="CD183" s="5"/>
      <c r="CE183" s="5"/>
      <c r="CF183" s="5"/>
      <c r="CG183" s="5"/>
      <c r="CH183" s="5"/>
      <c r="CI183" s="5"/>
      <c r="CJ183" s="5"/>
      <c r="CK183" s="5"/>
      <c r="CL183" s="5"/>
      <c r="CM183" s="5"/>
      <c r="CN183" s="5"/>
      <c r="CO183" s="5"/>
      <c r="CP183" s="5"/>
      <c r="CQ183" s="5"/>
      <c r="CR183" s="5"/>
      <c r="CS183" s="5"/>
      <c r="CT183" s="5"/>
      <c r="CU183" s="5"/>
      <c r="CV183" s="5"/>
      <c r="CW183" s="5"/>
      <c r="CX183" s="5"/>
      <c r="CY183" s="5"/>
      <c r="CZ183" s="5"/>
      <c r="DA183" s="5"/>
      <c r="DB183" s="5"/>
      <c r="DC183" s="5"/>
      <c r="DD183" s="5"/>
      <c r="DE183" s="5"/>
      <c r="DF183" s="5"/>
      <c r="DG183" s="5"/>
      <c r="DH183" s="5"/>
      <c r="DI183" s="5"/>
      <c r="DJ183" s="5"/>
      <c r="DK183" s="5"/>
      <c r="DL183" s="5"/>
      <c r="DM183" s="5"/>
      <c r="DN183" s="5"/>
      <c r="DO183" s="5"/>
      <c r="DP183" s="5"/>
      <c r="DQ183" s="5"/>
      <c r="DR183" s="5"/>
      <c r="DS183" s="5"/>
      <c r="DT183" s="5"/>
      <c r="DU183" s="5"/>
      <c r="DV183" s="5"/>
      <c r="DW183" s="5"/>
      <c r="DX183" s="5"/>
      <c r="DY183" s="5"/>
      <c r="DZ183" s="5"/>
      <c r="EA183" s="5"/>
      <c r="EB183" s="5"/>
      <c r="EC183" s="5"/>
      <c r="ED183" s="5"/>
      <c r="EE183" s="5"/>
      <c r="EF183" s="5"/>
      <c r="EG183" s="5"/>
      <c r="EH183" s="5"/>
      <c r="EI183" s="5"/>
      <c r="EJ183" s="5"/>
      <c r="EK183" s="5"/>
      <c r="EL183" s="5"/>
      <c r="EM183" s="5"/>
      <c r="EN183" s="5"/>
      <c r="EO183" s="5"/>
      <c r="EP183" s="5"/>
      <c r="EQ183" s="5"/>
      <c r="ER183" s="5"/>
      <c r="ES183" s="5"/>
      <c r="ET183" s="5"/>
      <c r="EU183" s="5"/>
      <c r="EV183" s="5"/>
      <c r="EW183" s="5"/>
      <c r="EX183" s="5"/>
      <c r="EY183" s="5"/>
      <c r="EZ183" s="5"/>
      <c r="FA183" s="5"/>
      <c r="FB183" s="5"/>
      <c r="FC183" s="5"/>
    </row>
    <row r="184" spans="1:159" ht="15" customHeight="1">
      <c r="A184" s="44">
        <v>5</v>
      </c>
      <c r="B184" s="55" t="str">
        <f>VLOOKUP(Ruimtestaat[[#This Row],[Code]],Locaties[[Code]:[Locatie]],2,FALSE)</f>
        <v>Willem van Oranje – Waalwijk</v>
      </c>
      <c r="C184" s="55" t="str">
        <f>VLOOKUP(Ruimtestaat[[#This Row],[Code]],Locaties[[#All],[Code]:[Adres]],3,FALSE)</f>
        <v>De Gaard 4</v>
      </c>
      <c r="D184" s="55" t="str">
        <f>VLOOKUP(Ruimtestaat[[#This Row],[Code]],Locaties[#All],4,FALSE)</f>
        <v>Waalwijk</v>
      </c>
      <c r="E184" s="44"/>
      <c r="F184" s="44" t="s">
        <v>401</v>
      </c>
      <c r="G184" s="148" t="s">
        <v>237</v>
      </c>
      <c r="H184" s="47" t="s">
        <v>128</v>
      </c>
      <c r="I184" s="7">
        <v>6</v>
      </c>
      <c r="J184" s="56" t="str">
        <f>VLOOKUP(Ruimtestaat[[#This Row],[Ruimte code]],Ruimtegroepen[[#All],[Code]:[Ruimte omschrijving]],2,FALSE)</f>
        <v>Gangen/hallen</v>
      </c>
      <c r="K184" s="44" t="s">
        <v>18</v>
      </c>
      <c r="L184" s="47" t="s">
        <v>124</v>
      </c>
      <c r="M184" s="147">
        <v>12</v>
      </c>
      <c r="N184" s="44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5"/>
      <c r="BB184" s="5"/>
      <c r="BC184" s="5"/>
      <c r="BD184" s="5"/>
      <c r="BE184" s="5"/>
      <c r="BF184" s="5"/>
      <c r="BG184" s="5"/>
      <c r="BH184" s="5"/>
      <c r="BI184" s="5"/>
      <c r="BJ184" s="5"/>
      <c r="BK184" s="5"/>
      <c r="BL184" s="5"/>
      <c r="BM184" s="5"/>
      <c r="BN184" s="5"/>
      <c r="BO184" s="5"/>
      <c r="BP184" s="5"/>
      <c r="BQ184" s="5"/>
      <c r="BR184" s="5"/>
      <c r="BS184" s="5"/>
      <c r="BT184" s="5"/>
      <c r="BU184" s="5"/>
      <c r="BV184" s="5"/>
      <c r="BW184" s="5"/>
      <c r="BX184" s="5"/>
      <c r="BY184" s="5"/>
      <c r="BZ184" s="5"/>
      <c r="CA184" s="5"/>
      <c r="CB184" s="5"/>
      <c r="CC184" s="5"/>
      <c r="CD184" s="5"/>
      <c r="CE184" s="5"/>
      <c r="CF184" s="5"/>
      <c r="CG184" s="5"/>
      <c r="CH184" s="5"/>
      <c r="CI184" s="5"/>
      <c r="CJ184" s="5"/>
      <c r="CK184" s="5"/>
      <c r="CL184" s="5"/>
      <c r="CM184" s="5"/>
      <c r="CN184" s="5"/>
      <c r="CO184" s="5"/>
      <c r="CP184" s="5"/>
      <c r="CQ184" s="5"/>
      <c r="CR184" s="5"/>
      <c r="CS184" s="5"/>
      <c r="CT184" s="5"/>
      <c r="CU184" s="5"/>
      <c r="CV184" s="5"/>
      <c r="CW184" s="5"/>
      <c r="CX184" s="5"/>
      <c r="CY184" s="5"/>
      <c r="CZ184" s="5"/>
      <c r="DA184" s="5"/>
      <c r="DB184" s="5"/>
      <c r="DC184" s="5"/>
      <c r="DD184" s="5"/>
      <c r="DE184" s="5"/>
      <c r="DF184" s="5"/>
      <c r="DG184" s="5"/>
      <c r="DH184" s="5"/>
      <c r="DI184" s="5"/>
      <c r="DJ184" s="5"/>
      <c r="DK184" s="5"/>
      <c r="DL184" s="5"/>
      <c r="DM184" s="5"/>
      <c r="DN184" s="5"/>
      <c r="DO184" s="5"/>
      <c r="DP184" s="5"/>
      <c r="DQ184" s="5"/>
      <c r="DR184" s="5"/>
      <c r="DS184" s="5"/>
      <c r="DT184" s="5"/>
      <c r="DU184" s="5"/>
      <c r="DV184" s="5"/>
      <c r="DW184" s="5"/>
      <c r="DX184" s="5"/>
      <c r="DY184" s="5"/>
      <c r="DZ184" s="5"/>
      <c r="EA184" s="5"/>
      <c r="EB184" s="5"/>
      <c r="EC184" s="5"/>
      <c r="ED184" s="5"/>
      <c r="EE184" s="5"/>
      <c r="EF184" s="5"/>
      <c r="EG184" s="5"/>
      <c r="EH184" s="5"/>
      <c r="EI184" s="5"/>
      <c r="EJ184" s="5"/>
      <c r="EK184" s="5"/>
      <c r="EL184" s="5"/>
      <c r="EM184" s="5"/>
      <c r="EN184" s="5"/>
      <c r="EO184" s="5"/>
      <c r="EP184" s="5"/>
      <c r="EQ184" s="5"/>
      <c r="ER184" s="5"/>
      <c r="ES184" s="5"/>
      <c r="ET184" s="5"/>
      <c r="EU184" s="5"/>
      <c r="EV184" s="5"/>
      <c r="EW184" s="5"/>
      <c r="EX184" s="5"/>
      <c r="EY184" s="5"/>
      <c r="EZ184" s="5"/>
      <c r="FA184" s="5"/>
      <c r="FB184" s="5"/>
      <c r="FC184" s="5"/>
    </row>
    <row r="185" spans="1:159" ht="15" customHeight="1">
      <c r="A185" s="44">
        <v>5</v>
      </c>
      <c r="B185" s="55" t="str">
        <f>VLOOKUP(Ruimtestaat[[#This Row],[Code]],Locaties[[Code]:[Locatie]],2,FALSE)</f>
        <v>Willem van Oranje – Waalwijk</v>
      </c>
      <c r="C185" s="55" t="str">
        <f>VLOOKUP(Ruimtestaat[[#This Row],[Code]],Locaties[[#All],[Code]:[Adres]],3,FALSE)</f>
        <v>De Gaard 4</v>
      </c>
      <c r="D185" s="55" t="str">
        <f>VLOOKUP(Ruimtestaat[[#This Row],[Code]],Locaties[#All],4,FALSE)</f>
        <v>Waalwijk</v>
      </c>
      <c r="E185" s="44"/>
      <c r="F185" s="44" t="s">
        <v>401</v>
      </c>
      <c r="G185" s="148" t="s">
        <v>238</v>
      </c>
      <c r="H185" s="47" t="s">
        <v>158</v>
      </c>
      <c r="I185" s="7">
        <v>10</v>
      </c>
      <c r="J185" s="56" t="str">
        <f>VLOOKUP(Ruimtestaat[[#This Row],[Ruimte code]],Ruimtegroepen[[#All],[Code]:[Ruimte omschrijving]],2,FALSE)</f>
        <v>Trappenhuizen/lift</v>
      </c>
      <c r="K185" s="44" t="s">
        <v>20</v>
      </c>
      <c r="L185" s="47" t="s">
        <v>29</v>
      </c>
      <c r="M185" s="147">
        <v>25</v>
      </c>
      <c r="N185" s="149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Y185" s="5"/>
      <c r="AZ185" s="5"/>
      <c r="BA185" s="5"/>
      <c r="BB185" s="5"/>
      <c r="BC185" s="5"/>
      <c r="BD185" s="5"/>
      <c r="BE185" s="5"/>
      <c r="BF185" s="5"/>
      <c r="BG185" s="5"/>
      <c r="BH185" s="5"/>
      <c r="BI185" s="5"/>
      <c r="BJ185" s="5"/>
      <c r="BK185" s="5"/>
      <c r="BL185" s="5"/>
      <c r="BM185" s="5"/>
      <c r="BN185" s="5"/>
      <c r="BO185" s="5"/>
      <c r="BP185" s="5"/>
      <c r="BQ185" s="5"/>
      <c r="BR185" s="5"/>
      <c r="BS185" s="5"/>
      <c r="BT185" s="5"/>
      <c r="BU185" s="5"/>
      <c r="BV185" s="5"/>
      <c r="BW185" s="5"/>
      <c r="BX185" s="5"/>
      <c r="BY185" s="5"/>
      <c r="BZ185" s="5"/>
      <c r="CA185" s="5"/>
      <c r="CB185" s="5"/>
      <c r="CC185" s="5"/>
      <c r="CD185" s="5"/>
      <c r="CE185" s="5"/>
      <c r="CF185" s="5"/>
      <c r="CG185" s="5"/>
      <c r="CH185" s="5"/>
      <c r="CI185" s="5"/>
      <c r="CJ185" s="5"/>
      <c r="CK185" s="5"/>
      <c r="CL185" s="5"/>
      <c r="CM185" s="5"/>
      <c r="CN185" s="5"/>
      <c r="CO185" s="5"/>
      <c r="CP185" s="5"/>
      <c r="CQ185" s="5"/>
      <c r="CR185" s="5"/>
      <c r="CS185" s="5"/>
      <c r="CT185" s="5"/>
      <c r="CU185" s="5"/>
      <c r="CV185" s="5"/>
      <c r="CW185" s="5"/>
      <c r="CX185" s="5"/>
      <c r="CY185" s="5"/>
      <c r="CZ185" s="5"/>
      <c r="DA185" s="5"/>
      <c r="DB185" s="5"/>
      <c r="DC185" s="5"/>
      <c r="DD185" s="5"/>
      <c r="DE185" s="5"/>
      <c r="DF185" s="5"/>
      <c r="DG185" s="5"/>
      <c r="DH185" s="5"/>
      <c r="DI185" s="5"/>
      <c r="DJ185" s="5"/>
      <c r="DK185" s="5"/>
      <c r="DL185" s="5"/>
      <c r="DM185" s="5"/>
      <c r="DN185" s="5"/>
      <c r="DO185" s="5"/>
      <c r="DP185" s="5"/>
      <c r="DQ185" s="5"/>
      <c r="DR185" s="5"/>
      <c r="DS185" s="5"/>
      <c r="DT185" s="5"/>
      <c r="DU185" s="5"/>
      <c r="DV185" s="5"/>
      <c r="DW185" s="5"/>
      <c r="DX185" s="5"/>
      <c r="DY185" s="5"/>
      <c r="DZ185" s="5"/>
      <c r="EA185" s="5"/>
      <c r="EB185" s="5"/>
      <c r="EC185" s="5"/>
      <c r="ED185" s="5"/>
      <c r="EE185" s="5"/>
      <c r="EF185" s="5"/>
      <c r="EG185" s="5"/>
      <c r="EH185" s="5"/>
      <c r="EI185" s="5"/>
      <c r="EJ185" s="5"/>
      <c r="EK185" s="5"/>
      <c r="EL185" s="5"/>
      <c r="EM185" s="5"/>
      <c r="EN185" s="5"/>
      <c r="EO185" s="5"/>
      <c r="EP185" s="5"/>
      <c r="EQ185" s="5"/>
      <c r="ER185" s="5"/>
      <c r="ES185" s="5"/>
      <c r="ET185" s="5"/>
      <c r="EU185" s="5"/>
      <c r="EV185" s="5"/>
      <c r="EW185" s="5"/>
      <c r="EX185" s="5"/>
      <c r="EY185" s="5"/>
      <c r="EZ185" s="5"/>
      <c r="FA185" s="5"/>
      <c r="FB185" s="5"/>
      <c r="FC185" s="5"/>
    </row>
    <row r="186" spans="1:159" ht="15" customHeight="1">
      <c r="A186" s="44">
        <v>5</v>
      </c>
      <c r="B186" s="55" t="str">
        <f>VLOOKUP(Ruimtestaat[[#This Row],[Code]],Locaties[[Code]:[Locatie]],2,FALSE)</f>
        <v>Willem van Oranje – Waalwijk</v>
      </c>
      <c r="C186" s="55" t="str">
        <f>VLOOKUP(Ruimtestaat[[#This Row],[Code]],Locaties[[#All],[Code]:[Adres]],3,FALSE)</f>
        <v>De Gaard 4</v>
      </c>
      <c r="D186" s="55" t="str">
        <f>VLOOKUP(Ruimtestaat[[#This Row],[Code]],Locaties[#All],4,FALSE)</f>
        <v>Waalwijk</v>
      </c>
      <c r="E186" s="44"/>
      <c r="F186" s="44" t="s">
        <v>401</v>
      </c>
      <c r="G186" s="148" t="s">
        <v>239</v>
      </c>
      <c r="H186" s="47" t="s">
        <v>162</v>
      </c>
      <c r="I186" s="7">
        <v>5</v>
      </c>
      <c r="J186" s="56" t="str">
        <f>VLOOKUP(Ruimtestaat[[#This Row],[Ruimte code]],Ruimtegroepen[[#All],[Code]:[Ruimte omschrijving]],2,FALSE)</f>
        <v>Sanitair</v>
      </c>
      <c r="K186" s="44" t="s">
        <v>19</v>
      </c>
      <c r="L186" s="47" t="s">
        <v>367</v>
      </c>
      <c r="M186" s="147">
        <v>10</v>
      </c>
      <c r="N186" s="149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  <c r="BK186" s="5"/>
      <c r="BL186" s="5"/>
      <c r="BM186" s="5"/>
      <c r="BN186" s="5"/>
      <c r="BO186" s="5"/>
      <c r="BP186" s="5"/>
      <c r="BQ186" s="5"/>
      <c r="BR186" s="5"/>
      <c r="BS186" s="5"/>
      <c r="BT186" s="5"/>
      <c r="BU186" s="5"/>
      <c r="BV186" s="5"/>
      <c r="BW186" s="5"/>
      <c r="BX186" s="5"/>
      <c r="BY186" s="5"/>
      <c r="BZ186" s="5"/>
      <c r="CA186" s="5"/>
      <c r="CB186" s="5"/>
      <c r="CC186" s="5"/>
      <c r="CD186" s="5"/>
      <c r="CE186" s="5"/>
      <c r="CF186" s="5"/>
      <c r="CG186" s="5"/>
      <c r="CH186" s="5"/>
      <c r="CI186" s="5"/>
      <c r="CJ186" s="5"/>
      <c r="CK186" s="5"/>
      <c r="CL186" s="5"/>
      <c r="CM186" s="5"/>
      <c r="CN186" s="5"/>
      <c r="CO186" s="5"/>
      <c r="CP186" s="5"/>
      <c r="CQ186" s="5"/>
      <c r="CR186" s="5"/>
      <c r="CS186" s="5"/>
      <c r="CT186" s="5"/>
      <c r="CU186" s="5"/>
      <c r="CV186" s="5"/>
      <c r="CW186" s="5"/>
      <c r="CX186" s="5"/>
      <c r="CY186" s="5"/>
      <c r="CZ186" s="5"/>
      <c r="DA186" s="5"/>
      <c r="DB186" s="5"/>
      <c r="DC186" s="5"/>
      <c r="DD186" s="5"/>
      <c r="DE186" s="5"/>
      <c r="DF186" s="5"/>
      <c r="DG186" s="5"/>
      <c r="DH186" s="5"/>
      <c r="DI186" s="5"/>
      <c r="DJ186" s="5"/>
      <c r="DK186" s="5"/>
      <c r="DL186" s="5"/>
      <c r="DM186" s="5"/>
      <c r="DN186" s="5"/>
      <c r="DO186" s="5"/>
      <c r="DP186" s="5"/>
      <c r="DQ186" s="5"/>
      <c r="DR186" s="5"/>
      <c r="DS186" s="5"/>
      <c r="DT186" s="5"/>
      <c r="DU186" s="5"/>
      <c r="DV186" s="5"/>
      <c r="DW186" s="5"/>
      <c r="DX186" s="5"/>
      <c r="DY186" s="5"/>
      <c r="DZ186" s="5"/>
      <c r="EA186" s="5"/>
      <c r="EB186" s="5"/>
      <c r="EC186" s="5"/>
      <c r="ED186" s="5"/>
      <c r="EE186" s="5"/>
      <c r="EF186" s="5"/>
      <c r="EG186" s="5"/>
      <c r="EH186" s="5"/>
      <c r="EI186" s="5"/>
      <c r="EJ186" s="5"/>
      <c r="EK186" s="5"/>
      <c r="EL186" s="5"/>
      <c r="EM186" s="5"/>
      <c r="EN186" s="5"/>
      <c r="EO186" s="5"/>
      <c r="EP186" s="5"/>
      <c r="EQ186" s="5"/>
      <c r="ER186" s="5"/>
      <c r="ES186" s="5"/>
      <c r="ET186" s="5"/>
      <c r="EU186" s="5"/>
      <c r="EV186" s="5"/>
      <c r="EW186" s="5"/>
      <c r="EX186" s="5"/>
      <c r="EY186" s="5"/>
      <c r="EZ186" s="5"/>
      <c r="FA186" s="5"/>
      <c r="FB186" s="5"/>
      <c r="FC186" s="5"/>
    </row>
    <row r="187" spans="1:159" ht="15" customHeight="1">
      <c r="A187" s="44">
        <v>5</v>
      </c>
      <c r="B187" s="55" t="str">
        <f>VLOOKUP(Ruimtestaat[[#This Row],[Code]],Locaties[[Code]:[Locatie]],2,FALSE)</f>
        <v>Willem van Oranje – Waalwijk</v>
      </c>
      <c r="C187" s="55" t="str">
        <f>VLOOKUP(Ruimtestaat[[#This Row],[Code]],Locaties[[#All],[Code]:[Adres]],3,FALSE)</f>
        <v>De Gaard 4</v>
      </c>
      <c r="D187" s="55" t="str">
        <f>VLOOKUP(Ruimtestaat[[#This Row],[Code]],Locaties[#All],4,FALSE)</f>
        <v>Waalwijk</v>
      </c>
      <c r="E187" s="44"/>
      <c r="F187" s="44" t="s">
        <v>401</v>
      </c>
      <c r="G187" s="148" t="s">
        <v>240</v>
      </c>
      <c r="H187" s="47" t="s">
        <v>163</v>
      </c>
      <c r="I187" s="7">
        <v>5</v>
      </c>
      <c r="J187" s="56" t="str">
        <f>VLOOKUP(Ruimtestaat[[#This Row],[Ruimte code]],Ruimtegroepen[[#All],[Code]:[Ruimte omschrijving]],2,FALSE)</f>
        <v>Sanitair</v>
      </c>
      <c r="K187" s="44" t="s">
        <v>19</v>
      </c>
      <c r="L187" s="47" t="s">
        <v>367</v>
      </c>
      <c r="M187" s="147">
        <v>10</v>
      </c>
      <c r="N187" s="44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  <c r="AY187" s="5"/>
      <c r="AZ187" s="5"/>
      <c r="BA187" s="5"/>
      <c r="BB187" s="5"/>
      <c r="BC187" s="5"/>
      <c r="BD187" s="5"/>
      <c r="BE187" s="5"/>
      <c r="BF187" s="5"/>
      <c r="BG187" s="5"/>
      <c r="BH187" s="5"/>
      <c r="BI187" s="5"/>
      <c r="BJ187" s="5"/>
      <c r="BK187" s="5"/>
      <c r="BL187" s="5"/>
      <c r="BM187" s="5"/>
      <c r="BN187" s="5"/>
      <c r="BO187" s="5"/>
      <c r="BP187" s="5"/>
      <c r="BQ187" s="5"/>
      <c r="BR187" s="5"/>
      <c r="BS187" s="5"/>
      <c r="BT187" s="5"/>
      <c r="BU187" s="5"/>
      <c r="BV187" s="5"/>
      <c r="BW187" s="5"/>
      <c r="BX187" s="5"/>
      <c r="BY187" s="5"/>
      <c r="BZ187" s="5"/>
      <c r="CA187" s="5"/>
      <c r="CB187" s="5"/>
      <c r="CC187" s="5"/>
      <c r="CD187" s="5"/>
      <c r="CE187" s="5"/>
      <c r="CF187" s="5"/>
      <c r="CG187" s="5"/>
      <c r="CH187" s="5"/>
      <c r="CI187" s="5"/>
      <c r="CJ187" s="5"/>
      <c r="CK187" s="5"/>
      <c r="CL187" s="5"/>
      <c r="CM187" s="5"/>
      <c r="CN187" s="5"/>
      <c r="CO187" s="5"/>
      <c r="CP187" s="5"/>
      <c r="CQ187" s="5"/>
      <c r="CR187" s="5"/>
      <c r="CS187" s="5"/>
      <c r="CT187" s="5"/>
      <c r="CU187" s="5"/>
      <c r="CV187" s="5"/>
      <c r="CW187" s="5"/>
      <c r="CX187" s="5"/>
      <c r="CY187" s="5"/>
      <c r="CZ187" s="5"/>
      <c r="DA187" s="5"/>
      <c r="DB187" s="5"/>
      <c r="DC187" s="5"/>
      <c r="DD187" s="5"/>
      <c r="DE187" s="5"/>
      <c r="DF187" s="5"/>
      <c r="DG187" s="5"/>
      <c r="DH187" s="5"/>
      <c r="DI187" s="5"/>
      <c r="DJ187" s="5"/>
      <c r="DK187" s="5"/>
      <c r="DL187" s="5"/>
      <c r="DM187" s="5"/>
      <c r="DN187" s="5"/>
      <c r="DO187" s="5"/>
      <c r="DP187" s="5"/>
      <c r="DQ187" s="5"/>
      <c r="DR187" s="5"/>
      <c r="DS187" s="5"/>
      <c r="DT187" s="5"/>
      <c r="DU187" s="5"/>
      <c r="DV187" s="5"/>
      <c r="DW187" s="5"/>
      <c r="DX187" s="5"/>
      <c r="DY187" s="5"/>
      <c r="DZ187" s="5"/>
      <c r="EA187" s="5"/>
      <c r="EB187" s="5"/>
      <c r="EC187" s="5"/>
      <c r="ED187" s="5"/>
      <c r="EE187" s="5"/>
      <c r="EF187" s="5"/>
      <c r="EG187" s="5"/>
      <c r="EH187" s="5"/>
      <c r="EI187" s="5"/>
      <c r="EJ187" s="5"/>
      <c r="EK187" s="5"/>
      <c r="EL187" s="5"/>
      <c r="EM187" s="5"/>
      <c r="EN187" s="5"/>
      <c r="EO187" s="5"/>
      <c r="EP187" s="5"/>
      <c r="EQ187" s="5"/>
      <c r="ER187" s="5"/>
      <c r="ES187" s="5"/>
      <c r="ET187" s="5"/>
      <c r="EU187" s="5"/>
      <c r="EV187" s="5"/>
      <c r="EW187" s="5"/>
      <c r="EX187" s="5"/>
      <c r="EY187" s="5"/>
      <c r="EZ187" s="5"/>
      <c r="FA187" s="5"/>
      <c r="FB187" s="5"/>
      <c r="FC187" s="5"/>
    </row>
    <row r="188" spans="1:159" ht="15" customHeight="1">
      <c r="A188" s="44">
        <v>5</v>
      </c>
      <c r="B188" s="55" t="str">
        <f>VLOOKUP(Ruimtestaat[[#This Row],[Code]],Locaties[[Code]:[Locatie]],2,FALSE)</f>
        <v>Willem van Oranje – Waalwijk</v>
      </c>
      <c r="C188" s="55" t="str">
        <f>VLOOKUP(Ruimtestaat[[#This Row],[Code]],Locaties[[#All],[Code]:[Adres]],3,FALSE)</f>
        <v>De Gaard 4</v>
      </c>
      <c r="D188" s="55" t="str">
        <f>VLOOKUP(Ruimtestaat[[#This Row],[Code]],Locaties[#All],4,FALSE)</f>
        <v>Waalwijk</v>
      </c>
      <c r="E188" s="44"/>
      <c r="F188" s="44" t="s">
        <v>401</v>
      </c>
      <c r="G188" s="148" t="s">
        <v>241</v>
      </c>
      <c r="H188" s="47" t="s">
        <v>242</v>
      </c>
      <c r="I188" s="7">
        <v>16</v>
      </c>
      <c r="J188" s="56" t="str">
        <f>VLOOKUP(Ruimtestaat[[#This Row],[Ruimte code]],Ruimtegroepen[[#All],[Code]:[Ruimte omschrijving]],2,FALSE)</f>
        <v>Leslokalen</v>
      </c>
      <c r="K188" s="44" t="s">
        <v>18</v>
      </c>
      <c r="L188" s="47" t="s">
        <v>124</v>
      </c>
      <c r="M188" s="147">
        <v>50</v>
      </c>
      <c r="N188" s="149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  <c r="AW188" s="5"/>
      <c r="AX188" s="5"/>
      <c r="AY188" s="5"/>
      <c r="AZ188" s="5"/>
      <c r="BA188" s="5"/>
      <c r="BB188" s="5"/>
      <c r="BC188" s="5"/>
      <c r="BD188" s="5"/>
      <c r="BE188" s="5"/>
      <c r="BF188" s="5"/>
      <c r="BG188" s="5"/>
      <c r="BH188" s="5"/>
      <c r="BI188" s="5"/>
      <c r="BJ188" s="5"/>
      <c r="BK188" s="5"/>
      <c r="BL188" s="5"/>
      <c r="BM188" s="5"/>
      <c r="BN188" s="5"/>
      <c r="BO188" s="5"/>
      <c r="BP188" s="5"/>
      <c r="BQ188" s="5"/>
      <c r="BR188" s="5"/>
      <c r="BS188" s="5"/>
      <c r="BT188" s="5"/>
      <c r="BU188" s="5"/>
      <c r="BV188" s="5"/>
      <c r="BW188" s="5"/>
      <c r="BX188" s="5"/>
      <c r="BY188" s="5"/>
      <c r="BZ188" s="5"/>
      <c r="CA188" s="5"/>
      <c r="CB188" s="5"/>
      <c r="CC188" s="5"/>
      <c r="CD188" s="5"/>
      <c r="CE188" s="5"/>
      <c r="CF188" s="5"/>
      <c r="CG188" s="5"/>
      <c r="CH188" s="5"/>
      <c r="CI188" s="5"/>
      <c r="CJ188" s="5"/>
      <c r="CK188" s="5"/>
      <c r="CL188" s="5"/>
      <c r="CM188" s="5"/>
      <c r="CN188" s="5"/>
      <c r="CO188" s="5"/>
      <c r="CP188" s="5"/>
      <c r="CQ188" s="5"/>
      <c r="CR188" s="5"/>
      <c r="CS188" s="5"/>
      <c r="CT188" s="5"/>
      <c r="CU188" s="5"/>
      <c r="CV188" s="5"/>
      <c r="CW188" s="5"/>
      <c r="CX188" s="5"/>
      <c r="CY188" s="5"/>
      <c r="CZ188" s="5"/>
      <c r="DA188" s="5"/>
      <c r="DB188" s="5"/>
      <c r="DC188" s="5"/>
      <c r="DD188" s="5"/>
      <c r="DE188" s="5"/>
      <c r="DF188" s="5"/>
      <c r="DG188" s="5"/>
      <c r="DH188" s="5"/>
      <c r="DI188" s="5"/>
      <c r="DJ188" s="5"/>
      <c r="DK188" s="5"/>
      <c r="DL188" s="5"/>
      <c r="DM188" s="5"/>
      <c r="DN188" s="5"/>
      <c r="DO188" s="5"/>
      <c r="DP188" s="5"/>
      <c r="DQ188" s="5"/>
      <c r="DR188" s="5"/>
      <c r="DS188" s="5"/>
      <c r="DT188" s="5"/>
      <c r="DU188" s="5"/>
      <c r="DV188" s="5"/>
      <c r="DW188" s="5"/>
      <c r="DX188" s="5"/>
      <c r="DY188" s="5"/>
      <c r="DZ188" s="5"/>
      <c r="EA188" s="5"/>
      <c r="EB188" s="5"/>
      <c r="EC188" s="5"/>
      <c r="ED188" s="5"/>
      <c r="EE188" s="5"/>
      <c r="EF188" s="5"/>
      <c r="EG188" s="5"/>
      <c r="EH188" s="5"/>
      <c r="EI188" s="5"/>
      <c r="EJ188" s="5"/>
      <c r="EK188" s="5"/>
      <c r="EL188" s="5"/>
      <c r="EM188" s="5"/>
      <c r="EN188" s="5"/>
      <c r="EO188" s="5"/>
      <c r="EP188" s="5"/>
      <c r="EQ188" s="5"/>
      <c r="ER188" s="5"/>
      <c r="ES188" s="5"/>
      <c r="ET188" s="5"/>
      <c r="EU188" s="5"/>
      <c r="EV188" s="5"/>
      <c r="EW188" s="5"/>
      <c r="EX188" s="5"/>
      <c r="EY188" s="5"/>
      <c r="EZ188" s="5"/>
      <c r="FA188" s="5"/>
      <c r="FB188" s="5"/>
      <c r="FC188" s="5"/>
    </row>
    <row r="189" spans="1:159" ht="15" customHeight="1">
      <c r="A189" s="44">
        <v>5</v>
      </c>
      <c r="B189" s="55" t="str">
        <f>VLOOKUP(Ruimtestaat[[#This Row],[Code]],Locaties[[Code]:[Locatie]],2,FALSE)</f>
        <v>Willem van Oranje – Waalwijk</v>
      </c>
      <c r="C189" s="55" t="str">
        <f>VLOOKUP(Ruimtestaat[[#This Row],[Code]],Locaties[[#All],[Code]:[Adres]],3,FALSE)</f>
        <v>De Gaard 4</v>
      </c>
      <c r="D189" s="55" t="str">
        <f>VLOOKUP(Ruimtestaat[[#This Row],[Code]],Locaties[#All],4,FALSE)</f>
        <v>Waalwijk</v>
      </c>
      <c r="E189" s="44"/>
      <c r="F189" s="44" t="s">
        <v>401</v>
      </c>
      <c r="G189" s="148" t="s">
        <v>243</v>
      </c>
      <c r="H189" s="47" t="s">
        <v>134</v>
      </c>
      <c r="I189" s="44">
        <v>16</v>
      </c>
      <c r="J189" s="56" t="str">
        <f>VLOOKUP(Ruimtestaat[[#This Row],[Ruimte code]],Ruimtegroepen[[#All],[Code]:[Ruimte omschrijving]],2,FALSE)</f>
        <v>Leslokalen</v>
      </c>
      <c r="K189" s="44" t="s">
        <v>18</v>
      </c>
      <c r="L189" s="47" t="s">
        <v>124</v>
      </c>
      <c r="M189" s="147">
        <v>50</v>
      </c>
      <c r="N189" s="149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5"/>
      <c r="BK189" s="5"/>
      <c r="BL189" s="5"/>
      <c r="BM189" s="5"/>
      <c r="BN189" s="5"/>
      <c r="BO189" s="5"/>
      <c r="BP189" s="5"/>
      <c r="BQ189" s="5"/>
      <c r="BR189" s="5"/>
      <c r="BS189" s="5"/>
      <c r="BT189" s="5"/>
      <c r="BU189" s="5"/>
      <c r="BV189" s="5"/>
      <c r="BW189" s="5"/>
      <c r="BX189" s="5"/>
      <c r="BY189" s="5"/>
      <c r="BZ189" s="5"/>
      <c r="CA189" s="5"/>
      <c r="CB189" s="5"/>
      <c r="CC189" s="5"/>
      <c r="CD189" s="5"/>
      <c r="CE189" s="5"/>
      <c r="CF189" s="5"/>
      <c r="CG189" s="5"/>
      <c r="CH189" s="5"/>
      <c r="CI189" s="5"/>
      <c r="CJ189" s="5"/>
      <c r="CK189" s="5"/>
      <c r="CL189" s="5"/>
      <c r="CM189" s="5"/>
      <c r="CN189" s="5"/>
      <c r="CO189" s="5"/>
      <c r="CP189" s="5"/>
      <c r="CQ189" s="5"/>
      <c r="CR189" s="5"/>
      <c r="CS189" s="5"/>
      <c r="CT189" s="5"/>
      <c r="CU189" s="5"/>
      <c r="CV189" s="5"/>
      <c r="CW189" s="5"/>
      <c r="CX189" s="5"/>
      <c r="CY189" s="5"/>
      <c r="CZ189" s="5"/>
      <c r="DA189" s="5"/>
      <c r="DB189" s="5"/>
      <c r="DC189" s="5"/>
      <c r="DD189" s="5"/>
      <c r="DE189" s="5"/>
      <c r="DF189" s="5"/>
      <c r="DG189" s="5"/>
      <c r="DH189" s="5"/>
      <c r="DI189" s="5"/>
      <c r="DJ189" s="5"/>
      <c r="DK189" s="5"/>
      <c r="DL189" s="5"/>
      <c r="DM189" s="5"/>
      <c r="DN189" s="5"/>
      <c r="DO189" s="5"/>
      <c r="DP189" s="5"/>
      <c r="DQ189" s="5"/>
      <c r="DR189" s="5"/>
      <c r="DS189" s="5"/>
      <c r="DT189" s="5"/>
      <c r="DU189" s="5"/>
      <c r="DV189" s="5"/>
      <c r="DW189" s="5"/>
      <c r="DX189" s="5"/>
      <c r="DY189" s="5"/>
      <c r="DZ189" s="5"/>
      <c r="EA189" s="5"/>
      <c r="EB189" s="5"/>
      <c r="EC189" s="5"/>
      <c r="ED189" s="5"/>
      <c r="EE189" s="5"/>
      <c r="EF189" s="5"/>
      <c r="EG189" s="5"/>
      <c r="EH189" s="5"/>
      <c r="EI189" s="5"/>
      <c r="EJ189" s="5"/>
      <c r="EK189" s="5"/>
      <c r="EL189" s="5"/>
      <c r="EM189" s="5"/>
      <c r="EN189" s="5"/>
      <c r="EO189" s="5"/>
      <c r="EP189" s="5"/>
      <c r="EQ189" s="5"/>
      <c r="ER189" s="5"/>
      <c r="ES189" s="5"/>
      <c r="ET189" s="5"/>
      <c r="EU189" s="5"/>
      <c r="EV189" s="5"/>
      <c r="EW189" s="5"/>
      <c r="EX189" s="5"/>
      <c r="EY189" s="5"/>
      <c r="EZ189" s="5"/>
      <c r="FA189" s="5"/>
      <c r="FB189" s="5"/>
      <c r="FC189" s="5"/>
    </row>
    <row r="190" spans="1:159" ht="15" customHeight="1">
      <c r="A190" s="44">
        <v>5</v>
      </c>
      <c r="B190" s="55" t="str">
        <f>VLOOKUP(Ruimtestaat[[#This Row],[Code]],Locaties[[Code]:[Locatie]],2,FALSE)</f>
        <v>Willem van Oranje – Waalwijk</v>
      </c>
      <c r="C190" s="55" t="str">
        <f>VLOOKUP(Ruimtestaat[[#This Row],[Code]],Locaties[[#All],[Code]:[Adres]],3,FALSE)</f>
        <v>De Gaard 4</v>
      </c>
      <c r="D190" s="55" t="str">
        <f>VLOOKUP(Ruimtestaat[[#This Row],[Code]],Locaties[#All],4,FALSE)</f>
        <v>Waalwijk</v>
      </c>
      <c r="E190" s="44"/>
      <c r="F190" s="44" t="s">
        <v>401</v>
      </c>
      <c r="G190" s="148" t="s">
        <v>244</v>
      </c>
      <c r="H190" s="47" t="s">
        <v>139</v>
      </c>
      <c r="I190" s="7">
        <v>2</v>
      </c>
      <c r="J190" s="56" t="str">
        <f>VLOOKUP(Ruimtestaat[[#This Row],[Ruimte code]],Ruimtegroepen[[#All],[Code]:[Ruimte omschrijving]],2,FALSE)</f>
        <v>Kantoren</v>
      </c>
      <c r="K190" s="44" t="s">
        <v>17</v>
      </c>
      <c r="L190" s="47" t="s">
        <v>6</v>
      </c>
      <c r="M190" s="147">
        <v>18</v>
      </c>
      <c r="N190" s="44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5"/>
      <c r="BH190" s="5"/>
      <c r="BI190" s="5"/>
      <c r="BJ190" s="5"/>
      <c r="BK190" s="5"/>
      <c r="BL190" s="5"/>
      <c r="BM190" s="5"/>
      <c r="BN190" s="5"/>
      <c r="BO190" s="5"/>
      <c r="BP190" s="5"/>
      <c r="BQ190" s="5"/>
      <c r="BR190" s="5"/>
      <c r="BS190" s="5"/>
      <c r="BT190" s="5"/>
      <c r="BU190" s="5"/>
      <c r="BV190" s="5"/>
      <c r="BW190" s="5"/>
      <c r="BX190" s="5"/>
      <c r="BY190" s="5"/>
      <c r="BZ190" s="5"/>
      <c r="CA190" s="5"/>
      <c r="CB190" s="5"/>
      <c r="CC190" s="5"/>
      <c r="CD190" s="5"/>
      <c r="CE190" s="5"/>
      <c r="CF190" s="5"/>
      <c r="CG190" s="5"/>
      <c r="CH190" s="5"/>
      <c r="CI190" s="5"/>
      <c r="CJ190" s="5"/>
      <c r="CK190" s="5"/>
      <c r="CL190" s="5"/>
      <c r="CM190" s="5"/>
      <c r="CN190" s="5"/>
      <c r="CO190" s="5"/>
      <c r="CP190" s="5"/>
      <c r="CQ190" s="5"/>
      <c r="CR190" s="5"/>
      <c r="CS190" s="5"/>
      <c r="CT190" s="5"/>
      <c r="CU190" s="5"/>
      <c r="CV190" s="5"/>
      <c r="CW190" s="5"/>
      <c r="CX190" s="5"/>
      <c r="CY190" s="5"/>
      <c r="CZ190" s="5"/>
      <c r="DA190" s="5"/>
      <c r="DB190" s="5"/>
      <c r="DC190" s="5"/>
      <c r="DD190" s="5"/>
      <c r="DE190" s="5"/>
      <c r="DF190" s="5"/>
      <c r="DG190" s="5"/>
      <c r="DH190" s="5"/>
      <c r="DI190" s="5"/>
      <c r="DJ190" s="5"/>
      <c r="DK190" s="5"/>
      <c r="DL190" s="5"/>
      <c r="DM190" s="5"/>
      <c r="DN190" s="5"/>
      <c r="DO190" s="5"/>
      <c r="DP190" s="5"/>
      <c r="DQ190" s="5"/>
      <c r="DR190" s="5"/>
      <c r="DS190" s="5"/>
      <c r="DT190" s="5"/>
      <c r="DU190" s="5"/>
      <c r="DV190" s="5"/>
      <c r="DW190" s="5"/>
      <c r="DX190" s="5"/>
      <c r="DY190" s="5"/>
      <c r="DZ190" s="5"/>
      <c r="EA190" s="5"/>
      <c r="EB190" s="5"/>
      <c r="EC190" s="5"/>
      <c r="ED190" s="5"/>
      <c r="EE190" s="5"/>
      <c r="EF190" s="5"/>
      <c r="EG190" s="5"/>
      <c r="EH190" s="5"/>
      <c r="EI190" s="5"/>
      <c r="EJ190" s="5"/>
      <c r="EK190" s="5"/>
      <c r="EL190" s="5"/>
      <c r="EM190" s="5"/>
      <c r="EN190" s="5"/>
      <c r="EO190" s="5"/>
      <c r="EP190" s="5"/>
      <c r="EQ190" s="5"/>
      <c r="ER190" s="5"/>
      <c r="ES190" s="5"/>
      <c r="ET190" s="5"/>
      <c r="EU190" s="5"/>
      <c r="EV190" s="5"/>
      <c r="EW190" s="5"/>
      <c r="EX190" s="5"/>
      <c r="EY190" s="5"/>
      <c r="EZ190" s="5"/>
      <c r="FA190" s="5"/>
      <c r="FB190" s="5"/>
      <c r="FC190" s="5"/>
    </row>
    <row r="191" spans="1:159" ht="15" customHeight="1">
      <c r="A191" s="44">
        <v>5</v>
      </c>
      <c r="B191" s="55" t="str">
        <f>VLOOKUP(Ruimtestaat[[#This Row],[Code]],Locaties[[Code]:[Locatie]],2,FALSE)</f>
        <v>Willem van Oranje – Waalwijk</v>
      </c>
      <c r="C191" s="55" t="str">
        <f>VLOOKUP(Ruimtestaat[[#This Row],[Code]],Locaties[[#All],[Code]:[Adres]],3,FALSE)</f>
        <v>De Gaard 4</v>
      </c>
      <c r="D191" s="55" t="str">
        <f>VLOOKUP(Ruimtestaat[[#This Row],[Code]],Locaties[#All],4,FALSE)</f>
        <v>Waalwijk</v>
      </c>
      <c r="E191" s="44"/>
      <c r="F191" s="44" t="s">
        <v>401</v>
      </c>
      <c r="G191" s="148" t="s">
        <v>245</v>
      </c>
      <c r="H191" s="47" t="s">
        <v>139</v>
      </c>
      <c r="I191" s="7">
        <v>2</v>
      </c>
      <c r="J191" s="56" t="str">
        <f>VLOOKUP(Ruimtestaat[[#This Row],[Ruimte code]],Ruimtegroepen[[#All],[Code]:[Ruimte omschrijving]],2,FALSE)</f>
        <v>Kantoren</v>
      </c>
      <c r="K191" s="44" t="s">
        <v>17</v>
      </c>
      <c r="L191" s="47" t="s">
        <v>6</v>
      </c>
      <c r="M191" s="147">
        <v>18</v>
      </c>
      <c r="N191" s="149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  <c r="BC191" s="5"/>
      <c r="BD191" s="5"/>
      <c r="BE191" s="5"/>
      <c r="BF191" s="5"/>
      <c r="BG191" s="5"/>
      <c r="BH191" s="5"/>
      <c r="BI191" s="5"/>
      <c r="BJ191" s="5"/>
      <c r="BK191" s="5"/>
      <c r="BL191" s="5"/>
      <c r="BM191" s="5"/>
      <c r="BN191" s="5"/>
      <c r="BO191" s="5"/>
      <c r="BP191" s="5"/>
      <c r="BQ191" s="5"/>
      <c r="BR191" s="5"/>
      <c r="BS191" s="5"/>
      <c r="BT191" s="5"/>
      <c r="BU191" s="5"/>
      <c r="BV191" s="5"/>
      <c r="BW191" s="5"/>
      <c r="BX191" s="5"/>
      <c r="BY191" s="5"/>
      <c r="BZ191" s="5"/>
      <c r="CA191" s="5"/>
      <c r="CB191" s="5"/>
      <c r="CC191" s="5"/>
      <c r="CD191" s="5"/>
      <c r="CE191" s="5"/>
      <c r="CF191" s="5"/>
      <c r="CG191" s="5"/>
      <c r="CH191" s="5"/>
      <c r="CI191" s="5"/>
      <c r="CJ191" s="5"/>
      <c r="CK191" s="5"/>
      <c r="CL191" s="5"/>
      <c r="CM191" s="5"/>
      <c r="CN191" s="5"/>
      <c r="CO191" s="5"/>
      <c r="CP191" s="5"/>
      <c r="CQ191" s="5"/>
      <c r="CR191" s="5"/>
      <c r="CS191" s="5"/>
      <c r="CT191" s="5"/>
      <c r="CU191" s="5"/>
      <c r="CV191" s="5"/>
      <c r="CW191" s="5"/>
      <c r="CX191" s="5"/>
      <c r="CY191" s="5"/>
      <c r="CZ191" s="5"/>
      <c r="DA191" s="5"/>
      <c r="DB191" s="5"/>
      <c r="DC191" s="5"/>
      <c r="DD191" s="5"/>
      <c r="DE191" s="5"/>
      <c r="DF191" s="5"/>
      <c r="DG191" s="5"/>
      <c r="DH191" s="5"/>
      <c r="DI191" s="5"/>
      <c r="DJ191" s="5"/>
      <c r="DK191" s="5"/>
      <c r="DL191" s="5"/>
      <c r="DM191" s="5"/>
      <c r="DN191" s="5"/>
      <c r="DO191" s="5"/>
      <c r="DP191" s="5"/>
      <c r="DQ191" s="5"/>
      <c r="DR191" s="5"/>
      <c r="DS191" s="5"/>
      <c r="DT191" s="5"/>
      <c r="DU191" s="5"/>
      <c r="DV191" s="5"/>
      <c r="DW191" s="5"/>
      <c r="DX191" s="5"/>
      <c r="DY191" s="5"/>
      <c r="DZ191" s="5"/>
      <c r="EA191" s="5"/>
      <c r="EB191" s="5"/>
      <c r="EC191" s="5"/>
      <c r="ED191" s="5"/>
      <c r="EE191" s="5"/>
      <c r="EF191" s="5"/>
      <c r="EG191" s="5"/>
      <c r="EH191" s="5"/>
      <c r="EI191" s="5"/>
      <c r="EJ191" s="5"/>
      <c r="EK191" s="5"/>
      <c r="EL191" s="5"/>
      <c r="EM191" s="5"/>
      <c r="EN191" s="5"/>
      <c r="EO191" s="5"/>
      <c r="EP191" s="5"/>
      <c r="EQ191" s="5"/>
      <c r="ER191" s="5"/>
      <c r="ES191" s="5"/>
      <c r="ET191" s="5"/>
      <c r="EU191" s="5"/>
      <c r="EV191" s="5"/>
      <c r="EW191" s="5"/>
      <c r="EX191" s="5"/>
      <c r="EY191" s="5"/>
      <c r="EZ191" s="5"/>
      <c r="FA191" s="5"/>
      <c r="FB191" s="5"/>
      <c r="FC191" s="5"/>
    </row>
    <row r="192" spans="1:159" ht="15" customHeight="1">
      <c r="A192" s="44">
        <v>5</v>
      </c>
      <c r="B192" s="55" t="str">
        <f>VLOOKUP(Ruimtestaat[[#This Row],[Code]],Locaties[[Code]:[Locatie]],2,FALSE)</f>
        <v>Willem van Oranje – Waalwijk</v>
      </c>
      <c r="C192" s="55" t="str">
        <f>VLOOKUP(Ruimtestaat[[#This Row],[Code]],Locaties[[#All],[Code]:[Adres]],3,FALSE)</f>
        <v>De Gaard 4</v>
      </c>
      <c r="D192" s="55" t="str">
        <f>VLOOKUP(Ruimtestaat[[#This Row],[Code]],Locaties[#All],4,FALSE)</f>
        <v>Waalwijk</v>
      </c>
      <c r="E192" s="44"/>
      <c r="F192" s="44" t="s">
        <v>401</v>
      </c>
      <c r="G192" s="148" t="s">
        <v>246</v>
      </c>
      <c r="H192" s="47" t="s">
        <v>139</v>
      </c>
      <c r="I192" s="7">
        <v>2</v>
      </c>
      <c r="J192" s="56" t="str">
        <f>VLOOKUP(Ruimtestaat[[#This Row],[Ruimte code]],Ruimtegroepen[[#All],[Code]:[Ruimte omschrijving]],2,FALSE)</f>
        <v>Kantoren</v>
      </c>
      <c r="K192" s="44" t="s">
        <v>17</v>
      </c>
      <c r="L192" s="47" t="s">
        <v>6</v>
      </c>
      <c r="M192" s="147">
        <v>18</v>
      </c>
      <c r="N192" s="149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  <c r="BE192" s="5"/>
      <c r="BF192" s="5"/>
      <c r="BG192" s="5"/>
      <c r="BH192" s="5"/>
      <c r="BI192" s="5"/>
      <c r="BJ192" s="5"/>
      <c r="BK192" s="5"/>
      <c r="BL192" s="5"/>
      <c r="BM192" s="5"/>
      <c r="BN192" s="5"/>
      <c r="BO192" s="5"/>
      <c r="BP192" s="5"/>
      <c r="BQ192" s="5"/>
      <c r="BR192" s="5"/>
      <c r="BS192" s="5"/>
      <c r="BT192" s="5"/>
      <c r="BU192" s="5"/>
      <c r="BV192" s="5"/>
      <c r="BW192" s="5"/>
      <c r="BX192" s="5"/>
      <c r="BY192" s="5"/>
      <c r="BZ192" s="5"/>
      <c r="CA192" s="5"/>
      <c r="CB192" s="5"/>
      <c r="CC192" s="5"/>
      <c r="CD192" s="5"/>
      <c r="CE192" s="5"/>
      <c r="CF192" s="5"/>
      <c r="CG192" s="5"/>
      <c r="CH192" s="5"/>
      <c r="CI192" s="5"/>
      <c r="CJ192" s="5"/>
      <c r="CK192" s="5"/>
      <c r="CL192" s="5"/>
      <c r="CM192" s="5"/>
      <c r="CN192" s="5"/>
      <c r="CO192" s="5"/>
      <c r="CP192" s="5"/>
      <c r="CQ192" s="5"/>
      <c r="CR192" s="5"/>
      <c r="CS192" s="5"/>
      <c r="CT192" s="5"/>
      <c r="CU192" s="5"/>
      <c r="CV192" s="5"/>
      <c r="CW192" s="5"/>
      <c r="CX192" s="5"/>
      <c r="CY192" s="5"/>
      <c r="CZ192" s="5"/>
      <c r="DA192" s="5"/>
      <c r="DB192" s="5"/>
      <c r="DC192" s="5"/>
      <c r="DD192" s="5"/>
      <c r="DE192" s="5"/>
      <c r="DF192" s="5"/>
      <c r="DG192" s="5"/>
      <c r="DH192" s="5"/>
      <c r="DI192" s="5"/>
      <c r="DJ192" s="5"/>
      <c r="DK192" s="5"/>
      <c r="DL192" s="5"/>
      <c r="DM192" s="5"/>
      <c r="DN192" s="5"/>
      <c r="DO192" s="5"/>
      <c r="DP192" s="5"/>
      <c r="DQ192" s="5"/>
      <c r="DR192" s="5"/>
      <c r="DS192" s="5"/>
      <c r="DT192" s="5"/>
      <c r="DU192" s="5"/>
      <c r="DV192" s="5"/>
      <c r="DW192" s="5"/>
      <c r="DX192" s="5"/>
      <c r="DY192" s="5"/>
      <c r="DZ192" s="5"/>
      <c r="EA192" s="5"/>
      <c r="EB192" s="5"/>
      <c r="EC192" s="5"/>
      <c r="ED192" s="5"/>
      <c r="EE192" s="5"/>
      <c r="EF192" s="5"/>
      <c r="EG192" s="5"/>
      <c r="EH192" s="5"/>
      <c r="EI192" s="5"/>
      <c r="EJ192" s="5"/>
      <c r="EK192" s="5"/>
      <c r="EL192" s="5"/>
      <c r="EM192" s="5"/>
      <c r="EN192" s="5"/>
      <c r="EO192" s="5"/>
      <c r="EP192" s="5"/>
      <c r="EQ192" s="5"/>
      <c r="ER192" s="5"/>
      <c r="ES192" s="5"/>
      <c r="ET192" s="5"/>
      <c r="EU192" s="5"/>
      <c r="EV192" s="5"/>
      <c r="EW192" s="5"/>
      <c r="EX192" s="5"/>
      <c r="EY192" s="5"/>
      <c r="EZ192" s="5"/>
      <c r="FA192" s="5"/>
      <c r="FB192" s="5"/>
      <c r="FC192" s="5"/>
    </row>
    <row r="193" spans="1:159" ht="15" customHeight="1">
      <c r="A193" s="44">
        <v>5</v>
      </c>
      <c r="B193" s="55" t="str">
        <f>VLOOKUP(Ruimtestaat[[#This Row],[Code]],Locaties[[Code]:[Locatie]],2,FALSE)</f>
        <v>Willem van Oranje – Waalwijk</v>
      </c>
      <c r="C193" s="55" t="str">
        <f>VLOOKUP(Ruimtestaat[[#This Row],[Code]],Locaties[[#All],[Code]:[Adres]],3,FALSE)</f>
        <v>De Gaard 4</v>
      </c>
      <c r="D193" s="55" t="str">
        <f>VLOOKUP(Ruimtestaat[[#This Row],[Code]],Locaties[#All],4,FALSE)</f>
        <v>Waalwijk</v>
      </c>
      <c r="E193" s="44"/>
      <c r="F193" s="44" t="s">
        <v>401</v>
      </c>
      <c r="G193" s="148" t="s">
        <v>247</v>
      </c>
      <c r="H193" s="47" t="s">
        <v>139</v>
      </c>
      <c r="I193" s="7">
        <v>2</v>
      </c>
      <c r="J193" s="56" t="str">
        <f>VLOOKUP(Ruimtestaat[[#This Row],[Ruimte code]],Ruimtegroepen[[#All],[Code]:[Ruimte omschrijving]],2,FALSE)</f>
        <v>Kantoren</v>
      </c>
      <c r="K193" s="44" t="s">
        <v>17</v>
      </c>
      <c r="L193" s="47" t="s">
        <v>6</v>
      </c>
      <c r="M193" s="147">
        <v>18</v>
      </c>
      <c r="N193" s="44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5"/>
      <c r="BB193" s="5"/>
      <c r="BC193" s="5"/>
      <c r="BD193" s="5"/>
      <c r="BE193" s="5"/>
      <c r="BF193" s="5"/>
      <c r="BG193" s="5"/>
      <c r="BH193" s="5"/>
      <c r="BI193" s="5"/>
      <c r="BJ193" s="5"/>
      <c r="BK193" s="5"/>
      <c r="BL193" s="5"/>
      <c r="BM193" s="5"/>
      <c r="BN193" s="5"/>
      <c r="BO193" s="5"/>
      <c r="BP193" s="5"/>
      <c r="BQ193" s="5"/>
      <c r="BR193" s="5"/>
      <c r="BS193" s="5"/>
      <c r="BT193" s="5"/>
      <c r="BU193" s="5"/>
      <c r="BV193" s="5"/>
      <c r="BW193" s="5"/>
      <c r="BX193" s="5"/>
      <c r="BY193" s="5"/>
      <c r="BZ193" s="5"/>
      <c r="CA193" s="5"/>
      <c r="CB193" s="5"/>
      <c r="CC193" s="5"/>
      <c r="CD193" s="5"/>
      <c r="CE193" s="5"/>
      <c r="CF193" s="5"/>
      <c r="CG193" s="5"/>
      <c r="CH193" s="5"/>
      <c r="CI193" s="5"/>
      <c r="CJ193" s="5"/>
      <c r="CK193" s="5"/>
      <c r="CL193" s="5"/>
      <c r="CM193" s="5"/>
      <c r="CN193" s="5"/>
      <c r="CO193" s="5"/>
      <c r="CP193" s="5"/>
      <c r="CQ193" s="5"/>
      <c r="CR193" s="5"/>
      <c r="CS193" s="5"/>
      <c r="CT193" s="5"/>
      <c r="CU193" s="5"/>
      <c r="CV193" s="5"/>
      <c r="CW193" s="5"/>
      <c r="CX193" s="5"/>
      <c r="CY193" s="5"/>
      <c r="CZ193" s="5"/>
      <c r="DA193" s="5"/>
      <c r="DB193" s="5"/>
      <c r="DC193" s="5"/>
      <c r="DD193" s="5"/>
      <c r="DE193" s="5"/>
      <c r="DF193" s="5"/>
      <c r="DG193" s="5"/>
      <c r="DH193" s="5"/>
      <c r="DI193" s="5"/>
      <c r="DJ193" s="5"/>
      <c r="DK193" s="5"/>
      <c r="DL193" s="5"/>
      <c r="DM193" s="5"/>
      <c r="DN193" s="5"/>
      <c r="DO193" s="5"/>
      <c r="DP193" s="5"/>
      <c r="DQ193" s="5"/>
      <c r="DR193" s="5"/>
      <c r="DS193" s="5"/>
      <c r="DT193" s="5"/>
      <c r="DU193" s="5"/>
      <c r="DV193" s="5"/>
      <c r="DW193" s="5"/>
      <c r="DX193" s="5"/>
      <c r="DY193" s="5"/>
      <c r="DZ193" s="5"/>
      <c r="EA193" s="5"/>
      <c r="EB193" s="5"/>
      <c r="EC193" s="5"/>
      <c r="ED193" s="5"/>
      <c r="EE193" s="5"/>
      <c r="EF193" s="5"/>
      <c r="EG193" s="5"/>
      <c r="EH193" s="5"/>
      <c r="EI193" s="5"/>
      <c r="EJ193" s="5"/>
      <c r="EK193" s="5"/>
      <c r="EL193" s="5"/>
      <c r="EM193" s="5"/>
      <c r="EN193" s="5"/>
      <c r="EO193" s="5"/>
      <c r="EP193" s="5"/>
      <c r="EQ193" s="5"/>
      <c r="ER193" s="5"/>
      <c r="ES193" s="5"/>
      <c r="ET193" s="5"/>
      <c r="EU193" s="5"/>
      <c r="EV193" s="5"/>
      <c r="EW193" s="5"/>
      <c r="EX193" s="5"/>
      <c r="EY193" s="5"/>
      <c r="EZ193" s="5"/>
      <c r="FA193" s="5"/>
      <c r="FB193" s="5"/>
      <c r="FC193" s="5"/>
    </row>
    <row r="194" spans="1:159" ht="15" customHeight="1">
      <c r="A194" s="44">
        <v>5</v>
      </c>
      <c r="B194" s="55" t="str">
        <f>VLOOKUP(Ruimtestaat[[#This Row],[Code]],Locaties[[Code]:[Locatie]],2,FALSE)</f>
        <v>Willem van Oranje – Waalwijk</v>
      </c>
      <c r="C194" s="55" t="str">
        <f>VLOOKUP(Ruimtestaat[[#This Row],[Code]],Locaties[[#All],[Code]:[Adres]],3,FALSE)</f>
        <v>De Gaard 4</v>
      </c>
      <c r="D194" s="55" t="str">
        <f>VLOOKUP(Ruimtestaat[[#This Row],[Code]],Locaties[#All],4,FALSE)</f>
        <v>Waalwijk</v>
      </c>
      <c r="E194" s="44"/>
      <c r="F194" s="44" t="s">
        <v>401</v>
      </c>
      <c r="G194" s="148" t="s">
        <v>248</v>
      </c>
      <c r="H194" s="47" t="s">
        <v>134</v>
      </c>
      <c r="I194" s="7">
        <v>16</v>
      </c>
      <c r="J194" s="56" t="str">
        <f>VLOOKUP(Ruimtestaat[[#This Row],[Ruimte code]],Ruimtegroepen[[#All],[Code]:[Ruimte omschrijving]],2,FALSE)</f>
        <v>Leslokalen</v>
      </c>
      <c r="K194" s="44" t="s">
        <v>18</v>
      </c>
      <c r="L194" s="47" t="s">
        <v>124</v>
      </c>
      <c r="M194" s="147">
        <v>49.6</v>
      </c>
      <c r="N194" s="149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5"/>
      <c r="BB194" s="5"/>
      <c r="BC194" s="5"/>
      <c r="BD194" s="5"/>
      <c r="BE194" s="5"/>
      <c r="BF194" s="5"/>
      <c r="BG194" s="5"/>
      <c r="BH194" s="5"/>
      <c r="BI194" s="5"/>
      <c r="BJ194" s="5"/>
      <c r="BK194" s="5"/>
      <c r="BL194" s="5"/>
      <c r="BM194" s="5"/>
      <c r="BN194" s="5"/>
      <c r="BO194" s="5"/>
      <c r="BP194" s="5"/>
      <c r="BQ194" s="5"/>
      <c r="BR194" s="5"/>
      <c r="BS194" s="5"/>
      <c r="BT194" s="5"/>
      <c r="BU194" s="5"/>
      <c r="BV194" s="5"/>
      <c r="BW194" s="5"/>
      <c r="BX194" s="5"/>
      <c r="BY194" s="5"/>
      <c r="BZ194" s="5"/>
      <c r="CA194" s="5"/>
      <c r="CB194" s="5"/>
      <c r="CC194" s="5"/>
      <c r="CD194" s="5"/>
      <c r="CE194" s="5"/>
      <c r="CF194" s="5"/>
      <c r="CG194" s="5"/>
      <c r="CH194" s="5"/>
      <c r="CI194" s="5"/>
      <c r="CJ194" s="5"/>
      <c r="CK194" s="5"/>
      <c r="CL194" s="5"/>
      <c r="CM194" s="5"/>
      <c r="CN194" s="5"/>
      <c r="CO194" s="5"/>
      <c r="CP194" s="5"/>
      <c r="CQ194" s="5"/>
      <c r="CR194" s="5"/>
      <c r="CS194" s="5"/>
      <c r="CT194" s="5"/>
      <c r="CU194" s="5"/>
      <c r="CV194" s="5"/>
      <c r="CW194" s="5"/>
      <c r="CX194" s="5"/>
      <c r="CY194" s="5"/>
      <c r="CZ194" s="5"/>
      <c r="DA194" s="5"/>
      <c r="DB194" s="5"/>
      <c r="DC194" s="5"/>
      <c r="DD194" s="5"/>
      <c r="DE194" s="5"/>
      <c r="DF194" s="5"/>
      <c r="DG194" s="5"/>
      <c r="DH194" s="5"/>
      <c r="DI194" s="5"/>
      <c r="DJ194" s="5"/>
      <c r="DK194" s="5"/>
      <c r="DL194" s="5"/>
      <c r="DM194" s="5"/>
      <c r="DN194" s="5"/>
      <c r="DO194" s="5"/>
      <c r="DP194" s="5"/>
      <c r="DQ194" s="5"/>
      <c r="DR194" s="5"/>
      <c r="DS194" s="5"/>
      <c r="DT194" s="5"/>
      <c r="DU194" s="5"/>
      <c r="DV194" s="5"/>
      <c r="DW194" s="5"/>
      <c r="DX194" s="5"/>
      <c r="DY194" s="5"/>
      <c r="DZ194" s="5"/>
      <c r="EA194" s="5"/>
      <c r="EB194" s="5"/>
      <c r="EC194" s="5"/>
      <c r="ED194" s="5"/>
      <c r="EE194" s="5"/>
      <c r="EF194" s="5"/>
      <c r="EG194" s="5"/>
      <c r="EH194" s="5"/>
      <c r="EI194" s="5"/>
      <c r="EJ194" s="5"/>
      <c r="EK194" s="5"/>
      <c r="EL194" s="5"/>
      <c r="EM194" s="5"/>
      <c r="EN194" s="5"/>
      <c r="EO194" s="5"/>
      <c r="EP194" s="5"/>
      <c r="EQ194" s="5"/>
      <c r="ER194" s="5"/>
      <c r="ES194" s="5"/>
      <c r="ET194" s="5"/>
      <c r="EU194" s="5"/>
      <c r="EV194" s="5"/>
      <c r="EW194" s="5"/>
      <c r="EX194" s="5"/>
      <c r="EY194" s="5"/>
      <c r="EZ194" s="5"/>
      <c r="FA194" s="5"/>
      <c r="FB194" s="5"/>
      <c r="FC194" s="5"/>
    </row>
    <row r="195" spans="1:159" ht="15" customHeight="1">
      <c r="A195" s="44">
        <v>5</v>
      </c>
      <c r="B195" s="55" t="str">
        <f>VLOOKUP(Ruimtestaat[[#This Row],[Code]],Locaties[[Code]:[Locatie]],2,FALSE)</f>
        <v>Willem van Oranje – Waalwijk</v>
      </c>
      <c r="C195" s="55" t="str">
        <f>VLOOKUP(Ruimtestaat[[#This Row],[Code]],Locaties[[#All],[Code]:[Adres]],3,FALSE)</f>
        <v>De Gaard 4</v>
      </c>
      <c r="D195" s="55" t="str">
        <f>VLOOKUP(Ruimtestaat[[#This Row],[Code]],Locaties[#All],4,FALSE)</f>
        <v>Waalwijk</v>
      </c>
      <c r="E195" s="44"/>
      <c r="F195" s="44" t="s">
        <v>401</v>
      </c>
      <c r="G195" s="148" t="s">
        <v>249</v>
      </c>
      <c r="H195" s="47" t="s">
        <v>134</v>
      </c>
      <c r="I195" s="7">
        <v>16</v>
      </c>
      <c r="J195" s="56" t="str">
        <f>VLOOKUP(Ruimtestaat[[#This Row],[Ruimte code]],Ruimtegroepen[[#All],[Code]:[Ruimte omschrijving]],2,FALSE)</f>
        <v>Leslokalen</v>
      </c>
      <c r="K195" s="44" t="s">
        <v>18</v>
      </c>
      <c r="L195" s="47" t="s">
        <v>124</v>
      </c>
      <c r="M195" s="147">
        <v>49.3</v>
      </c>
      <c r="N195" s="149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  <c r="BH195" s="5"/>
      <c r="BI195" s="5"/>
      <c r="BJ195" s="5"/>
      <c r="BK195" s="5"/>
      <c r="BL195" s="5"/>
      <c r="BM195" s="5"/>
      <c r="BN195" s="5"/>
      <c r="BO195" s="5"/>
      <c r="BP195" s="5"/>
      <c r="BQ195" s="5"/>
      <c r="BR195" s="5"/>
      <c r="BS195" s="5"/>
      <c r="BT195" s="5"/>
      <c r="BU195" s="5"/>
      <c r="BV195" s="5"/>
      <c r="BW195" s="5"/>
      <c r="BX195" s="5"/>
      <c r="BY195" s="5"/>
      <c r="BZ195" s="5"/>
      <c r="CA195" s="5"/>
      <c r="CB195" s="5"/>
      <c r="CC195" s="5"/>
      <c r="CD195" s="5"/>
      <c r="CE195" s="5"/>
      <c r="CF195" s="5"/>
      <c r="CG195" s="5"/>
      <c r="CH195" s="5"/>
      <c r="CI195" s="5"/>
      <c r="CJ195" s="5"/>
      <c r="CK195" s="5"/>
      <c r="CL195" s="5"/>
      <c r="CM195" s="5"/>
      <c r="CN195" s="5"/>
      <c r="CO195" s="5"/>
      <c r="CP195" s="5"/>
      <c r="CQ195" s="5"/>
      <c r="CR195" s="5"/>
      <c r="CS195" s="5"/>
      <c r="CT195" s="5"/>
      <c r="CU195" s="5"/>
      <c r="CV195" s="5"/>
      <c r="CW195" s="5"/>
      <c r="CX195" s="5"/>
      <c r="CY195" s="5"/>
      <c r="CZ195" s="5"/>
      <c r="DA195" s="5"/>
      <c r="DB195" s="5"/>
      <c r="DC195" s="5"/>
      <c r="DD195" s="5"/>
      <c r="DE195" s="5"/>
      <c r="DF195" s="5"/>
      <c r="DG195" s="5"/>
      <c r="DH195" s="5"/>
      <c r="DI195" s="5"/>
      <c r="DJ195" s="5"/>
      <c r="DK195" s="5"/>
      <c r="DL195" s="5"/>
      <c r="DM195" s="5"/>
      <c r="DN195" s="5"/>
      <c r="DO195" s="5"/>
      <c r="DP195" s="5"/>
      <c r="DQ195" s="5"/>
      <c r="DR195" s="5"/>
      <c r="DS195" s="5"/>
      <c r="DT195" s="5"/>
      <c r="DU195" s="5"/>
      <c r="DV195" s="5"/>
      <c r="DW195" s="5"/>
      <c r="DX195" s="5"/>
      <c r="DY195" s="5"/>
      <c r="DZ195" s="5"/>
      <c r="EA195" s="5"/>
      <c r="EB195" s="5"/>
      <c r="EC195" s="5"/>
      <c r="ED195" s="5"/>
      <c r="EE195" s="5"/>
      <c r="EF195" s="5"/>
      <c r="EG195" s="5"/>
      <c r="EH195" s="5"/>
      <c r="EI195" s="5"/>
      <c r="EJ195" s="5"/>
      <c r="EK195" s="5"/>
      <c r="EL195" s="5"/>
      <c r="EM195" s="5"/>
      <c r="EN195" s="5"/>
      <c r="EO195" s="5"/>
      <c r="EP195" s="5"/>
      <c r="EQ195" s="5"/>
      <c r="ER195" s="5"/>
      <c r="ES195" s="5"/>
      <c r="ET195" s="5"/>
      <c r="EU195" s="5"/>
      <c r="EV195" s="5"/>
      <c r="EW195" s="5"/>
      <c r="EX195" s="5"/>
      <c r="EY195" s="5"/>
      <c r="EZ195" s="5"/>
      <c r="FA195" s="5"/>
      <c r="FB195" s="5"/>
      <c r="FC195" s="5"/>
    </row>
    <row r="196" spans="1:159" ht="15" customHeight="1">
      <c r="A196" s="44">
        <v>5</v>
      </c>
      <c r="B196" s="55" t="str">
        <f>VLOOKUP(Ruimtestaat[[#This Row],[Code]],Locaties[[Code]:[Locatie]],2,FALSE)</f>
        <v>Willem van Oranje – Waalwijk</v>
      </c>
      <c r="C196" s="55" t="str">
        <f>VLOOKUP(Ruimtestaat[[#This Row],[Code]],Locaties[[#All],[Code]:[Adres]],3,FALSE)</f>
        <v>De Gaard 4</v>
      </c>
      <c r="D196" s="55" t="str">
        <f>VLOOKUP(Ruimtestaat[[#This Row],[Code]],Locaties[#All],4,FALSE)</f>
        <v>Waalwijk</v>
      </c>
      <c r="E196" s="44"/>
      <c r="F196" s="44" t="s">
        <v>418</v>
      </c>
      <c r="G196" s="148" t="s">
        <v>250</v>
      </c>
      <c r="H196" s="47" t="s">
        <v>158</v>
      </c>
      <c r="I196" s="7">
        <v>10</v>
      </c>
      <c r="J196" s="56" t="str">
        <f>VLOOKUP(Ruimtestaat[[#This Row],[Ruimte code]],Ruimtegroepen[[#All],[Code]:[Ruimte omschrijving]],2,FALSE)</f>
        <v>Trappenhuizen/lift</v>
      </c>
      <c r="K196" s="44" t="s">
        <v>20</v>
      </c>
      <c r="L196" s="47" t="s">
        <v>29</v>
      </c>
      <c r="M196" s="147">
        <v>25</v>
      </c>
      <c r="N196" s="149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  <c r="BC196" s="5"/>
      <c r="BD196" s="5"/>
      <c r="BE196" s="5"/>
      <c r="BF196" s="5"/>
      <c r="BG196" s="5"/>
      <c r="BH196" s="5"/>
      <c r="BI196" s="5"/>
      <c r="BJ196" s="5"/>
      <c r="BK196" s="5"/>
      <c r="BL196" s="5"/>
      <c r="BM196" s="5"/>
      <c r="BN196" s="5"/>
      <c r="BO196" s="5"/>
      <c r="BP196" s="5"/>
      <c r="BQ196" s="5"/>
      <c r="BR196" s="5"/>
      <c r="BS196" s="5"/>
      <c r="BT196" s="5"/>
      <c r="BU196" s="5"/>
      <c r="BV196" s="5"/>
      <c r="BW196" s="5"/>
      <c r="BX196" s="5"/>
      <c r="BY196" s="5"/>
      <c r="BZ196" s="5"/>
      <c r="CA196" s="5"/>
      <c r="CB196" s="5"/>
      <c r="CC196" s="5"/>
      <c r="CD196" s="5"/>
      <c r="CE196" s="5"/>
      <c r="CF196" s="5"/>
      <c r="CG196" s="5"/>
      <c r="CH196" s="5"/>
      <c r="CI196" s="5"/>
      <c r="CJ196" s="5"/>
      <c r="CK196" s="5"/>
      <c r="CL196" s="5"/>
      <c r="CM196" s="5"/>
      <c r="CN196" s="5"/>
      <c r="CO196" s="5"/>
      <c r="CP196" s="5"/>
      <c r="CQ196" s="5"/>
      <c r="CR196" s="5"/>
      <c r="CS196" s="5"/>
      <c r="CT196" s="5"/>
      <c r="CU196" s="5"/>
      <c r="CV196" s="5"/>
      <c r="CW196" s="5"/>
      <c r="CX196" s="5"/>
      <c r="CY196" s="5"/>
      <c r="CZ196" s="5"/>
      <c r="DA196" s="5"/>
      <c r="DB196" s="5"/>
      <c r="DC196" s="5"/>
      <c r="DD196" s="5"/>
      <c r="DE196" s="5"/>
      <c r="DF196" s="5"/>
      <c r="DG196" s="5"/>
      <c r="DH196" s="5"/>
      <c r="DI196" s="5"/>
      <c r="DJ196" s="5"/>
      <c r="DK196" s="5"/>
      <c r="DL196" s="5"/>
      <c r="DM196" s="5"/>
      <c r="DN196" s="5"/>
      <c r="DO196" s="5"/>
      <c r="DP196" s="5"/>
      <c r="DQ196" s="5"/>
      <c r="DR196" s="5"/>
      <c r="DS196" s="5"/>
      <c r="DT196" s="5"/>
      <c r="DU196" s="5"/>
      <c r="DV196" s="5"/>
      <c r="DW196" s="5"/>
      <c r="DX196" s="5"/>
      <c r="DY196" s="5"/>
      <c r="DZ196" s="5"/>
      <c r="EA196" s="5"/>
      <c r="EB196" s="5"/>
      <c r="EC196" s="5"/>
      <c r="ED196" s="5"/>
      <c r="EE196" s="5"/>
      <c r="EF196" s="5"/>
      <c r="EG196" s="5"/>
      <c r="EH196" s="5"/>
      <c r="EI196" s="5"/>
      <c r="EJ196" s="5"/>
      <c r="EK196" s="5"/>
      <c r="EL196" s="5"/>
      <c r="EM196" s="5"/>
      <c r="EN196" s="5"/>
      <c r="EO196" s="5"/>
      <c r="EP196" s="5"/>
      <c r="EQ196" s="5"/>
      <c r="ER196" s="5"/>
      <c r="ES196" s="5"/>
      <c r="ET196" s="5"/>
      <c r="EU196" s="5"/>
      <c r="EV196" s="5"/>
      <c r="EW196" s="5"/>
      <c r="EX196" s="5"/>
      <c r="EY196" s="5"/>
      <c r="EZ196" s="5"/>
      <c r="FA196" s="5"/>
      <c r="FB196" s="5"/>
      <c r="FC196" s="5"/>
    </row>
    <row r="197" spans="1:159" ht="15" customHeight="1">
      <c r="A197" s="44">
        <v>5</v>
      </c>
      <c r="B197" s="55" t="str">
        <f>VLOOKUP(Ruimtestaat[[#This Row],[Code]],Locaties[[Code]:[Locatie]],2,FALSE)</f>
        <v>Willem van Oranje – Waalwijk</v>
      </c>
      <c r="C197" s="55" t="str">
        <f>VLOOKUP(Ruimtestaat[[#This Row],[Code]],Locaties[[#All],[Code]:[Adres]],3,FALSE)</f>
        <v>De Gaard 4</v>
      </c>
      <c r="D197" s="55" t="str">
        <f>VLOOKUP(Ruimtestaat[[#This Row],[Code]],Locaties[#All],4,FALSE)</f>
        <v>Waalwijk</v>
      </c>
      <c r="E197" s="44"/>
      <c r="F197" s="44" t="s">
        <v>418</v>
      </c>
      <c r="G197" s="148" t="s">
        <v>252</v>
      </c>
      <c r="H197" s="47" t="s">
        <v>159</v>
      </c>
      <c r="I197" s="44">
        <v>6</v>
      </c>
      <c r="J197" s="56" t="str">
        <f>VLOOKUP(Ruimtestaat[[#This Row],[Ruimte code]],Ruimtegroepen[[#All],[Code]:[Ruimte omschrijving]],2,FALSE)</f>
        <v>Gangen/hallen</v>
      </c>
      <c r="K197" s="44" t="s">
        <v>18</v>
      </c>
      <c r="L197" s="47" t="s">
        <v>124</v>
      </c>
      <c r="M197" s="147">
        <v>12</v>
      </c>
      <c r="N197" s="44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  <c r="BC197" s="5"/>
      <c r="BD197" s="5"/>
      <c r="BE197" s="5"/>
      <c r="BF197" s="5"/>
      <c r="BG197" s="5"/>
      <c r="BH197" s="5"/>
      <c r="BI197" s="5"/>
      <c r="BJ197" s="5"/>
      <c r="BK197" s="5"/>
      <c r="BL197" s="5"/>
      <c r="BM197" s="5"/>
      <c r="BN197" s="5"/>
      <c r="BO197" s="5"/>
      <c r="BP197" s="5"/>
      <c r="BQ197" s="5"/>
      <c r="BR197" s="5"/>
      <c r="BS197" s="5"/>
      <c r="BT197" s="5"/>
      <c r="BU197" s="5"/>
      <c r="BV197" s="5"/>
      <c r="BW197" s="5"/>
      <c r="BX197" s="5"/>
      <c r="BY197" s="5"/>
      <c r="BZ197" s="5"/>
      <c r="CA197" s="5"/>
      <c r="CB197" s="5"/>
      <c r="CC197" s="5"/>
      <c r="CD197" s="5"/>
      <c r="CE197" s="5"/>
      <c r="CF197" s="5"/>
      <c r="CG197" s="5"/>
      <c r="CH197" s="5"/>
      <c r="CI197" s="5"/>
      <c r="CJ197" s="5"/>
      <c r="CK197" s="5"/>
      <c r="CL197" s="5"/>
      <c r="CM197" s="5"/>
      <c r="CN197" s="5"/>
      <c r="CO197" s="5"/>
      <c r="CP197" s="5"/>
      <c r="CQ197" s="5"/>
      <c r="CR197" s="5"/>
      <c r="CS197" s="5"/>
      <c r="CT197" s="5"/>
      <c r="CU197" s="5"/>
      <c r="CV197" s="5"/>
      <c r="CW197" s="5"/>
      <c r="CX197" s="5"/>
      <c r="CY197" s="5"/>
      <c r="CZ197" s="5"/>
      <c r="DA197" s="5"/>
      <c r="DB197" s="5"/>
      <c r="DC197" s="5"/>
      <c r="DD197" s="5"/>
      <c r="DE197" s="5"/>
      <c r="DF197" s="5"/>
      <c r="DG197" s="5"/>
      <c r="DH197" s="5"/>
      <c r="DI197" s="5"/>
      <c r="DJ197" s="5"/>
      <c r="DK197" s="5"/>
      <c r="DL197" s="5"/>
      <c r="DM197" s="5"/>
      <c r="DN197" s="5"/>
      <c r="DO197" s="5"/>
      <c r="DP197" s="5"/>
      <c r="DQ197" s="5"/>
      <c r="DR197" s="5"/>
      <c r="DS197" s="5"/>
      <c r="DT197" s="5"/>
      <c r="DU197" s="5"/>
      <c r="DV197" s="5"/>
      <c r="DW197" s="5"/>
      <c r="DX197" s="5"/>
      <c r="DY197" s="5"/>
      <c r="DZ197" s="5"/>
      <c r="EA197" s="5"/>
      <c r="EB197" s="5"/>
      <c r="EC197" s="5"/>
      <c r="ED197" s="5"/>
      <c r="EE197" s="5"/>
      <c r="EF197" s="5"/>
      <c r="EG197" s="5"/>
      <c r="EH197" s="5"/>
      <c r="EI197" s="5"/>
      <c r="EJ197" s="5"/>
      <c r="EK197" s="5"/>
      <c r="EL197" s="5"/>
      <c r="EM197" s="5"/>
      <c r="EN197" s="5"/>
      <c r="EO197" s="5"/>
      <c r="EP197" s="5"/>
      <c r="EQ197" s="5"/>
      <c r="ER197" s="5"/>
      <c r="ES197" s="5"/>
      <c r="ET197" s="5"/>
      <c r="EU197" s="5"/>
      <c r="EV197" s="5"/>
      <c r="EW197" s="5"/>
      <c r="EX197" s="5"/>
      <c r="EY197" s="5"/>
      <c r="EZ197" s="5"/>
      <c r="FA197" s="5"/>
      <c r="FB197" s="5"/>
      <c r="FC197" s="5"/>
    </row>
    <row r="198" spans="1:159" ht="15" customHeight="1">
      <c r="A198" s="44">
        <v>5</v>
      </c>
      <c r="B198" s="55" t="str">
        <f>VLOOKUP(Ruimtestaat[[#This Row],[Code]],Locaties[[Code]:[Locatie]],2,FALSE)</f>
        <v>Willem van Oranje – Waalwijk</v>
      </c>
      <c r="C198" s="55" t="str">
        <f>VLOOKUP(Ruimtestaat[[#This Row],[Code]],Locaties[[#All],[Code]:[Adres]],3,FALSE)</f>
        <v>De Gaard 4</v>
      </c>
      <c r="D198" s="55" t="str">
        <f>VLOOKUP(Ruimtestaat[[#This Row],[Code]],Locaties[#All],4,FALSE)</f>
        <v>Waalwijk</v>
      </c>
      <c r="E198" s="44"/>
      <c r="F198" s="44" t="s">
        <v>418</v>
      </c>
      <c r="G198" s="148" t="s">
        <v>253</v>
      </c>
      <c r="H198" s="47" t="s">
        <v>162</v>
      </c>
      <c r="I198" s="7">
        <v>5</v>
      </c>
      <c r="J198" s="56" t="str">
        <f>VLOOKUP(Ruimtestaat[[#This Row],[Ruimte code]],Ruimtegroepen[[#All],[Code]:[Ruimte omschrijving]],2,FALSE)</f>
        <v>Sanitair</v>
      </c>
      <c r="K198" s="44" t="s">
        <v>19</v>
      </c>
      <c r="L198" s="47" t="s">
        <v>367</v>
      </c>
      <c r="M198" s="147">
        <v>14</v>
      </c>
      <c r="N198" s="149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/>
      <c r="BB198" s="5"/>
      <c r="BC198" s="5"/>
      <c r="BD198" s="5"/>
      <c r="BE198" s="5"/>
      <c r="BF198" s="5"/>
      <c r="BG198" s="5"/>
      <c r="BH198" s="5"/>
      <c r="BI198" s="5"/>
      <c r="BJ198" s="5"/>
      <c r="BK198" s="5"/>
      <c r="BL198" s="5"/>
      <c r="BM198" s="5"/>
      <c r="BN198" s="5"/>
      <c r="BO198" s="5"/>
      <c r="BP198" s="5"/>
      <c r="BQ198" s="5"/>
      <c r="BR198" s="5"/>
      <c r="BS198" s="5"/>
      <c r="BT198" s="5"/>
      <c r="BU198" s="5"/>
      <c r="BV198" s="5"/>
      <c r="BW198" s="5"/>
      <c r="BX198" s="5"/>
      <c r="BY198" s="5"/>
      <c r="BZ198" s="5"/>
      <c r="CA198" s="5"/>
      <c r="CB198" s="5"/>
      <c r="CC198" s="5"/>
      <c r="CD198" s="5"/>
      <c r="CE198" s="5"/>
      <c r="CF198" s="5"/>
      <c r="CG198" s="5"/>
      <c r="CH198" s="5"/>
      <c r="CI198" s="5"/>
      <c r="CJ198" s="5"/>
      <c r="CK198" s="5"/>
      <c r="CL198" s="5"/>
      <c r="CM198" s="5"/>
      <c r="CN198" s="5"/>
      <c r="CO198" s="5"/>
      <c r="CP198" s="5"/>
      <c r="CQ198" s="5"/>
      <c r="CR198" s="5"/>
      <c r="CS198" s="5"/>
      <c r="CT198" s="5"/>
      <c r="CU198" s="5"/>
      <c r="CV198" s="5"/>
      <c r="CW198" s="5"/>
      <c r="CX198" s="5"/>
      <c r="CY198" s="5"/>
      <c r="CZ198" s="5"/>
      <c r="DA198" s="5"/>
      <c r="DB198" s="5"/>
      <c r="DC198" s="5"/>
      <c r="DD198" s="5"/>
      <c r="DE198" s="5"/>
      <c r="DF198" s="5"/>
      <c r="DG198" s="5"/>
      <c r="DH198" s="5"/>
      <c r="DI198" s="5"/>
      <c r="DJ198" s="5"/>
      <c r="DK198" s="5"/>
      <c r="DL198" s="5"/>
      <c r="DM198" s="5"/>
      <c r="DN198" s="5"/>
      <c r="DO198" s="5"/>
      <c r="DP198" s="5"/>
      <c r="DQ198" s="5"/>
      <c r="DR198" s="5"/>
      <c r="DS198" s="5"/>
      <c r="DT198" s="5"/>
      <c r="DU198" s="5"/>
      <c r="DV198" s="5"/>
      <c r="DW198" s="5"/>
      <c r="DX198" s="5"/>
      <c r="DY198" s="5"/>
      <c r="DZ198" s="5"/>
      <c r="EA198" s="5"/>
      <c r="EB198" s="5"/>
      <c r="EC198" s="5"/>
      <c r="ED198" s="5"/>
      <c r="EE198" s="5"/>
      <c r="EF198" s="5"/>
      <c r="EG198" s="5"/>
      <c r="EH198" s="5"/>
      <c r="EI198" s="5"/>
      <c r="EJ198" s="5"/>
      <c r="EK198" s="5"/>
      <c r="EL198" s="5"/>
      <c r="EM198" s="5"/>
      <c r="EN198" s="5"/>
      <c r="EO198" s="5"/>
      <c r="EP198" s="5"/>
      <c r="EQ198" s="5"/>
      <c r="ER198" s="5"/>
      <c r="ES198" s="5"/>
      <c r="ET198" s="5"/>
      <c r="EU198" s="5"/>
      <c r="EV198" s="5"/>
      <c r="EW198" s="5"/>
      <c r="EX198" s="5"/>
      <c r="EY198" s="5"/>
      <c r="EZ198" s="5"/>
      <c r="FA198" s="5"/>
      <c r="FB198" s="5"/>
      <c r="FC198" s="5"/>
    </row>
    <row r="199" spans="1:159" ht="15" customHeight="1">
      <c r="A199" s="44">
        <v>5</v>
      </c>
      <c r="B199" s="55" t="str">
        <f>VLOOKUP(Ruimtestaat[[#This Row],[Code]],Locaties[[Code]:[Locatie]],2,FALSE)</f>
        <v>Willem van Oranje – Waalwijk</v>
      </c>
      <c r="C199" s="55" t="str">
        <f>VLOOKUP(Ruimtestaat[[#This Row],[Code]],Locaties[[#All],[Code]:[Adres]],3,FALSE)</f>
        <v>De Gaard 4</v>
      </c>
      <c r="D199" s="55" t="str">
        <f>VLOOKUP(Ruimtestaat[[#This Row],[Code]],Locaties[#All],4,FALSE)</f>
        <v>Waalwijk</v>
      </c>
      <c r="E199" s="44"/>
      <c r="F199" s="44" t="s">
        <v>418</v>
      </c>
      <c r="G199" s="148" t="s">
        <v>254</v>
      </c>
      <c r="H199" s="47" t="s">
        <v>163</v>
      </c>
      <c r="I199" s="7">
        <v>5</v>
      </c>
      <c r="J199" s="56" t="str">
        <f>VLOOKUP(Ruimtestaat[[#This Row],[Ruimte code]],Ruimtegroepen[[#All],[Code]:[Ruimte omschrijving]],2,FALSE)</f>
        <v>Sanitair</v>
      </c>
      <c r="K199" s="44" t="s">
        <v>19</v>
      </c>
      <c r="L199" s="47" t="s">
        <v>367</v>
      </c>
      <c r="M199" s="147">
        <v>8</v>
      </c>
      <c r="N199" s="149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5"/>
      <c r="BB199" s="5"/>
      <c r="BC199" s="5"/>
      <c r="BD199" s="5"/>
      <c r="BE199" s="5"/>
      <c r="BF199" s="5"/>
      <c r="BG199" s="5"/>
      <c r="BH199" s="5"/>
      <c r="BI199" s="5"/>
      <c r="BJ199" s="5"/>
      <c r="BK199" s="5"/>
      <c r="BL199" s="5"/>
      <c r="BM199" s="5"/>
      <c r="BN199" s="5"/>
      <c r="BO199" s="5"/>
      <c r="BP199" s="5"/>
      <c r="BQ199" s="5"/>
      <c r="BR199" s="5"/>
      <c r="BS199" s="5"/>
      <c r="BT199" s="5"/>
      <c r="BU199" s="5"/>
      <c r="BV199" s="5"/>
      <c r="BW199" s="5"/>
      <c r="BX199" s="5"/>
      <c r="BY199" s="5"/>
      <c r="BZ199" s="5"/>
      <c r="CA199" s="5"/>
      <c r="CB199" s="5"/>
      <c r="CC199" s="5"/>
      <c r="CD199" s="5"/>
      <c r="CE199" s="5"/>
      <c r="CF199" s="5"/>
      <c r="CG199" s="5"/>
      <c r="CH199" s="5"/>
      <c r="CI199" s="5"/>
      <c r="CJ199" s="5"/>
      <c r="CK199" s="5"/>
      <c r="CL199" s="5"/>
      <c r="CM199" s="5"/>
      <c r="CN199" s="5"/>
      <c r="CO199" s="5"/>
      <c r="CP199" s="5"/>
      <c r="CQ199" s="5"/>
      <c r="CR199" s="5"/>
      <c r="CS199" s="5"/>
      <c r="CT199" s="5"/>
      <c r="CU199" s="5"/>
      <c r="CV199" s="5"/>
      <c r="CW199" s="5"/>
      <c r="CX199" s="5"/>
      <c r="CY199" s="5"/>
      <c r="CZ199" s="5"/>
      <c r="DA199" s="5"/>
      <c r="DB199" s="5"/>
      <c r="DC199" s="5"/>
      <c r="DD199" s="5"/>
      <c r="DE199" s="5"/>
      <c r="DF199" s="5"/>
      <c r="DG199" s="5"/>
      <c r="DH199" s="5"/>
      <c r="DI199" s="5"/>
      <c r="DJ199" s="5"/>
      <c r="DK199" s="5"/>
      <c r="DL199" s="5"/>
      <c r="DM199" s="5"/>
      <c r="DN199" s="5"/>
      <c r="DO199" s="5"/>
      <c r="DP199" s="5"/>
      <c r="DQ199" s="5"/>
      <c r="DR199" s="5"/>
      <c r="DS199" s="5"/>
      <c r="DT199" s="5"/>
      <c r="DU199" s="5"/>
      <c r="DV199" s="5"/>
      <c r="DW199" s="5"/>
      <c r="DX199" s="5"/>
      <c r="DY199" s="5"/>
      <c r="DZ199" s="5"/>
      <c r="EA199" s="5"/>
      <c r="EB199" s="5"/>
      <c r="EC199" s="5"/>
      <c r="ED199" s="5"/>
      <c r="EE199" s="5"/>
      <c r="EF199" s="5"/>
      <c r="EG199" s="5"/>
      <c r="EH199" s="5"/>
      <c r="EI199" s="5"/>
      <c r="EJ199" s="5"/>
      <c r="EK199" s="5"/>
      <c r="EL199" s="5"/>
      <c r="EM199" s="5"/>
      <c r="EN199" s="5"/>
      <c r="EO199" s="5"/>
      <c r="EP199" s="5"/>
      <c r="EQ199" s="5"/>
      <c r="ER199" s="5"/>
      <c r="ES199" s="5"/>
      <c r="ET199" s="5"/>
      <c r="EU199" s="5"/>
      <c r="EV199" s="5"/>
      <c r="EW199" s="5"/>
      <c r="EX199" s="5"/>
      <c r="EY199" s="5"/>
      <c r="EZ199" s="5"/>
      <c r="FA199" s="5"/>
      <c r="FB199" s="5"/>
      <c r="FC199" s="5"/>
    </row>
    <row r="200" spans="1:159" ht="15" customHeight="1">
      <c r="A200" s="44">
        <v>5</v>
      </c>
      <c r="B200" s="55" t="str">
        <f>VLOOKUP(Ruimtestaat[[#This Row],[Code]],Locaties[[Code]:[Locatie]],2,FALSE)</f>
        <v>Willem van Oranje – Waalwijk</v>
      </c>
      <c r="C200" s="55" t="str">
        <f>VLOOKUP(Ruimtestaat[[#This Row],[Code]],Locaties[[#All],[Code]:[Adres]],3,FALSE)</f>
        <v>De Gaard 4</v>
      </c>
      <c r="D200" s="55" t="str">
        <f>VLOOKUP(Ruimtestaat[[#This Row],[Code]],Locaties[#All],4,FALSE)</f>
        <v>Waalwijk</v>
      </c>
      <c r="E200" s="44"/>
      <c r="F200" s="44" t="s">
        <v>418</v>
      </c>
      <c r="G200" s="148" t="s">
        <v>255</v>
      </c>
      <c r="H200" s="47" t="s">
        <v>134</v>
      </c>
      <c r="I200" s="7">
        <v>16</v>
      </c>
      <c r="J200" s="56" t="str">
        <f>VLOOKUP(Ruimtestaat[[#This Row],[Ruimte code]],Ruimtegroepen[[#All],[Code]:[Ruimte omschrijving]],2,FALSE)</f>
        <v>Leslokalen</v>
      </c>
      <c r="K200" s="44" t="s">
        <v>18</v>
      </c>
      <c r="L200" s="47" t="s">
        <v>124</v>
      </c>
      <c r="M200" s="147">
        <v>50</v>
      </c>
      <c r="N200" s="44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5"/>
      <c r="BB200" s="5"/>
      <c r="BC200" s="5"/>
      <c r="BD200" s="5"/>
      <c r="BE200" s="5"/>
      <c r="BF200" s="5"/>
      <c r="BG200" s="5"/>
      <c r="BH200" s="5"/>
      <c r="BI200" s="5"/>
      <c r="BJ200" s="5"/>
      <c r="BK200" s="5"/>
      <c r="BL200" s="5"/>
      <c r="BM200" s="5"/>
      <c r="BN200" s="5"/>
      <c r="BO200" s="5"/>
      <c r="BP200" s="5"/>
      <c r="BQ200" s="5"/>
      <c r="BR200" s="5"/>
      <c r="BS200" s="5"/>
      <c r="BT200" s="5"/>
      <c r="BU200" s="5"/>
      <c r="BV200" s="5"/>
      <c r="BW200" s="5"/>
      <c r="BX200" s="5"/>
      <c r="BY200" s="5"/>
      <c r="BZ200" s="5"/>
      <c r="CA200" s="5"/>
      <c r="CB200" s="5"/>
      <c r="CC200" s="5"/>
      <c r="CD200" s="5"/>
      <c r="CE200" s="5"/>
      <c r="CF200" s="5"/>
      <c r="CG200" s="5"/>
      <c r="CH200" s="5"/>
      <c r="CI200" s="5"/>
      <c r="CJ200" s="5"/>
      <c r="CK200" s="5"/>
      <c r="CL200" s="5"/>
      <c r="CM200" s="5"/>
      <c r="CN200" s="5"/>
      <c r="CO200" s="5"/>
      <c r="CP200" s="5"/>
      <c r="CQ200" s="5"/>
      <c r="CR200" s="5"/>
      <c r="CS200" s="5"/>
      <c r="CT200" s="5"/>
      <c r="CU200" s="5"/>
      <c r="CV200" s="5"/>
      <c r="CW200" s="5"/>
      <c r="CX200" s="5"/>
      <c r="CY200" s="5"/>
      <c r="CZ200" s="5"/>
      <c r="DA200" s="5"/>
      <c r="DB200" s="5"/>
      <c r="DC200" s="5"/>
      <c r="DD200" s="5"/>
      <c r="DE200" s="5"/>
      <c r="DF200" s="5"/>
      <c r="DG200" s="5"/>
      <c r="DH200" s="5"/>
      <c r="DI200" s="5"/>
      <c r="DJ200" s="5"/>
      <c r="DK200" s="5"/>
      <c r="DL200" s="5"/>
      <c r="DM200" s="5"/>
      <c r="DN200" s="5"/>
      <c r="DO200" s="5"/>
      <c r="DP200" s="5"/>
      <c r="DQ200" s="5"/>
      <c r="DR200" s="5"/>
      <c r="DS200" s="5"/>
      <c r="DT200" s="5"/>
      <c r="DU200" s="5"/>
      <c r="DV200" s="5"/>
      <c r="DW200" s="5"/>
      <c r="DX200" s="5"/>
      <c r="DY200" s="5"/>
      <c r="DZ200" s="5"/>
      <c r="EA200" s="5"/>
      <c r="EB200" s="5"/>
      <c r="EC200" s="5"/>
      <c r="ED200" s="5"/>
      <c r="EE200" s="5"/>
      <c r="EF200" s="5"/>
      <c r="EG200" s="5"/>
      <c r="EH200" s="5"/>
      <c r="EI200" s="5"/>
      <c r="EJ200" s="5"/>
      <c r="EK200" s="5"/>
      <c r="EL200" s="5"/>
      <c r="EM200" s="5"/>
      <c r="EN200" s="5"/>
      <c r="EO200" s="5"/>
      <c r="EP200" s="5"/>
      <c r="EQ200" s="5"/>
      <c r="ER200" s="5"/>
      <c r="ES200" s="5"/>
      <c r="ET200" s="5"/>
      <c r="EU200" s="5"/>
      <c r="EV200" s="5"/>
      <c r="EW200" s="5"/>
      <c r="EX200" s="5"/>
      <c r="EY200" s="5"/>
      <c r="EZ200" s="5"/>
      <c r="FA200" s="5"/>
      <c r="FB200" s="5"/>
      <c r="FC200" s="5"/>
    </row>
    <row r="201" spans="1:159" ht="15" customHeight="1">
      <c r="A201" s="44">
        <v>5</v>
      </c>
      <c r="B201" s="55" t="str">
        <f>VLOOKUP(Ruimtestaat[[#This Row],[Code]],Locaties[[Code]:[Locatie]],2,FALSE)</f>
        <v>Willem van Oranje – Waalwijk</v>
      </c>
      <c r="C201" s="55" t="str">
        <f>VLOOKUP(Ruimtestaat[[#This Row],[Code]],Locaties[[#All],[Code]:[Adres]],3,FALSE)</f>
        <v>De Gaard 4</v>
      </c>
      <c r="D201" s="55" t="str">
        <f>VLOOKUP(Ruimtestaat[[#This Row],[Code]],Locaties[#All],4,FALSE)</f>
        <v>Waalwijk</v>
      </c>
      <c r="E201" s="44"/>
      <c r="F201" s="44" t="s">
        <v>418</v>
      </c>
      <c r="G201" s="150" t="s">
        <v>256</v>
      </c>
      <c r="H201" s="56" t="s">
        <v>134</v>
      </c>
      <c r="I201" s="7">
        <v>16</v>
      </c>
      <c r="J201" s="56" t="str">
        <f>VLOOKUP(Ruimtestaat[[#This Row],[Ruimte code]],Ruimtegroepen[[#All],[Code]:[Ruimte omschrijving]],2,FALSE)</f>
        <v>Leslokalen</v>
      </c>
      <c r="K201" s="44" t="s">
        <v>18</v>
      </c>
      <c r="L201" s="47" t="s">
        <v>124</v>
      </c>
      <c r="M201" s="147">
        <v>50</v>
      </c>
      <c r="N201" s="149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5"/>
      <c r="BC201" s="5"/>
      <c r="BD201" s="5"/>
      <c r="BE201" s="5"/>
      <c r="BF201" s="5"/>
      <c r="BG201" s="5"/>
      <c r="BH201" s="5"/>
      <c r="BI201" s="5"/>
      <c r="BJ201" s="5"/>
      <c r="BK201" s="5"/>
      <c r="BL201" s="5"/>
      <c r="BM201" s="5"/>
      <c r="BN201" s="5"/>
      <c r="BO201" s="5"/>
      <c r="BP201" s="5"/>
      <c r="BQ201" s="5"/>
      <c r="BR201" s="5"/>
      <c r="BS201" s="5"/>
      <c r="BT201" s="5"/>
      <c r="BU201" s="5"/>
      <c r="BV201" s="5"/>
      <c r="BW201" s="5"/>
      <c r="BX201" s="5"/>
      <c r="BY201" s="5"/>
      <c r="BZ201" s="5"/>
      <c r="CA201" s="5"/>
      <c r="CB201" s="5"/>
      <c r="CC201" s="5"/>
      <c r="CD201" s="5"/>
      <c r="CE201" s="5"/>
      <c r="CF201" s="5"/>
      <c r="CG201" s="5"/>
      <c r="CH201" s="5"/>
      <c r="CI201" s="5"/>
      <c r="CJ201" s="5"/>
      <c r="CK201" s="5"/>
      <c r="CL201" s="5"/>
      <c r="CM201" s="5"/>
      <c r="CN201" s="5"/>
      <c r="CO201" s="5"/>
      <c r="CP201" s="5"/>
      <c r="CQ201" s="5"/>
      <c r="CR201" s="5"/>
      <c r="CS201" s="5"/>
      <c r="CT201" s="5"/>
      <c r="CU201" s="5"/>
      <c r="CV201" s="5"/>
      <c r="CW201" s="5"/>
      <c r="CX201" s="5"/>
      <c r="CY201" s="5"/>
      <c r="CZ201" s="5"/>
      <c r="DA201" s="5"/>
      <c r="DB201" s="5"/>
      <c r="DC201" s="5"/>
      <c r="DD201" s="5"/>
      <c r="DE201" s="5"/>
      <c r="DF201" s="5"/>
      <c r="DG201" s="5"/>
      <c r="DH201" s="5"/>
      <c r="DI201" s="5"/>
      <c r="DJ201" s="5"/>
      <c r="DK201" s="5"/>
      <c r="DL201" s="5"/>
      <c r="DM201" s="5"/>
      <c r="DN201" s="5"/>
      <c r="DO201" s="5"/>
      <c r="DP201" s="5"/>
      <c r="DQ201" s="5"/>
      <c r="DR201" s="5"/>
      <c r="DS201" s="5"/>
      <c r="DT201" s="5"/>
      <c r="DU201" s="5"/>
      <c r="DV201" s="5"/>
      <c r="DW201" s="5"/>
      <c r="DX201" s="5"/>
      <c r="DY201" s="5"/>
      <c r="DZ201" s="5"/>
      <c r="EA201" s="5"/>
      <c r="EB201" s="5"/>
      <c r="EC201" s="5"/>
      <c r="ED201" s="5"/>
      <c r="EE201" s="5"/>
      <c r="EF201" s="5"/>
      <c r="EG201" s="5"/>
      <c r="EH201" s="5"/>
      <c r="EI201" s="5"/>
      <c r="EJ201" s="5"/>
      <c r="EK201" s="5"/>
      <c r="EL201" s="5"/>
      <c r="EM201" s="5"/>
      <c r="EN201" s="5"/>
      <c r="EO201" s="5"/>
      <c r="EP201" s="5"/>
      <c r="EQ201" s="5"/>
      <c r="ER201" s="5"/>
      <c r="ES201" s="5"/>
      <c r="ET201" s="5"/>
      <c r="EU201" s="5"/>
      <c r="EV201" s="5"/>
      <c r="EW201" s="5"/>
      <c r="EX201" s="5"/>
      <c r="EY201" s="5"/>
      <c r="EZ201" s="5"/>
      <c r="FA201" s="5"/>
      <c r="FB201" s="5"/>
      <c r="FC201" s="5"/>
    </row>
    <row r="202" spans="1:159" ht="15" customHeight="1">
      <c r="A202" s="44">
        <v>5</v>
      </c>
      <c r="B202" s="55" t="str">
        <f>VLOOKUP(Ruimtestaat[[#This Row],[Code]],Locaties[[Code]:[Locatie]],2,FALSE)</f>
        <v>Willem van Oranje – Waalwijk</v>
      </c>
      <c r="C202" s="55" t="str">
        <f>VLOOKUP(Ruimtestaat[[#This Row],[Code]],Locaties[[#All],[Code]:[Adres]],3,FALSE)</f>
        <v>De Gaard 4</v>
      </c>
      <c r="D202" s="55" t="str">
        <f>VLOOKUP(Ruimtestaat[[#This Row],[Code]],Locaties[#All],4,FALSE)</f>
        <v>Waalwijk</v>
      </c>
      <c r="E202" s="44"/>
      <c r="F202" s="44" t="s">
        <v>418</v>
      </c>
      <c r="G202" s="7" t="s">
        <v>257</v>
      </c>
      <c r="H202" s="56" t="s">
        <v>134</v>
      </c>
      <c r="I202" s="7">
        <v>16</v>
      </c>
      <c r="J202" s="56" t="str">
        <f>VLOOKUP(Ruimtestaat[[#This Row],[Ruimte code]],Ruimtegroepen[[#All],[Code]:[Ruimte omschrijving]],2,FALSE)</f>
        <v>Leslokalen</v>
      </c>
      <c r="K202" s="44" t="s">
        <v>18</v>
      </c>
      <c r="L202" s="47" t="s">
        <v>124</v>
      </c>
      <c r="M202" s="147">
        <v>49</v>
      </c>
      <c r="N202" s="149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5"/>
      <c r="BB202" s="5"/>
      <c r="BC202" s="5"/>
      <c r="BD202" s="5"/>
      <c r="BE202" s="5"/>
      <c r="BF202" s="5"/>
      <c r="BG202" s="5"/>
      <c r="BH202" s="5"/>
      <c r="BI202" s="5"/>
      <c r="BJ202" s="5"/>
      <c r="BK202" s="5"/>
      <c r="BL202" s="5"/>
      <c r="BM202" s="5"/>
      <c r="BN202" s="5"/>
      <c r="BO202" s="5"/>
      <c r="BP202" s="5"/>
      <c r="BQ202" s="5"/>
      <c r="BR202" s="5"/>
      <c r="BS202" s="5"/>
      <c r="BT202" s="5"/>
      <c r="BU202" s="5"/>
      <c r="BV202" s="5"/>
      <c r="BW202" s="5"/>
      <c r="BX202" s="5"/>
      <c r="BY202" s="5"/>
      <c r="BZ202" s="5"/>
      <c r="CA202" s="5"/>
      <c r="CB202" s="5"/>
      <c r="CC202" s="5"/>
      <c r="CD202" s="5"/>
      <c r="CE202" s="5"/>
      <c r="CF202" s="5"/>
      <c r="CG202" s="5"/>
      <c r="CH202" s="5"/>
      <c r="CI202" s="5"/>
      <c r="CJ202" s="5"/>
      <c r="CK202" s="5"/>
      <c r="CL202" s="5"/>
      <c r="CM202" s="5"/>
      <c r="CN202" s="5"/>
      <c r="CO202" s="5"/>
      <c r="CP202" s="5"/>
      <c r="CQ202" s="5"/>
      <c r="CR202" s="5"/>
      <c r="CS202" s="5"/>
      <c r="CT202" s="5"/>
      <c r="CU202" s="5"/>
      <c r="CV202" s="5"/>
      <c r="CW202" s="5"/>
      <c r="CX202" s="5"/>
      <c r="CY202" s="5"/>
      <c r="CZ202" s="5"/>
      <c r="DA202" s="5"/>
      <c r="DB202" s="5"/>
      <c r="DC202" s="5"/>
      <c r="DD202" s="5"/>
      <c r="DE202" s="5"/>
      <c r="DF202" s="5"/>
      <c r="DG202" s="5"/>
      <c r="DH202" s="5"/>
      <c r="DI202" s="5"/>
      <c r="DJ202" s="5"/>
      <c r="DK202" s="5"/>
      <c r="DL202" s="5"/>
      <c r="DM202" s="5"/>
      <c r="DN202" s="5"/>
      <c r="DO202" s="5"/>
      <c r="DP202" s="5"/>
      <c r="DQ202" s="5"/>
      <c r="DR202" s="5"/>
      <c r="DS202" s="5"/>
      <c r="DT202" s="5"/>
      <c r="DU202" s="5"/>
      <c r="DV202" s="5"/>
      <c r="DW202" s="5"/>
      <c r="DX202" s="5"/>
      <c r="DY202" s="5"/>
      <c r="DZ202" s="5"/>
      <c r="EA202" s="5"/>
      <c r="EB202" s="5"/>
      <c r="EC202" s="5"/>
      <c r="ED202" s="5"/>
      <c r="EE202" s="5"/>
      <c r="EF202" s="5"/>
      <c r="EG202" s="5"/>
      <c r="EH202" s="5"/>
      <c r="EI202" s="5"/>
      <c r="EJ202" s="5"/>
      <c r="EK202" s="5"/>
      <c r="EL202" s="5"/>
      <c r="EM202" s="5"/>
      <c r="EN202" s="5"/>
      <c r="EO202" s="5"/>
      <c r="EP202" s="5"/>
      <c r="EQ202" s="5"/>
      <c r="ER202" s="5"/>
      <c r="ES202" s="5"/>
      <c r="ET202" s="5"/>
      <c r="EU202" s="5"/>
      <c r="EV202" s="5"/>
      <c r="EW202" s="5"/>
      <c r="EX202" s="5"/>
      <c r="EY202" s="5"/>
      <c r="EZ202" s="5"/>
      <c r="FA202" s="5"/>
      <c r="FB202" s="5"/>
      <c r="FC202" s="5"/>
    </row>
    <row r="203" spans="1:159" ht="15" customHeight="1">
      <c r="A203" s="44">
        <v>5</v>
      </c>
      <c r="B203" s="55" t="str">
        <f>VLOOKUP(Ruimtestaat[[#This Row],[Code]],Locaties[[Code]:[Locatie]],2,FALSE)</f>
        <v>Willem van Oranje – Waalwijk</v>
      </c>
      <c r="C203" s="55" t="str">
        <f>VLOOKUP(Ruimtestaat[[#This Row],[Code]],Locaties[[#All],[Code]:[Adres]],3,FALSE)</f>
        <v>De Gaard 4</v>
      </c>
      <c r="D203" s="55" t="str">
        <f>VLOOKUP(Ruimtestaat[[#This Row],[Code]],Locaties[#All],4,FALSE)</f>
        <v>Waalwijk</v>
      </c>
      <c r="E203" s="44"/>
      <c r="F203" s="44" t="s">
        <v>418</v>
      </c>
      <c r="G203" s="7" t="s">
        <v>258</v>
      </c>
      <c r="H203" s="56" t="s">
        <v>128</v>
      </c>
      <c r="I203" s="7">
        <v>6</v>
      </c>
      <c r="J203" s="56" t="str">
        <f>VLOOKUP(Ruimtestaat[[#This Row],[Ruimte code]],Ruimtegroepen[[#All],[Code]:[Ruimte omschrijving]],2,FALSE)</f>
        <v>Gangen/hallen</v>
      </c>
      <c r="K203" s="44" t="s">
        <v>18</v>
      </c>
      <c r="L203" s="47" t="s">
        <v>124</v>
      </c>
      <c r="M203" s="147">
        <v>150</v>
      </c>
      <c r="N203" s="44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5"/>
      <c r="BC203" s="5"/>
      <c r="BD203" s="5"/>
      <c r="BE203" s="5"/>
      <c r="BF203" s="5"/>
      <c r="BG203" s="5"/>
      <c r="BH203" s="5"/>
      <c r="BI203" s="5"/>
      <c r="BJ203" s="5"/>
      <c r="BK203" s="5"/>
      <c r="BL203" s="5"/>
      <c r="BM203" s="5"/>
      <c r="BN203" s="5"/>
      <c r="BO203" s="5"/>
      <c r="BP203" s="5"/>
      <c r="BQ203" s="5"/>
      <c r="BR203" s="5"/>
      <c r="BS203" s="5"/>
      <c r="BT203" s="5"/>
      <c r="BU203" s="5"/>
      <c r="BV203" s="5"/>
      <c r="BW203" s="5"/>
      <c r="BX203" s="5"/>
      <c r="BY203" s="5"/>
      <c r="BZ203" s="5"/>
      <c r="CA203" s="5"/>
      <c r="CB203" s="5"/>
      <c r="CC203" s="5"/>
      <c r="CD203" s="5"/>
      <c r="CE203" s="5"/>
      <c r="CF203" s="5"/>
      <c r="CG203" s="5"/>
      <c r="CH203" s="5"/>
      <c r="CI203" s="5"/>
      <c r="CJ203" s="5"/>
      <c r="CK203" s="5"/>
      <c r="CL203" s="5"/>
      <c r="CM203" s="5"/>
      <c r="CN203" s="5"/>
      <c r="CO203" s="5"/>
      <c r="CP203" s="5"/>
      <c r="CQ203" s="5"/>
      <c r="CR203" s="5"/>
      <c r="CS203" s="5"/>
      <c r="CT203" s="5"/>
      <c r="CU203" s="5"/>
      <c r="CV203" s="5"/>
      <c r="CW203" s="5"/>
      <c r="CX203" s="5"/>
      <c r="CY203" s="5"/>
      <c r="CZ203" s="5"/>
      <c r="DA203" s="5"/>
      <c r="DB203" s="5"/>
      <c r="DC203" s="5"/>
      <c r="DD203" s="5"/>
      <c r="DE203" s="5"/>
      <c r="DF203" s="5"/>
      <c r="DG203" s="5"/>
      <c r="DH203" s="5"/>
      <c r="DI203" s="5"/>
      <c r="DJ203" s="5"/>
      <c r="DK203" s="5"/>
      <c r="DL203" s="5"/>
      <c r="DM203" s="5"/>
      <c r="DN203" s="5"/>
      <c r="DO203" s="5"/>
      <c r="DP203" s="5"/>
      <c r="DQ203" s="5"/>
      <c r="DR203" s="5"/>
      <c r="DS203" s="5"/>
      <c r="DT203" s="5"/>
      <c r="DU203" s="5"/>
      <c r="DV203" s="5"/>
      <c r="DW203" s="5"/>
      <c r="DX203" s="5"/>
      <c r="DY203" s="5"/>
      <c r="DZ203" s="5"/>
      <c r="EA203" s="5"/>
      <c r="EB203" s="5"/>
      <c r="EC203" s="5"/>
      <c r="ED203" s="5"/>
      <c r="EE203" s="5"/>
      <c r="EF203" s="5"/>
      <c r="EG203" s="5"/>
      <c r="EH203" s="5"/>
      <c r="EI203" s="5"/>
      <c r="EJ203" s="5"/>
      <c r="EK203" s="5"/>
      <c r="EL203" s="5"/>
      <c r="EM203" s="5"/>
      <c r="EN203" s="5"/>
      <c r="EO203" s="5"/>
      <c r="EP203" s="5"/>
      <c r="EQ203" s="5"/>
      <c r="ER203" s="5"/>
      <c r="ES203" s="5"/>
      <c r="ET203" s="5"/>
      <c r="EU203" s="5"/>
      <c r="EV203" s="5"/>
      <c r="EW203" s="5"/>
      <c r="EX203" s="5"/>
      <c r="EY203" s="5"/>
      <c r="EZ203" s="5"/>
      <c r="FA203" s="5"/>
      <c r="FB203" s="5"/>
      <c r="FC203" s="5"/>
    </row>
    <row r="204" spans="1:159" ht="15" customHeight="1">
      <c r="A204" s="44">
        <v>5</v>
      </c>
      <c r="B204" s="55" t="str">
        <f>VLOOKUP(Ruimtestaat[[#This Row],[Code]],Locaties[[Code]:[Locatie]],2,FALSE)</f>
        <v>Willem van Oranje – Waalwijk</v>
      </c>
      <c r="C204" s="55" t="str">
        <f>VLOOKUP(Ruimtestaat[[#This Row],[Code]],Locaties[[#All],[Code]:[Adres]],3,FALSE)</f>
        <v>De Gaard 4</v>
      </c>
      <c r="D204" s="55" t="str">
        <f>VLOOKUP(Ruimtestaat[[#This Row],[Code]],Locaties[#All],4,FALSE)</f>
        <v>Waalwijk</v>
      </c>
      <c r="E204" s="44"/>
      <c r="F204" s="44" t="s">
        <v>418</v>
      </c>
      <c r="G204" s="7" t="s">
        <v>259</v>
      </c>
      <c r="H204" s="56" t="s">
        <v>128</v>
      </c>
      <c r="I204" s="7">
        <v>6</v>
      </c>
      <c r="J204" s="56" t="str">
        <f>VLOOKUP(Ruimtestaat[[#This Row],[Ruimte code]],Ruimtegroepen[[#All],[Code]:[Ruimte omschrijving]],2,FALSE)</f>
        <v>Gangen/hallen</v>
      </c>
      <c r="K204" s="44" t="s">
        <v>18</v>
      </c>
      <c r="L204" s="47" t="s">
        <v>124</v>
      </c>
      <c r="M204" s="147">
        <v>18</v>
      </c>
      <c r="N204" s="149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  <c r="BC204" s="5"/>
      <c r="BD204" s="5"/>
      <c r="BE204" s="5"/>
      <c r="BF204" s="5"/>
      <c r="BG204" s="5"/>
      <c r="BH204" s="5"/>
      <c r="BI204" s="5"/>
      <c r="BJ204" s="5"/>
      <c r="BK204" s="5"/>
      <c r="BL204" s="5"/>
      <c r="BM204" s="5"/>
      <c r="BN204" s="5"/>
      <c r="BO204" s="5"/>
      <c r="BP204" s="5"/>
      <c r="BQ204" s="5"/>
      <c r="BR204" s="5"/>
      <c r="BS204" s="5"/>
      <c r="BT204" s="5"/>
      <c r="BU204" s="5"/>
      <c r="BV204" s="5"/>
      <c r="BW204" s="5"/>
      <c r="BX204" s="5"/>
      <c r="BY204" s="5"/>
      <c r="BZ204" s="5"/>
      <c r="CA204" s="5"/>
      <c r="CB204" s="5"/>
      <c r="CC204" s="5"/>
      <c r="CD204" s="5"/>
      <c r="CE204" s="5"/>
      <c r="CF204" s="5"/>
      <c r="CG204" s="5"/>
      <c r="CH204" s="5"/>
      <c r="CI204" s="5"/>
      <c r="CJ204" s="5"/>
      <c r="CK204" s="5"/>
      <c r="CL204" s="5"/>
      <c r="CM204" s="5"/>
      <c r="CN204" s="5"/>
      <c r="CO204" s="5"/>
      <c r="CP204" s="5"/>
      <c r="CQ204" s="5"/>
      <c r="CR204" s="5"/>
      <c r="CS204" s="5"/>
      <c r="CT204" s="5"/>
      <c r="CU204" s="5"/>
      <c r="CV204" s="5"/>
      <c r="CW204" s="5"/>
      <c r="CX204" s="5"/>
      <c r="CY204" s="5"/>
      <c r="CZ204" s="5"/>
      <c r="DA204" s="5"/>
      <c r="DB204" s="5"/>
      <c r="DC204" s="5"/>
      <c r="DD204" s="5"/>
      <c r="DE204" s="5"/>
      <c r="DF204" s="5"/>
      <c r="DG204" s="5"/>
      <c r="DH204" s="5"/>
      <c r="DI204" s="5"/>
      <c r="DJ204" s="5"/>
      <c r="DK204" s="5"/>
      <c r="DL204" s="5"/>
      <c r="DM204" s="5"/>
      <c r="DN204" s="5"/>
      <c r="DO204" s="5"/>
      <c r="DP204" s="5"/>
      <c r="DQ204" s="5"/>
      <c r="DR204" s="5"/>
      <c r="DS204" s="5"/>
      <c r="DT204" s="5"/>
      <c r="DU204" s="5"/>
      <c r="DV204" s="5"/>
      <c r="DW204" s="5"/>
      <c r="DX204" s="5"/>
      <c r="DY204" s="5"/>
      <c r="DZ204" s="5"/>
      <c r="EA204" s="5"/>
      <c r="EB204" s="5"/>
      <c r="EC204" s="5"/>
      <c r="ED204" s="5"/>
      <c r="EE204" s="5"/>
      <c r="EF204" s="5"/>
      <c r="EG204" s="5"/>
      <c r="EH204" s="5"/>
      <c r="EI204" s="5"/>
      <c r="EJ204" s="5"/>
      <c r="EK204" s="5"/>
      <c r="EL204" s="5"/>
      <c r="EM204" s="5"/>
      <c r="EN204" s="5"/>
      <c r="EO204" s="5"/>
      <c r="EP204" s="5"/>
      <c r="EQ204" s="5"/>
      <c r="ER204" s="5"/>
      <c r="ES204" s="5"/>
      <c r="ET204" s="5"/>
      <c r="EU204" s="5"/>
      <c r="EV204" s="5"/>
      <c r="EW204" s="5"/>
      <c r="EX204" s="5"/>
      <c r="EY204" s="5"/>
      <c r="EZ204" s="5"/>
      <c r="FA204" s="5"/>
      <c r="FB204" s="5"/>
      <c r="FC204" s="5"/>
    </row>
    <row r="205" spans="1:159" ht="15" customHeight="1">
      <c r="A205" s="44">
        <v>5</v>
      </c>
      <c r="B205" s="55" t="str">
        <f>VLOOKUP(Ruimtestaat[[#This Row],[Code]],Locaties[[Code]:[Locatie]],2,FALSE)</f>
        <v>Willem van Oranje – Waalwijk</v>
      </c>
      <c r="C205" s="55" t="str">
        <f>VLOOKUP(Ruimtestaat[[#This Row],[Code]],Locaties[[#All],[Code]:[Adres]],3,FALSE)</f>
        <v>De Gaard 4</v>
      </c>
      <c r="D205" s="55" t="str">
        <f>VLOOKUP(Ruimtestaat[[#This Row],[Code]],Locaties[#All],4,FALSE)</f>
        <v>Waalwijk</v>
      </c>
      <c r="E205" s="44"/>
      <c r="F205" s="44" t="s">
        <v>418</v>
      </c>
      <c r="G205" s="7" t="s">
        <v>260</v>
      </c>
      <c r="H205" s="56" t="s">
        <v>139</v>
      </c>
      <c r="I205" s="7">
        <v>2</v>
      </c>
      <c r="J205" s="56" t="str">
        <f>VLOOKUP(Ruimtestaat[[#This Row],[Ruimte code]],Ruimtegroepen[[#All],[Code]:[Ruimte omschrijving]],2,FALSE)</f>
        <v>Kantoren</v>
      </c>
      <c r="K205" s="44" t="s">
        <v>17</v>
      </c>
      <c r="L205" s="47" t="s">
        <v>6</v>
      </c>
      <c r="M205" s="147">
        <v>12</v>
      </c>
      <c r="N205" s="149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B205" s="5"/>
      <c r="BC205" s="5"/>
      <c r="BD205" s="5"/>
      <c r="BE205" s="5"/>
      <c r="BF205" s="5"/>
      <c r="BG205" s="5"/>
      <c r="BH205" s="5"/>
      <c r="BI205" s="5"/>
      <c r="BJ205" s="5"/>
      <c r="BK205" s="5"/>
      <c r="BL205" s="5"/>
      <c r="BM205" s="5"/>
      <c r="BN205" s="5"/>
      <c r="BO205" s="5"/>
      <c r="BP205" s="5"/>
      <c r="BQ205" s="5"/>
      <c r="BR205" s="5"/>
      <c r="BS205" s="5"/>
      <c r="BT205" s="5"/>
      <c r="BU205" s="5"/>
      <c r="BV205" s="5"/>
      <c r="BW205" s="5"/>
      <c r="BX205" s="5"/>
      <c r="BY205" s="5"/>
      <c r="BZ205" s="5"/>
      <c r="CA205" s="5"/>
      <c r="CB205" s="5"/>
      <c r="CC205" s="5"/>
      <c r="CD205" s="5"/>
      <c r="CE205" s="5"/>
      <c r="CF205" s="5"/>
      <c r="CG205" s="5"/>
      <c r="CH205" s="5"/>
      <c r="CI205" s="5"/>
      <c r="CJ205" s="5"/>
      <c r="CK205" s="5"/>
      <c r="CL205" s="5"/>
      <c r="CM205" s="5"/>
      <c r="CN205" s="5"/>
      <c r="CO205" s="5"/>
      <c r="CP205" s="5"/>
      <c r="CQ205" s="5"/>
      <c r="CR205" s="5"/>
      <c r="CS205" s="5"/>
      <c r="CT205" s="5"/>
      <c r="CU205" s="5"/>
      <c r="CV205" s="5"/>
      <c r="CW205" s="5"/>
      <c r="CX205" s="5"/>
      <c r="CY205" s="5"/>
      <c r="CZ205" s="5"/>
      <c r="DA205" s="5"/>
      <c r="DB205" s="5"/>
      <c r="DC205" s="5"/>
      <c r="DD205" s="5"/>
      <c r="DE205" s="5"/>
      <c r="DF205" s="5"/>
      <c r="DG205" s="5"/>
      <c r="DH205" s="5"/>
      <c r="DI205" s="5"/>
      <c r="DJ205" s="5"/>
      <c r="DK205" s="5"/>
      <c r="DL205" s="5"/>
      <c r="DM205" s="5"/>
      <c r="DN205" s="5"/>
      <c r="DO205" s="5"/>
      <c r="DP205" s="5"/>
      <c r="DQ205" s="5"/>
      <c r="DR205" s="5"/>
      <c r="DS205" s="5"/>
      <c r="DT205" s="5"/>
      <c r="DU205" s="5"/>
      <c r="DV205" s="5"/>
      <c r="DW205" s="5"/>
      <c r="DX205" s="5"/>
      <c r="DY205" s="5"/>
      <c r="DZ205" s="5"/>
      <c r="EA205" s="5"/>
      <c r="EB205" s="5"/>
      <c r="EC205" s="5"/>
      <c r="ED205" s="5"/>
      <c r="EE205" s="5"/>
      <c r="EF205" s="5"/>
      <c r="EG205" s="5"/>
      <c r="EH205" s="5"/>
      <c r="EI205" s="5"/>
      <c r="EJ205" s="5"/>
      <c r="EK205" s="5"/>
      <c r="EL205" s="5"/>
      <c r="EM205" s="5"/>
      <c r="EN205" s="5"/>
      <c r="EO205" s="5"/>
      <c r="EP205" s="5"/>
      <c r="EQ205" s="5"/>
      <c r="ER205" s="5"/>
      <c r="ES205" s="5"/>
      <c r="ET205" s="5"/>
      <c r="EU205" s="5"/>
      <c r="EV205" s="5"/>
      <c r="EW205" s="5"/>
      <c r="EX205" s="5"/>
      <c r="EY205" s="5"/>
      <c r="EZ205" s="5"/>
      <c r="FA205" s="5"/>
      <c r="FB205" s="5"/>
      <c r="FC205" s="5"/>
    </row>
    <row r="206" spans="1:159" ht="15" customHeight="1">
      <c r="A206" s="44">
        <v>5</v>
      </c>
      <c r="B206" s="55" t="str">
        <f>VLOOKUP(Ruimtestaat[[#This Row],[Code]],Locaties[[Code]:[Locatie]],2,FALSE)</f>
        <v>Willem van Oranje – Waalwijk</v>
      </c>
      <c r="C206" s="55" t="str">
        <f>VLOOKUP(Ruimtestaat[[#This Row],[Code]],Locaties[[#All],[Code]:[Adres]],3,FALSE)</f>
        <v>De Gaard 4</v>
      </c>
      <c r="D206" s="55" t="str">
        <f>VLOOKUP(Ruimtestaat[[#This Row],[Code]],Locaties[#All],4,FALSE)</f>
        <v>Waalwijk</v>
      </c>
      <c r="E206" s="44"/>
      <c r="F206" s="44" t="s">
        <v>418</v>
      </c>
      <c r="G206" s="7" t="s">
        <v>261</v>
      </c>
      <c r="H206" s="56" t="s">
        <v>134</v>
      </c>
      <c r="I206" s="7">
        <v>16</v>
      </c>
      <c r="J206" s="56" t="str">
        <f>VLOOKUP(Ruimtestaat[[#This Row],[Ruimte code]],Ruimtegroepen[[#All],[Code]:[Ruimte omschrijving]],2,FALSE)</f>
        <v>Leslokalen</v>
      </c>
      <c r="K206" s="44" t="s">
        <v>18</v>
      </c>
      <c r="L206" s="47" t="s">
        <v>124</v>
      </c>
      <c r="M206" s="147">
        <v>50</v>
      </c>
      <c r="N206" s="44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5"/>
      <c r="BB206" s="5"/>
      <c r="BC206" s="5"/>
      <c r="BD206" s="5"/>
      <c r="BE206" s="5"/>
      <c r="BF206" s="5"/>
      <c r="BG206" s="5"/>
      <c r="BH206" s="5"/>
      <c r="BI206" s="5"/>
      <c r="BJ206" s="5"/>
      <c r="BK206" s="5"/>
      <c r="BL206" s="5"/>
      <c r="BM206" s="5"/>
      <c r="BN206" s="5"/>
      <c r="BO206" s="5"/>
      <c r="BP206" s="5"/>
      <c r="BQ206" s="5"/>
      <c r="BR206" s="5"/>
      <c r="BS206" s="5"/>
      <c r="BT206" s="5"/>
      <c r="BU206" s="5"/>
      <c r="BV206" s="5"/>
      <c r="BW206" s="5"/>
      <c r="BX206" s="5"/>
      <c r="BY206" s="5"/>
      <c r="BZ206" s="5"/>
      <c r="CA206" s="5"/>
      <c r="CB206" s="5"/>
      <c r="CC206" s="5"/>
      <c r="CD206" s="5"/>
      <c r="CE206" s="5"/>
      <c r="CF206" s="5"/>
      <c r="CG206" s="5"/>
      <c r="CH206" s="5"/>
      <c r="CI206" s="5"/>
      <c r="CJ206" s="5"/>
      <c r="CK206" s="5"/>
      <c r="CL206" s="5"/>
      <c r="CM206" s="5"/>
      <c r="CN206" s="5"/>
      <c r="CO206" s="5"/>
      <c r="CP206" s="5"/>
      <c r="CQ206" s="5"/>
      <c r="CR206" s="5"/>
      <c r="CS206" s="5"/>
      <c r="CT206" s="5"/>
      <c r="CU206" s="5"/>
      <c r="CV206" s="5"/>
      <c r="CW206" s="5"/>
      <c r="CX206" s="5"/>
      <c r="CY206" s="5"/>
      <c r="CZ206" s="5"/>
      <c r="DA206" s="5"/>
      <c r="DB206" s="5"/>
      <c r="DC206" s="5"/>
      <c r="DD206" s="5"/>
      <c r="DE206" s="5"/>
      <c r="DF206" s="5"/>
      <c r="DG206" s="5"/>
      <c r="DH206" s="5"/>
      <c r="DI206" s="5"/>
      <c r="DJ206" s="5"/>
      <c r="DK206" s="5"/>
      <c r="DL206" s="5"/>
      <c r="DM206" s="5"/>
      <c r="DN206" s="5"/>
      <c r="DO206" s="5"/>
      <c r="DP206" s="5"/>
      <c r="DQ206" s="5"/>
      <c r="DR206" s="5"/>
      <c r="DS206" s="5"/>
      <c r="DT206" s="5"/>
      <c r="DU206" s="5"/>
      <c r="DV206" s="5"/>
      <c r="DW206" s="5"/>
      <c r="DX206" s="5"/>
      <c r="DY206" s="5"/>
      <c r="DZ206" s="5"/>
      <c r="EA206" s="5"/>
      <c r="EB206" s="5"/>
      <c r="EC206" s="5"/>
      <c r="ED206" s="5"/>
      <c r="EE206" s="5"/>
      <c r="EF206" s="5"/>
      <c r="EG206" s="5"/>
      <c r="EH206" s="5"/>
      <c r="EI206" s="5"/>
      <c r="EJ206" s="5"/>
      <c r="EK206" s="5"/>
      <c r="EL206" s="5"/>
      <c r="EM206" s="5"/>
      <c r="EN206" s="5"/>
      <c r="EO206" s="5"/>
      <c r="EP206" s="5"/>
      <c r="EQ206" s="5"/>
      <c r="ER206" s="5"/>
      <c r="ES206" s="5"/>
      <c r="ET206" s="5"/>
      <c r="EU206" s="5"/>
      <c r="EV206" s="5"/>
      <c r="EW206" s="5"/>
      <c r="EX206" s="5"/>
      <c r="EY206" s="5"/>
      <c r="EZ206" s="5"/>
      <c r="FA206" s="5"/>
      <c r="FB206" s="5"/>
      <c r="FC206" s="5"/>
    </row>
    <row r="207" spans="1:159" ht="15" customHeight="1">
      <c r="A207" s="44">
        <v>5</v>
      </c>
      <c r="B207" s="55" t="str">
        <f>VLOOKUP(Ruimtestaat[[#This Row],[Code]],Locaties[[Code]:[Locatie]],2,FALSE)</f>
        <v>Willem van Oranje – Waalwijk</v>
      </c>
      <c r="C207" s="55" t="str">
        <f>VLOOKUP(Ruimtestaat[[#This Row],[Code]],Locaties[[#All],[Code]:[Adres]],3,FALSE)</f>
        <v>De Gaard 4</v>
      </c>
      <c r="D207" s="55" t="str">
        <f>VLOOKUP(Ruimtestaat[[#This Row],[Code]],Locaties[#All],4,FALSE)</f>
        <v>Waalwijk</v>
      </c>
      <c r="E207" s="44"/>
      <c r="F207" s="44" t="s">
        <v>418</v>
      </c>
      <c r="G207" s="7" t="s">
        <v>251</v>
      </c>
      <c r="H207" s="56" t="s">
        <v>134</v>
      </c>
      <c r="I207" s="7">
        <v>16</v>
      </c>
      <c r="J207" s="56" t="str">
        <f>VLOOKUP(Ruimtestaat[[#This Row],[Ruimte code]],Ruimtegroepen[[#All],[Code]:[Ruimte omschrijving]],2,FALSE)</f>
        <v>Leslokalen</v>
      </c>
      <c r="K207" s="44" t="s">
        <v>18</v>
      </c>
      <c r="L207" s="47" t="s">
        <v>124</v>
      </c>
      <c r="M207" s="147">
        <v>50</v>
      </c>
      <c r="N207" s="149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  <c r="BJ207" s="5"/>
      <c r="BK207" s="5"/>
      <c r="BL207" s="5"/>
      <c r="BM207" s="5"/>
      <c r="BN207" s="5"/>
      <c r="BO207" s="5"/>
      <c r="BP207" s="5"/>
      <c r="BQ207" s="5"/>
      <c r="BR207" s="5"/>
      <c r="BS207" s="5"/>
      <c r="BT207" s="5"/>
      <c r="BU207" s="5"/>
      <c r="BV207" s="5"/>
      <c r="BW207" s="5"/>
      <c r="BX207" s="5"/>
      <c r="BY207" s="5"/>
      <c r="BZ207" s="5"/>
      <c r="CA207" s="5"/>
      <c r="CB207" s="5"/>
      <c r="CC207" s="5"/>
      <c r="CD207" s="5"/>
      <c r="CE207" s="5"/>
      <c r="CF207" s="5"/>
      <c r="CG207" s="5"/>
      <c r="CH207" s="5"/>
      <c r="CI207" s="5"/>
      <c r="CJ207" s="5"/>
      <c r="CK207" s="5"/>
      <c r="CL207" s="5"/>
      <c r="CM207" s="5"/>
      <c r="CN207" s="5"/>
      <c r="CO207" s="5"/>
      <c r="CP207" s="5"/>
      <c r="CQ207" s="5"/>
      <c r="CR207" s="5"/>
      <c r="CS207" s="5"/>
      <c r="CT207" s="5"/>
      <c r="CU207" s="5"/>
      <c r="CV207" s="5"/>
      <c r="CW207" s="5"/>
      <c r="CX207" s="5"/>
      <c r="CY207" s="5"/>
      <c r="CZ207" s="5"/>
      <c r="DA207" s="5"/>
      <c r="DB207" s="5"/>
      <c r="DC207" s="5"/>
      <c r="DD207" s="5"/>
      <c r="DE207" s="5"/>
      <c r="DF207" s="5"/>
      <c r="DG207" s="5"/>
      <c r="DH207" s="5"/>
      <c r="DI207" s="5"/>
      <c r="DJ207" s="5"/>
      <c r="DK207" s="5"/>
      <c r="DL207" s="5"/>
      <c r="DM207" s="5"/>
      <c r="DN207" s="5"/>
      <c r="DO207" s="5"/>
      <c r="DP207" s="5"/>
      <c r="DQ207" s="5"/>
      <c r="DR207" s="5"/>
      <c r="DS207" s="5"/>
      <c r="DT207" s="5"/>
      <c r="DU207" s="5"/>
      <c r="DV207" s="5"/>
      <c r="DW207" s="5"/>
      <c r="DX207" s="5"/>
      <c r="DY207" s="5"/>
      <c r="DZ207" s="5"/>
      <c r="EA207" s="5"/>
      <c r="EB207" s="5"/>
      <c r="EC207" s="5"/>
      <c r="ED207" s="5"/>
      <c r="EE207" s="5"/>
      <c r="EF207" s="5"/>
      <c r="EG207" s="5"/>
      <c r="EH207" s="5"/>
      <c r="EI207" s="5"/>
      <c r="EJ207" s="5"/>
      <c r="EK207" s="5"/>
      <c r="EL207" s="5"/>
      <c r="EM207" s="5"/>
      <c r="EN207" s="5"/>
      <c r="EO207" s="5"/>
      <c r="EP207" s="5"/>
      <c r="EQ207" s="5"/>
      <c r="ER207" s="5"/>
      <c r="ES207" s="5"/>
      <c r="ET207" s="5"/>
      <c r="EU207" s="5"/>
      <c r="EV207" s="5"/>
      <c r="EW207" s="5"/>
      <c r="EX207" s="5"/>
      <c r="EY207" s="5"/>
      <c r="EZ207" s="5"/>
      <c r="FA207" s="5"/>
      <c r="FB207" s="5"/>
      <c r="FC207" s="5"/>
    </row>
    <row r="208" spans="1:159" ht="15" customHeight="1">
      <c r="A208" s="44">
        <v>5</v>
      </c>
      <c r="B208" s="55" t="str">
        <f>VLOOKUP(Ruimtestaat[[#This Row],[Code]],Locaties[[Code]:[Locatie]],2,FALSE)</f>
        <v>Willem van Oranje – Waalwijk</v>
      </c>
      <c r="C208" s="55" t="str">
        <f>VLOOKUP(Ruimtestaat[[#This Row],[Code]],Locaties[[#All],[Code]:[Adres]],3,FALSE)</f>
        <v>De Gaard 4</v>
      </c>
      <c r="D208" s="55" t="str">
        <f>VLOOKUP(Ruimtestaat[[#This Row],[Code]],Locaties[#All],4,FALSE)</f>
        <v>Waalwijk</v>
      </c>
      <c r="E208" s="44"/>
      <c r="F208" s="44" t="s">
        <v>418</v>
      </c>
      <c r="G208" s="7" t="s">
        <v>262</v>
      </c>
      <c r="H208" s="56" t="s">
        <v>134</v>
      </c>
      <c r="I208" s="7">
        <v>16</v>
      </c>
      <c r="J208" s="56" t="str">
        <f>VLOOKUP(Ruimtestaat[[#This Row],[Ruimte code]],Ruimtegroepen[[#All],[Code]:[Ruimte omschrijving]],2,FALSE)</f>
        <v>Leslokalen</v>
      </c>
      <c r="K208" s="44" t="s">
        <v>18</v>
      </c>
      <c r="L208" s="47" t="s">
        <v>124</v>
      </c>
      <c r="M208" s="147">
        <v>50</v>
      </c>
      <c r="N208" s="149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5"/>
      <c r="BC208" s="5"/>
      <c r="BD208" s="5"/>
      <c r="BE208" s="5"/>
      <c r="BF208" s="5"/>
      <c r="BG208" s="5"/>
      <c r="BH208" s="5"/>
      <c r="BI208" s="5"/>
      <c r="BJ208" s="5"/>
      <c r="BK208" s="5"/>
      <c r="BL208" s="5"/>
      <c r="BM208" s="5"/>
      <c r="BN208" s="5"/>
      <c r="BO208" s="5"/>
      <c r="BP208" s="5"/>
      <c r="BQ208" s="5"/>
      <c r="BR208" s="5"/>
      <c r="BS208" s="5"/>
      <c r="BT208" s="5"/>
      <c r="BU208" s="5"/>
      <c r="BV208" s="5"/>
      <c r="BW208" s="5"/>
      <c r="BX208" s="5"/>
      <c r="BY208" s="5"/>
      <c r="BZ208" s="5"/>
      <c r="CA208" s="5"/>
      <c r="CB208" s="5"/>
      <c r="CC208" s="5"/>
      <c r="CD208" s="5"/>
      <c r="CE208" s="5"/>
      <c r="CF208" s="5"/>
      <c r="CG208" s="5"/>
      <c r="CH208" s="5"/>
      <c r="CI208" s="5"/>
      <c r="CJ208" s="5"/>
      <c r="CK208" s="5"/>
      <c r="CL208" s="5"/>
      <c r="CM208" s="5"/>
      <c r="CN208" s="5"/>
      <c r="CO208" s="5"/>
      <c r="CP208" s="5"/>
      <c r="CQ208" s="5"/>
      <c r="CR208" s="5"/>
      <c r="CS208" s="5"/>
      <c r="CT208" s="5"/>
      <c r="CU208" s="5"/>
      <c r="CV208" s="5"/>
      <c r="CW208" s="5"/>
      <c r="CX208" s="5"/>
      <c r="CY208" s="5"/>
      <c r="CZ208" s="5"/>
      <c r="DA208" s="5"/>
      <c r="DB208" s="5"/>
      <c r="DC208" s="5"/>
      <c r="DD208" s="5"/>
      <c r="DE208" s="5"/>
      <c r="DF208" s="5"/>
      <c r="DG208" s="5"/>
      <c r="DH208" s="5"/>
      <c r="DI208" s="5"/>
      <c r="DJ208" s="5"/>
      <c r="DK208" s="5"/>
      <c r="DL208" s="5"/>
      <c r="DM208" s="5"/>
      <c r="DN208" s="5"/>
      <c r="DO208" s="5"/>
      <c r="DP208" s="5"/>
      <c r="DQ208" s="5"/>
      <c r="DR208" s="5"/>
      <c r="DS208" s="5"/>
      <c r="DT208" s="5"/>
      <c r="DU208" s="5"/>
      <c r="DV208" s="5"/>
      <c r="DW208" s="5"/>
      <c r="DX208" s="5"/>
      <c r="DY208" s="5"/>
      <c r="DZ208" s="5"/>
      <c r="EA208" s="5"/>
      <c r="EB208" s="5"/>
      <c r="EC208" s="5"/>
      <c r="ED208" s="5"/>
      <c r="EE208" s="5"/>
      <c r="EF208" s="5"/>
      <c r="EG208" s="5"/>
      <c r="EH208" s="5"/>
      <c r="EI208" s="5"/>
      <c r="EJ208" s="5"/>
      <c r="EK208" s="5"/>
      <c r="EL208" s="5"/>
      <c r="EM208" s="5"/>
      <c r="EN208" s="5"/>
      <c r="EO208" s="5"/>
      <c r="EP208" s="5"/>
      <c r="EQ208" s="5"/>
      <c r="ER208" s="5"/>
      <c r="ES208" s="5"/>
      <c r="ET208" s="5"/>
      <c r="EU208" s="5"/>
      <c r="EV208" s="5"/>
      <c r="EW208" s="5"/>
      <c r="EX208" s="5"/>
      <c r="EY208" s="5"/>
      <c r="EZ208" s="5"/>
      <c r="FA208" s="5"/>
      <c r="FB208" s="5"/>
      <c r="FC208" s="5"/>
    </row>
    <row r="209" spans="1:159" ht="15" customHeight="1">
      <c r="A209" s="44">
        <v>5</v>
      </c>
      <c r="B209" s="55" t="str">
        <f>VLOOKUP(Ruimtestaat[[#This Row],[Code]],Locaties[[Code]:[Locatie]],2,FALSE)</f>
        <v>Willem van Oranje – Waalwijk</v>
      </c>
      <c r="C209" s="55" t="str">
        <f>VLOOKUP(Ruimtestaat[[#This Row],[Code]],Locaties[[#All],[Code]:[Adres]],3,FALSE)</f>
        <v>De Gaard 4</v>
      </c>
      <c r="D209" s="55" t="str">
        <f>VLOOKUP(Ruimtestaat[[#This Row],[Code]],Locaties[#All],4,FALSE)</f>
        <v>Waalwijk</v>
      </c>
      <c r="E209" s="44"/>
      <c r="F209" s="44" t="s">
        <v>418</v>
      </c>
      <c r="G209" s="7" t="s">
        <v>263</v>
      </c>
      <c r="H209" s="56" t="s">
        <v>134</v>
      </c>
      <c r="I209" s="7">
        <v>16</v>
      </c>
      <c r="J209" s="56" t="str">
        <f>VLOOKUP(Ruimtestaat[[#This Row],[Ruimte code]],Ruimtegroepen[[#All],[Code]:[Ruimte omschrijving]],2,FALSE)</f>
        <v>Leslokalen</v>
      </c>
      <c r="K209" s="44" t="s">
        <v>18</v>
      </c>
      <c r="L209" s="47" t="s">
        <v>124</v>
      </c>
      <c r="M209" s="147">
        <v>50</v>
      </c>
      <c r="N209" s="44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  <c r="BE209" s="5"/>
      <c r="BF209" s="5"/>
      <c r="BG209" s="5"/>
      <c r="BH209" s="5"/>
      <c r="BI209" s="5"/>
      <c r="BJ209" s="5"/>
      <c r="BK209" s="5"/>
      <c r="BL209" s="5"/>
      <c r="BM209" s="5"/>
      <c r="BN209" s="5"/>
      <c r="BO209" s="5"/>
      <c r="BP209" s="5"/>
      <c r="BQ209" s="5"/>
      <c r="BR209" s="5"/>
      <c r="BS209" s="5"/>
      <c r="BT209" s="5"/>
      <c r="BU209" s="5"/>
      <c r="BV209" s="5"/>
      <c r="BW209" s="5"/>
      <c r="BX209" s="5"/>
      <c r="BY209" s="5"/>
      <c r="BZ209" s="5"/>
      <c r="CA209" s="5"/>
      <c r="CB209" s="5"/>
      <c r="CC209" s="5"/>
      <c r="CD209" s="5"/>
      <c r="CE209" s="5"/>
      <c r="CF209" s="5"/>
      <c r="CG209" s="5"/>
      <c r="CH209" s="5"/>
      <c r="CI209" s="5"/>
      <c r="CJ209" s="5"/>
      <c r="CK209" s="5"/>
      <c r="CL209" s="5"/>
      <c r="CM209" s="5"/>
      <c r="CN209" s="5"/>
      <c r="CO209" s="5"/>
      <c r="CP209" s="5"/>
      <c r="CQ209" s="5"/>
      <c r="CR209" s="5"/>
      <c r="CS209" s="5"/>
      <c r="CT209" s="5"/>
      <c r="CU209" s="5"/>
      <c r="CV209" s="5"/>
      <c r="CW209" s="5"/>
      <c r="CX209" s="5"/>
      <c r="CY209" s="5"/>
      <c r="CZ209" s="5"/>
      <c r="DA209" s="5"/>
      <c r="DB209" s="5"/>
      <c r="DC209" s="5"/>
      <c r="DD209" s="5"/>
      <c r="DE209" s="5"/>
      <c r="DF209" s="5"/>
      <c r="DG209" s="5"/>
      <c r="DH209" s="5"/>
      <c r="DI209" s="5"/>
      <c r="DJ209" s="5"/>
      <c r="DK209" s="5"/>
      <c r="DL209" s="5"/>
      <c r="DM209" s="5"/>
      <c r="DN209" s="5"/>
      <c r="DO209" s="5"/>
      <c r="DP209" s="5"/>
      <c r="DQ209" s="5"/>
      <c r="DR209" s="5"/>
      <c r="DS209" s="5"/>
      <c r="DT209" s="5"/>
      <c r="DU209" s="5"/>
      <c r="DV209" s="5"/>
      <c r="DW209" s="5"/>
      <c r="DX209" s="5"/>
      <c r="DY209" s="5"/>
      <c r="DZ209" s="5"/>
      <c r="EA209" s="5"/>
      <c r="EB209" s="5"/>
      <c r="EC209" s="5"/>
      <c r="ED209" s="5"/>
      <c r="EE209" s="5"/>
      <c r="EF209" s="5"/>
      <c r="EG209" s="5"/>
      <c r="EH209" s="5"/>
      <c r="EI209" s="5"/>
      <c r="EJ209" s="5"/>
      <c r="EK209" s="5"/>
      <c r="EL209" s="5"/>
      <c r="EM209" s="5"/>
      <c r="EN209" s="5"/>
      <c r="EO209" s="5"/>
      <c r="EP209" s="5"/>
      <c r="EQ209" s="5"/>
      <c r="ER209" s="5"/>
      <c r="ES209" s="5"/>
      <c r="ET209" s="5"/>
      <c r="EU209" s="5"/>
      <c r="EV209" s="5"/>
      <c r="EW209" s="5"/>
      <c r="EX209" s="5"/>
      <c r="EY209" s="5"/>
      <c r="EZ209" s="5"/>
      <c r="FA209" s="5"/>
      <c r="FB209" s="5"/>
      <c r="FC209" s="5"/>
    </row>
    <row r="210" spans="1:159" ht="15" customHeight="1">
      <c r="A210" s="44">
        <v>5</v>
      </c>
      <c r="B210" s="55" t="str">
        <f>VLOOKUP(Ruimtestaat[[#This Row],[Code]],Locaties[[Code]:[Locatie]],2,FALSE)</f>
        <v>Willem van Oranje – Waalwijk</v>
      </c>
      <c r="C210" s="55" t="str">
        <f>VLOOKUP(Ruimtestaat[[#This Row],[Code]],Locaties[[#All],[Code]:[Adres]],3,FALSE)</f>
        <v>De Gaard 4</v>
      </c>
      <c r="D210" s="55" t="str">
        <f>VLOOKUP(Ruimtestaat[[#This Row],[Code]],Locaties[#All],4,FALSE)</f>
        <v>Waalwijk</v>
      </c>
      <c r="E210" s="44"/>
      <c r="F210" s="44" t="s">
        <v>418</v>
      </c>
      <c r="G210" s="7" t="s">
        <v>264</v>
      </c>
      <c r="H210" s="56" t="s">
        <v>134</v>
      </c>
      <c r="I210" s="7">
        <v>16</v>
      </c>
      <c r="J210" s="56" t="str">
        <f>VLOOKUP(Ruimtestaat[[#This Row],[Ruimte code]],Ruimtegroepen[[#All],[Code]:[Ruimte omschrijving]],2,FALSE)</f>
        <v>Leslokalen</v>
      </c>
      <c r="K210" s="44" t="s">
        <v>18</v>
      </c>
      <c r="L210" s="47" t="s">
        <v>124</v>
      </c>
      <c r="M210" s="147">
        <v>50</v>
      </c>
      <c r="N210" s="149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5"/>
      <c r="BK210" s="5"/>
      <c r="BL210" s="5"/>
      <c r="BM210" s="5"/>
      <c r="BN210" s="5"/>
      <c r="BO210" s="5"/>
      <c r="BP210" s="5"/>
      <c r="BQ210" s="5"/>
      <c r="BR210" s="5"/>
      <c r="BS210" s="5"/>
      <c r="BT210" s="5"/>
      <c r="BU210" s="5"/>
      <c r="BV210" s="5"/>
      <c r="BW210" s="5"/>
      <c r="BX210" s="5"/>
      <c r="BY210" s="5"/>
      <c r="BZ210" s="5"/>
      <c r="CA210" s="5"/>
      <c r="CB210" s="5"/>
      <c r="CC210" s="5"/>
      <c r="CD210" s="5"/>
      <c r="CE210" s="5"/>
      <c r="CF210" s="5"/>
      <c r="CG210" s="5"/>
      <c r="CH210" s="5"/>
      <c r="CI210" s="5"/>
      <c r="CJ210" s="5"/>
      <c r="CK210" s="5"/>
      <c r="CL210" s="5"/>
      <c r="CM210" s="5"/>
      <c r="CN210" s="5"/>
      <c r="CO210" s="5"/>
      <c r="CP210" s="5"/>
      <c r="CQ210" s="5"/>
      <c r="CR210" s="5"/>
      <c r="CS210" s="5"/>
      <c r="CT210" s="5"/>
      <c r="CU210" s="5"/>
      <c r="CV210" s="5"/>
      <c r="CW210" s="5"/>
      <c r="CX210" s="5"/>
      <c r="CY210" s="5"/>
      <c r="CZ210" s="5"/>
      <c r="DA210" s="5"/>
      <c r="DB210" s="5"/>
      <c r="DC210" s="5"/>
      <c r="DD210" s="5"/>
      <c r="DE210" s="5"/>
      <c r="DF210" s="5"/>
      <c r="DG210" s="5"/>
      <c r="DH210" s="5"/>
      <c r="DI210" s="5"/>
      <c r="DJ210" s="5"/>
      <c r="DK210" s="5"/>
      <c r="DL210" s="5"/>
      <c r="DM210" s="5"/>
      <c r="DN210" s="5"/>
      <c r="DO210" s="5"/>
      <c r="DP210" s="5"/>
      <c r="DQ210" s="5"/>
      <c r="DR210" s="5"/>
      <c r="DS210" s="5"/>
      <c r="DT210" s="5"/>
      <c r="DU210" s="5"/>
      <c r="DV210" s="5"/>
      <c r="DW210" s="5"/>
      <c r="DX210" s="5"/>
      <c r="DY210" s="5"/>
      <c r="DZ210" s="5"/>
      <c r="EA210" s="5"/>
      <c r="EB210" s="5"/>
      <c r="EC210" s="5"/>
      <c r="ED210" s="5"/>
      <c r="EE210" s="5"/>
      <c r="EF210" s="5"/>
      <c r="EG210" s="5"/>
      <c r="EH210" s="5"/>
      <c r="EI210" s="5"/>
      <c r="EJ210" s="5"/>
      <c r="EK210" s="5"/>
      <c r="EL210" s="5"/>
      <c r="EM210" s="5"/>
      <c r="EN210" s="5"/>
      <c r="EO210" s="5"/>
      <c r="EP210" s="5"/>
      <c r="EQ210" s="5"/>
      <c r="ER210" s="5"/>
      <c r="ES210" s="5"/>
      <c r="ET210" s="5"/>
      <c r="EU210" s="5"/>
      <c r="EV210" s="5"/>
      <c r="EW210" s="5"/>
      <c r="EX210" s="5"/>
      <c r="EY210" s="5"/>
      <c r="EZ210" s="5"/>
      <c r="FA210" s="5"/>
      <c r="FB210" s="5"/>
      <c r="FC210" s="5"/>
    </row>
    <row r="211" spans="1:159" ht="15" customHeight="1">
      <c r="A211" s="44">
        <v>5</v>
      </c>
      <c r="B211" s="55" t="str">
        <f>VLOOKUP(Ruimtestaat[[#This Row],[Code]],Locaties[[Code]:[Locatie]],2,FALSE)</f>
        <v>Willem van Oranje – Waalwijk</v>
      </c>
      <c r="C211" s="55" t="str">
        <f>VLOOKUP(Ruimtestaat[[#This Row],[Code]],Locaties[[#All],[Code]:[Adres]],3,FALSE)</f>
        <v>De Gaard 4</v>
      </c>
      <c r="D211" s="55" t="str">
        <f>VLOOKUP(Ruimtestaat[[#This Row],[Code]],Locaties[#All],4,FALSE)</f>
        <v>Waalwijk</v>
      </c>
      <c r="E211" s="44"/>
      <c r="F211" s="44" t="s">
        <v>418</v>
      </c>
      <c r="G211" s="7" t="s">
        <v>265</v>
      </c>
      <c r="H211" s="56" t="s">
        <v>128</v>
      </c>
      <c r="I211" s="7">
        <v>6</v>
      </c>
      <c r="J211" s="56" t="str">
        <f>VLOOKUP(Ruimtestaat[[#This Row],[Ruimte code]],Ruimtegroepen[[#All],[Code]:[Ruimte omschrijving]],2,FALSE)</f>
        <v>Gangen/hallen</v>
      </c>
      <c r="K211" s="44" t="s">
        <v>18</v>
      </c>
      <c r="L211" s="47" t="s">
        <v>124</v>
      </c>
      <c r="M211" s="147">
        <v>150</v>
      </c>
      <c r="N211" s="149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5"/>
      <c r="BI211" s="5"/>
      <c r="BJ211" s="5"/>
      <c r="BK211" s="5"/>
      <c r="BL211" s="5"/>
      <c r="BM211" s="5"/>
      <c r="BN211" s="5"/>
      <c r="BO211" s="5"/>
      <c r="BP211" s="5"/>
      <c r="BQ211" s="5"/>
      <c r="BR211" s="5"/>
      <c r="BS211" s="5"/>
      <c r="BT211" s="5"/>
      <c r="BU211" s="5"/>
      <c r="BV211" s="5"/>
      <c r="BW211" s="5"/>
      <c r="BX211" s="5"/>
      <c r="BY211" s="5"/>
      <c r="BZ211" s="5"/>
      <c r="CA211" s="5"/>
      <c r="CB211" s="5"/>
      <c r="CC211" s="5"/>
      <c r="CD211" s="5"/>
      <c r="CE211" s="5"/>
      <c r="CF211" s="5"/>
      <c r="CG211" s="5"/>
      <c r="CH211" s="5"/>
      <c r="CI211" s="5"/>
      <c r="CJ211" s="5"/>
      <c r="CK211" s="5"/>
      <c r="CL211" s="5"/>
      <c r="CM211" s="5"/>
      <c r="CN211" s="5"/>
      <c r="CO211" s="5"/>
      <c r="CP211" s="5"/>
      <c r="CQ211" s="5"/>
      <c r="CR211" s="5"/>
      <c r="CS211" s="5"/>
      <c r="CT211" s="5"/>
      <c r="CU211" s="5"/>
      <c r="CV211" s="5"/>
      <c r="CW211" s="5"/>
      <c r="CX211" s="5"/>
      <c r="CY211" s="5"/>
      <c r="CZ211" s="5"/>
      <c r="DA211" s="5"/>
      <c r="DB211" s="5"/>
      <c r="DC211" s="5"/>
      <c r="DD211" s="5"/>
      <c r="DE211" s="5"/>
      <c r="DF211" s="5"/>
      <c r="DG211" s="5"/>
      <c r="DH211" s="5"/>
      <c r="DI211" s="5"/>
      <c r="DJ211" s="5"/>
      <c r="DK211" s="5"/>
      <c r="DL211" s="5"/>
      <c r="DM211" s="5"/>
      <c r="DN211" s="5"/>
      <c r="DO211" s="5"/>
      <c r="DP211" s="5"/>
      <c r="DQ211" s="5"/>
      <c r="DR211" s="5"/>
      <c r="DS211" s="5"/>
      <c r="DT211" s="5"/>
      <c r="DU211" s="5"/>
      <c r="DV211" s="5"/>
      <c r="DW211" s="5"/>
      <c r="DX211" s="5"/>
      <c r="DY211" s="5"/>
      <c r="DZ211" s="5"/>
      <c r="EA211" s="5"/>
      <c r="EB211" s="5"/>
      <c r="EC211" s="5"/>
      <c r="ED211" s="5"/>
      <c r="EE211" s="5"/>
      <c r="EF211" s="5"/>
      <c r="EG211" s="5"/>
      <c r="EH211" s="5"/>
      <c r="EI211" s="5"/>
      <c r="EJ211" s="5"/>
      <c r="EK211" s="5"/>
      <c r="EL211" s="5"/>
      <c r="EM211" s="5"/>
      <c r="EN211" s="5"/>
      <c r="EO211" s="5"/>
      <c r="EP211" s="5"/>
      <c r="EQ211" s="5"/>
      <c r="ER211" s="5"/>
      <c r="ES211" s="5"/>
      <c r="ET211" s="5"/>
      <c r="EU211" s="5"/>
      <c r="EV211" s="5"/>
      <c r="EW211" s="5"/>
      <c r="EX211" s="5"/>
      <c r="EY211" s="5"/>
      <c r="EZ211" s="5"/>
      <c r="FA211" s="5"/>
      <c r="FB211" s="5"/>
      <c r="FC211" s="5"/>
    </row>
    <row r="212" spans="1:159" ht="15" customHeight="1">
      <c r="A212" s="44">
        <v>5</v>
      </c>
      <c r="B212" s="55" t="str">
        <f>VLOOKUP(Ruimtestaat[[#This Row],[Code]],Locaties[[Code]:[Locatie]],2,FALSE)</f>
        <v>Willem van Oranje – Waalwijk</v>
      </c>
      <c r="C212" s="55" t="str">
        <f>VLOOKUP(Ruimtestaat[[#This Row],[Code]],Locaties[[#All],[Code]:[Adres]],3,FALSE)</f>
        <v>De Gaard 4</v>
      </c>
      <c r="D212" s="55" t="str">
        <f>VLOOKUP(Ruimtestaat[[#This Row],[Code]],Locaties[#All],4,FALSE)</f>
        <v>Waalwijk</v>
      </c>
      <c r="E212" s="44"/>
      <c r="F212" s="44" t="s">
        <v>418</v>
      </c>
      <c r="G212" s="7" t="s">
        <v>266</v>
      </c>
      <c r="H212" s="56" t="s">
        <v>267</v>
      </c>
      <c r="I212" s="7">
        <v>16</v>
      </c>
      <c r="J212" s="56" t="str">
        <f>VLOOKUP(Ruimtestaat[[#This Row],[Ruimte code]],Ruimtegroepen[[#All],[Code]:[Ruimte omschrijving]],2,FALSE)</f>
        <v>Leslokalen</v>
      </c>
      <c r="K212" s="44" t="s">
        <v>18</v>
      </c>
      <c r="L212" s="47" t="s">
        <v>124</v>
      </c>
      <c r="M212" s="147">
        <v>50</v>
      </c>
      <c r="N212" s="44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5"/>
      <c r="BC212" s="5"/>
      <c r="BD212" s="5"/>
      <c r="BE212" s="5"/>
      <c r="BF212" s="5"/>
      <c r="BG212" s="5"/>
      <c r="BH212" s="5"/>
      <c r="BI212" s="5"/>
      <c r="BJ212" s="5"/>
      <c r="BK212" s="5"/>
      <c r="BL212" s="5"/>
      <c r="BM212" s="5"/>
      <c r="BN212" s="5"/>
      <c r="BO212" s="5"/>
      <c r="BP212" s="5"/>
      <c r="BQ212" s="5"/>
      <c r="BR212" s="5"/>
      <c r="BS212" s="5"/>
      <c r="BT212" s="5"/>
      <c r="BU212" s="5"/>
      <c r="BV212" s="5"/>
      <c r="BW212" s="5"/>
      <c r="BX212" s="5"/>
      <c r="BY212" s="5"/>
      <c r="BZ212" s="5"/>
      <c r="CA212" s="5"/>
      <c r="CB212" s="5"/>
      <c r="CC212" s="5"/>
      <c r="CD212" s="5"/>
      <c r="CE212" s="5"/>
      <c r="CF212" s="5"/>
      <c r="CG212" s="5"/>
      <c r="CH212" s="5"/>
      <c r="CI212" s="5"/>
      <c r="CJ212" s="5"/>
      <c r="CK212" s="5"/>
      <c r="CL212" s="5"/>
      <c r="CM212" s="5"/>
      <c r="CN212" s="5"/>
      <c r="CO212" s="5"/>
      <c r="CP212" s="5"/>
      <c r="CQ212" s="5"/>
      <c r="CR212" s="5"/>
      <c r="CS212" s="5"/>
      <c r="CT212" s="5"/>
      <c r="CU212" s="5"/>
      <c r="CV212" s="5"/>
      <c r="CW212" s="5"/>
      <c r="CX212" s="5"/>
      <c r="CY212" s="5"/>
      <c r="CZ212" s="5"/>
      <c r="DA212" s="5"/>
      <c r="DB212" s="5"/>
      <c r="DC212" s="5"/>
      <c r="DD212" s="5"/>
      <c r="DE212" s="5"/>
      <c r="DF212" s="5"/>
      <c r="DG212" s="5"/>
      <c r="DH212" s="5"/>
      <c r="DI212" s="5"/>
      <c r="DJ212" s="5"/>
      <c r="DK212" s="5"/>
      <c r="DL212" s="5"/>
      <c r="DM212" s="5"/>
      <c r="DN212" s="5"/>
      <c r="DO212" s="5"/>
      <c r="DP212" s="5"/>
      <c r="DQ212" s="5"/>
      <c r="DR212" s="5"/>
      <c r="DS212" s="5"/>
      <c r="DT212" s="5"/>
      <c r="DU212" s="5"/>
      <c r="DV212" s="5"/>
      <c r="DW212" s="5"/>
      <c r="DX212" s="5"/>
      <c r="DY212" s="5"/>
      <c r="DZ212" s="5"/>
      <c r="EA212" s="5"/>
      <c r="EB212" s="5"/>
      <c r="EC212" s="5"/>
      <c r="ED212" s="5"/>
      <c r="EE212" s="5"/>
      <c r="EF212" s="5"/>
      <c r="EG212" s="5"/>
      <c r="EH212" s="5"/>
      <c r="EI212" s="5"/>
      <c r="EJ212" s="5"/>
      <c r="EK212" s="5"/>
      <c r="EL212" s="5"/>
      <c r="EM212" s="5"/>
      <c r="EN212" s="5"/>
      <c r="EO212" s="5"/>
      <c r="EP212" s="5"/>
      <c r="EQ212" s="5"/>
      <c r="ER212" s="5"/>
      <c r="ES212" s="5"/>
      <c r="ET212" s="5"/>
      <c r="EU212" s="5"/>
      <c r="EV212" s="5"/>
      <c r="EW212" s="5"/>
      <c r="EX212" s="5"/>
      <c r="EY212" s="5"/>
      <c r="EZ212" s="5"/>
      <c r="FA212" s="5"/>
      <c r="FB212" s="5"/>
      <c r="FC212" s="5"/>
    </row>
    <row r="213" spans="1:159" ht="15" customHeight="1">
      <c r="A213" s="44">
        <v>5</v>
      </c>
      <c r="B213" s="55" t="str">
        <f>VLOOKUP(Ruimtestaat[[#This Row],[Code]],Locaties[[Code]:[Locatie]],2,FALSE)</f>
        <v>Willem van Oranje – Waalwijk</v>
      </c>
      <c r="C213" s="55" t="str">
        <f>VLOOKUP(Ruimtestaat[[#This Row],[Code]],Locaties[[#All],[Code]:[Adres]],3,FALSE)</f>
        <v>De Gaard 4</v>
      </c>
      <c r="D213" s="55" t="str">
        <f>VLOOKUP(Ruimtestaat[[#This Row],[Code]],Locaties[#All],4,FALSE)</f>
        <v>Waalwijk</v>
      </c>
      <c r="E213" s="44"/>
      <c r="F213" s="44" t="s">
        <v>418</v>
      </c>
      <c r="G213" s="7" t="s">
        <v>268</v>
      </c>
      <c r="H213" s="56" t="s">
        <v>158</v>
      </c>
      <c r="I213" s="7">
        <v>10</v>
      </c>
      <c r="J213" s="56" t="str">
        <f>VLOOKUP(Ruimtestaat[[#This Row],[Ruimte code]],Ruimtegroepen[[#All],[Code]:[Ruimte omschrijving]],2,FALSE)</f>
        <v>Trappenhuizen/lift</v>
      </c>
      <c r="K213" s="44" t="s">
        <v>20</v>
      </c>
      <c r="L213" s="47" t="s">
        <v>29</v>
      </c>
      <c r="M213" s="147">
        <v>35</v>
      </c>
      <c r="N213" s="149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  <c r="BC213" s="5"/>
      <c r="BD213" s="5"/>
      <c r="BE213" s="5"/>
      <c r="BF213" s="5"/>
      <c r="BG213" s="5"/>
      <c r="BH213" s="5"/>
      <c r="BI213" s="5"/>
      <c r="BJ213" s="5"/>
      <c r="BK213" s="5"/>
      <c r="BL213" s="5"/>
      <c r="BM213" s="5"/>
      <c r="BN213" s="5"/>
      <c r="BO213" s="5"/>
      <c r="BP213" s="5"/>
      <c r="BQ213" s="5"/>
      <c r="BR213" s="5"/>
      <c r="BS213" s="5"/>
      <c r="BT213" s="5"/>
      <c r="BU213" s="5"/>
      <c r="BV213" s="5"/>
      <c r="BW213" s="5"/>
      <c r="BX213" s="5"/>
      <c r="BY213" s="5"/>
      <c r="BZ213" s="5"/>
      <c r="CA213" s="5"/>
      <c r="CB213" s="5"/>
      <c r="CC213" s="5"/>
      <c r="CD213" s="5"/>
      <c r="CE213" s="5"/>
      <c r="CF213" s="5"/>
      <c r="CG213" s="5"/>
      <c r="CH213" s="5"/>
      <c r="CI213" s="5"/>
      <c r="CJ213" s="5"/>
      <c r="CK213" s="5"/>
      <c r="CL213" s="5"/>
      <c r="CM213" s="5"/>
      <c r="CN213" s="5"/>
      <c r="CO213" s="5"/>
      <c r="CP213" s="5"/>
      <c r="CQ213" s="5"/>
      <c r="CR213" s="5"/>
      <c r="CS213" s="5"/>
      <c r="CT213" s="5"/>
      <c r="CU213" s="5"/>
      <c r="CV213" s="5"/>
      <c r="CW213" s="5"/>
      <c r="CX213" s="5"/>
      <c r="CY213" s="5"/>
      <c r="CZ213" s="5"/>
      <c r="DA213" s="5"/>
      <c r="DB213" s="5"/>
      <c r="DC213" s="5"/>
      <c r="DD213" s="5"/>
      <c r="DE213" s="5"/>
      <c r="DF213" s="5"/>
      <c r="DG213" s="5"/>
      <c r="DH213" s="5"/>
      <c r="DI213" s="5"/>
      <c r="DJ213" s="5"/>
      <c r="DK213" s="5"/>
      <c r="DL213" s="5"/>
      <c r="DM213" s="5"/>
      <c r="DN213" s="5"/>
      <c r="DO213" s="5"/>
      <c r="DP213" s="5"/>
      <c r="DQ213" s="5"/>
      <c r="DR213" s="5"/>
      <c r="DS213" s="5"/>
      <c r="DT213" s="5"/>
      <c r="DU213" s="5"/>
      <c r="DV213" s="5"/>
      <c r="DW213" s="5"/>
      <c r="DX213" s="5"/>
      <c r="DY213" s="5"/>
      <c r="DZ213" s="5"/>
      <c r="EA213" s="5"/>
      <c r="EB213" s="5"/>
      <c r="EC213" s="5"/>
      <c r="ED213" s="5"/>
      <c r="EE213" s="5"/>
      <c r="EF213" s="5"/>
      <c r="EG213" s="5"/>
      <c r="EH213" s="5"/>
      <c r="EI213" s="5"/>
      <c r="EJ213" s="5"/>
      <c r="EK213" s="5"/>
      <c r="EL213" s="5"/>
      <c r="EM213" s="5"/>
      <c r="EN213" s="5"/>
      <c r="EO213" s="5"/>
      <c r="EP213" s="5"/>
      <c r="EQ213" s="5"/>
      <c r="ER213" s="5"/>
      <c r="ES213" s="5"/>
      <c r="ET213" s="5"/>
      <c r="EU213" s="5"/>
      <c r="EV213" s="5"/>
      <c r="EW213" s="5"/>
      <c r="EX213" s="5"/>
      <c r="EY213" s="5"/>
      <c r="EZ213" s="5"/>
      <c r="FA213" s="5"/>
      <c r="FB213" s="5"/>
      <c r="FC213" s="5"/>
    </row>
    <row r="214" spans="1:159" ht="15" customHeight="1">
      <c r="A214" s="44">
        <v>5</v>
      </c>
      <c r="B214" s="55" t="str">
        <f>VLOOKUP(Ruimtestaat[[#This Row],[Code]],Locaties[[Code]:[Locatie]],2,FALSE)</f>
        <v>Willem van Oranje – Waalwijk</v>
      </c>
      <c r="C214" s="55" t="str">
        <f>VLOOKUP(Ruimtestaat[[#This Row],[Code]],Locaties[[#All],[Code]:[Adres]],3,FALSE)</f>
        <v>De Gaard 4</v>
      </c>
      <c r="D214" s="55" t="str">
        <f>VLOOKUP(Ruimtestaat[[#This Row],[Code]],Locaties[#All],4,FALSE)</f>
        <v>Waalwijk</v>
      </c>
      <c r="E214" s="44"/>
      <c r="F214" s="44" t="s">
        <v>418</v>
      </c>
      <c r="G214" s="7" t="s">
        <v>269</v>
      </c>
      <c r="H214" s="56" t="s">
        <v>270</v>
      </c>
      <c r="I214" s="7">
        <v>16</v>
      </c>
      <c r="J214" s="56" t="str">
        <f>VLOOKUP(Ruimtestaat[[#This Row],[Ruimte code]],Ruimtegroepen[[#All],[Code]:[Ruimte omschrijving]],2,FALSE)</f>
        <v>Leslokalen</v>
      </c>
      <c r="K214" s="44" t="s">
        <v>18</v>
      </c>
      <c r="L214" s="47" t="s">
        <v>124</v>
      </c>
      <c r="M214" s="147">
        <v>50</v>
      </c>
      <c r="N214" s="149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5"/>
      <c r="BC214" s="5"/>
      <c r="BD214" s="5"/>
      <c r="BE214" s="5"/>
      <c r="BF214" s="5"/>
      <c r="BG214" s="5"/>
      <c r="BH214" s="5"/>
      <c r="BI214" s="5"/>
      <c r="BJ214" s="5"/>
      <c r="BK214" s="5"/>
      <c r="BL214" s="5"/>
      <c r="BM214" s="5"/>
      <c r="BN214" s="5"/>
      <c r="BO214" s="5"/>
      <c r="BP214" s="5"/>
      <c r="BQ214" s="5"/>
      <c r="BR214" s="5"/>
      <c r="BS214" s="5"/>
      <c r="BT214" s="5"/>
      <c r="BU214" s="5"/>
      <c r="BV214" s="5"/>
      <c r="BW214" s="5"/>
      <c r="BX214" s="5"/>
      <c r="BY214" s="5"/>
      <c r="BZ214" s="5"/>
      <c r="CA214" s="5"/>
      <c r="CB214" s="5"/>
      <c r="CC214" s="5"/>
      <c r="CD214" s="5"/>
      <c r="CE214" s="5"/>
      <c r="CF214" s="5"/>
      <c r="CG214" s="5"/>
      <c r="CH214" s="5"/>
      <c r="CI214" s="5"/>
      <c r="CJ214" s="5"/>
      <c r="CK214" s="5"/>
      <c r="CL214" s="5"/>
      <c r="CM214" s="5"/>
      <c r="CN214" s="5"/>
      <c r="CO214" s="5"/>
      <c r="CP214" s="5"/>
      <c r="CQ214" s="5"/>
      <c r="CR214" s="5"/>
      <c r="CS214" s="5"/>
      <c r="CT214" s="5"/>
      <c r="CU214" s="5"/>
      <c r="CV214" s="5"/>
      <c r="CW214" s="5"/>
      <c r="CX214" s="5"/>
      <c r="CY214" s="5"/>
      <c r="CZ214" s="5"/>
      <c r="DA214" s="5"/>
      <c r="DB214" s="5"/>
      <c r="DC214" s="5"/>
      <c r="DD214" s="5"/>
      <c r="DE214" s="5"/>
      <c r="DF214" s="5"/>
      <c r="DG214" s="5"/>
      <c r="DH214" s="5"/>
      <c r="DI214" s="5"/>
      <c r="DJ214" s="5"/>
      <c r="DK214" s="5"/>
      <c r="DL214" s="5"/>
      <c r="DM214" s="5"/>
      <c r="DN214" s="5"/>
      <c r="DO214" s="5"/>
      <c r="DP214" s="5"/>
      <c r="DQ214" s="5"/>
      <c r="DR214" s="5"/>
      <c r="DS214" s="5"/>
      <c r="DT214" s="5"/>
      <c r="DU214" s="5"/>
      <c r="DV214" s="5"/>
      <c r="DW214" s="5"/>
      <c r="DX214" s="5"/>
      <c r="DY214" s="5"/>
      <c r="DZ214" s="5"/>
      <c r="EA214" s="5"/>
      <c r="EB214" s="5"/>
      <c r="EC214" s="5"/>
      <c r="ED214" s="5"/>
      <c r="EE214" s="5"/>
      <c r="EF214" s="5"/>
      <c r="EG214" s="5"/>
      <c r="EH214" s="5"/>
      <c r="EI214" s="5"/>
      <c r="EJ214" s="5"/>
      <c r="EK214" s="5"/>
      <c r="EL214" s="5"/>
      <c r="EM214" s="5"/>
      <c r="EN214" s="5"/>
      <c r="EO214" s="5"/>
      <c r="EP214" s="5"/>
      <c r="EQ214" s="5"/>
      <c r="ER214" s="5"/>
      <c r="ES214" s="5"/>
      <c r="ET214" s="5"/>
      <c r="EU214" s="5"/>
      <c r="EV214" s="5"/>
      <c r="EW214" s="5"/>
      <c r="EX214" s="5"/>
      <c r="EY214" s="5"/>
      <c r="EZ214" s="5"/>
      <c r="FA214" s="5"/>
      <c r="FB214" s="5"/>
      <c r="FC214" s="5"/>
    </row>
    <row r="215" spans="1:159" ht="15" customHeight="1">
      <c r="A215" s="44">
        <v>5</v>
      </c>
      <c r="B215" s="55" t="str">
        <f>VLOOKUP(Ruimtestaat[[#This Row],[Code]],Locaties[[Code]:[Locatie]],2,FALSE)</f>
        <v>Willem van Oranje – Waalwijk</v>
      </c>
      <c r="C215" s="55" t="str">
        <f>VLOOKUP(Ruimtestaat[[#This Row],[Code]],Locaties[[#All],[Code]:[Adres]],3,FALSE)</f>
        <v>De Gaard 4</v>
      </c>
      <c r="D215" s="55" t="str">
        <f>VLOOKUP(Ruimtestaat[[#This Row],[Code]],Locaties[#All],4,FALSE)</f>
        <v>Waalwijk</v>
      </c>
      <c r="E215" s="44"/>
      <c r="F215" s="44" t="s">
        <v>418</v>
      </c>
      <c r="G215" s="7" t="s">
        <v>271</v>
      </c>
      <c r="H215" s="56" t="s">
        <v>147</v>
      </c>
      <c r="I215" s="7">
        <v>14</v>
      </c>
      <c r="J215" s="56" t="str">
        <f>VLOOKUP(Ruimtestaat[[#This Row],[Ruimte code]],Ruimtegroepen[[#All],[Code]:[Ruimte omschrijving]],2,FALSE)</f>
        <v>Praktijklokalen</v>
      </c>
      <c r="K215" s="44" t="s">
        <v>20</v>
      </c>
      <c r="L215" s="47" t="s">
        <v>29</v>
      </c>
      <c r="M215" s="147">
        <v>87</v>
      </c>
      <c r="N215" s="44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5"/>
      <c r="BB215" s="5"/>
      <c r="BC215" s="5"/>
      <c r="BD215" s="5"/>
      <c r="BE215" s="5"/>
      <c r="BF215" s="5"/>
      <c r="BG215" s="5"/>
      <c r="BH215" s="5"/>
      <c r="BI215" s="5"/>
      <c r="BJ215" s="5"/>
      <c r="BK215" s="5"/>
      <c r="BL215" s="5"/>
      <c r="BM215" s="5"/>
      <c r="BN215" s="5"/>
      <c r="BO215" s="5"/>
      <c r="BP215" s="5"/>
      <c r="BQ215" s="5"/>
      <c r="BR215" s="5"/>
      <c r="BS215" s="5"/>
      <c r="BT215" s="5"/>
      <c r="BU215" s="5"/>
      <c r="BV215" s="5"/>
      <c r="BW215" s="5"/>
      <c r="BX215" s="5"/>
      <c r="BY215" s="5"/>
      <c r="BZ215" s="5"/>
      <c r="CA215" s="5"/>
      <c r="CB215" s="5"/>
      <c r="CC215" s="5"/>
      <c r="CD215" s="5"/>
      <c r="CE215" s="5"/>
      <c r="CF215" s="5"/>
      <c r="CG215" s="5"/>
      <c r="CH215" s="5"/>
      <c r="CI215" s="5"/>
      <c r="CJ215" s="5"/>
      <c r="CK215" s="5"/>
      <c r="CL215" s="5"/>
      <c r="CM215" s="5"/>
      <c r="CN215" s="5"/>
      <c r="CO215" s="5"/>
      <c r="CP215" s="5"/>
      <c r="CQ215" s="5"/>
      <c r="CR215" s="5"/>
      <c r="CS215" s="5"/>
      <c r="CT215" s="5"/>
      <c r="CU215" s="5"/>
      <c r="CV215" s="5"/>
      <c r="CW215" s="5"/>
      <c r="CX215" s="5"/>
      <c r="CY215" s="5"/>
      <c r="CZ215" s="5"/>
      <c r="DA215" s="5"/>
      <c r="DB215" s="5"/>
      <c r="DC215" s="5"/>
      <c r="DD215" s="5"/>
      <c r="DE215" s="5"/>
      <c r="DF215" s="5"/>
      <c r="DG215" s="5"/>
      <c r="DH215" s="5"/>
      <c r="DI215" s="5"/>
      <c r="DJ215" s="5"/>
      <c r="DK215" s="5"/>
      <c r="DL215" s="5"/>
      <c r="DM215" s="5"/>
      <c r="DN215" s="5"/>
      <c r="DO215" s="5"/>
      <c r="DP215" s="5"/>
      <c r="DQ215" s="5"/>
      <c r="DR215" s="5"/>
      <c r="DS215" s="5"/>
      <c r="DT215" s="5"/>
      <c r="DU215" s="5"/>
      <c r="DV215" s="5"/>
      <c r="DW215" s="5"/>
      <c r="DX215" s="5"/>
      <c r="DY215" s="5"/>
      <c r="DZ215" s="5"/>
      <c r="EA215" s="5"/>
      <c r="EB215" s="5"/>
      <c r="EC215" s="5"/>
      <c r="ED215" s="5"/>
      <c r="EE215" s="5"/>
      <c r="EF215" s="5"/>
      <c r="EG215" s="5"/>
      <c r="EH215" s="5"/>
      <c r="EI215" s="5"/>
      <c r="EJ215" s="5"/>
      <c r="EK215" s="5"/>
      <c r="EL215" s="5"/>
      <c r="EM215" s="5"/>
      <c r="EN215" s="5"/>
      <c r="EO215" s="5"/>
      <c r="EP215" s="5"/>
      <c r="EQ215" s="5"/>
      <c r="ER215" s="5"/>
      <c r="ES215" s="5"/>
      <c r="ET215" s="5"/>
      <c r="EU215" s="5"/>
      <c r="EV215" s="5"/>
      <c r="EW215" s="5"/>
      <c r="EX215" s="5"/>
      <c r="EY215" s="5"/>
      <c r="EZ215" s="5"/>
      <c r="FA215" s="5"/>
      <c r="FB215" s="5"/>
      <c r="FC215" s="5"/>
    </row>
    <row r="216" spans="1:159" ht="15" customHeight="1">
      <c r="A216" s="44">
        <v>5</v>
      </c>
      <c r="B216" s="55" t="str">
        <f>VLOOKUP(Ruimtestaat[[#This Row],[Code]],Locaties[[Code]:[Locatie]],2,FALSE)</f>
        <v>Willem van Oranje – Waalwijk</v>
      </c>
      <c r="C216" s="55" t="str">
        <f>VLOOKUP(Ruimtestaat[[#This Row],[Code]],Locaties[[#All],[Code]:[Adres]],3,FALSE)</f>
        <v>De Gaard 4</v>
      </c>
      <c r="D216" s="55" t="str">
        <f>VLOOKUP(Ruimtestaat[[#This Row],[Code]],Locaties[#All],4,FALSE)</f>
        <v>Waalwijk</v>
      </c>
      <c r="E216" s="44"/>
      <c r="F216" s="44" t="s">
        <v>418</v>
      </c>
      <c r="G216" s="7" t="s">
        <v>272</v>
      </c>
      <c r="H216" s="56" t="s">
        <v>147</v>
      </c>
      <c r="I216" s="7">
        <v>14</v>
      </c>
      <c r="J216" s="56" t="str">
        <f>VLOOKUP(Ruimtestaat[[#This Row],[Ruimte code]],Ruimtegroepen[[#All],[Code]:[Ruimte omschrijving]],2,FALSE)</f>
        <v>Praktijklokalen</v>
      </c>
      <c r="K216" s="44" t="s">
        <v>20</v>
      </c>
      <c r="L216" s="47" t="s">
        <v>29</v>
      </c>
      <c r="M216" s="147">
        <v>87</v>
      </c>
      <c r="N216" s="149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  <c r="BB216" s="5"/>
      <c r="BC216" s="5"/>
      <c r="BD216" s="5"/>
      <c r="BE216" s="5"/>
      <c r="BF216" s="5"/>
      <c r="BG216" s="5"/>
      <c r="BH216" s="5"/>
      <c r="BI216" s="5"/>
      <c r="BJ216" s="5"/>
      <c r="BK216" s="5"/>
      <c r="BL216" s="5"/>
      <c r="BM216" s="5"/>
      <c r="BN216" s="5"/>
      <c r="BO216" s="5"/>
      <c r="BP216" s="5"/>
      <c r="BQ216" s="5"/>
      <c r="BR216" s="5"/>
      <c r="BS216" s="5"/>
      <c r="BT216" s="5"/>
      <c r="BU216" s="5"/>
      <c r="BV216" s="5"/>
      <c r="BW216" s="5"/>
      <c r="BX216" s="5"/>
      <c r="BY216" s="5"/>
      <c r="BZ216" s="5"/>
      <c r="CA216" s="5"/>
      <c r="CB216" s="5"/>
      <c r="CC216" s="5"/>
      <c r="CD216" s="5"/>
      <c r="CE216" s="5"/>
      <c r="CF216" s="5"/>
      <c r="CG216" s="5"/>
      <c r="CH216" s="5"/>
      <c r="CI216" s="5"/>
      <c r="CJ216" s="5"/>
      <c r="CK216" s="5"/>
      <c r="CL216" s="5"/>
      <c r="CM216" s="5"/>
      <c r="CN216" s="5"/>
      <c r="CO216" s="5"/>
      <c r="CP216" s="5"/>
      <c r="CQ216" s="5"/>
      <c r="CR216" s="5"/>
      <c r="CS216" s="5"/>
      <c r="CT216" s="5"/>
      <c r="CU216" s="5"/>
      <c r="CV216" s="5"/>
      <c r="CW216" s="5"/>
      <c r="CX216" s="5"/>
      <c r="CY216" s="5"/>
      <c r="CZ216" s="5"/>
      <c r="DA216" s="5"/>
      <c r="DB216" s="5"/>
      <c r="DC216" s="5"/>
      <c r="DD216" s="5"/>
      <c r="DE216" s="5"/>
      <c r="DF216" s="5"/>
      <c r="DG216" s="5"/>
      <c r="DH216" s="5"/>
      <c r="DI216" s="5"/>
      <c r="DJ216" s="5"/>
      <c r="DK216" s="5"/>
      <c r="DL216" s="5"/>
      <c r="DM216" s="5"/>
      <c r="DN216" s="5"/>
      <c r="DO216" s="5"/>
      <c r="DP216" s="5"/>
      <c r="DQ216" s="5"/>
      <c r="DR216" s="5"/>
      <c r="DS216" s="5"/>
      <c r="DT216" s="5"/>
      <c r="DU216" s="5"/>
      <c r="DV216" s="5"/>
      <c r="DW216" s="5"/>
      <c r="DX216" s="5"/>
      <c r="DY216" s="5"/>
      <c r="DZ216" s="5"/>
      <c r="EA216" s="5"/>
      <c r="EB216" s="5"/>
      <c r="EC216" s="5"/>
      <c r="ED216" s="5"/>
      <c r="EE216" s="5"/>
      <c r="EF216" s="5"/>
      <c r="EG216" s="5"/>
      <c r="EH216" s="5"/>
      <c r="EI216" s="5"/>
      <c r="EJ216" s="5"/>
      <c r="EK216" s="5"/>
      <c r="EL216" s="5"/>
      <c r="EM216" s="5"/>
      <c r="EN216" s="5"/>
      <c r="EO216" s="5"/>
      <c r="EP216" s="5"/>
      <c r="EQ216" s="5"/>
      <c r="ER216" s="5"/>
      <c r="ES216" s="5"/>
      <c r="ET216" s="5"/>
      <c r="EU216" s="5"/>
      <c r="EV216" s="5"/>
      <c r="EW216" s="5"/>
      <c r="EX216" s="5"/>
      <c r="EY216" s="5"/>
      <c r="EZ216" s="5"/>
      <c r="FA216" s="5"/>
      <c r="FB216" s="5"/>
      <c r="FC216" s="5"/>
    </row>
    <row r="217" spans="1:159" ht="15" customHeight="1">
      <c r="A217" s="44">
        <v>5</v>
      </c>
      <c r="B217" s="55" t="str">
        <f>VLOOKUP(Ruimtestaat[[#This Row],[Code]],Locaties[[Code]:[Locatie]],2,FALSE)</f>
        <v>Willem van Oranje – Waalwijk</v>
      </c>
      <c r="C217" s="55" t="str">
        <f>VLOOKUP(Ruimtestaat[[#This Row],[Code]],Locaties[[#All],[Code]:[Adres]],3,FALSE)</f>
        <v>De Gaard 4</v>
      </c>
      <c r="D217" s="55" t="str">
        <f>VLOOKUP(Ruimtestaat[[#This Row],[Code]],Locaties[#All],4,FALSE)</f>
        <v>Waalwijk</v>
      </c>
      <c r="E217" s="44"/>
      <c r="F217" s="44" t="s">
        <v>418</v>
      </c>
      <c r="G217" s="44" t="s">
        <v>273</v>
      </c>
      <c r="H217" s="56" t="s">
        <v>274</v>
      </c>
      <c r="I217" s="44">
        <v>14</v>
      </c>
      <c r="J217" s="53" t="str">
        <f>VLOOKUP(Ruimtestaat[[#This Row],[Ruimte code]],Ruimtegroepen[[#All],[Code]:[Ruimte omschrijving]],2,FALSE)</f>
        <v>Praktijklokalen</v>
      </c>
      <c r="K217" s="44" t="s">
        <v>20</v>
      </c>
      <c r="L217" s="47" t="s">
        <v>29</v>
      </c>
      <c r="M217" s="147">
        <v>15</v>
      </c>
      <c r="N217" s="149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  <c r="BB217" s="5"/>
      <c r="BC217" s="5"/>
      <c r="BD217" s="5"/>
      <c r="BE217" s="5"/>
      <c r="BF217" s="5"/>
      <c r="BG217" s="5"/>
      <c r="BH217" s="5"/>
      <c r="BI217" s="5"/>
      <c r="BJ217" s="5"/>
      <c r="BK217" s="5"/>
      <c r="BL217" s="5"/>
      <c r="BM217" s="5"/>
      <c r="BN217" s="5"/>
      <c r="BO217" s="5"/>
      <c r="BP217" s="5"/>
      <c r="BQ217" s="5"/>
      <c r="BR217" s="5"/>
      <c r="BS217" s="5"/>
      <c r="BT217" s="5"/>
      <c r="BU217" s="5"/>
      <c r="BV217" s="5"/>
      <c r="BW217" s="5"/>
      <c r="BX217" s="5"/>
      <c r="BY217" s="5"/>
      <c r="BZ217" s="5"/>
      <c r="CA217" s="5"/>
      <c r="CB217" s="5"/>
      <c r="CC217" s="5"/>
      <c r="CD217" s="5"/>
      <c r="CE217" s="5"/>
      <c r="CF217" s="5"/>
      <c r="CG217" s="5"/>
      <c r="CH217" s="5"/>
      <c r="CI217" s="5"/>
      <c r="CJ217" s="5"/>
      <c r="CK217" s="5"/>
      <c r="CL217" s="5"/>
      <c r="CM217" s="5"/>
      <c r="CN217" s="5"/>
      <c r="CO217" s="5"/>
      <c r="CP217" s="5"/>
      <c r="CQ217" s="5"/>
      <c r="CR217" s="5"/>
      <c r="CS217" s="5"/>
      <c r="CT217" s="5"/>
      <c r="CU217" s="5"/>
      <c r="CV217" s="5"/>
      <c r="CW217" s="5"/>
      <c r="CX217" s="5"/>
      <c r="CY217" s="5"/>
      <c r="CZ217" s="5"/>
      <c r="DA217" s="5"/>
      <c r="DB217" s="5"/>
      <c r="DC217" s="5"/>
      <c r="DD217" s="5"/>
      <c r="DE217" s="5"/>
      <c r="DF217" s="5"/>
      <c r="DG217" s="5"/>
      <c r="DH217" s="5"/>
      <c r="DI217" s="5"/>
      <c r="DJ217" s="5"/>
      <c r="DK217" s="5"/>
      <c r="DL217" s="5"/>
      <c r="DM217" s="5"/>
      <c r="DN217" s="5"/>
      <c r="DO217" s="5"/>
      <c r="DP217" s="5"/>
      <c r="DQ217" s="5"/>
      <c r="DR217" s="5"/>
      <c r="DS217" s="5"/>
      <c r="DT217" s="5"/>
      <c r="DU217" s="5"/>
      <c r="DV217" s="5"/>
      <c r="DW217" s="5"/>
      <c r="DX217" s="5"/>
      <c r="DY217" s="5"/>
      <c r="DZ217" s="5"/>
      <c r="EA217" s="5"/>
      <c r="EB217" s="5"/>
      <c r="EC217" s="5"/>
      <c r="ED217" s="5"/>
      <c r="EE217" s="5"/>
      <c r="EF217" s="5"/>
      <c r="EG217" s="5"/>
      <c r="EH217" s="5"/>
      <c r="EI217" s="5"/>
      <c r="EJ217" s="5"/>
      <c r="EK217" s="5"/>
      <c r="EL217" s="5"/>
      <c r="EM217" s="5"/>
      <c r="EN217" s="5"/>
      <c r="EO217" s="5"/>
      <c r="EP217" s="5"/>
      <c r="EQ217" s="5"/>
      <c r="ER217" s="5"/>
      <c r="ES217" s="5"/>
      <c r="ET217" s="5"/>
      <c r="EU217" s="5"/>
      <c r="EV217" s="5"/>
      <c r="EW217" s="5"/>
      <c r="EX217" s="5"/>
      <c r="EY217" s="5"/>
      <c r="EZ217" s="5"/>
      <c r="FA217" s="5"/>
      <c r="FB217" s="5"/>
      <c r="FC217" s="5"/>
    </row>
    <row r="218" spans="1:159" ht="15" customHeight="1">
      <c r="A218" s="44">
        <v>5</v>
      </c>
      <c r="B218" s="55" t="str">
        <f>VLOOKUP(Ruimtestaat[[#This Row],[Code]],Locaties[[Code]:[Locatie]],2,FALSE)</f>
        <v>Willem van Oranje – Waalwijk</v>
      </c>
      <c r="C218" s="55" t="str">
        <f>VLOOKUP(Ruimtestaat[[#This Row],[Code]],Locaties[[#All],[Code]:[Adres]],3,FALSE)</f>
        <v>De Gaard 4</v>
      </c>
      <c r="D218" s="55" t="str">
        <f>VLOOKUP(Ruimtestaat[[#This Row],[Code]],Locaties[#All],4,FALSE)</f>
        <v>Waalwijk</v>
      </c>
      <c r="E218" s="44"/>
      <c r="F218" s="44" t="s">
        <v>418</v>
      </c>
      <c r="G218" s="7" t="s">
        <v>275</v>
      </c>
      <c r="H218" s="56" t="s">
        <v>147</v>
      </c>
      <c r="I218" s="44">
        <v>14</v>
      </c>
      <c r="J218" s="56" t="str">
        <f>VLOOKUP(Ruimtestaat[[#This Row],[Ruimte code]],Ruimtegroepen[[#All],[Code]:[Ruimte omschrijving]],2,FALSE)</f>
        <v>Praktijklokalen</v>
      </c>
      <c r="K218" s="44" t="s">
        <v>20</v>
      </c>
      <c r="L218" s="47" t="s">
        <v>29</v>
      </c>
      <c r="M218" s="147">
        <v>96</v>
      </c>
      <c r="N218" s="44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  <c r="BC218" s="5"/>
      <c r="BD218" s="5"/>
      <c r="BE218" s="5"/>
      <c r="BF218" s="5"/>
      <c r="BG218" s="5"/>
      <c r="BH218" s="5"/>
      <c r="BI218" s="5"/>
      <c r="BJ218" s="5"/>
      <c r="BK218" s="5"/>
      <c r="BL218" s="5"/>
      <c r="BM218" s="5"/>
      <c r="BN218" s="5"/>
      <c r="BO218" s="5"/>
      <c r="BP218" s="5"/>
      <c r="BQ218" s="5"/>
      <c r="BR218" s="5"/>
      <c r="BS218" s="5"/>
      <c r="BT218" s="5"/>
      <c r="BU218" s="5"/>
      <c r="BV218" s="5"/>
      <c r="BW218" s="5"/>
      <c r="BX218" s="5"/>
      <c r="BY218" s="5"/>
      <c r="BZ218" s="5"/>
      <c r="CA218" s="5"/>
      <c r="CB218" s="5"/>
      <c r="CC218" s="5"/>
      <c r="CD218" s="5"/>
      <c r="CE218" s="5"/>
      <c r="CF218" s="5"/>
      <c r="CG218" s="5"/>
      <c r="CH218" s="5"/>
      <c r="CI218" s="5"/>
      <c r="CJ218" s="5"/>
      <c r="CK218" s="5"/>
      <c r="CL218" s="5"/>
      <c r="CM218" s="5"/>
      <c r="CN218" s="5"/>
      <c r="CO218" s="5"/>
      <c r="CP218" s="5"/>
      <c r="CQ218" s="5"/>
      <c r="CR218" s="5"/>
      <c r="CS218" s="5"/>
      <c r="CT218" s="5"/>
      <c r="CU218" s="5"/>
      <c r="CV218" s="5"/>
      <c r="CW218" s="5"/>
      <c r="CX218" s="5"/>
      <c r="CY218" s="5"/>
      <c r="CZ218" s="5"/>
      <c r="DA218" s="5"/>
      <c r="DB218" s="5"/>
      <c r="DC218" s="5"/>
      <c r="DD218" s="5"/>
      <c r="DE218" s="5"/>
      <c r="DF218" s="5"/>
      <c r="DG218" s="5"/>
      <c r="DH218" s="5"/>
      <c r="DI218" s="5"/>
      <c r="DJ218" s="5"/>
      <c r="DK218" s="5"/>
      <c r="DL218" s="5"/>
      <c r="DM218" s="5"/>
      <c r="DN218" s="5"/>
      <c r="DO218" s="5"/>
      <c r="DP218" s="5"/>
      <c r="DQ218" s="5"/>
      <c r="DR218" s="5"/>
      <c r="DS218" s="5"/>
      <c r="DT218" s="5"/>
      <c r="DU218" s="5"/>
      <c r="DV218" s="5"/>
      <c r="DW218" s="5"/>
      <c r="DX218" s="5"/>
      <c r="DY218" s="5"/>
      <c r="DZ218" s="5"/>
      <c r="EA218" s="5"/>
      <c r="EB218" s="5"/>
      <c r="EC218" s="5"/>
      <c r="ED218" s="5"/>
      <c r="EE218" s="5"/>
      <c r="EF218" s="5"/>
      <c r="EG218" s="5"/>
      <c r="EH218" s="5"/>
      <c r="EI218" s="5"/>
      <c r="EJ218" s="5"/>
      <c r="EK218" s="5"/>
      <c r="EL218" s="5"/>
      <c r="EM218" s="5"/>
      <c r="EN218" s="5"/>
      <c r="EO218" s="5"/>
      <c r="EP218" s="5"/>
      <c r="EQ218" s="5"/>
      <c r="ER218" s="5"/>
      <c r="ES218" s="5"/>
      <c r="ET218" s="5"/>
      <c r="EU218" s="5"/>
      <c r="EV218" s="5"/>
      <c r="EW218" s="5"/>
      <c r="EX218" s="5"/>
      <c r="EY218" s="5"/>
      <c r="EZ218" s="5"/>
      <c r="FA218" s="5"/>
      <c r="FB218" s="5"/>
      <c r="FC218" s="5"/>
    </row>
    <row r="219" spans="1:159" ht="15" customHeight="1">
      <c r="A219" s="44">
        <v>5</v>
      </c>
      <c r="B219" s="55" t="str">
        <f>VLOOKUP(Ruimtestaat[[#This Row],[Code]],Locaties[[Code]:[Locatie]],2,FALSE)</f>
        <v>Willem van Oranje – Waalwijk</v>
      </c>
      <c r="C219" s="55" t="str">
        <f>VLOOKUP(Ruimtestaat[[#This Row],[Code]],Locaties[[#All],[Code]:[Adres]],3,FALSE)</f>
        <v>De Gaard 4</v>
      </c>
      <c r="D219" s="55" t="str">
        <f>VLOOKUP(Ruimtestaat[[#This Row],[Code]],Locaties[#All],4,FALSE)</f>
        <v>Waalwijk</v>
      </c>
      <c r="E219" s="44"/>
      <c r="F219" s="44" t="s">
        <v>418</v>
      </c>
      <c r="G219" s="7" t="s">
        <v>276</v>
      </c>
      <c r="H219" s="56" t="s">
        <v>147</v>
      </c>
      <c r="I219" s="7">
        <v>14</v>
      </c>
      <c r="J219" s="56" t="str">
        <f>VLOOKUP(Ruimtestaat[[#This Row],[Ruimte code]],Ruimtegroepen[[#All],[Code]:[Ruimte omschrijving]],2,FALSE)</f>
        <v>Praktijklokalen</v>
      </c>
      <c r="K219" s="44" t="s">
        <v>20</v>
      </c>
      <c r="L219" s="47" t="s">
        <v>29</v>
      </c>
      <c r="M219" s="147">
        <v>96</v>
      </c>
      <c r="N219" s="149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  <c r="BC219" s="5"/>
      <c r="BD219" s="5"/>
      <c r="BE219" s="5"/>
      <c r="BF219" s="5"/>
      <c r="BG219" s="5"/>
      <c r="BH219" s="5"/>
      <c r="BI219" s="5"/>
      <c r="BJ219" s="5"/>
      <c r="BK219" s="5"/>
      <c r="BL219" s="5"/>
      <c r="BM219" s="5"/>
      <c r="BN219" s="5"/>
      <c r="BO219" s="5"/>
      <c r="BP219" s="5"/>
      <c r="BQ219" s="5"/>
      <c r="BR219" s="5"/>
      <c r="BS219" s="5"/>
      <c r="BT219" s="5"/>
      <c r="BU219" s="5"/>
      <c r="BV219" s="5"/>
      <c r="BW219" s="5"/>
      <c r="BX219" s="5"/>
      <c r="BY219" s="5"/>
      <c r="BZ219" s="5"/>
      <c r="CA219" s="5"/>
      <c r="CB219" s="5"/>
      <c r="CC219" s="5"/>
      <c r="CD219" s="5"/>
      <c r="CE219" s="5"/>
      <c r="CF219" s="5"/>
      <c r="CG219" s="5"/>
      <c r="CH219" s="5"/>
      <c r="CI219" s="5"/>
      <c r="CJ219" s="5"/>
      <c r="CK219" s="5"/>
      <c r="CL219" s="5"/>
      <c r="CM219" s="5"/>
      <c r="CN219" s="5"/>
      <c r="CO219" s="5"/>
      <c r="CP219" s="5"/>
      <c r="CQ219" s="5"/>
      <c r="CR219" s="5"/>
      <c r="CS219" s="5"/>
      <c r="CT219" s="5"/>
      <c r="CU219" s="5"/>
      <c r="CV219" s="5"/>
      <c r="CW219" s="5"/>
      <c r="CX219" s="5"/>
      <c r="CY219" s="5"/>
      <c r="CZ219" s="5"/>
      <c r="DA219" s="5"/>
      <c r="DB219" s="5"/>
      <c r="DC219" s="5"/>
      <c r="DD219" s="5"/>
      <c r="DE219" s="5"/>
      <c r="DF219" s="5"/>
      <c r="DG219" s="5"/>
      <c r="DH219" s="5"/>
      <c r="DI219" s="5"/>
      <c r="DJ219" s="5"/>
      <c r="DK219" s="5"/>
      <c r="DL219" s="5"/>
      <c r="DM219" s="5"/>
      <c r="DN219" s="5"/>
      <c r="DO219" s="5"/>
      <c r="DP219" s="5"/>
      <c r="DQ219" s="5"/>
      <c r="DR219" s="5"/>
      <c r="DS219" s="5"/>
      <c r="DT219" s="5"/>
      <c r="DU219" s="5"/>
      <c r="DV219" s="5"/>
      <c r="DW219" s="5"/>
      <c r="DX219" s="5"/>
      <c r="DY219" s="5"/>
      <c r="DZ219" s="5"/>
      <c r="EA219" s="5"/>
      <c r="EB219" s="5"/>
      <c r="EC219" s="5"/>
      <c r="ED219" s="5"/>
      <c r="EE219" s="5"/>
      <c r="EF219" s="5"/>
      <c r="EG219" s="5"/>
      <c r="EH219" s="5"/>
      <c r="EI219" s="5"/>
      <c r="EJ219" s="5"/>
      <c r="EK219" s="5"/>
      <c r="EL219" s="5"/>
      <c r="EM219" s="5"/>
      <c r="EN219" s="5"/>
      <c r="EO219" s="5"/>
      <c r="EP219" s="5"/>
      <c r="EQ219" s="5"/>
      <c r="ER219" s="5"/>
      <c r="ES219" s="5"/>
      <c r="ET219" s="5"/>
      <c r="EU219" s="5"/>
      <c r="EV219" s="5"/>
      <c r="EW219" s="5"/>
      <c r="EX219" s="5"/>
      <c r="EY219" s="5"/>
      <c r="EZ219" s="5"/>
      <c r="FA219" s="5"/>
      <c r="FB219" s="5"/>
      <c r="FC219" s="5"/>
    </row>
    <row r="220" spans="1:159" ht="15" customHeight="1">
      <c r="A220" s="44">
        <v>5</v>
      </c>
      <c r="B220" s="55" t="str">
        <f>VLOOKUP(Ruimtestaat[[#This Row],[Code]],Locaties[[Code]:[Locatie]],2,FALSE)</f>
        <v>Willem van Oranje – Waalwijk</v>
      </c>
      <c r="C220" s="55" t="str">
        <f>VLOOKUP(Ruimtestaat[[#This Row],[Code]],Locaties[[#All],[Code]:[Adres]],3,FALSE)</f>
        <v>De Gaard 4</v>
      </c>
      <c r="D220" s="55" t="str">
        <f>VLOOKUP(Ruimtestaat[[#This Row],[Code]],Locaties[#All],4,FALSE)</f>
        <v>Waalwijk</v>
      </c>
      <c r="E220" s="44"/>
      <c r="F220" s="44" t="s">
        <v>418</v>
      </c>
      <c r="G220" s="7" t="s">
        <v>277</v>
      </c>
      <c r="H220" s="56" t="s">
        <v>158</v>
      </c>
      <c r="I220" s="7">
        <v>10</v>
      </c>
      <c r="J220" s="56" t="str">
        <f>VLOOKUP(Ruimtestaat[[#This Row],[Ruimte code]],Ruimtegroepen[[#All],[Code]:[Ruimte omschrijving]],2,FALSE)</f>
        <v>Trappenhuizen/lift</v>
      </c>
      <c r="K220" s="44" t="s">
        <v>20</v>
      </c>
      <c r="L220" s="47" t="s">
        <v>29</v>
      </c>
      <c r="M220" s="147">
        <v>25</v>
      </c>
      <c r="N220" s="149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/>
      <c r="BC220" s="5"/>
      <c r="BD220" s="5"/>
      <c r="BE220" s="5"/>
      <c r="BF220" s="5"/>
      <c r="BG220" s="5"/>
      <c r="BH220" s="5"/>
      <c r="BI220" s="5"/>
      <c r="BJ220" s="5"/>
      <c r="BK220" s="5"/>
      <c r="BL220" s="5"/>
      <c r="BM220" s="5"/>
      <c r="BN220" s="5"/>
      <c r="BO220" s="5"/>
      <c r="BP220" s="5"/>
      <c r="BQ220" s="5"/>
      <c r="BR220" s="5"/>
      <c r="BS220" s="5"/>
      <c r="BT220" s="5"/>
      <c r="BU220" s="5"/>
      <c r="BV220" s="5"/>
      <c r="BW220" s="5"/>
      <c r="BX220" s="5"/>
      <c r="BY220" s="5"/>
      <c r="BZ220" s="5"/>
      <c r="CA220" s="5"/>
      <c r="CB220" s="5"/>
      <c r="CC220" s="5"/>
      <c r="CD220" s="5"/>
      <c r="CE220" s="5"/>
      <c r="CF220" s="5"/>
      <c r="CG220" s="5"/>
      <c r="CH220" s="5"/>
      <c r="CI220" s="5"/>
      <c r="CJ220" s="5"/>
      <c r="CK220" s="5"/>
      <c r="CL220" s="5"/>
      <c r="CM220" s="5"/>
      <c r="CN220" s="5"/>
      <c r="CO220" s="5"/>
      <c r="CP220" s="5"/>
      <c r="CQ220" s="5"/>
      <c r="CR220" s="5"/>
      <c r="CS220" s="5"/>
      <c r="CT220" s="5"/>
      <c r="CU220" s="5"/>
      <c r="CV220" s="5"/>
      <c r="CW220" s="5"/>
      <c r="CX220" s="5"/>
      <c r="CY220" s="5"/>
      <c r="CZ220" s="5"/>
      <c r="DA220" s="5"/>
      <c r="DB220" s="5"/>
      <c r="DC220" s="5"/>
      <c r="DD220" s="5"/>
      <c r="DE220" s="5"/>
      <c r="DF220" s="5"/>
      <c r="DG220" s="5"/>
      <c r="DH220" s="5"/>
      <c r="DI220" s="5"/>
      <c r="DJ220" s="5"/>
      <c r="DK220" s="5"/>
      <c r="DL220" s="5"/>
      <c r="DM220" s="5"/>
      <c r="DN220" s="5"/>
      <c r="DO220" s="5"/>
      <c r="DP220" s="5"/>
      <c r="DQ220" s="5"/>
      <c r="DR220" s="5"/>
      <c r="DS220" s="5"/>
      <c r="DT220" s="5"/>
      <c r="DU220" s="5"/>
      <c r="DV220" s="5"/>
      <c r="DW220" s="5"/>
      <c r="DX220" s="5"/>
      <c r="DY220" s="5"/>
      <c r="DZ220" s="5"/>
      <c r="EA220" s="5"/>
      <c r="EB220" s="5"/>
      <c r="EC220" s="5"/>
      <c r="ED220" s="5"/>
      <c r="EE220" s="5"/>
      <c r="EF220" s="5"/>
      <c r="EG220" s="5"/>
      <c r="EH220" s="5"/>
      <c r="EI220" s="5"/>
      <c r="EJ220" s="5"/>
      <c r="EK220" s="5"/>
      <c r="EL220" s="5"/>
      <c r="EM220" s="5"/>
      <c r="EN220" s="5"/>
      <c r="EO220" s="5"/>
      <c r="EP220" s="5"/>
      <c r="EQ220" s="5"/>
      <c r="ER220" s="5"/>
      <c r="ES220" s="5"/>
      <c r="ET220" s="5"/>
      <c r="EU220" s="5"/>
      <c r="EV220" s="5"/>
      <c r="EW220" s="5"/>
      <c r="EX220" s="5"/>
      <c r="EY220" s="5"/>
      <c r="EZ220" s="5"/>
      <c r="FA220" s="5"/>
      <c r="FB220" s="5"/>
      <c r="FC220" s="5"/>
    </row>
    <row r="221" spans="1:159" ht="15" customHeight="1">
      <c r="A221" s="44">
        <v>5</v>
      </c>
      <c r="B221" s="55" t="str">
        <f>VLOOKUP(Ruimtestaat[[#This Row],[Code]],Locaties[[Code]:[Locatie]],2,FALSE)</f>
        <v>Willem van Oranje – Waalwijk</v>
      </c>
      <c r="C221" s="55" t="str">
        <f>VLOOKUP(Ruimtestaat[[#This Row],[Code]],Locaties[[#All],[Code]:[Adres]],3,FALSE)</f>
        <v>De Gaard 4</v>
      </c>
      <c r="D221" s="55" t="str">
        <f>VLOOKUP(Ruimtestaat[[#This Row],[Code]],Locaties[#All],4,FALSE)</f>
        <v>Waalwijk</v>
      </c>
      <c r="E221" s="44"/>
      <c r="F221" s="44" t="s">
        <v>418</v>
      </c>
      <c r="G221" s="7" t="s">
        <v>278</v>
      </c>
      <c r="H221" s="56" t="s">
        <v>159</v>
      </c>
      <c r="I221" s="7">
        <v>6</v>
      </c>
      <c r="J221" s="56" t="str">
        <f>VLOOKUP(Ruimtestaat[[#This Row],[Ruimte code]],Ruimtegroepen[[#All],[Code]:[Ruimte omschrijving]],2,FALSE)</f>
        <v>Gangen/hallen</v>
      </c>
      <c r="K221" s="44" t="s">
        <v>18</v>
      </c>
      <c r="L221" s="47" t="s">
        <v>124</v>
      </c>
      <c r="M221" s="147">
        <v>12</v>
      </c>
      <c r="N221" s="44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  <c r="BB221" s="5"/>
      <c r="BC221" s="5"/>
      <c r="BD221" s="5"/>
      <c r="BE221" s="5"/>
      <c r="BF221" s="5"/>
      <c r="BG221" s="5"/>
      <c r="BH221" s="5"/>
      <c r="BI221" s="5"/>
      <c r="BJ221" s="5"/>
      <c r="BK221" s="5"/>
      <c r="BL221" s="5"/>
      <c r="BM221" s="5"/>
      <c r="BN221" s="5"/>
      <c r="BO221" s="5"/>
      <c r="BP221" s="5"/>
      <c r="BQ221" s="5"/>
      <c r="BR221" s="5"/>
      <c r="BS221" s="5"/>
      <c r="BT221" s="5"/>
      <c r="BU221" s="5"/>
      <c r="BV221" s="5"/>
      <c r="BW221" s="5"/>
      <c r="BX221" s="5"/>
      <c r="BY221" s="5"/>
      <c r="BZ221" s="5"/>
      <c r="CA221" s="5"/>
      <c r="CB221" s="5"/>
      <c r="CC221" s="5"/>
      <c r="CD221" s="5"/>
      <c r="CE221" s="5"/>
      <c r="CF221" s="5"/>
      <c r="CG221" s="5"/>
      <c r="CH221" s="5"/>
      <c r="CI221" s="5"/>
      <c r="CJ221" s="5"/>
      <c r="CK221" s="5"/>
      <c r="CL221" s="5"/>
      <c r="CM221" s="5"/>
      <c r="CN221" s="5"/>
      <c r="CO221" s="5"/>
      <c r="CP221" s="5"/>
      <c r="CQ221" s="5"/>
      <c r="CR221" s="5"/>
      <c r="CS221" s="5"/>
      <c r="CT221" s="5"/>
      <c r="CU221" s="5"/>
      <c r="CV221" s="5"/>
      <c r="CW221" s="5"/>
      <c r="CX221" s="5"/>
      <c r="CY221" s="5"/>
      <c r="CZ221" s="5"/>
      <c r="DA221" s="5"/>
      <c r="DB221" s="5"/>
      <c r="DC221" s="5"/>
      <c r="DD221" s="5"/>
      <c r="DE221" s="5"/>
      <c r="DF221" s="5"/>
      <c r="DG221" s="5"/>
      <c r="DH221" s="5"/>
      <c r="DI221" s="5"/>
      <c r="DJ221" s="5"/>
      <c r="DK221" s="5"/>
      <c r="DL221" s="5"/>
      <c r="DM221" s="5"/>
      <c r="DN221" s="5"/>
      <c r="DO221" s="5"/>
      <c r="DP221" s="5"/>
      <c r="DQ221" s="5"/>
      <c r="DR221" s="5"/>
      <c r="DS221" s="5"/>
      <c r="DT221" s="5"/>
      <c r="DU221" s="5"/>
      <c r="DV221" s="5"/>
      <c r="DW221" s="5"/>
      <c r="DX221" s="5"/>
      <c r="DY221" s="5"/>
      <c r="DZ221" s="5"/>
      <c r="EA221" s="5"/>
      <c r="EB221" s="5"/>
      <c r="EC221" s="5"/>
      <c r="ED221" s="5"/>
      <c r="EE221" s="5"/>
      <c r="EF221" s="5"/>
      <c r="EG221" s="5"/>
      <c r="EH221" s="5"/>
      <c r="EI221" s="5"/>
      <c r="EJ221" s="5"/>
      <c r="EK221" s="5"/>
      <c r="EL221" s="5"/>
      <c r="EM221" s="5"/>
      <c r="EN221" s="5"/>
      <c r="EO221" s="5"/>
      <c r="EP221" s="5"/>
      <c r="EQ221" s="5"/>
      <c r="ER221" s="5"/>
      <c r="ES221" s="5"/>
      <c r="ET221" s="5"/>
      <c r="EU221" s="5"/>
      <c r="EV221" s="5"/>
      <c r="EW221" s="5"/>
      <c r="EX221" s="5"/>
      <c r="EY221" s="5"/>
      <c r="EZ221" s="5"/>
      <c r="FA221" s="5"/>
      <c r="FB221" s="5"/>
      <c r="FC221" s="5"/>
    </row>
    <row r="222" spans="1:159" ht="15" customHeight="1">
      <c r="A222" s="44">
        <v>5</v>
      </c>
      <c r="B222" s="55" t="str">
        <f>VLOOKUP(Ruimtestaat[[#This Row],[Code]],Locaties[[Code]:[Locatie]],2,FALSE)</f>
        <v>Willem van Oranje – Waalwijk</v>
      </c>
      <c r="C222" s="55" t="str">
        <f>VLOOKUP(Ruimtestaat[[#This Row],[Code]],Locaties[[#All],[Code]:[Adres]],3,FALSE)</f>
        <v>De Gaard 4</v>
      </c>
      <c r="D222" s="55" t="str">
        <f>VLOOKUP(Ruimtestaat[[#This Row],[Code]],Locaties[#All],4,FALSE)</f>
        <v>Waalwijk</v>
      </c>
      <c r="E222" s="44"/>
      <c r="F222" s="44" t="s">
        <v>418</v>
      </c>
      <c r="G222" s="7" t="s">
        <v>279</v>
      </c>
      <c r="H222" s="56" t="s">
        <v>162</v>
      </c>
      <c r="I222" s="7">
        <v>5</v>
      </c>
      <c r="J222" s="56" t="str">
        <f>VLOOKUP(Ruimtestaat[[#This Row],[Ruimte code]],Ruimtegroepen[[#All],[Code]:[Ruimte omschrijving]],2,FALSE)</f>
        <v>Sanitair</v>
      </c>
      <c r="K222" s="44" t="s">
        <v>19</v>
      </c>
      <c r="L222" s="47" t="s">
        <v>367</v>
      </c>
      <c r="M222" s="147">
        <v>10</v>
      </c>
      <c r="N222" s="149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  <c r="BB222" s="5"/>
      <c r="BC222" s="5"/>
      <c r="BD222" s="5"/>
      <c r="BE222" s="5"/>
      <c r="BF222" s="5"/>
      <c r="BG222" s="5"/>
      <c r="BH222" s="5"/>
      <c r="BI222" s="5"/>
      <c r="BJ222" s="5"/>
      <c r="BK222" s="5"/>
      <c r="BL222" s="5"/>
      <c r="BM222" s="5"/>
      <c r="BN222" s="5"/>
      <c r="BO222" s="5"/>
      <c r="BP222" s="5"/>
      <c r="BQ222" s="5"/>
      <c r="BR222" s="5"/>
      <c r="BS222" s="5"/>
      <c r="BT222" s="5"/>
      <c r="BU222" s="5"/>
      <c r="BV222" s="5"/>
      <c r="BW222" s="5"/>
      <c r="BX222" s="5"/>
      <c r="BY222" s="5"/>
      <c r="BZ222" s="5"/>
      <c r="CA222" s="5"/>
      <c r="CB222" s="5"/>
      <c r="CC222" s="5"/>
      <c r="CD222" s="5"/>
      <c r="CE222" s="5"/>
      <c r="CF222" s="5"/>
      <c r="CG222" s="5"/>
      <c r="CH222" s="5"/>
      <c r="CI222" s="5"/>
      <c r="CJ222" s="5"/>
      <c r="CK222" s="5"/>
      <c r="CL222" s="5"/>
      <c r="CM222" s="5"/>
      <c r="CN222" s="5"/>
      <c r="CO222" s="5"/>
      <c r="CP222" s="5"/>
      <c r="CQ222" s="5"/>
      <c r="CR222" s="5"/>
      <c r="CS222" s="5"/>
      <c r="CT222" s="5"/>
      <c r="CU222" s="5"/>
      <c r="CV222" s="5"/>
      <c r="CW222" s="5"/>
      <c r="CX222" s="5"/>
      <c r="CY222" s="5"/>
      <c r="CZ222" s="5"/>
      <c r="DA222" s="5"/>
      <c r="DB222" s="5"/>
      <c r="DC222" s="5"/>
      <c r="DD222" s="5"/>
      <c r="DE222" s="5"/>
      <c r="DF222" s="5"/>
      <c r="DG222" s="5"/>
      <c r="DH222" s="5"/>
      <c r="DI222" s="5"/>
      <c r="DJ222" s="5"/>
      <c r="DK222" s="5"/>
      <c r="DL222" s="5"/>
      <c r="DM222" s="5"/>
      <c r="DN222" s="5"/>
      <c r="DO222" s="5"/>
      <c r="DP222" s="5"/>
      <c r="DQ222" s="5"/>
      <c r="DR222" s="5"/>
      <c r="DS222" s="5"/>
      <c r="DT222" s="5"/>
      <c r="DU222" s="5"/>
      <c r="DV222" s="5"/>
      <c r="DW222" s="5"/>
      <c r="DX222" s="5"/>
      <c r="DY222" s="5"/>
      <c r="DZ222" s="5"/>
      <c r="EA222" s="5"/>
      <c r="EB222" s="5"/>
      <c r="EC222" s="5"/>
      <c r="ED222" s="5"/>
      <c r="EE222" s="5"/>
      <c r="EF222" s="5"/>
      <c r="EG222" s="5"/>
      <c r="EH222" s="5"/>
      <c r="EI222" s="5"/>
      <c r="EJ222" s="5"/>
      <c r="EK222" s="5"/>
      <c r="EL222" s="5"/>
      <c r="EM222" s="5"/>
      <c r="EN222" s="5"/>
      <c r="EO222" s="5"/>
      <c r="EP222" s="5"/>
      <c r="EQ222" s="5"/>
      <c r="ER222" s="5"/>
      <c r="ES222" s="5"/>
      <c r="ET222" s="5"/>
      <c r="EU222" s="5"/>
      <c r="EV222" s="5"/>
      <c r="EW222" s="5"/>
      <c r="EX222" s="5"/>
      <c r="EY222" s="5"/>
      <c r="EZ222" s="5"/>
      <c r="FA222" s="5"/>
      <c r="FB222" s="5"/>
      <c r="FC222" s="5"/>
    </row>
    <row r="223" spans="1:159" ht="15" customHeight="1">
      <c r="A223" s="44">
        <v>5</v>
      </c>
      <c r="B223" s="55" t="str">
        <f>VLOOKUP(Ruimtestaat[[#This Row],[Code]],Locaties[[Code]:[Locatie]],2,FALSE)</f>
        <v>Willem van Oranje – Waalwijk</v>
      </c>
      <c r="C223" s="55" t="str">
        <f>VLOOKUP(Ruimtestaat[[#This Row],[Code]],Locaties[[#All],[Code]:[Adres]],3,FALSE)</f>
        <v>De Gaard 4</v>
      </c>
      <c r="D223" s="55" t="str">
        <f>VLOOKUP(Ruimtestaat[[#This Row],[Code]],Locaties[#All],4,FALSE)</f>
        <v>Waalwijk</v>
      </c>
      <c r="E223" s="44"/>
      <c r="F223" s="44" t="s">
        <v>418</v>
      </c>
      <c r="G223" s="7" t="s">
        <v>280</v>
      </c>
      <c r="H223" s="56" t="s">
        <v>163</v>
      </c>
      <c r="I223" s="7">
        <v>5</v>
      </c>
      <c r="J223" s="56" t="str">
        <f>VLOOKUP(Ruimtestaat[[#This Row],[Ruimte code]],Ruimtegroepen[[#All],[Code]:[Ruimte omschrijving]],2,FALSE)</f>
        <v>Sanitair</v>
      </c>
      <c r="K223" s="44" t="s">
        <v>19</v>
      </c>
      <c r="L223" s="47" t="s">
        <v>367</v>
      </c>
      <c r="M223" s="147">
        <v>10</v>
      </c>
      <c r="N223" s="149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  <c r="BB223" s="5"/>
      <c r="BC223" s="5"/>
      <c r="BD223" s="5"/>
      <c r="BE223" s="5"/>
      <c r="BF223" s="5"/>
      <c r="BG223" s="5"/>
      <c r="BH223" s="5"/>
      <c r="BI223" s="5"/>
      <c r="BJ223" s="5"/>
      <c r="BK223" s="5"/>
      <c r="BL223" s="5"/>
      <c r="BM223" s="5"/>
      <c r="BN223" s="5"/>
      <c r="BO223" s="5"/>
      <c r="BP223" s="5"/>
      <c r="BQ223" s="5"/>
      <c r="BR223" s="5"/>
      <c r="BS223" s="5"/>
      <c r="BT223" s="5"/>
      <c r="BU223" s="5"/>
      <c r="BV223" s="5"/>
      <c r="BW223" s="5"/>
      <c r="BX223" s="5"/>
      <c r="BY223" s="5"/>
      <c r="BZ223" s="5"/>
      <c r="CA223" s="5"/>
      <c r="CB223" s="5"/>
      <c r="CC223" s="5"/>
      <c r="CD223" s="5"/>
      <c r="CE223" s="5"/>
      <c r="CF223" s="5"/>
      <c r="CG223" s="5"/>
      <c r="CH223" s="5"/>
      <c r="CI223" s="5"/>
      <c r="CJ223" s="5"/>
      <c r="CK223" s="5"/>
      <c r="CL223" s="5"/>
      <c r="CM223" s="5"/>
      <c r="CN223" s="5"/>
      <c r="CO223" s="5"/>
      <c r="CP223" s="5"/>
      <c r="CQ223" s="5"/>
      <c r="CR223" s="5"/>
      <c r="CS223" s="5"/>
      <c r="CT223" s="5"/>
      <c r="CU223" s="5"/>
      <c r="CV223" s="5"/>
      <c r="CW223" s="5"/>
      <c r="CX223" s="5"/>
      <c r="CY223" s="5"/>
      <c r="CZ223" s="5"/>
      <c r="DA223" s="5"/>
      <c r="DB223" s="5"/>
      <c r="DC223" s="5"/>
      <c r="DD223" s="5"/>
      <c r="DE223" s="5"/>
      <c r="DF223" s="5"/>
      <c r="DG223" s="5"/>
      <c r="DH223" s="5"/>
      <c r="DI223" s="5"/>
      <c r="DJ223" s="5"/>
      <c r="DK223" s="5"/>
      <c r="DL223" s="5"/>
      <c r="DM223" s="5"/>
      <c r="DN223" s="5"/>
      <c r="DO223" s="5"/>
      <c r="DP223" s="5"/>
      <c r="DQ223" s="5"/>
      <c r="DR223" s="5"/>
      <c r="DS223" s="5"/>
      <c r="DT223" s="5"/>
      <c r="DU223" s="5"/>
      <c r="DV223" s="5"/>
      <c r="DW223" s="5"/>
      <c r="DX223" s="5"/>
      <c r="DY223" s="5"/>
      <c r="DZ223" s="5"/>
      <c r="EA223" s="5"/>
      <c r="EB223" s="5"/>
      <c r="EC223" s="5"/>
      <c r="ED223" s="5"/>
      <c r="EE223" s="5"/>
      <c r="EF223" s="5"/>
      <c r="EG223" s="5"/>
      <c r="EH223" s="5"/>
      <c r="EI223" s="5"/>
      <c r="EJ223" s="5"/>
      <c r="EK223" s="5"/>
      <c r="EL223" s="5"/>
      <c r="EM223" s="5"/>
      <c r="EN223" s="5"/>
      <c r="EO223" s="5"/>
      <c r="EP223" s="5"/>
      <c r="EQ223" s="5"/>
      <c r="ER223" s="5"/>
      <c r="ES223" s="5"/>
      <c r="ET223" s="5"/>
      <c r="EU223" s="5"/>
      <c r="EV223" s="5"/>
      <c r="EW223" s="5"/>
      <c r="EX223" s="5"/>
      <c r="EY223" s="5"/>
      <c r="EZ223" s="5"/>
      <c r="FA223" s="5"/>
      <c r="FB223" s="5"/>
      <c r="FC223" s="5"/>
    </row>
    <row r="224" spans="1:159" ht="15" customHeight="1">
      <c r="A224" s="44">
        <v>5</v>
      </c>
      <c r="B224" s="55" t="str">
        <f>VLOOKUP(Ruimtestaat[[#This Row],[Code]],Locaties[[Code]:[Locatie]],2,FALSE)</f>
        <v>Willem van Oranje – Waalwijk</v>
      </c>
      <c r="C224" s="55" t="str">
        <f>VLOOKUP(Ruimtestaat[[#This Row],[Code]],Locaties[[#All],[Code]:[Adres]],3,FALSE)</f>
        <v>De Gaard 4</v>
      </c>
      <c r="D224" s="55" t="str">
        <f>VLOOKUP(Ruimtestaat[[#This Row],[Code]],Locaties[#All],4,FALSE)</f>
        <v>Waalwijk</v>
      </c>
      <c r="E224" s="44"/>
      <c r="F224" s="44" t="s">
        <v>418</v>
      </c>
      <c r="G224" s="7" t="s">
        <v>281</v>
      </c>
      <c r="H224" s="56" t="s">
        <v>139</v>
      </c>
      <c r="I224" s="7">
        <v>2</v>
      </c>
      <c r="J224" s="56" t="str">
        <f>VLOOKUP(Ruimtestaat[[#This Row],[Ruimte code]],Ruimtegroepen[[#All],[Code]:[Ruimte omschrijving]],2,FALSE)</f>
        <v>Kantoren</v>
      </c>
      <c r="K224" s="44" t="s">
        <v>17</v>
      </c>
      <c r="L224" s="47" t="s">
        <v>6</v>
      </c>
      <c r="M224" s="147">
        <v>18</v>
      </c>
      <c r="N224" s="44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  <c r="BB224" s="5"/>
      <c r="BC224" s="5"/>
      <c r="BD224" s="5"/>
      <c r="BE224" s="5"/>
      <c r="BF224" s="5"/>
      <c r="BG224" s="5"/>
      <c r="BH224" s="5"/>
      <c r="BI224" s="5"/>
      <c r="BJ224" s="5"/>
      <c r="BK224" s="5"/>
      <c r="BL224" s="5"/>
      <c r="BM224" s="5"/>
      <c r="BN224" s="5"/>
      <c r="BO224" s="5"/>
      <c r="BP224" s="5"/>
      <c r="BQ224" s="5"/>
      <c r="BR224" s="5"/>
      <c r="BS224" s="5"/>
      <c r="BT224" s="5"/>
      <c r="BU224" s="5"/>
      <c r="BV224" s="5"/>
      <c r="BW224" s="5"/>
      <c r="BX224" s="5"/>
      <c r="BY224" s="5"/>
      <c r="BZ224" s="5"/>
      <c r="CA224" s="5"/>
      <c r="CB224" s="5"/>
      <c r="CC224" s="5"/>
      <c r="CD224" s="5"/>
      <c r="CE224" s="5"/>
      <c r="CF224" s="5"/>
      <c r="CG224" s="5"/>
      <c r="CH224" s="5"/>
      <c r="CI224" s="5"/>
      <c r="CJ224" s="5"/>
      <c r="CK224" s="5"/>
      <c r="CL224" s="5"/>
      <c r="CM224" s="5"/>
      <c r="CN224" s="5"/>
      <c r="CO224" s="5"/>
      <c r="CP224" s="5"/>
      <c r="CQ224" s="5"/>
      <c r="CR224" s="5"/>
      <c r="CS224" s="5"/>
      <c r="CT224" s="5"/>
      <c r="CU224" s="5"/>
      <c r="CV224" s="5"/>
      <c r="CW224" s="5"/>
      <c r="CX224" s="5"/>
      <c r="CY224" s="5"/>
      <c r="CZ224" s="5"/>
      <c r="DA224" s="5"/>
      <c r="DB224" s="5"/>
      <c r="DC224" s="5"/>
      <c r="DD224" s="5"/>
      <c r="DE224" s="5"/>
      <c r="DF224" s="5"/>
      <c r="DG224" s="5"/>
      <c r="DH224" s="5"/>
      <c r="DI224" s="5"/>
      <c r="DJ224" s="5"/>
      <c r="DK224" s="5"/>
      <c r="DL224" s="5"/>
      <c r="DM224" s="5"/>
      <c r="DN224" s="5"/>
      <c r="DO224" s="5"/>
      <c r="DP224" s="5"/>
      <c r="DQ224" s="5"/>
      <c r="DR224" s="5"/>
      <c r="DS224" s="5"/>
      <c r="DT224" s="5"/>
      <c r="DU224" s="5"/>
      <c r="DV224" s="5"/>
      <c r="DW224" s="5"/>
      <c r="DX224" s="5"/>
      <c r="DY224" s="5"/>
      <c r="DZ224" s="5"/>
      <c r="EA224" s="5"/>
      <c r="EB224" s="5"/>
      <c r="EC224" s="5"/>
      <c r="ED224" s="5"/>
      <c r="EE224" s="5"/>
      <c r="EF224" s="5"/>
      <c r="EG224" s="5"/>
      <c r="EH224" s="5"/>
      <c r="EI224" s="5"/>
      <c r="EJ224" s="5"/>
      <c r="EK224" s="5"/>
      <c r="EL224" s="5"/>
      <c r="EM224" s="5"/>
      <c r="EN224" s="5"/>
      <c r="EO224" s="5"/>
      <c r="EP224" s="5"/>
      <c r="EQ224" s="5"/>
      <c r="ER224" s="5"/>
      <c r="ES224" s="5"/>
      <c r="ET224" s="5"/>
      <c r="EU224" s="5"/>
      <c r="EV224" s="5"/>
      <c r="EW224" s="5"/>
      <c r="EX224" s="5"/>
      <c r="EY224" s="5"/>
      <c r="EZ224" s="5"/>
      <c r="FA224" s="5"/>
      <c r="FB224" s="5"/>
      <c r="FC224" s="5"/>
    </row>
    <row r="225" spans="1:159" ht="15" customHeight="1">
      <c r="A225" s="44">
        <v>5</v>
      </c>
      <c r="B225" s="55" t="str">
        <f>VLOOKUP(Ruimtestaat[[#This Row],[Code]],Locaties[[Code]:[Locatie]],2,FALSE)</f>
        <v>Willem van Oranje – Waalwijk</v>
      </c>
      <c r="C225" s="55" t="str">
        <f>VLOOKUP(Ruimtestaat[[#This Row],[Code]],Locaties[[#All],[Code]:[Adres]],3,FALSE)</f>
        <v>De Gaard 4</v>
      </c>
      <c r="D225" s="55" t="str">
        <f>VLOOKUP(Ruimtestaat[[#This Row],[Code]],Locaties[#All],4,FALSE)</f>
        <v>Waalwijk</v>
      </c>
      <c r="E225" s="44"/>
      <c r="F225" s="44" t="s">
        <v>418</v>
      </c>
      <c r="G225" s="7" t="s">
        <v>282</v>
      </c>
      <c r="H225" s="56" t="s">
        <v>139</v>
      </c>
      <c r="I225" s="7">
        <v>2</v>
      </c>
      <c r="J225" s="56" t="str">
        <f>VLOOKUP(Ruimtestaat[[#This Row],[Ruimte code]],Ruimtegroepen[[#All],[Code]:[Ruimte omschrijving]],2,FALSE)</f>
        <v>Kantoren</v>
      </c>
      <c r="K225" s="44" t="s">
        <v>17</v>
      </c>
      <c r="L225" s="47" t="s">
        <v>6</v>
      </c>
      <c r="M225" s="147">
        <v>18</v>
      </c>
      <c r="N225" s="149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  <c r="BB225" s="5"/>
      <c r="BC225" s="5"/>
      <c r="BD225" s="5"/>
      <c r="BE225" s="5"/>
      <c r="BF225" s="5"/>
      <c r="BG225" s="5"/>
      <c r="BH225" s="5"/>
      <c r="BI225" s="5"/>
      <c r="BJ225" s="5"/>
      <c r="BK225" s="5"/>
      <c r="BL225" s="5"/>
      <c r="BM225" s="5"/>
      <c r="BN225" s="5"/>
      <c r="BO225" s="5"/>
      <c r="BP225" s="5"/>
      <c r="BQ225" s="5"/>
      <c r="BR225" s="5"/>
      <c r="BS225" s="5"/>
      <c r="BT225" s="5"/>
      <c r="BU225" s="5"/>
      <c r="BV225" s="5"/>
      <c r="BW225" s="5"/>
      <c r="BX225" s="5"/>
      <c r="BY225" s="5"/>
      <c r="BZ225" s="5"/>
      <c r="CA225" s="5"/>
      <c r="CB225" s="5"/>
      <c r="CC225" s="5"/>
      <c r="CD225" s="5"/>
      <c r="CE225" s="5"/>
      <c r="CF225" s="5"/>
      <c r="CG225" s="5"/>
      <c r="CH225" s="5"/>
      <c r="CI225" s="5"/>
      <c r="CJ225" s="5"/>
      <c r="CK225" s="5"/>
      <c r="CL225" s="5"/>
      <c r="CM225" s="5"/>
      <c r="CN225" s="5"/>
      <c r="CO225" s="5"/>
      <c r="CP225" s="5"/>
      <c r="CQ225" s="5"/>
      <c r="CR225" s="5"/>
      <c r="CS225" s="5"/>
      <c r="CT225" s="5"/>
      <c r="CU225" s="5"/>
      <c r="CV225" s="5"/>
      <c r="CW225" s="5"/>
      <c r="CX225" s="5"/>
      <c r="CY225" s="5"/>
      <c r="CZ225" s="5"/>
      <c r="DA225" s="5"/>
      <c r="DB225" s="5"/>
      <c r="DC225" s="5"/>
      <c r="DD225" s="5"/>
      <c r="DE225" s="5"/>
      <c r="DF225" s="5"/>
      <c r="DG225" s="5"/>
      <c r="DH225" s="5"/>
      <c r="DI225" s="5"/>
      <c r="DJ225" s="5"/>
      <c r="DK225" s="5"/>
      <c r="DL225" s="5"/>
      <c r="DM225" s="5"/>
      <c r="DN225" s="5"/>
      <c r="DO225" s="5"/>
      <c r="DP225" s="5"/>
      <c r="DQ225" s="5"/>
      <c r="DR225" s="5"/>
      <c r="DS225" s="5"/>
      <c r="DT225" s="5"/>
      <c r="DU225" s="5"/>
      <c r="DV225" s="5"/>
      <c r="DW225" s="5"/>
      <c r="DX225" s="5"/>
      <c r="DY225" s="5"/>
      <c r="DZ225" s="5"/>
      <c r="EA225" s="5"/>
      <c r="EB225" s="5"/>
      <c r="EC225" s="5"/>
      <c r="ED225" s="5"/>
      <c r="EE225" s="5"/>
      <c r="EF225" s="5"/>
      <c r="EG225" s="5"/>
      <c r="EH225" s="5"/>
      <c r="EI225" s="5"/>
      <c r="EJ225" s="5"/>
      <c r="EK225" s="5"/>
      <c r="EL225" s="5"/>
      <c r="EM225" s="5"/>
      <c r="EN225" s="5"/>
      <c r="EO225" s="5"/>
      <c r="EP225" s="5"/>
      <c r="EQ225" s="5"/>
      <c r="ER225" s="5"/>
      <c r="ES225" s="5"/>
      <c r="ET225" s="5"/>
      <c r="EU225" s="5"/>
      <c r="EV225" s="5"/>
      <c r="EW225" s="5"/>
      <c r="EX225" s="5"/>
      <c r="EY225" s="5"/>
      <c r="EZ225" s="5"/>
      <c r="FA225" s="5"/>
      <c r="FB225" s="5"/>
      <c r="FC225" s="5"/>
    </row>
    <row r="226" spans="1:159" ht="15" customHeight="1">
      <c r="A226" s="44">
        <v>5</v>
      </c>
      <c r="B226" s="55" t="str">
        <f>VLOOKUP(Ruimtestaat[[#This Row],[Code]],Locaties[[Code]:[Locatie]],2,FALSE)</f>
        <v>Willem van Oranje – Waalwijk</v>
      </c>
      <c r="C226" s="55" t="str">
        <f>VLOOKUP(Ruimtestaat[[#This Row],[Code]],Locaties[[#All],[Code]:[Adres]],3,FALSE)</f>
        <v>De Gaard 4</v>
      </c>
      <c r="D226" s="55" t="str">
        <f>VLOOKUP(Ruimtestaat[[#This Row],[Code]],Locaties[#All],4,FALSE)</f>
        <v>Waalwijk</v>
      </c>
      <c r="E226" s="44"/>
      <c r="F226" s="44" t="s">
        <v>418</v>
      </c>
      <c r="G226" s="7" t="s">
        <v>283</v>
      </c>
      <c r="H226" s="56" t="s">
        <v>139</v>
      </c>
      <c r="I226" s="7">
        <v>2</v>
      </c>
      <c r="J226" s="56" t="str">
        <f>VLOOKUP(Ruimtestaat[[#This Row],[Ruimte code]],Ruimtegroepen[[#All],[Code]:[Ruimte omschrijving]],2,FALSE)</f>
        <v>Kantoren</v>
      </c>
      <c r="K226" s="44" t="s">
        <v>17</v>
      </c>
      <c r="L226" s="47" t="s">
        <v>6</v>
      </c>
      <c r="M226" s="147">
        <v>18</v>
      </c>
      <c r="N226" s="149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  <c r="BA226" s="5"/>
      <c r="BB226" s="5"/>
      <c r="BC226" s="5"/>
      <c r="BD226" s="5"/>
      <c r="BE226" s="5"/>
      <c r="BF226" s="5"/>
      <c r="BG226" s="5"/>
      <c r="BH226" s="5"/>
      <c r="BI226" s="5"/>
      <c r="BJ226" s="5"/>
      <c r="BK226" s="5"/>
      <c r="BL226" s="5"/>
      <c r="BM226" s="5"/>
      <c r="BN226" s="5"/>
      <c r="BO226" s="5"/>
      <c r="BP226" s="5"/>
      <c r="BQ226" s="5"/>
      <c r="BR226" s="5"/>
      <c r="BS226" s="5"/>
      <c r="BT226" s="5"/>
      <c r="BU226" s="5"/>
      <c r="BV226" s="5"/>
      <c r="BW226" s="5"/>
      <c r="BX226" s="5"/>
      <c r="BY226" s="5"/>
      <c r="BZ226" s="5"/>
      <c r="CA226" s="5"/>
      <c r="CB226" s="5"/>
      <c r="CC226" s="5"/>
      <c r="CD226" s="5"/>
      <c r="CE226" s="5"/>
      <c r="CF226" s="5"/>
      <c r="CG226" s="5"/>
      <c r="CH226" s="5"/>
      <c r="CI226" s="5"/>
      <c r="CJ226" s="5"/>
      <c r="CK226" s="5"/>
      <c r="CL226" s="5"/>
      <c r="CM226" s="5"/>
      <c r="CN226" s="5"/>
      <c r="CO226" s="5"/>
      <c r="CP226" s="5"/>
      <c r="CQ226" s="5"/>
      <c r="CR226" s="5"/>
      <c r="CS226" s="5"/>
      <c r="CT226" s="5"/>
      <c r="CU226" s="5"/>
      <c r="CV226" s="5"/>
      <c r="CW226" s="5"/>
      <c r="CX226" s="5"/>
      <c r="CY226" s="5"/>
      <c r="CZ226" s="5"/>
      <c r="DA226" s="5"/>
      <c r="DB226" s="5"/>
      <c r="DC226" s="5"/>
      <c r="DD226" s="5"/>
      <c r="DE226" s="5"/>
      <c r="DF226" s="5"/>
      <c r="DG226" s="5"/>
      <c r="DH226" s="5"/>
      <c r="DI226" s="5"/>
      <c r="DJ226" s="5"/>
      <c r="DK226" s="5"/>
      <c r="DL226" s="5"/>
      <c r="DM226" s="5"/>
      <c r="DN226" s="5"/>
      <c r="DO226" s="5"/>
      <c r="DP226" s="5"/>
      <c r="DQ226" s="5"/>
      <c r="DR226" s="5"/>
      <c r="DS226" s="5"/>
      <c r="DT226" s="5"/>
      <c r="DU226" s="5"/>
      <c r="DV226" s="5"/>
      <c r="DW226" s="5"/>
      <c r="DX226" s="5"/>
      <c r="DY226" s="5"/>
      <c r="DZ226" s="5"/>
      <c r="EA226" s="5"/>
      <c r="EB226" s="5"/>
      <c r="EC226" s="5"/>
      <c r="ED226" s="5"/>
      <c r="EE226" s="5"/>
      <c r="EF226" s="5"/>
      <c r="EG226" s="5"/>
      <c r="EH226" s="5"/>
      <c r="EI226" s="5"/>
      <c r="EJ226" s="5"/>
      <c r="EK226" s="5"/>
      <c r="EL226" s="5"/>
      <c r="EM226" s="5"/>
      <c r="EN226" s="5"/>
      <c r="EO226" s="5"/>
      <c r="EP226" s="5"/>
      <c r="EQ226" s="5"/>
      <c r="ER226" s="5"/>
      <c r="ES226" s="5"/>
      <c r="ET226" s="5"/>
      <c r="EU226" s="5"/>
      <c r="EV226" s="5"/>
      <c r="EW226" s="5"/>
      <c r="EX226" s="5"/>
      <c r="EY226" s="5"/>
      <c r="EZ226" s="5"/>
      <c r="FA226" s="5"/>
      <c r="FB226" s="5"/>
      <c r="FC226" s="5"/>
    </row>
    <row r="227" spans="1:159" ht="15" customHeight="1">
      <c r="A227" s="44">
        <v>5</v>
      </c>
      <c r="B227" s="55" t="str">
        <f>VLOOKUP(Ruimtestaat[[#This Row],[Code]],Locaties[[Code]:[Locatie]],2,FALSE)</f>
        <v>Willem van Oranje – Waalwijk</v>
      </c>
      <c r="C227" s="55" t="str">
        <f>VLOOKUP(Ruimtestaat[[#This Row],[Code]],Locaties[[#All],[Code]:[Adres]],3,FALSE)</f>
        <v>De Gaard 4</v>
      </c>
      <c r="D227" s="55" t="str">
        <f>VLOOKUP(Ruimtestaat[[#This Row],[Code]],Locaties[#All],4,FALSE)</f>
        <v>Waalwijk</v>
      </c>
      <c r="E227" s="44"/>
      <c r="F227" s="44" t="s">
        <v>418</v>
      </c>
      <c r="G227" s="7" t="s">
        <v>284</v>
      </c>
      <c r="H227" s="56" t="s">
        <v>139</v>
      </c>
      <c r="I227" s="7">
        <v>2</v>
      </c>
      <c r="J227" s="56" t="str">
        <f>VLOOKUP(Ruimtestaat[[#This Row],[Ruimte code]],Ruimtegroepen[[#All],[Code]:[Ruimte omschrijving]],2,FALSE)</f>
        <v>Kantoren</v>
      </c>
      <c r="K227" s="44" t="s">
        <v>17</v>
      </c>
      <c r="L227" s="47" t="s">
        <v>6</v>
      </c>
      <c r="M227" s="147">
        <v>18</v>
      </c>
      <c r="N227" s="44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5"/>
      <c r="BA227" s="5"/>
      <c r="BB227" s="5"/>
      <c r="BC227" s="5"/>
      <c r="BD227" s="5"/>
      <c r="BE227" s="5"/>
      <c r="BF227" s="5"/>
      <c r="BG227" s="5"/>
      <c r="BH227" s="5"/>
      <c r="BI227" s="5"/>
      <c r="BJ227" s="5"/>
      <c r="BK227" s="5"/>
      <c r="BL227" s="5"/>
      <c r="BM227" s="5"/>
      <c r="BN227" s="5"/>
      <c r="BO227" s="5"/>
      <c r="BP227" s="5"/>
      <c r="BQ227" s="5"/>
      <c r="BR227" s="5"/>
      <c r="BS227" s="5"/>
      <c r="BT227" s="5"/>
      <c r="BU227" s="5"/>
      <c r="BV227" s="5"/>
      <c r="BW227" s="5"/>
      <c r="BX227" s="5"/>
      <c r="BY227" s="5"/>
      <c r="BZ227" s="5"/>
      <c r="CA227" s="5"/>
      <c r="CB227" s="5"/>
      <c r="CC227" s="5"/>
      <c r="CD227" s="5"/>
      <c r="CE227" s="5"/>
      <c r="CF227" s="5"/>
      <c r="CG227" s="5"/>
      <c r="CH227" s="5"/>
      <c r="CI227" s="5"/>
      <c r="CJ227" s="5"/>
      <c r="CK227" s="5"/>
      <c r="CL227" s="5"/>
      <c r="CM227" s="5"/>
      <c r="CN227" s="5"/>
      <c r="CO227" s="5"/>
      <c r="CP227" s="5"/>
      <c r="CQ227" s="5"/>
      <c r="CR227" s="5"/>
      <c r="CS227" s="5"/>
      <c r="CT227" s="5"/>
      <c r="CU227" s="5"/>
      <c r="CV227" s="5"/>
      <c r="CW227" s="5"/>
      <c r="CX227" s="5"/>
      <c r="CY227" s="5"/>
      <c r="CZ227" s="5"/>
      <c r="DA227" s="5"/>
      <c r="DB227" s="5"/>
      <c r="DC227" s="5"/>
      <c r="DD227" s="5"/>
      <c r="DE227" s="5"/>
      <c r="DF227" s="5"/>
      <c r="DG227" s="5"/>
      <c r="DH227" s="5"/>
      <c r="DI227" s="5"/>
      <c r="DJ227" s="5"/>
      <c r="DK227" s="5"/>
      <c r="DL227" s="5"/>
      <c r="DM227" s="5"/>
      <c r="DN227" s="5"/>
      <c r="DO227" s="5"/>
      <c r="DP227" s="5"/>
      <c r="DQ227" s="5"/>
      <c r="DR227" s="5"/>
      <c r="DS227" s="5"/>
      <c r="DT227" s="5"/>
      <c r="DU227" s="5"/>
      <c r="DV227" s="5"/>
      <c r="DW227" s="5"/>
      <c r="DX227" s="5"/>
      <c r="DY227" s="5"/>
      <c r="DZ227" s="5"/>
      <c r="EA227" s="5"/>
      <c r="EB227" s="5"/>
      <c r="EC227" s="5"/>
      <c r="ED227" s="5"/>
      <c r="EE227" s="5"/>
      <c r="EF227" s="5"/>
      <c r="EG227" s="5"/>
      <c r="EH227" s="5"/>
      <c r="EI227" s="5"/>
      <c r="EJ227" s="5"/>
      <c r="EK227" s="5"/>
      <c r="EL227" s="5"/>
      <c r="EM227" s="5"/>
      <c r="EN227" s="5"/>
      <c r="EO227" s="5"/>
      <c r="EP227" s="5"/>
      <c r="EQ227" s="5"/>
      <c r="ER227" s="5"/>
      <c r="ES227" s="5"/>
      <c r="ET227" s="5"/>
      <c r="EU227" s="5"/>
      <c r="EV227" s="5"/>
      <c r="EW227" s="5"/>
      <c r="EX227" s="5"/>
      <c r="EY227" s="5"/>
      <c r="EZ227" s="5"/>
      <c r="FA227" s="5"/>
      <c r="FB227" s="5"/>
      <c r="FC227" s="5"/>
    </row>
    <row r="228" spans="1:159" ht="15" customHeight="1">
      <c r="A228" s="44">
        <v>5</v>
      </c>
      <c r="B228" s="55" t="str">
        <f>VLOOKUP(Ruimtestaat[[#This Row],[Code]],Locaties[[Code]:[Locatie]],2,FALSE)</f>
        <v>Willem van Oranje – Waalwijk</v>
      </c>
      <c r="C228" s="55" t="str">
        <f>VLOOKUP(Ruimtestaat[[#This Row],[Code]],Locaties[[#All],[Code]:[Adres]],3,FALSE)</f>
        <v>De Gaard 4</v>
      </c>
      <c r="D228" s="55" t="str">
        <f>VLOOKUP(Ruimtestaat[[#This Row],[Code]],Locaties[#All],4,FALSE)</f>
        <v>Waalwijk</v>
      </c>
      <c r="E228" s="44"/>
      <c r="F228" s="44" t="s">
        <v>418</v>
      </c>
      <c r="G228" s="7" t="s">
        <v>285</v>
      </c>
      <c r="H228" s="56" t="s">
        <v>134</v>
      </c>
      <c r="I228" s="7">
        <v>16</v>
      </c>
      <c r="J228" s="56" t="str">
        <f>VLOOKUP(Ruimtestaat[[#This Row],[Ruimte code]],Ruimtegroepen[[#All],[Code]:[Ruimte omschrijving]],2,FALSE)</f>
        <v>Leslokalen</v>
      </c>
      <c r="K228" s="44" t="s">
        <v>18</v>
      </c>
      <c r="L228" s="47" t="s">
        <v>124</v>
      </c>
      <c r="M228" s="147">
        <v>50</v>
      </c>
      <c r="N228" s="149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  <c r="AY228" s="5"/>
      <c r="AZ228" s="5"/>
      <c r="BA228" s="5"/>
      <c r="BB228" s="5"/>
      <c r="BC228" s="5"/>
      <c r="BD228" s="5"/>
      <c r="BE228" s="5"/>
      <c r="BF228" s="5"/>
      <c r="BG228" s="5"/>
      <c r="BH228" s="5"/>
      <c r="BI228" s="5"/>
      <c r="BJ228" s="5"/>
      <c r="BK228" s="5"/>
      <c r="BL228" s="5"/>
      <c r="BM228" s="5"/>
      <c r="BN228" s="5"/>
      <c r="BO228" s="5"/>
      <c r="BP228" s="5"/>
      <c r="BQ228" s="5"/>
      <c r="BR228" s="5"/>
      <c r="BS228" s="5"/>
      <c r="BT228" s="5"/>
      <c r="BU228" s="5"/>
      <c r="BV228" s="5"/>
      <c r="BW228" s="5"/>
      <c r="BX228" s="5"/>
      <c r="BY228" s="5"/>
      <c r="BZ228" s="5"/>
      <c r="CA228" s="5"/>
      <c r="CB228" s="5"/>
      <c r="CC228" s="5"/>
      <c r="CD228" s="5"/>
      <c r="CE228" s="5"/>
      <c r="CF228" s="5"/>
      <c r="CG228" s="5"/>
      <c r="CH228" s="5"/>
      <c r="CI228" s="5"/>
      <c r="CJ228" s="5"/>
      <c r="CK228" s="5"/>
      <c r="CL228" s="5"/>
      <c r="CM228" s="5"/>
      <c r="CN228" s="5"/>
      <c r="CO228" s="5"/>
      <c r="CP228" s="5"/>
      <c r="CQ228" s="5"/>
      <c r="CR228" s="5"/>
      <c r="CS228" s="5"/>
      <c r="CT228" s="5"/>
      <c r="CU228" s="5"/>
      <c r="CV228" s="5"/>
      <c r="CW228" s="5"/>
      <c r="CX228" s="5"/>
      <c r="CY228" s="5"/>
      <c r="CZ228" s="5"/>
      <c r="DA228" s="5"/>
      <c r="DB228" s="5"/>
      <c r="DC228" s="5"/>
      <c r="DD228" s="5"/>
      <c r="DE228" s="5"/>
      <c r="DF228" s="5"/>
      <c r="DG228" s="5"/>
      <c r="DH228" s="5"/>
      <c r="DI228" s="5"/>
      <c r="DJ228" s="5"/>
      <c r="DK228" s="5"/>
      <c r="DL228" s="5"/>
      <c r="DM228" s="5"/>
      <c r="DN228" s="5"/>
      <c r="DO228" s="5"/>
      <c r="DP228" s="5"/>
      <c r="DQ228" s="5"/>
      <c r="DR228" s="5"/>
      <c r="DS228" s="5"/>
      <c r="DT228" s="5"/>
      <c r="DU228" s="5"/>
      <c r="DV228" s="5"/>
      <c r="DW228" s="5"/>
      <c r="DX228" s="5"/>
      <c r="DY228" s="5"/>
      <c r="DZ228" s="5"/>
      <c r="EA228" s="5"/>
      <c r="EB228" s="5"/>
      <c r="EC228" s="5"/>
      <c r="ED228" s="5"/>
      <c r="EE228" s="5"/>
      <c r="EF228" s="5"/>
      <c r="EG228" s="5"/>
      <c r="EH228" s="5"/>
      <c r="EI228" s="5"/>
      <c r="EJ228" s="5"/>
      <c r="EK228" s="5"/>
      <c r="EL228" s="5"/>
      <c r="EM228" s="5"/>
      <c r="EN228" s="5"/>
      <c r="EO228" s="5"/>
      <c r="EP228" s="5"/>
      <c r="EQ228" s="5"/>
      <c r="ER228" s="5"/>
      <c r="ES228" s="5"/>
      <c r="ET228" s="5"/>
      <c r="EU228" s="5"/>
      <c r="EV228" s="5"/>
      <c r="EW228" s="5"/>
      <c r="EX228" s="5"/>
      <c r="EY228" s="5"/>
      <c r="EZ228" s="5"/>
      <c r="FA228" s="5"/>
      <c r="FB228" s="5"/>
      <c r="FC228" s="5"/>
    </row>
    <row r="229" spans="1:159" ht="15" customHeight="1">
      <c r="A229" s="44">
        <v>5</v>
      </c>
      <c r="B229" s="55" t="str">
        <f>VLOOKUP(Ruimtestaat[[#This Row],[Code]],Locaties[[Code]:[Locatie]],2,FALSE)</f>
        <v>Willem van Oranje – Waalwijk</v>
      </c>
      <c r="C229" s="55" t="str">
        <f>VLOOKUP(Ruimtestaat[[#This Row],[Code]],Locaties[[#All],[Code]:[Adres]],3,FALSE)</f>
        <v>De Gaard 4</v>
      </c>
      <c r="D229" s="55" t="str">
        <f>VLOOKUP(Ruimtestaat[[#This Row],[Code]],Locaties[#All],4,FALSE)</f>
        <v>Waalwijk</v>
      </c>
      <c r="E229" s="44"/>
      <c r="F229" s="44" t="s">
        <v>418</v>
      </c>
      <c r="G229" s="7" t="s">
        <v>286</v>
      </c>
      <c r="H229" s="56" t="s">
        <v>134</v>
      </c>
      <c r="I229" s="7">
        <v>16</v>
      </c>
      <c r="J229" s="56" t="str">
        <f>VLOOKUP(Ruimtestaat[[#This Row],[Ruimte code]],Ruimtegroepen[[#All],[Code]:[Ruimte omschrijving]],2,FALSE)</f>
        <v>Leslokalen</v>
      </c>
      <c r="K229" s="44" t="s">
        <v>18</v>
      </c>
      <c r="L229" s="47" t="s">
        <v>124</v>
      </c>
      <c r="M229" s="147">
        <v>50</v>
      </c>
      <c r="N229" s="149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5"/>
      <c r="BB229" s="5"/>
      <c r="BC229" s="5"/>
      <c r="BD229" s="5"/>
      <c r="BE229" s="5"/>
      <c r="BF229" s="5"/>
      <c r="BG229" s="5"/>
      <c r="BH229" s="5"/>
      <c r="BI229" s="5"/>
      <c r="BJ229" s="5"/>
      <c r="BK229" s="5"/>
      <c r="BL229" s="5"/>
      <c r="BM229" s="5"/>
      <c r="BN229" s="5"/>
      <c r="BO229" s="5"/>
      <c r="BP229" s="5"/>
      <c r="BQ229" s="5"/>
      <c r="BR229" s="5"/>
      <c r="BS229" s="5"/>
      <c r="BT229" s="5"/>
      <c r="BU229" s="5"/>
      <c r="BV229" s="5"/>
      <c r="BW229" s="5"/>
      <c r="BX229" s="5"/>
      <c r="BY229" s="5"/>
      <c r="BZ229" s="5"/>
      <c r="CA229" s="5"/>
      <c r="CB229" s="5"/>
      <c r="CC229" s="5"/>
      <c r="CD229" s="5"/>
      <c r="CE229" s="5"/>
      <c r="CF229" s="5"/>
      <c r="CG229" s="5"/>
      <c r="CH229" s="5"/>
      <c r="CI229" s="5"/>
      <c r="CJ229" s="5"/>
      <c r="CK229" s="5"/>
      <c r="CL229" s="5"/>
      <c r="CM229" s="5"/>
      <c r="CN229" s="5"/>
      <c r="CO229" s="5"/>
      <c r="CP229" s="5"/>
      <c r="CQ229" s="5"/>
      <c r="CR229" s="5"/>
      <c r="CS229" s="5"/>
      <c r="CT229" s="5"/>
      <c r="CU229" s="5"/>
      <c r="CV229" s="5"/>
      <c r="CW229" s="5"/>
      <c r="CX229" s="5"/>
      <c r="CY229" s="5"/>
      <c r="CZ229" s="5"/>
      <c r="DA229" s="5"/>
      <c r="DB229" s="5"/>
      <c r="DC229" s="5"/>
      <c r="DD229" s="5"/>
      <c r="DE229" s="5"/>
      <c r="DF229" s="5"/>
      <c r="DG229" s="5"/>
      <c r="DH229" s="5"/>
      <c r="DI229" s="5"/>
      <c r="DJ229" s="5"/>
      <c r="DK229" s="5"/>
      <c r="DL229" s="5"/>
      <c r="DM229" s="5"/>
      <c r="DN229" s="5"/>
      <c r="DO229" s="5"/>
      <c r="DP229" s="5"/>
      <c r="DQ229" s="5"/>
      <c r="DR229" s="5"/>
      <c r="DS229" s="5"/>
      <c r="DT229" s="5"/>
      <c r="DU229" s="5"/>
      <c r="DV229" s="5"/>
      <c r="DW229" s="5"/>
      <c r="DX229" s="5"/>
      <c r="DY229" s="5"/>
      <c r="DZ229" s="5"/>
      <c r="EA229" s="5"/>
      <c r="EB229" s="5"/>
      <c r="EC229" s="5"/>
      <c r="ED229" s="5"/>
      <c r="EE229" s="5"/>
      <c r="EF229" s="5"/>
      <c r="EG229" s="5"/>
      <c r="EH229" s="5"/>
      <c r="EI229" s="5"/>
      <c r="EJ229" s="5"/>
      <c r="EK229" s="5"/>
      <c r="EL229" s="5"/>
      <c r="EM229" s="5"/>
      <c r="EN229" s="5"/>
      <c r="EO229" s="5"/>
      <c r="EP229" s="5"/>
      <c r="EQ229" s="5"/>
      <c r="ER229" s="5"/>
      <c r="ES229" s="5"/>
      <c r="ET229" s="5"/>
      <c r="EU229" s="5"/>
      <c r="EV229" s="5"/>
      <c r="EW229" s="5"/>
      <c r="EX229" s="5"/>
      <c r="EY229" s="5"/>
      <c r="EZ229" s="5"/>
      <c r="FA229" s="5"/>
      <c r="FB229" s="5"/>
      <c r="FC229" s="5"/>
    </row>
    <row r="230" spans="1:159" ht="15" customHeight="1">
      <c r="A230" s="44">
        <v>5</v>
      </c>
      <c r="B230" s="55" t="str">
        <f>VLOOKUP(Ruimtestaat[[#This Row],[Code]],Locaties[[Code]:[Locatie]],2,FALSE)</f>
        <v>Willem van Oranje – Waalwijk</v>
      </c>
      <c r="C230" s="55" t="str">
        <f>VLOOKUP(Ruimtestaat[[#This Row],[Code]],Locaties[[#All],[Code]:[Adres]],3,FALSE)</f>
        <v>De Gaard 4</v>
      </c>
      <c r="D230" s="55" t="str">
        <f>VLOOKUP(Ruimtestaat[[#This Row],[Code]],Locaties[#All],4,FALSE)</f>
        <v>Waalwijk</v>
      </c>
      <c r="E230" s="44"/>
      <c r="F230" s="44" t="s">
        <v>418</v>
      </c>
      <c r="G230" s="7" t="s">
        <v>287</v>
      </c>
      <c r="H230" s="56" t="s">
        <v>134</v>
      </c>
      <c r="I230" s="7">
        <v>16</v>
      </c>
      <c r="J230" s="56" t="str">
        <f>VLOOKUP(Ruimtestaat[[#This Row],[Ruimte code]],Ruimtegroepen[[#All],[Code]:[Ruimte omschrijving]],2,FALSE)</f>
        <v>Leslokalen</v>
      </c>
      <c r="K230" s="44" t="s">
        <v>18</v>
      </c>
      <c r="L230" s="47" t="s">
        <v>124</v>
      </c>
      <c r="M230" s="147">
        <v>50</v>
      </c>
      <c r="N230" s="44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  <c r="BA230" s="5"/>
      <c r="BB230" s="5"/>
      <c r="BC230" s="5"/>
      <c r="BD230" s="5"/>
      <c r="BE230" s="5"/>
      <c r="BF230" s="5"/>
      <c r="BG230" s="5"/>
      <c r="BH230" s="5"/>
      <c r="BI230" s="5"/>
      <c r="BJ230" s="5"/>
      <c r="BK230" s="5"/>
      <c r="BL230" s="5"/>
      <c r="BM230" s="5"/>
      <c r="BN230" s="5"/>
      <c r="BO230" s="5"/>
      <c r="BP230" s="5"/>
      <c r="BQ230" s="5"/>
      <c r="BR230" s="5"/>
      <c r="BS230" s="5"/>
      <c r="BT230" s="5"/>
      <c r="BU230" s="5"/>
      <c r="BV230" s="5"/>
      <c r="BW230" s="5"/>
      <c r="BX230" s="5"/>
      <c r="BY230" s="5"/>
      <c r="BZ230" s="5"/>
      <c r="CA230" s="5"/>
      <c r="CB230" s="5"/>
      <c r="CC230" s="5"/>
      <c r="CD230" s="5"/>
      <c r="CE230" s="5"/>
      <c r="CF230" s="5"/>
      <c r="CG230" s="5"/>
      <c r="CH230" s="5"/>
      <c r="CI230" s="5"/>
      <c r="CJ230" s="5"/>
      <c r="CK230" s="5"/>
      <c r="CL230" s="5"/>
      <c r="CM230" s="5"/>
      <c r="CN230" s="5"/>
      <c r="CO230" s="5"/>
      <c r="CP230" s="5"/>
      <c r="CQ230" s="5"/>
      <c r="CR230" s="5"/>
      <c r="CS230" s="5"/>
      <c r="CT230" s="5"/>
      <c r="CU230" s="5"/>
      <c r="CV230" s="5"/>
      <c r="CW230" s="5"/>
      <c r="CX230" s="5"/>
      <c r="CY230" s="5"/>
      <c r="CZ230" s="5"/>
      <c r="DA230" s="5"/>
      <c r="DB230" s="5"/>
      <c r="DC230" s="5"/>
      <c r="DD230" s="5"/>
      <c r="DE230" s="5"/>
      <c r="DF230" s="5"/>
      <c r="DG230" s="5"/>
      <c r="DH230" s="5"/>
      <c r="DI230" s="5"/>
      <c r="DJ230" s="5"/>
      <c r="DK230" s="5"/>
      <c r="DL230" s="5"/>
      <c r="DM230" s="5"/>
      <c r="DN230" s="5"/>
      <c r="DO230" s="5"/>
      <c r="DP230" s="5"/>
      <c r="DQ230" s="5"/>
      <c r="DR230" s="5"/>
      <c r="DS230" s="5"/>
      <c r="DT230" s="5"/>
      <c r="DU230" s="5"/>
      <c r="DV230" s="5"/>
      <c r="DW230" s="5"/>
      <c r="DX230" s="5"/>
      <c r="DY230" s="5"/>
      <c r="DZ230" s="5"/>
      <c r="EA230" s="5"/>
      <c r="EB230" s="5"/>
      <c r="EC230" s="5"/>
      <c r="ED230" s="5"/>
      <c r="EE230" s="5"/>
      <c r="EF230" s="5"/>
      <c r="EG230" s="5"/>
      <c r="EH230" s="5"/>
      <c r="EI230" s="5"/>
      <c r="EJ230" s="5"/>
      <c r="EK230" s="5"/>
      <c r="EL230" s="5"/>
      <c r="EM230" s="5"/>
      <c r="EN230" s="5"/>
      <c r="EO230" s="5"/>
      <c r="EP230" s="5"/>
      <c r="EQ230" s="5"/>
      <c r="ER230" s="5"/>
      <c r="ES230" s="5"/>
      <c r="ET230" s="5"/>
      <c r="EU230" s="5"/>
      <c r="EV230" s="5"/>
      <c r="EW230" s="5"/>
      <c r="EX230" s="5"/>
      <c r="EY230" s="5"/>
      <c r="EZ230" s="5"/>
      <c r="FA230" s="5"/>
      <c r="FB230" s="5"/>
      <c r="FC230" s="5"/>
    </row>
    <row r="231" spans="1:159" ht="15" customHeight="1">
      <c r="A231" s="44">
        <v>5</v>
      </c>
      <c r="B231" s="55" t="str">
        <f>VLOOKUP(Ruimtestaat[[#This Row],[Code]],Locaties[[Code]:[Locatie]],2,FALSE)</f>
        <v>Willem van Oranje – Waalwijk</v>
      </c>
      <c r="C231" s="55" t="str">
        <f>VLOOKUP(Ruimtestaat[[#This Row],[Code]],Locaties[[#All],[Code]:[Adres]],3,FALSE)</f>
        <v>De Gaard 4</v>
      </c>
      <c r="D231" s="55" t="str">
        <f>VLOOKUP(Ruimtestaat[[#This Row],[Code]],Locaties[#All],4,FALSE)</f>
        <v>Waalwijk</v>
      </c>
      <c r="E231" s="44"/>
      <c r="F231" s="44" t="s">
        <v>535</v>
      </c>
      <c r="G231" s="7" t="s">
        <v>288</v>
      </c>
      <c r="H231" s="56" t="s">
        <v>158</v>
      </c>
      <c r="I231" s="7">
        <v>10</v>
      </c>
      <c r="J231" s="56" t="str">
        <f>VLOOKUP(Ruimtestaat[[#This Row],[Ruimte code]],Ruimtegroepen[[#All],[Code]:[Ruimte omschrijving]],2,FALSE)</f>
        <v>Trappenhuizen/lift</v>
      </c>
      <c r="K231" s="44" t="s">
        <v>20</v>
      </c>
      <c r="L231" s="47" t="s">
        <v>29</v>
      </c>
      <c r="M231" s="147">
        <v>25</v>
      </c>
      <c r="N231" s="149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  <c r="BA231" s="5"/>
      <c r="BB231" s="5"/>
      <c r="BC231" s="5"/>
      <c r="BD231" s="5"/>
      <c r="BE231" s="5"/>
      <c r="BF231" s="5"/>
      <c r="BG231" s="5"/>
      <c r="BH231" s="5"/>
      <c r="BI231" s="5"/>
      <c r="BJ231" s="5"/>
      <c r="BK231" s="5"/>
      <c r="BL231" s="5"/>
      <c r="BM231" s="5"/>
      <c r="BN231" s="5"/>
      <c r="BO231" s="5"/>
      <c r="BP231" s="5"/>
      <c r="BQ231" s="5"/>
      <c r="BR231" s="5"/>
      <c r="BS231" s="5"/>
      <c r="BT231" s="5"/>
      <c r="BU231" s="5"/>
      <c r="BV231" s="5"/>
      <c r="BW231" s="5"/>
      <c r="BX231" s="5"/>
      <c r="BY231" s="5"/>
      <c r="BZ231" s="5"/>
      <c r="CA231" s="5"/>
      <c r="CB231" s="5"/>
      <c r="CC231" s="5"/>
      <c r="CD231" s="5"/>
      <c r="CE231" s="5"/>
      <c r="CF231" s="5"/>
      <c r="CG231" s="5"/>
      <c r="CH231" s="5"/>
      <c r="CI231" s="5"/>
      <c r="CJ231" s="5"/>
      <c r="CK231" s="5"/>
      <c r="CL231" s="5"/>
      <c r="CM231" s="5"/>
      <c r="CN231" s="5"/>
      <c r="CO231" s="5"/>
      <c r="CP231" s="5"/>
      <c r="CQ231" s="5"/>
      <c r="CR231" s="5"/>
      <c r="CS231" s="5"/>
      <c r="CT231" s="5"/>
      <c r="CU231" s="5"/>
      <c r="CV231" s="5"/>
      <c r="CW231" s="5"/>
      <c r="CX231" s="5"/>
      <c r="CY231" s="5"/>
      <c r="CZ231" s="5"/>
      <c r="DA231" s="5"/>
      <c r="DB231" s="5"/>
      <c r="DC231" s="5"/>
      <c r="DD231" s="5"/>
      <c r="DE231" s="5"/>
      <c r="DF231" s="5"/>
      <c r="DG231" s="5"/>
      <c r="DH231" s="5"/>
      <c r="DI231" s="5"/>
      <c r="DJ231" s="5"/>
      <c r="DK231" s="5"/>
      <c r="DL231" s="5"/>
      <c r="DM231" s="5"/>
      <c r="DN231" s="5"/>
      <c r="DO231" s="5"/>
      <c r="DP231" s="5"/>
      <c r="DQ231" s="5"/>
      <c r="DR231" s="5"/>
      <c r="DS231" s="5"/>
      <c r="DT231" s="5"/>
      <c r="DU231" s="5"/>
      <c r="DV231" s="5"/>
      <c r="DW231" s="5"/>
      <c r="DX231" s="5"/>
      <c r="DY231" s="5"/>
      <c r="DZ231" s="5"/>
      <c r="EA231" s="5"/>
      <c r="EB231" s="5"/>
      <c r="EC231" s="5"/>
      <c r="ED231" s="5"/>
      <c r="EE231" s="5"/>
      <c r="EF231" s="5"/>
      <c r="EG231" s="5"/>
      <c r="EH231" s="5"/>
      <c r="EI231" s="5"/>
      <c r="EJ231" s="5"/>
      <c r="EK231" s="5"/>
      <c r="EL231" s="5"/>
      <c r="EM231" s="5"/>
      <c r="EN231" s="5"/>
      <c r="EO231" s="5"/>
      <c r="EP231" s="5"/>
      <c r="EQ231" s="5"/>
      <c r="ER231" s="5"/>
      <c r="ES231" s="5"/>
      <c r="ET231" s="5"/>
      <c r="EU231" s="5"/>
      <c r="EV231" s="5"/>
      <c r="EW231" s="5"/>
      <c r="EX231" s="5"/>
      <c r="EY231" s="5"/>
      <c r="EZ231" s="5"/>
      <c r="FA231" s="5"/>
      <c r="FB231" s="5"/>
      <c r="FC231" s="5"/>
    </row>
    <row r="232" spans="1:159" ht="15" customHeight="1">
      <c r="A232" s="44">
        <v>5</v>
      </c>
      <c r="B232" s="55" t="str">
        <f>VLOOKUP(Ruimtestaat[[#This Row],[Code]],Locaties[[Code]:[Locatie]],2,FALSE)</f>
        <v>Willem van Oranje – Waalwijk</v>
      </c>
      <c r="C232" s="55" t="str">
        <f>VLOOKUP(Ruimtestaat[[#This Row],[Code]],Locaties[[#All],[Code]:[Adres]],3,FALSE)</f>
        <v>De Gaard 4</v>
      </c>
      <c r="D232" s="55" t="str">
        <f>VLOOKUP(Ruimtestaat[[#This Row],[Code]],Locaties[#All],4,FALSE)</f>
        <v>Waalwijk</v>
      </c>
      <c r="E232" s="44"/>
      <c r="F232" s="44" t="s">
        <v>535</v>
      </c>
      <c r="G232" s="7" t="s">
        <v>289</v>
      </c>
      <c r="H232" s="56" t="s">
        <v>159</v>
      </c>
      <c r="I232" s="7">
        <v>6</v>
      </c>
      <c r="J232" s="56" t="str">
        <f>VLOOKUP(Ruimtestaat[[#This Row],[Ruimte code]],Ruimtegroepen[[#All],[Code]:[Ruimte omschrijving]],2,FALSE)</f>
        <v>Gangen/hallen</v>
      </c>
      <c r="K232" s="44" t="s">
        <v>18</v>
      </c>
      <c r="L232" s="47" t="s">
        <v>124</v>
      </c>
      <c r="M232" s="147">
        <v>12</v>
      </c>
      <c r="N232" s="149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  <c r="BA232" s="5"/>
      <c r="BB232" s="5"/>
      <c r="BC232" s="5"/>
      <c r="BD232" s="5"/>
      <c r="BE232" s="5"/>
      <c r="BF232" s="5"/>
      <c r="BG232" s="5"/>
      <c r="BH232" s="5"/>
      <c r="BI232" s="5"/>
      <c r="BJ232" s="5"/>
      <c r="BK232" s="5"/>
      <c r="BL232" s="5"/>
      <c r="BM232" s="5"/>
      <c r="BN232" s="5"/>
      <c r="BO232" s="5"/>
      <c r="BP232" s="5"/>
      <c r="BQ232" s="5"/>
      <c r="BR232" s="5"/>
      <c r="BS232" s="5"/>
      <c r="BT232" s="5"/>
      <c r="BU232" s="5"/>
      <c r="BV232" s="5"/>
      <c r="BW232" s="5"/>
      <c r="BX232" s="5"/>
      <c r="BY232" s="5"/>
      <c r="BZ232" s="5"/>
      <c r="CA232" s="5"/>
      <c r="CB232" s="5"/>
      <c r="CC232" s="5"/>
      <c r="CD232" s="5"/>
      <c r="CE232" s="5"/>
      <c r="CF232" s="5"/>
      <c r="CG232" s="5"/>
      <c r="CH232" s="5"/>
      <c r="CI232" s="5"/>
      <c r="CJ232" s="5"/>
      <c r="CK232" s="5"/>
      <c r="CL232" s="5"/>
      <c r="CM232" s="5"/>
      <c r="CN232" s="5"/>
      <c r="CO232" s="5"/>
      <c r="CP232" s="5"/>
      <c r="CQ232" s="5"/>
      <c r="CR232" s="5"/>
      <c r="CS232" s="5"/>
      <c r="CT232" s="5"/>
      <c r="CU232" s="5"/>
      <c r="CV232" s="5"/>
      <c r="CW232" s="5"/>
      <c r="CX232" s="5"/>
      <c r="CY232" s="5"/>
      <c r="CZ232" s="5"/>
      <c r="DA232" s="5"/>
      <c r="DB232" s="5"/>
      <c r="DC232" s="5"/>
      <c r="DD232" s="5"/>
      <c r="DE232" s="5"/>
      <c r="DF232" s="5"/>
      <c r="DG232" s="5"/>
      <c r="DH232" s="5"/>
      <c r="DI232" s="5"/>
      <c r="DJ232" s="5"/>
      <c r="DK232" s="5"/>
      <c r="DL232" s="5"/>
      <c r="DM232" s="5"/>
      <c r="DN232" s="5"/>
      <c r="DO232" s="5"/>
      <c r="DP232" s="5"/>
      <c r="DQ232" s="5"/>
      <c r="DR232" s="5"/>
      <c r="DS232" s="5"/>
      <c r="DT232" s="5"/>
      <c r="DU232" s="5"/>
      <c r="DV232" s="5"/>
      <c r="DW232" s="5"/>
      <c r="DX232" s="5"/>
      <c r="DY232" s="5"/>
      <c r="DZ232" s="5"/>
      <c r="EA232" s="5"/>
      <c r="EB232" s="5"/>
      <c r="EC232" s="5"/>
      <c r="ED232" s="5"/>
      <c r="EE232" s="5"/>
      <c r="EF232" s="5"/>
      <c r="EG232" s="5"/>
      <c r="EH232" s="5"/>
      <c r="EI232" s="5"/>
      <c r="EJ232" s="5"/>
      <c r="EK232" s="5"/>
      <c r="EL232" s="5"/>
      <c r="EM232" s="5"/>
      <c r="EN232" s="5"/>
      <c r="EO232" s="5"/>
      <c r="EP232" s="5"/>
      <c r="EQ232" s="5"/>
      <c r="ER232" s="5"/>
      <c r="ES232" s="5"/>
      <c r="ET232" s="5"/>
      <c r="EU232" s="5"/>
      <c r="EV232" s="5"/>
      <c r="EW232" s="5"/>
      <c r="EX232" s="5"/>
      <c r="EY232" s="5"/>
      <c r="EZ232" s="5"/>
      <c r="FA232" s="5"/>
      <c r="FB232" s="5"/>
      <c r="FC232" s="5"/>
    </row>
    <row r="233" spans="1:159" ht="15" customHeight="1">
      <c r="A233" s="44">
        <v>5</v>
      </c>
      <c r="B233" s="55" t="str">
        <f>VLOOKUP(Ruimtestaat[[#This Row],[Code]],Locaties[[Code]:[Locatie]],2,FALSE)</f>
        <v>Willem van Oranje – Waalwijk</v>
      </c>
      <c r="C233" s="55" t="str">
        <f>VLOOKUP(Ruimtestaat[[#This Row],[Code]],Locaties[[#All],[Code]:[Adres]],3,FALSE)</f>
        <v>De Gaard 4</v>
      </c>
      <c r="D233" s="55" t="str">
        <f>VLOOKUP(Ruimtestaat[[#This Row],[Code]],Locaties[#All],4,FALSE)</f>
        <v>Waalwijk</v>
      </c>
      <c r="E233" s="44"/>
      <c r="F233" s="44" t="s">
        <v>535</v>
      </c>
      <c r="G233" s="7" t="s">
        <v>290</v>
      </c>
      <c r="H233" s="56" t="s">
        <v>162</v>
      </c>
      <c r="I233" s="7">
        <v>5</v>
      </c>
      <c r="J233" s="56" t="str">
        <f>VLOOKUP(Ruimtestaat[[#This Row],[Ruimte code]],Ruimtegroepen[[#All],[Code]:[Ruimte omschrijving]],2,FALSE)</f>
        <v>Sanitair</v>
      </c>
      <c r="K233" s="44" t="s">
        <v>19</v>
      </c>
      <c r="L233" s="47" t="s">
        <v>367</v>
      </c>
      <c r="M233" s="147">
        <v>14</v>
      </c>
      <c r="N233" s="44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  <c r="AZ233" s="5"/>
      <c r="BA233" s="5"/>
      <c r="BB233" s="5"/>
      <c r="BC233" s="5"/>
      <c r="BD233" s="5"/>
      <c r="BE233" s="5"/>
      <c r="BF233" s="5"/>
      <c r="BG233" s="5"/>
      <c r="BH233" s="5"/>
      <c r="BI233" s="5"/>
      <c r="BJ233" s="5"/>
      <c r="BK233" s="5"/>
      <c r="BL233" s="5"/>
      <c r="BM233" s="5"/>
      <c r="BN233" s="5"/>
      <c r="BO233" s="5"/>
      <c r="BP233" s="5"/>
      <c r="BQ233" s="5"/>
      <c r="BR233" s="5"/>
      <c r="BS233" s="5"/>
      <c r="BT233" s="5"/>
      <c r="BU233" s="5"/>
      <c r="BV233" s="5"/>
      <c r="BW233" s="5"/>
      <c r="BX233" s="5"/>
      <c r="BY233" s="5"/>
      <c r="BZ233" s="5"/>
      <c r="CA233" s="5"/>
      <c r="CB233" s="5"/>
      <c r="CC233" s="5"/>
      <c r="CD233" s="5"/>
      <c r="CE233" s="5"/>
      <c r="CF233" s="5"/>
      <c r="CG233" s="5"/>
      <c r="CH233" s="5"/>
      <c r="CI233" s="5"/>
      <c r="CJ233" s="5"/>
      <c r="CK233" s="5"/>
      <c r="CL233" s="5"/>
      <c r="CM233" s="5"/>
      <c r="CN233" s="5"/>
      <c r="CO233" s="5"/>
      <c r="CP233" s="5"/>
      <c r="CQ233" s="5"/>
      <c r="CR233" s="5"/>
      <c r="CS233" s="5"/>
      <c r="CT233" s="5"/>
      <c r="CU233" s="5"/>
      <c r="CV233" s="5"/>
      <c r="CW233" s="5"/>
      <c r="CX233" s="5"/>
      <c r="CY233" s="5"/>
      <c r="CZ233" s="5"/>
      <c r="DA233" s="5"/>
      <c r="DB233" s="5"/>
      <c r="DC233" s="5"/>
      <c r="DD233" s="5"/>
      <c r="DE233" s="5"/>
      <c r="DF233" s="5"/>
      <c r="DG233" s="5"/>
      <c r="DH233" s="5"/>
      <c r="DI233" s="5"/>
      <c r="DJ233" s="5"/>
      <c r="DK233" s="5"/>
      <c r="DL233" s="5"/>
      <c r="DM233" s="5"/>
      <c r="DN233" s="5"/>
      <c r="DO233" s="5"/>
      <c r="DP233" s="5"/>
      <c r="DQ233" s="5"/>
      <c r="DR233" s="5"/>
      <c r="DS233" s="5"/>
      <c r="DT233" s="5"/>
      <c r="DU233" s="5"/>
      <c r="DV233" s="5"/>
      <c r="DW233" s="5"/>
      <c r="DX233" s="5"/>
      <c r="DY233" s="5"/>
      <c r="DZ233" s="5"/>
      <c r="EA233" s="5"/>
      <c r="EB233" s="5"/>
      <c r="EC233" s="5"/>
      <c r="ED233" s="5"/>
      <c r="EE233" s="5"/>
      <c r="EF233" s="5"/>
      <c r="EG233" s="5"/>
      <c r="EH233" s="5"/>
      <c r="EI233" s="5"/>
      <c r="EJ233" s="5"/>
      <c r="EK233" s="5"/>
      <c r="EL233" s="5"/>
      <c r="EM233" s="5"/>
      <c r="EN233" s="5"/>
      <c r="EO233" s="5"/>
      <c r="EP233" s="5"/>
      <c r="EQ233" s="5"/>
      <c r="ER233" s="5"/>
      <c r="ES233" s="5"/>
      <c r="ET233" s="5"/>
      <c r="EU233" s="5"/>
      <c r="EV233" s="5"/>
      <c r="EW233" s="5"/>
      <c r="EX233" s="5"/>
      <c r="EY233" s="5"/>
      <c r="EZ233" s="5"/>
      <c r="FA233" s="5"/>
      <c r="FB233" s="5"/>
      <c r="FC233" s="5"/>
    </row>
    <row r="234" spans="1:159" ht="15" customHeight="1">
      <c r="A234" s="44">
        <v>5</v>
      </c>
      <c r="B234" s="55" t="str">
        <f>VLOOKUP(Ruimtestaat[[#This Row],[Code]],Locaties[[Code]:[Locatie]],2,FALSE)</f>
        <v>Willem van Oranje – Waalwijk</v>
      </c>
      <c r="C234" s="55" t="str">
        <f>VLOOKUP(Ruimtestaat[[#This Row],[Code]],Locaties[[#All],[Code]:[Adres]],3,FALSE)</f>
        <v>De Gaard 4</v>
      </c>
      <c r="D234" s="55" t="str">
        <f>VLOOKUP(Ruimtestaat[[#This Row],[Code]],Locaties[#All],4,FALSE)</f>
        <v>Waalwijk</v>
      </c>
      <c r="E234" s="44"/>
      <c r="F234" s="44" t="s">
        <v>535</v>
      </c>
      <c r="G234" s="7" t="s">
        <v>291</v>
      </c>
      <c r="H234" s="56" t="s">
        <v>163</v>
      </c>
      <c r="I234" s="7">
        <v>5</v>
      </c>
      <c r="J234" s="56" t="str">
        <f>VLOOKUP(Ruimtestaat[[#This Row],[Ruimte code]],Ruimtegroepen[[#All],[Code]:[Ruimte omschrijving]],2,FALSE)</f>
        <v>Sanitair</v>
      </c>
      <c r="K234" s="44" t="s">
        <v>19</v>
      </c>
      <c r="L234" s="47" t="s">
        <v>367</v>
      </c>
      <c r="M234" s="147">
        <v>8</v>
      </c>
      <c r="N234" s="149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5"/>
      <c r="AZ234" s="5"/>
      <c r="BA234" s="5"/>
      <c r="BB234" s="5"/>
      <c r="BC234" s="5"/>
      <c r="BD234" s="5"/>
      <c r="BE234" s="5"/>
      <c r="BF234" s="5"/>
      <c r="BG234" s="5"/>
      <c r="BH234" s="5"/>
      <c r="BI234" s="5"/>
      <c r="BJ234" s="5"/>
      <c r="BK234" s="5"/>
      <c r="BL234" s="5"/>
      <c r="BM234" s="5"/>
      <c r="BN234" s="5"/>
      <c r="BO234" s="5"/>
      <c r="BP234" s="5"/>
      <c r="BQ234" s="5"/>
      <c r="BR234" s="5"/>
      <c r="BS234" s="5"/>
      <c r="BT234" s="5"/>
      <c r="BU234" s="5"/>
      <c r="BV234" s="5"/>
      <c r="BW234" s="5"/>
      <c r="BX234" s="5"/>
      <c r="BY234" s="5"/>
      <c r="BZ234" s="5"/>
      <c r="CA234" s="5"/>
      <c r="CB234" s="5"/>
      <c r="CC234" s="5"/>
      <c r="CD234" s="5"/>
      <c r="CE234" s="5"/>
      <c r="CF234" s="5"/>
      <c r="CG234" s="5"/>
      <c r="CH234" s="5"/>
      <c r="CI234" s="5"/>
      <c r="CJ234" s="5"/>
      <c r="CK234" s="5"/>
      <c r="CL234" s="5"/>
      <c r="CM234" s="5"/>
      <c r="CN234" s="5"/>
      <c r="CO234" s="5"/>
      <c r="CP234" s="5"/>
      <c r="CQ234" s="5"/>
      <c r="CR234" s="5"/>
      <c r="CS234" s="5"/>
      <c r="CT234" s="5"/>
      <c r="CU234" s="5"/>
      <c r="CV234" s="5"/>
      <c r="CW234" s="5"/>
      <c r="CX234" s="5"/>
      <c r="CY234" s="5"/>
      <c r="CZ234" s="5"/>
      <c r="DA234" s="5"/>
      <c r="DB234" s="5"/>
      <c r="DC234" s="5"/>
      <c r="DD234" s="5"/>
      <c r="DE234" s="5"/>
      <c r="DF234" s="5"/>
      <c r="DG234" s="5"/>
      <c r="DH234" s="5"/>
      <c r="DI234" s="5"/>
      <c r="DJ234" s="5"/>
      <c r="DK234" s="5"/>
      <c r="DL234" s="5"/>
      <c r="DM234" s="5"/>
      <c r="DN234" s="5"/>
      <c r="DO234" s="5"/>
      <c r="DP234" s="5"/>
      <c r="DQ234" s="5"/>
      <c r="DR234" s="5"/>
      <c r="DS234" s="5"/>
      <c r="DT234" s="5"/>
      <c r="DU234" s="5"/>
      <c r="DV234" s="5"/>
      <c r="DW234" s="5"/>
      <c r="DX234" s="5"/>
      <c r="DY234" s="5"/>
      <c r="DZ234" s="5"/>
      <c r="EA234" s="5"/>
      <c r="EB234" s="5"/>
      <c r="EC234" s="5"/>
      <c r="ED234" s="5"/>
      <c r="EE234" s="5"/>
      <c r="EF234" s="5"/>
      <c r="EG234" s="5"/>
      <c r="EH234" s="5"/>
      <c r="EI234" s="5"/>
      <c r="EJ234" s="5"/>
      <c r="EK234" s="5"/>
      <c r="EL234" s="5"/>
      <c r="EM234" s="5"/>
      <c r="EN234" s="5"/>
      <c r="EO234" s="5"/>
      <c r="EP234" s="5"/>
      <c r="EQ234" s="5"/>
      <c r="ER234" s="5"/>
      <c r="ES234" s="5"/>
      <c r="ET234" s="5"/>
      <c r="EU234" s="5"/>
      <c r="EV234" s="5"/>
      <c r="EW234" s="5"/>
      <c r="EX234" s="5"/>
      <c r="EY234" s="5"/>
      <c r="EZ234" s="5"/>
      <c r="FA234" s="5"/>
      <c r="FB234" s="5"/>
      <c r="FC234" s="5"/>
    </row>
    <row r="235" spans="1:159" ht="15" customHeight="1">
      <c r="A235" s="44">
        <v>5</v>
      </c>
      <c r="B235" s="55" t="str">
        <f>VLOOKUP(Ruimtestaat[[#This Row],[Code]],Locaties[[Code]:[Locatie]],2,FALSE)</f>
        <v>Willem van Oranje – Waalwijk</v>
      </c>
      <c r="C235" s="55" t="str">
        <f>VLOOKUP(Ruimtestaat[[#This Row],[Code]],Locaties[[#All],[Code]:[Adres]],3,FALSE)</f>
        <v>De Gaard 4</v>
      </c>
      <c r="D235" s="55" t="str">
        <f>VLOOKUP(Ruimtestaat[[#This Row],[Code]],Locaties[#All],4,FALSE)</f>
        <v>Waalwijk</v>
      </c>
      <c r="E235" s="44"/>
      <c r="F235" s="44" t="s">
        <v>535</v>
      </c>
      <c r="G235" s="7" t="s">
        <v>292</v>
      </c>
      <c r="H235" s="56" t="s">
        <v>128</v>
      </c>
      <c r="I235" s="7">
        <v>6</v>
      </c>
      <c r="J235" s="56" t="str">
        <f>VLOOKUP(Ruimtestaat[[#This Row],[Ruimte code]],Ruimtegroepen[[#All],[Code]:[Ruimte omschrijving]],2,FALSE)</f>
        <v>Gangen/hallen</v>
      </c>
      <c r="K235" s="44" t="s">
        <v>18</v>
      </c>
      <c r="L235" s="47" t="s">
        <v>124</v>
      </c>
      <c r="M235" s="147">
        <v>150</v>
      </c>
      <c r="N235" s="149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  <c r="AY235" s="5"/>
      <c r="AZ235" s="5"/>
      <c r="BA235" s="5"/>
      <c r="BB235" s="5"/>
      <c r="BC235" s="5"/>
      <c r="BD235" s="5"/>
      <c r="BE235" s="5"/>
      <c r="BF235" s="5"/>
      <c r="BG235" s="5"/>
      <c r="BH235" s="5"/>
      <c r="BI235" s="5"/>
      <c r="BJ235" s="5"/>
      <c r="BK235" s="5"/>
      <c r="BL235" s="5"/>
      <c r="BM235" s="5"/>
      <c r="BN235" s="5"/>
      <c r="BO235" s="5"/>
      <c r="BP235" s="5"/>
      <c r="BQ235" s="5"/>
      <c r="BR235" s="5"/>
      <c r="BS235" s="5"/>
      <c r="BT235" s="5"/>
      <c r="BU235" s="5"/>
      <c r="BV235" s="5"/>
      <c r="BW235" s="5"/>
      <c r="BX235" s="5"/>
      <c r="BY235" s="5"/>
      <c r="BZ235" s="5"/>
      <c r="CA235" s="5"/>
      <c r="CB235" s="5"/>
      <c r="CC235" s="5"/>
      <c r="CD235" s="5"/>
      <c r="CE235" s="5"/>
      <c r="CF235" s="5"/>
      <c r="CG235" s="5"/>
      <c r="CH235" s="5"/>
      <c r="CI235" s="5"/>
      <c r="CJ235" s="5"/>
      <c r="CK235" s="5"/>
      <c r="CL235" s="5"/>
      <c r="CM235" s="5"/>
      <c r="CN235" s="5"/>
      <c r="CO235" s="5"/>
      <c r="CP235" s="5"/>
      <c r="CQ235" s="5"/>
      <c r="CR235" s="5"/>
      <c r="CS235" s="5"/>
      <c r="CT235" s="5"/>
      <c r="CU235" s="5"/>
      <c r="CV235" s="5"/>
      <c r="CW235" s="5"/>
      <c r="CX235" s="5"/>
      <c r="CY235" s="5"/>
      <c r="CZ235" s="5"/>
      <c r="DA235" s="5"/>
      <c r="DB235" s="5"/>
      <c r="DC235" s="5"/>
      <c r="DD235" s="5"/>
      <c r="DE235" s="5"/>
      <c r="DF235" s="5"/>
      <c r="DG235" s="5"/>
      <c r="DH235" s="5"/>
      <c r="DI235" s="5"/>
      <c r="DJ235" s="5"/>
      <c r="DK235" s="5"/>
      <c r="DL235" s="5"/>
      <c r="DM235" s="5"/>
      <c r="DN235" s="5"/>
      <c r="DO235" s="5"/>
      <c r="DP235" s="5"/>
      <c r="DQ235" s="5"/>
      <c r="DR235" s="5"/>
      <c r="DS235" s="5"/>
      <c r="DT235" s="5"/>
      <c r="DU235" s="5"/>
      <c r="DV235" s="5"/>
      <c r="DW235" s="5"/>
      <c r="DX235" s="5"/>
      <c r="DY235" s="5"/>
      <c r="DZ235" s="5"/>
      <c r="EA235" s="5"/>
      <c r="EB235" s="5"/>
      <c r="EC235" s="5"/>
      <c r="ED235" s="5"/>
      <c r="EE235" s="5"/>
      <c r="EF235" s="5"/>
      <c r="EG235" s="5"/>
      <c r="EH235" s="5"/>
      <c r="EI235" s="5"/>
      <c r="EJ235" s="5"/>
      <c r="EK235" s="5"/>
      <c r="EL235" s="5"/>
      <c r="EM235" s="5"/>
      <c r="EN235" s="5"/>
      <c r="EO235" s="5"/>
      <c r="EP235" s="5"/>
      <c r="EQ235" s="5"/>
      <c r="ER235" s="5"/>
      <c r="ES235" s="5"/>
      <c r="ET235" s="5"/>
      <c r="EU235" s="5"/>
      <c r="EV235" s="5"/>
      <c r="EW235" s="5"/>
      <c r="EX235" s="5"/>
      <c r="EY235" s="5"/>
      <c r="EZ235" s="5"/>
      <c r="FA235" s="5"/>
      <c r="FB235" s="5"/>
      <c r="FC235" s="5"/>
    </row>
    <row r="236" spans="1:159" ht="15" customHeight="1">
      <c r="A236" s="44">
        <v>5</v>
      </c>
      <c r="B236" s="55" t="str">
        <f>VLOOKUP(Ruimtestaat[[#This Row],[Code]],Locaties[[Code]:[Locatie]],2,FALSE)</f>
        <v>Willem van Oranje – Waalwijk</v>
      </c>
      <c r="C236" s="55" t="str">
        <f>VLOOKUP(Ruimtestaat[[#This Row],[Code]],Locaties[[#All],[Code]:[Adres]],3,FALSE)</f>
        <v>De Gaard 4</v>
      </c>
      <c r="D236" s="55" t="str">
        <f>VLOOKUP(Ruimtestaat[[#This Row],[Code]],Locaties[#All],4,FALSE)</f>
        <v>Waalwijk</v>
      </c>
      <c r="E236" s="44"/>
      <c r="F236" s="44" t="s">
        <v>535</v>
      </c>
      <c r="G236" s="7" t="s">
        <v>293</v>
      </c>
      <c r="H236" s="56" t="s">
        <v>134</v>
      </c>
      <c r="I236" s="7">
        <v>16</v>
      </c>
      <c r="J236" s="56" t="str">
        <f>VLOOKUP(Ruimtestaat[[#This Row],[Ruimte code]],Ruimtegroepen[[#All],[Code]:[Ruimte omschrijving]],2,FALSE)</f>
        <v>Leslokalen</v>
      </c>
      <c r="K236" s="44" t="s">
        <v>18</v>
      </c>
      <c r="L236" s="47" t="s">
        <v>124</v>
      </c>
      <c r="M236" s="147">
        <v>62</v>
      </c>
      <c r="N236" s="44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Y236" s="5"/>
      <c r="AZ236" s="5"/>
      <c r="BA236" s="5"/>
      <c r="BB236" s="5"/>
      <c r="BC236" s="5"/>
      <c r="BD236" s="5"/>
      <c r="BE236" s="5"/>
      <c r="BF236" s="5"/>
      <c r="BG236" s="5"/>
      <c r="BH236" s="5"/>
      <c r="BI236" s="5"/>
      <c r="BJ236" s="5"/>
      <c r="BK236" s="5"/>
      <c r="BL236" s="5"/>
      <c r="BM236" s="5"/>
      <c r="BN236" s="5"/>
      <c r="BO236" s="5"/>
      <c r="BP236" s="5"/>
      <c r="BQ236" s="5"/>
      <c r="BR236" s="5"/>
      <c r="BS236" s="5"/>
      <c r="BT236" s="5"/>
      <c r="BU236" s="5"/>
      <c r="BV236" s="5"/>
      <c r="BW236" s="5"/>
      <c r="BX236" s="5"/>
      <c r="BY236" s="5"/>
      <c r="BZ236" s="5"/>
      <c r="CA236" s="5"/>
      <c r="CB236" s="5"/>
      <c r="CC236" s="5"/>
      <c r="CD236" s="5"/>
      <c r="CE236" s="5"/>
      <c r="CF236" s="5"/>
      <c r="CG236" s="5"/>
      <c r="CH236" s="5"/>
      <c r="CI236" s="5"/>
      <c r="CJ236" s="5"/>
      <c r="CK236" s="5"/>
      <c r="CL236" s="5"/>
      <c r="CM236" s="5"/>
      <c r="CN236" s="5"/>
      <c r="CO236" s="5"/>
      <c r="CP236" s="5"/>
      <c r="CQ236" s="5"/>
      <c r="CR236" s="5"/>
      <c r="CS236" s="5"/>
      <c r="CT236" s="5"/>
      <c r="CU236" s="5"/>
      <c r="CV236" s="5"/>
      <c r="CW236" s="5"/>
      <c r="CX236" s="5"/>
      <c r="CY236" s="5"/>
      <c r="CZ236" s="5"/>
      <c r="DA236" s="5"/>
      <c r="DB236" s="5"/>
      <c r="DC236" s="5"/>
      <c r="DD236" s="5"/>
      <c r="DE236" s="5"/>
      <c r="DF236" s="5"/>
      <c r="DG236" s="5"/>
      <c r="DH236" s="5"/>
      <c r="DI236" s="5"/>
      <c r="DJ236" s="5"/>
      <c r="DK236" s="5"/>
      <c r="DL236" s="5"/>
      <c r="DM236" s="5"/>
      <c r="DN236" s="5"/>
      <c r="DO236" s="5"/>
      <c r="DP236" s="5"/>
      <c r="DQ236" s="5"/>
      <c r="DR236" s="5"/>
      <c r="DS236" s="5"/>
      <c r="DT236" s="5"/>
      <c r="DU236" s="5"/>
      <c r="DV236" s="5"/>
      <c r="DW236" s="5"/>
      <c r="DX236" s="5"/>
      <c r="DY236" s="5"/>
      <c r="DZ236" s="5"/>
      <c r="EA236" s="5"/>
      <c r="EB236" s="5"/>
      <c r="EC236" s="5"/>
      <c r="ED236" s="5"/>
      <c r="EE236" s="5"/>
      <c r="EF236" s="5"/>
      <c r="EG236" s="5"/>
      <c r="EH236" s="5"/>
      <c r="EI236" s="5"/>
      <c r="EJ236" s="5"/>
      <c r="EK236" s="5"/>
      <c r="EL236" s="5"/>
      <c r="EM236" s="5"/>
      <c r="EN236" s="5"/>
      <c r="EO236" s="5"/>
      <c r="EP236" s="5"/>
      <c r="EQ236" s="5"/>
      <c r="ER236" s="5"/>
      <c r="ES236" s="5"/>
      <c r="ET236" s="5"/>
      <c r="EU236" s="5"/>
      <c r="EV236" s="5"/>
      <c r="EW236" s="5"/>
      <c r="EX236" s="5"/>
      <c r="EY236" s="5"/>
      <c r="EZ236" s="5"/>
      <c r="FA236" s="5"/>
      <c r="FB236" s="5"/>
      <c r="FC236" s="5"/>
    </row>
    <row r="237" spans="1:159" ht="15" customHeight="1">
      <c r="A237" s="44">
        <v>5</v>
      </c>
      <c r="B237" s="55" t="str">
        <f>VLOOKUP(Ruimtestaat[[#This Row],[Code]],Locaties[[Code]:[Locatie]],2,FALSE)</f>
        <v>Willem van Oranje – Waalwijk</v>
      </c>
      <c r="C237" s="55" t="str">
        <f>VLOOKUP(Ruimtestaat[[#This Row],[Code]],Locaties[[#All],[Code]:[Adres]],3,FALSE)</f>
        <v>De Gaard 4</v>
      </c>
      <c r="D237" s="55" t="str">
        <f>VLOOKUP(Ruimtestaat[[#This Row],[Code]],Locaties[#All],4,FALSE)</f>
        <v>Waalwijk</v>
      </c>
      <c r="E237" s="44"/>
      <c r="F237" s="44" t="s">
        <v>535</v>
      </c>
      <c r="G237" s="7" t="s">
        <v>294</v>
      </c>
      <c r="H237" s="56" t="s">
        <v>134</v>
      </c>
      <c r="I237" s="7">
        <v>16</v>
      </c>
      <c r="J237" s="56" t="str">
        <f>VLOOKUP(Ruimtestaat[[#This Row],[Ruimte code]],Ruimtegroepen[[#All],[Code]:[Ruimte omschrijving]],2,FALSE)</f>
        <v>Leslokalen</v>
      </c>
      <c r="K237" s="44" t="s">
        <v>18</v>
      </c>
      <c r="L237" s="47" t="s">
        <v>124</v>
      </c>
      <c r="M237" s="147">
        <v>68</v>
      </c>
      <c r="N237" s="149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Y237" s="5"/>
      <c r="AZ237" s="5"/>
      <c r="BA237" s="5"/>
      <c r="BB237" s="5"/>
      <c r="BC237" s="5"/>
      <c r="BD237" s="5"/>
      <c r="BE237" s="5"/>
      <c r="BF237" s="5"/>
      <c r="BG237" s="5"/>
      <c r="BH237" s="5"/>
      <c r="BI237" s="5"/>
      <c r="BJ237" s="5"/>
      <c r="BK237" s="5"/>
      <c r="BL237" s="5"/>
      <c r="BM237" s="5"/>
      <c r="BN237" s="5"/>
      <c r="BO237" s="5"/>
      <c r="BP237" s="5"/>
      <c r="BQ237" s="5"/>
      <c r="BR237" s="5"/>
      <c r="BS237" s="5"/>
      <c r="BT237" s="5"/>
      <c r="BU237" s="5"/>
      <c r="BV237" s="5"/>
      <c r="BW237" s="5"/>
      <c r="BX237" s="5"/>
      <c r="BY237" s="5"/>
      <c r="BZ237" s="5"/>
      <c r="CA237" s="5"/>
      <c r="CB237" s="5"/>
      <c r="CC237" s="5"/>
      <c r="CD237" s="5"/>
      <c r="CE237" s="5"/>
      <c r="CF237" s="5"/>
      <c r="CG237" s="5"/>
      <c r="CH237" s="5"/>
      <c r="CI237" s="5"/>
      <c r="CJ237" s="5"/>
      <c r="CK237" s="5"/>
      <c r="CL237" s="5"/>
      <c r="CM237" s="5"/>
      <c r="CN237" s="5"/>
      <c r="CO237" s="5"/>
      <c r="CP237" s="5"/>
      <c r="CQ237" s="5"/>
      <c r="CR237" s="5"/>
      <c r="CS237" s="5"/>
      <c r="CT237" s="5"/>
      <c r="CU237" s="5"/>
      <c r="CV237" s="5"/>
      <c r="CW237" s="5"/>
      <c r="CX237" s="5"/>
      <c r="CY237" s="5"/>
      <c r="CZ237" s="5"/>
      <c r="DA237" s="5"/>
      <c r="DB237" s="5"/>
      <c r="DC237" s="5"/>
      <c r="DD237" s="5"/>
      <c r="DE237" s="5"/>
      <c r="DF237" s="5"/>
      <c r="DG237" s="5"/>
      <c r="DH237" s="5"/>
      <c r="DI237" s="5"/>
      <c r="DJ237" s="5"/>
      <c r="DK237" s="5"/>
      <c r="DL237" s="5"/>
      <c r="DM237" s="5"/>
      <c r="DN237" s="5"/>
      <c r="DO237" s="5"/>
      <c r="DP237" s="5"/>
      <c r="DQ237" s="5"/>
      <c r="DR237" s="5"/>
      <c r="DS237" s="5"/>
      <c r="DT237" s="5"/>
      <c r="DU237" s="5"/>
      <c r="DV237" s="5"/>
      <c r="DW237" s="5"/>
      <c r="DX237" s="5"/>
      <c r="DY237" s="5"/>
      <c r="DZ237" s="5"/>
      <c r="EA237" s="5"/>
      <c r="EB237" s="5"/>
      <c r="EC237" s="5"/>
      <c r="ED237" s="5"/>
      <c r="EE237" s="5"/>
      <c r="EF237" s="5"/>
      <c r="EG237" s="5"/>
      <c r="EH237" s="5"/>
      <c r="EI237" s="5"/>
      <c r="EJ237" s="5"/>
      <c r="EK237" s="5"/>
      <c r="EL237" s="5"/>
      <c r="EM237" s="5"/>
      <c r="EN237" s="5"/>
      <c r="EO237" s="5"/>
      <c r="EP237" s="5"/>
      <c r="EQ237" s="5"/>
      <c r="ER237" s="5"/>
      <c r="ES237" s="5"/>
      <c r="ET237" s="5"/>
      <c r="EU237" s="5"/>
      <c r="EV237" s="5"/>
      <c r="EW237" s="5"/>
      <c r="EX237" s="5"/>
      <c r="EY237" s="5"/>
      <c r="EZ237" s="5"/>
      <c r="FA237" s="5"/>
      <c r="FB237" s="5"/>
      <c r="FC237" s="5"/>
    </row>
    <row r="238" spans="1:159" ht="15" customHeight="1">
      <c r="A238" s="44">
        <v>5</v>
      </c>
      <c r="B238" s="55" t="str">
        <f>VLOOKUP(Ruimtestaat[[#This Row],[Code]],Locaties[[Code]:[Locatie]],2,FALSE)</f>
        <v>Willem van Oranje – Waalwijk</v>
      </c>
      <c r="C238" s="55" t="str">
        <f>VLOOKUP(Ruimtestaat[[#This Row],[Code]],Locaties[[#All],[Code]:[Adres]],3,FALSE)</f>
        <v>De Gaard 4</v>
      </c>
      <c r="D238" s="55" t="str">
        <f>VLOOKUP(Ruimtestaat[[#This Row],[Code]],Locaties[#All],4,FALSE)</f>
        <v>Waalwijk</v>
      </c>
      <c r="E238" s="44"/>
      <c r="F238" s="44" t="s">
        <v>535</v>
      </c>
      <c r="G238" s="7" t="s">
        <v>295</v>
      </c>
      <c r="H238" s="56" t="s">
        <v>134</v>
      </c>
      <c r="I238" s="7">
        <v>16</v>
      </c>
      <c r="J238" s="56" t="str">
        <f>VLOOKUP(Ruimtestaat[[#This Row],[Ruimte code]],Ruimtegroepen[[#All],[Code]:[Ruimte omschrijving]],2,FALSE)</f>
        <v>Leslokalen</v>
      </c>
      <c r="K238" s="44" t="s">
        <v>18</v>
      </c>
      <c r="L238" s="47" t="s">
        <v>124</v>
      </c>
      <c r="M238" s="147">
        <v>55.8</v>
      </c>
      <c r="N238" s="149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/>
      <c r="BA238" s="5"/>
      <c r="BB238" s="5"/>
      <c r="BC238" s="5"/>
      <c r="BD238" s="5"/>
      <c r="BE238" s="5"/>
      <c r="BF238" s="5"/>
      <c r="BG238" s="5"/>
      <c r="BH238" s="5"/>
      <c r="BI238" s="5"/>
      <c r="BJ238" s="5"/>
      <c r="BK238" s="5"/>
      <c r="BL238" s="5"/>
      <c r="BM238" s="5"/>
      <c r="BN238" s="5"/>
      <c r="BO238" s="5"/>
      <c r="BP238" s="5"/>
      <c r="BQ238" s="5"/>
      <c r="BR238" s="5"/>
      <c r="BS238" s="5"/>
      <c r="BT238" s="5"/>
      <c r="BU238" s="5"/>
      <c r="BV238" s="5"/>
      <c r="BW238" s="5"/>
      <c r="BX238" s="5"/>
      <c r="BY238" s="5"/>
      <c r="BZ238" s="5"/>
      <c r="CA238" s="5"/>
      <c r="CB238" s="5"/>
      <c r="CC238" s="5"/>
      <c r="CD238" s="5"/>
      <c r="CE238" s="5"/>
      <c r="CF238" s="5"/>
      <c r="CG238" s="5"/>
      <c r="CH238" s="5"/>
      <c r="CI238" s="5"/>
      <c r="CJ238" s="5"/>
      <c r="CK238" s="5"/>
      <c r="CL238" s="5"/>
      <c r="CM238" s="5"/>
      <c r="CN238" s="5"/>
      <c r="CO238" s="5"/>
      <c r="CP238" s="5"/>
      <c r="CQ238" s="5"/>
      <c r="CR238" s="5"/>
      <c r="CS238" s="5"/>
      <c r="CT238" s="5"/>
      <c r="CU238" s="5"/>
      <c r="CV238" s="5"/>
      <c r="CW238" s="5"/>
      <c r="CX238" s="5"/>
      <c r="CY238" s="5"/>
      <c r="CZ238" s="5"/>
      <c r="DA238" s="5"/>
      <c r="DB238" s="5"/>
      <c r="DC238" s="5"/>
      <c r="DD238" s="5"/>
      <c r="DE238" s="5"/>
      <c r="DF238" s="5"/>
      <c r="DG238" s="5"/>
      <c r="DH238" s="5"/>
      <c r="DI238" s="5"/>
      <c r="DJ238" s="5"/>
      <c r="DK238" s="5"/>
      <c r="DL238" s="5"/>
      <c r="DM238" s="5"/>
      <c r="DN238" s="5"/>
      <c r="DO238" s="5"/>
      <c r="DP238" s="5"/>
      <c r="DQ238" s="5"/>
      <c r="DR238" s="5"/>
      <c r="DS238" s="5"/>
      <c r="DT238" s="5"/>
      <c r="DU238" s="5"/>
      <c r="DV238" s="5"/>
      <c r="DW238" s="5"/>
      <c r="DX238" s="5"/>
      <c r="DY238" s="5"/>
      <c r="DZ238" s="5"/>
      <c r="EA238" s="5"/>
      <c r="EB238" s="5"/>
      <c r="EC238" s="5"/>
      <c r="ED238" s="5"/>
      <c r="EE238" s="5"/>
      <c r="EF238" s="5"/>
      <c r="EG238" s="5"/>
      <c r="EH238" s="5"/>
      <c r="EI238" s="5"/>
      <c r="EJ238" s="5"/>
      <c r="EK238" s="5"/>
      <c r="EL238" s="5"/>
      <c r="EM238" s="5"/>
      <c r="EN238" s="5"/>
      <c r="EO238" s="5"/>
      <c r="EP238" s="5"/>
      <c r="EQ238" s="5"/>
      <c r="ER238" s="5"/>
      <c r="ES238" s="5"/>
      <c r="ET238" s="5"/>
      <c r="EU238" s="5"/>
      <c r="EV238" s="5"/>
      <c r="EW238" s="5"/>
      <c r="EX238" s="5"/>
      <c r="EY238" s="5"/>
      <c r="EZ238" s="5"/>
      <c r="FA238" s="5"/>
      <c r="FB238" s="5"/>
      <c r="FC238" s="5"/>
    </row>
    <row r="239" spans="1:159" ht="15" customHeight="1">
      <c r="A239" s="44">
        <v>5</v>
      </c>
      <c r="B239" s="55" t="str">
        <f>VLOOKUP(Ruimtestaat[[#This Row],[Code]],Locaties[[Code]:[Locatie]],2,FALSE)</f>
        <v>Willem van Oranje – Waalwijk</v>
      </c>
      <c r="C239" s="55" t="str">
        <f>VLOOKUP(Ruimtestaat[[#This Row],[Code]],Locaties[[#All],[Code]:[Adres]],3,FALSE)</f>
        <v>De Gaard 4</v>
      </c>
      <c r="D239" s="55" t="str">
        <f>VLOOKUP(Ruimtestaat[[#This Row],[Code]],Locaties[#All],4,FALSE)</f>
        <v>Waalwijk</v>
      </c>
      <c r="E239" s="44"/>
      <c r="F239" s="44" t="s">
        <v>535</v>
      </c>
      <c r="G239" s="7" t="s">
        <v>296</v>
      </c>
      <c r="H239" s="56" t="s">
        <v>128</v>
      </c>
      <c r="I239" s="7">
        <v>6</v>
      </c>
      <c r="J239" s="56" t="str">
        <f>VLOOKUP(Ruimtestaat[[#This Row],[Ruimte code]],Ruimtegroepen[[#All],[Code]:[Ruimte omschrijving]],2,FALSE)</f>
        <v>Gangen/hallen</v>
      </c>
      <c r="K239" s="44" t="s">
        <v>18</v>
      </c>
      <c r="L239" s="47" t="s">
        <v>124</v>
      </c>
      <c r="M239" s="147">
        <v>22</v>
      </c>
      <c r="N239" s="44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  <c r="AY239" s="5"/>
      <c r="AZ239" s="5"/>
      <c r="BA239" s="5"/>
      <c r="BB239" s="5"/>
      <c r="BC239" s="5"/>
      <c r="BD239" s="5"/>
      <c r="BE239" s="5"/>
      <c r="BF239" s="5"/>
      <c r="BG239" s="5"/>
      <c r="BH239" s="5"/>
      <c r="BI239" s="5"/>
      <c r="BJ239" s="5"/>
      <c r="BK239" s="5"/>
      <c r="BL239" s="5"/>
      <c r="BM239" s="5"/>
      <c r="BN239" s="5"/>
      <c r="BO239" s="5"/>
      <c r="BP239" s="5"/>
      <c r="BQ239" s="5"/>
      <c r="BR239" s="5"/>
      <c r="BS239" s="5"/>
      <c r="BT239" s="5"/>
      <c r="BU239" s="5"/>
      <c r="BV239" s="5"/>
      <c r="BW239" s="5"/>
      <c r="BX239" s="5"/>
      <c r="BY239" s="5"/>
      <c r="BZ239" s="5"/>
      <c r="CA239" s="5"/>
      <c r="CB239" s="5"/>
      <c r="CC239" s="5"/>
      <c r="CD239" s="5"/>
      <c r="CE239" s="5"/>
      <c r="CF239" s="5"/>
      <c r="CG239" s="5"/>
      <c r="CH239" s="5"/>
      <c r="CI239" s="5"/>
      <c r="CJ239" s="5"/>
      <c r="CK239" s="5"/>
      <c r="CL239" s="5"/>
      <c r="CM239" s="5"/>
      <c r="CN239" s="5"/>
      <c r="CO239" s="5"/>
      <c r="CP239" s="5"/>
      <c r="CQ239" s="5"/>
      <c r="CR239" s="5"/>
      <c r="CS239" s="5"/>
      <c r="CT239" s="5"/>
      <c r="CU239" s="5"/>
      <c r="CV239" s="5"/>
      <c r="CW239" s="5"/>
      <c r="CX239" s="5"/>
      <c r="CY239" s="5"/>
      <c r="CZ239" s="5"/>
      <c r="DA239" s="5"/>
      <c r="DB239" s="5"/>
      <c r="DC239" s="5"/>
      <c r="DD239" s="5"/>
      <c r="DE239" s="5"/>
      <c r="DF239" s="5"/>
      <c r="DG239" s="5"/>
      <c r="DH239" s="5"/>
      <c r="DI239" s="5"/>
      <c r="DJ239" s="5"/>
      <c r="DK239" s="5"/>
      <c r="DL239" s="5"/>
      <c r="DM239" s="5"/>
      <c r="DN239" s="5"/>
      <c r="DO239" s="5"/>
      <c r="DP239" s="5"/>
      <c r="DQ239" s="5"/>
      <c r="DR239" s="5"/>
      <c r="DS239" s="5"/>
      <c r="DT239" s="5"/>
      <c r="DU239" s="5"/>
      <c r="DV239" s="5"/>
      <c r="DW239" s="5"/>
      <c r="DX239" s="5"/>
      <c r="DY239" s="5"/>
      <c r="DZ239" s="5"/>
      <c r="EA239" s="5"/>
      <c r="EB239" s="5"/>
      <c r="EC239" s="5"/>
      <c r="ED239" s="5"/>
      <c r="EE239" s="5"/>
      <c r="EF239" s="5"/>
      <c r="EG239" s="5"/>
      <c r="EH239" s="5"/>
      <c r="EI239" s="5"/>
      <c r="EJ239" s="5"/>
      <c r="EK239" s="5"/>
      <c r="EL239" s="5"/>
      <c r="EM239" s="5"/>
      <c r="EN239" s="5"/>
      <c r="EO239" s="5"/>
      <c r="EP239" s="5"/>
      <c r="EQ239" s="5"/>
      <c r="ER239" s="5"/>
      <c r="ES239" s="5"/>
      <c r="ET239" s="5"/>
      <c r="EU239" s="5"/>
      <c r="EV239" s="5"/>
      <c r="EW239" s="5"/>
      <c r="EX239" s="5"/>
      <c r="EY239" s="5"/>
      <c r="EZ239" s="5"/>
      <c r="FA239" s="5"/>
      <c r="FB239" s="5"/>
      <c r="FC239" s="5"/>
    </row>
    <row r="240" spans="1:159" ht="15" customHeight="1">
      <c r="A240" s="44">
        <v>5</v>
      </c>
      <c r="B240" s="55" t="str">
        <f>VLOOKUP(Ruimtestaat[[#This Row],[Code]],Locaties[[Code]:[Locatie]],2,FALSE)</f>
        <v>Willem van Oranje – Waalwijk</v>
      </c>
      <c r="C240" s="55" t="str">
        <f>VLOOKUP(Ruimtestaat[[#This Row],[Code]],Locaties[[#All],[Code]:[Adres]],3,FALSE)</f>
        <v>De Gaard 4</v>
      </c>
      <c r="D240" s="55" t="str">
        <f>VLOOKUP(Ruimtestaat[[#This Row],[Code]],Locaties[#All],4,FALSE)</f>
        <v>Waalwijk</v>
      </c>
      <c r="E240" s="44"/>
      <c r="F240" s="44" t="s">
        <v>535</v>
      </c>
      <c r="G240" s="7" t="s">
        <v>297</v>
      </c>
      <c r="H240" s="56" t="s">
        <v>298</v>
      </c>
      <c r="I240" s="7">
        <v>14</v>
      </c>
      <c r="J240" s="56" t="str">
        <f>VLOOKUP(Ruimtestaat[[#This Row],[Ruimte code]],Ruimtegroepen[[#All],[Code]:[Ruimte omschrijving]],2,FALSE)</f>
        <v>Praktijklokalen</v>
      </c>
      <c r="K240" s="44" t="s">
        <v>18</v>
      </c>
      <c r="L240" s="47" t="s">
        <v>124</v>
      </c>
      <c r="M240" s="147">
        <v>47.7</v>
      </c>
      <c r="N240" s="149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Y240" s="5"/>
      <c r="AZ240" s="5"/>
      <c r="BA240" s="5"/>
      <c r="BB240" s="5"/>
      <c r="BC240" s="5"/>
      <c r="BD240" s="5"/>
      <c r="BE240" s="5"/>
      <c r="BF240" s="5"/>
      <c r="BG240" s="5"/>
      <c r="BH240" s="5"/>
      <c r="BI240" s="5"/>
      <c r="BJ240" s="5"/>
      <c r="BK240" s="5"/>
      <c r="BL240" s="5"/>
      <c r="BM240" s="5"/>
      <c r="BN240" s="5"/>
      <c r="BO240" s="5"/>
      <c r="BP240" s="5"/>
      <c r="BQ240" s="5"/>
      <c r="BR240" s="5"/>
      <c r="BS240" s="5"/>
      <c r="BT240" s="5"/>
      <c r="BU240" s="5"/>
      <c r="BV240" s="5"/>
      <c r="BW240" s="5"/>
      <c r="BX240" s="5"/>
      <c r="BY240" s="5"/>
      <c r="BZ240" s="5"/>
      <c r="CA240" s="5"/>
      <c r="CB240" s="5"/>
      <c r="CC240" s="5"/>
      <c r="CD240" s="5"/>
      <c r="CE240" s="5"/>
      <c r="CF240" s="5"/>
      <c r="CG240" s="5"/>
      <c r="CH240" s="5"/>
      <c r="CI240" s="5"/>
      <c r="CJ240" s="5"/>
      <c r="CK240" s="5"/>
      <c r="CL240" s="5"/>
      <c r="CM240" s="5"/>
      <c r="CN240" s="5"/>
      <c r="CO240" s="5"/>
      <c r="CP240" s="5"/>
      <c r="CQ240" s="5"/>
      <c r="CR240" s="5"/>
      <c r="CS240" s="5"/>
      <c r="CT240" s="5"/>
      <c r="CU240" s="5"/>
      <c r="CV240" s="5"/>
      <c r="CW240" s="5"/>
      <c r="CX240" s="5"/>
      <c r="CY240" s="5"/>
      <c r="CZ240" s="5"/>
      <c r="DA240" s="5"/>
      <c r="DB240" s="5"/>
      <c r="DC240" s="5"/>
      <c r="DD240" s="5"/>
      <c r="DE240" s="5"/>
      <c r="DF240" s="5"/>
      <c r="DG240" s="5"/>
      <c r="DH240" s="5"/>
      <c r="DI240" s="5"/>
      <c r="DJ240" s="5"/>
      <c r="DK240" s="5"/>
      <c r="DL240" s="5"/>
      <c r="DM240" s="5"/>
      <c r="DN240" s="5"/>
      <c r="DO240" s="5"/>
      <c r="DP240" s="5"/>
      <c r="DQ240" s="5"/>
      <c r="DR240" s="5"/>
      <c r="DS240" s="5"/>
      <c r="DT240" s="5"/>
      <c r="DU240" s="5"/>
      <c r="DV240" s="5"/>
      <c r="DW240" s="5"/>
      <c r="DX240" s="5"/>
      <c r="DY240" s="5"/>
      <c r="DZ240" s="5"/>
      <c r="EA240" s="5"/>
      <c r="EB240" s="5"/>
      <c r="EC240" s="5"/>
      <c r="ED240" s="5"/>
      <c r="EE240" s="5"/>
      <c r="EF240" s="5"/>
      <c r="EG240" s="5"/>
      <c r="EH240" s="5"/>
      <c r="EI240" s="5"/>
      <c r="EJ240" s="5"/>
      <c r="EK240" s="5"/>
      <c r="EL240" s="5"/>
      <c r="EM240" s="5"/>
      <c r="EN240" s="5"/>
      <c r="EO240" s="5"/>
      <c r="EP240" s="5"/>
      <c r="EQ240" s="5"/>
      <c r="ER240" s="5"/>
      <c r="ES240" s="5"/>
      <c r="ET240" s="5"/>
      <c r="EU240" s="5"/>
      <c r="EV240" s="5"/>
      <c r="EW240" s="5"/>
      <c r="EX240" s="5"/>
      <c r="EY240" s="5"/>
      <c r="EZ240" s="5"/>
      <c r="FA240" s="5"/>
      <c r="FB240" s="5"/>
      <c r="FC240" s="5"/>
    </row>
    <row r="241" spans="1:159" ht="15" customHeight="1">
      <c r="A241" s="44">
        <v>5</v>
      </c>
      <c r="B241" s="55" t="str">
        <f>VLOOKUP(Ruimtestaat[[#This Row],[Code]],Locaties[[Code]:[Locatie]],2,FALSE)</f>
        <v>Willem van Oranje – Waalwijk</v>
      </c>
      <c r="C241" s="55" t="str">
        <f>VLOOKUP(Ruimtestaat[[#This Row],[Code]],Locaties[[#All],[Code]:[Adres]],3,FALSE)</f>
        <v>De Gaard 4</v>
      </c>
      <c r="D241" s="55" t="str">
        <f>VLOOKUP(Ruimtestaat[[#This Row],[Code]],Locaties[#All],4,FALSE)</f>
        <v>Waalwijk</v>
      </c>
      <c r="E241" s="44"/>
      <c r="F241" s="44" t="s">
        <v>535</v>
      </c>
      <c r="G241" s="7" t="s">
        <v>299</v>
      </c>
      <c r="H241" s="56" t="s">
        <v>300</v>
      </c>
      <c r="I241" s="7">
        <v>14</v>
      </c>
      <c r="J241" s="56" t="str">
        <f>VLOOKUP(Ruimtestaat[[#This Row],[Ruimte code]],Ruimtegroepen[[#All],[Code]:[Ruimte omschrijving]],2,FALSE)</f>
        <v>Praktijklokalen</v>
      </c>
      <c r="K241" s="44" t="s">
        <v>18</v>
      </c>
      <c r="L241" s="47" t="s">
        <v>124</v>
      </c>
      <c r="M241" s="147">
        <v>97.5</v>
      </c>
      <c r="N241" s="149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  <c r="BA241" s="5"/>
      <c r="BB241" s="5"/>
      <c r="BC241" s="5"/>
      <c r="BD241" s="5"/>
      <c r="BE241" s="5"/>
      <c r="BF241" s="5"/>
      <c r="BG241" s="5"/>
      <c r="BH241" s="5"/>
      <c r="BI241" s="5"/>
      <c r="BJ241" s="5"/>
      <c r="BK241" s="5"/>
      <c r="BL241" s="5"/>
      <c r="BM241" s="5"/>
      <c r="BN241" s="5"/>
      <c r="BO241" s="5"/>
      <c r="BP241" s="5"/>
      <c r="BQ241" s="5"/>
      <c r="BR241" s="5"/>
      <c r="BS241" s="5"/>
      <c r="BT241" s="5"/>
      <c r="BU241" s="5"/>
      <c r="BV241" s="5"/>
      <c r="BW241" s="5"/>
      <c r="BX241" s="5"/>
      <c r="BY241" s="5"/>
      <c r="BZ241" s="5"/>
      <c r="CA241" s="5"/>
      <c r="CB241" s="5"/>
      <c r="CC241" s="5"/>
      <c r="CD241" s="5"/>
      <c r="CE241" s="5"/>
      <c r="CF241" s="5"/>
      <c r="CG241" s="5"/>
      <c r="CH241" s="5"/>
      <c r="CI241" s="5"/>
      <c r="CJ241" s="5"/>
      <c r="CK241" s="5"/>
      <c r="CL241" s="5"/>
      <c r="CM241" s="5"/>
      <c r="CN241" s="5"/>
      <c r="CO241" s="5"/>
      <c r="CP241" s="5"/>
      <c r="CQ241" s="5"/>
      <c r="CR241" s="5"/>
      <c r="CS241" s="5"/>
      <c r="CT241" s="5"/>
      <c r="CU241" s="5"/>
      <c r="CV241" s="5"/>
      <c r="CW241" s="5"/>
      <c r="CX241" s="5"/>
      <c r="CY241" s="5"/>
      <c r="CZ241" s="5"/>
      <c r="DA241" s="5"/>
      <c r="DB241" s="5"/>
      <c r="DC241" s="5"/>
      <c r="DD241" s="5"/>
      <c r="DE241" s="5"/>
      <c r="DF241" s="5"/>
      <c r="DG241" s="5"/>
      <c r="DH241" s="5"/>
      <c r="DI241" s="5"/>
      <c r="DJ241" s="5"/>
      <c r="DK241" s="5"/>
      <c r="DL241" s="5"/>
      <c r="DM241" s="5"/>
      <c r="DN241" s="5"/>
      <c r="DO241" s="5"/>
      <c r="DP241" s="5"/>
      <c r="DQ241" s="5"/>
      <c r="DR241" s="5"/>
      <c r="DS241" s="5"/>
      <c r="DT241" s="5"/>
      <c r="DU241" s="5"/>
      <c r="DV241" s="5"/>
      <c r="DW241" s="5"/>
      <c r="DX241" s="5"/>
      <c r="DY241" s="5"/>
      <c r="DZ241" s="5"/>
      <c r="EA241" s="5"/>
      <c r="EB241" s="5"/>
      <c r="EC241" s="5"/>
      <c r="ED241" s="5"/>
      <c r="EE241" s="5"/>
      <c r="EF241" s="5"/>
      <c r="EG241" s="5"/>
      <c r="EH241" s="5"/>
      <c r="EI241" s="5"/>
      <c r="EJ241" s="5"/>
      <c r="EK241" s="5"/>
      <c r="EL241" s="5"/>
      <c r="EM241" s="5"/>
      <c r="EN241" s="5"/>
      <c r="EO241" s="5"/>
      <c r="EP241" s="5"/>
      <c r="EQ241" s="5"/>
      <c r="ER241" s="5"/>
      <c r="ES241" s="5"/>
      <c r="ET241" s="5"/>
      <c r="EU241" s="5"/>
      <c r="EV241" s="5"/>
      <c r="EW241" s="5"/>
      <c r="EX241" s="5"/>
      <c r="EY241" s="5"/>
      <c r="EZ241" s="5"/>
      <c r="FA241" s="5"/>
      <c r="FB241" s="5"/>
      <c r="FC241" s="5"/>
    </row>
    <row r="242" spans="1:159" ht="15" customHeight="1">
      <c r="A242" s="44">
        <v>5</v>
      </c>
      <c r="B242" s="55" t="str">
        <f>VLOOKUP(Ruimtestaat[[#This Row],[Code]],Locaties[[Code]:[Locatie]],2,FALSE)</f>
        <v>Willem van Oranje – Waalwijk</v>
      </c>
      <c r="C242" s="55" t="str">
        <f>VLOOKUP(Ruimtestaat[[#This Row],[Code]],Locaties[[#All],[Code]:[Adres]],3,FALSE)</f>
        <v>De Gaard 4</v>
      </c>
      <c r="D242" s="55" t="str">
        <f>VLOOKUP(Ruimtestaat[[#This Row],[Code]],Locaties[#All],4,FALSE)</f>
        <v>Waalwijk</v>
      </c>
      <c r="E242" s="44"/>
      <c r="F242" s="44" t="s">
        <v>535</v>
      </c>
      <c r="G242" s="7" t="s">
        <v>301</v>
      </c>
      <c r="H242" s="56" t="s">
        <v>302</v>
      </c>
      <c r="I242" s="7">
        <v>14</v>
      </c>
      <c r="J242" s="56" t="str">
        <f>VLOOKUP(Ruimtestaat[[#This Row],[Ruimte code]],Ruimtegroepen[[#All],[Code]:[Ruimte omschrijving]],2,FALSE)</f>
        <v>Praktijklokalen</v>
      </c>
      <c r="K242" s="44" t="s">
        <v>18</v>
      </c>
      <c r="L242" s="47" t="s">
        <v>124</v>
      </c>
      <c r="M242" s="147">
        <v>83.9</v>
      </c>
      <c r="N242" s="44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  <c r="BB242" s="5"/>
      <c r="BC242" s="5"/>
      <c r="BD242" s="5"/>
      <c r="BE242" s="5"/>
      <c r="BF242" s="5"/>
      <c r="BG242" s="5"/>
      <c r="BH242" s="5"/>
      <c r="BI242" s="5"/>
      <c r="BJ242" s="5"/>
      <c r="BK242" s="5"/>
      <c r="BL242" s="5"/>
      <c r="BM242" s="5"/>
      <c r="BN242" s="5"/>
      <c r="BO242" s="5"/>
      <c r="BP242" s="5"/>
      <c r="BQ242" s="5"/>
      <c r="BR242" s="5"/>
      <c r="BS242" s="5"/>
      <c r="BT242" s="5"/>
      <c r="BU242" s="5"/>
      <c r="BV242" s="5"/>
      <c r="BW242" s="5"/>
      <c r="BX242" s="5"/>
      <c r="BY242" s="5"/>
      <c r="BZ242" s="5"/>
      <c r="CA242" s="5"/>
      <c r="CB242" s="5"/>
      <c r="CC242" s="5"/>
      <c r="CD242" s="5"/>
      <c r="CE242" s="5"/>
      <c r="CF242" s="5"/>
      <c r="CG242" s="5"/>
      <c r="CH242" s="5"/>
      <c r="CI242" s="5"/>
      <c r="CJ242" s="5"/>
      <c r="CK242" s="5"/>
      <c r="CL242" s="5"/>
      <c r="CM242" s="5"/>
      <c r="CN242" s="5"/>
      <c r="CO242" s="5"/>
      <c r="CP242" s="5"/>
      <c r="CQ242" s="5"/>
      <c r="CR242" s="5"/>
      <c r="CS242" s="5"/>
      <c r="CT242" s="5"/>
      <c r="CU242" s="5"/>
      <c r="CV242" s="5"/>
      <c r="CW242" s="5"/>
      <c r="CX242" s="5"/>
      <c r="CY242" s="5"/>
      <c r="CZ242" s="5"/>
      <c r="DA242" s="5"/>
      <c r="DB242" s="5"/>
      <c r="DC242" s="5"/>
      <c r="DD242" s="5"/>
      <c r="DE242" s="5"/>
      <c r="DF242" s="5"/>
      <c r="DG242" s="5"/>
      <c r="DH242" s="5"/>
      <c r="DI242" s="5"/>
      <c r="DJ242" s="5"/>
      <c r="DK242" s="5"/>
      <c r="DL242" s="5"/>
      <c r="DM242" s="5"/>
      <c r="DN242" s="5"/>
      <c r="DO242" s="5"/>
      <c r="DP242" s="5"/>
      <c r="DQ242" s="5"/>
      <c r="DR242" s="5"/>
      <c r="DS242" s="5"/>
      <c r="DT242" s="5"/>
      <c r="DU242" s="5"/>
      <c r="DV242" s="5"/>
      <c r="DW242" s="5"/>
      <c r="DX242" s="5"/>
      <c r="DY242" s="5"/>
      <c r="DZ242" s="5"/>
      <c r="EA242" s="5"/>
      <c r="EB242" s="5"/>
      <c r="EC242" s="5"/>
      <c r="ED242" s="5"/>
      <c r="EE242" s="5"/>
      <c r="EF242" s="5"/>
      <c r="EG242" s="5"/>
      <c r="EH242" s="5"/>
      <c r="EI242" s="5"/>
      <c r="EJ242" s="5"/>
      <c r="EK242" s="5"/>
      <c r="EL242" s="5"/>
      <c r="EM242" s="5"/>
      <c r="EN242" s="5"/>
      <c r="EO242" s="5"/>
      <c r="EP242" s="5"/>
      <c r="EQ242" s="5"/>
      <c r="ER242" s="5"/>
      <c r="ES242" s="5"/>
      <c r="ET242" s="5"/>
      <c r="EU242" s="5"/>
      <c r="EV242" s="5"/>
      <c r="EW242" s="5"/>
      <c r="EX242" s="5"/>
      <c r="EY242" s="5"/>
      <c r="EZ242" s="5"/>
      <c r="FA242" s="5"/>
      <c r="FB242" s="5"/>
      <c r="FC242" s="5"/>
    </row>
    <row r="243" spans="1:159" ht="15" customHeight="1">
      <c r="A243" s="44">
        <v>5</v>
      </c>
      <c r="B243" s="55" t="str">
        <f>VLOOKUP(Ruimtestaat[[#This Row],[Code]],Locaties[[Code]:[Locatie]],2,FALSE)</f>
        <v>Willem van Oranje – Waalwijk</v>
      </c>
      <c r="C243" s="55" t="str">
        <f>VLOOKUP(Ruimtestaat[[#This Row],[Code]],Locaties[[#All],[Code]:[Adres]],3,FALSE)</f>
        <v>De Gaard 4</v>
      </c>
      <c r="D243" s="55" t="str">
        <f>VLOOKUP(Ruimtestaat[[#This Row],[Code]],Locaties[#All],4,FALSE)</f>
        <v>Waalwijk</v>
      </c>
      <c r="E243" s="44"/>
      <c r="F243" s="44" t="s">
        <v>535</v>
      </c>
      <c r="G243" s="7" t="s">
        <v>303</v>
      </c>
      <c r="H243" s="56" t="s">
        <v>128</v>
      </c>
      <c r="I243" s="7">
        <v>6</v>
      </c>
      <c r="J243" s="56" t="str">
        <f>VLOOKUP(Ruimtestaat[[#This Row],[Ruimte code]],Ruimtegroepen[[#All],[Code]:[Ruimte omschrijving]],2,FALSE)</f>
        <v>Gangen/hallen</v>
      </c>
      <c r="K243" s="44" t="s">
        <v>18</v>
      </c>
      <c r="L243" s="47" t="s">
        <v>124</v>
      </c>
      <c r="M243" s="147">
        <v>150</v>
      </c>
      <c r="N243" s="149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5"/>
      <c r="BB243" s="5"/>
      <c r="BC243" s="5"/>
      <c r="BD243" s="5"/>
      <c r="BE243" s="5"/>
      <c r="BF243" s="5"/>
      <c r="BG243" s="5"/>
      <c r="BH243" s="5"/>
      <c r="BI243" s="5"/>
      <c r="BJ243" s="5"/>
      <c r="BK243" s="5"/>
      <c r="BL243" s="5"/>
      <c r="BM243" s="5"/>
      <c r="BN243" s="5"/>
      <c r="BO243" s="5"/>
      <c r="BP243" s="5"/>
      <c r="BQ243" s="5"/>
      <c r="BR243" s="5"/>
      <c r="BS243" s="5"/>
      <c r="BT243" s="5"/>
      <c r="BU243" s="5"/>
      <c r="BV243" s="5"/>
      <c r="BW243" s="5"/>
      <c r="BX243" s="5"/>
      <c r="BY243" s="5"/>
      <c r="BZ243" s="5"/>
      <c r="CA243" s="5"/>
      <c r="CB243" s="5"/>
      <c r="CC243" s="5"/>
      <c r="CD243" s="5"/>
      <c r="CE243" s="5"/>
      <c r="CF243" s="5"/>
      <c r="CG243" s="5"/>
      <c r="CH243" s="5"/>
      <c r="CI243" s="5"/>
      <c r="CJ243" s="5"/>
      <c r="CK243" s="5"/>
      <c r="CL243" s="5"/>
      <c r="CM243" s="5"/>
      <c r="CN243" s="5"/>
      <c r="CO243" s="5"/>
      <c r="CP243" s="5"/>
      <c r="CQ243" s="5"/>
      <c r="CR243" s="5"/>
      <c r="CS243" s="5"/>
      <c r="CT243" s="5"/>
      <c r="CU243" s="5"/>
      <c r="CV243" s="5"/>
      <c r="CW243" s="5"/>
      <c r="CX243" s="5"/>
      <c r="CY243" s="5"/>
      <c r="CZ243" s="5"/>
      <c r="DA243" s="5"/>
      <c r="DB243" s="5"/>
      <c r="DC243" s="5"/>
      <c r="DD243" s="5"/>
      <c r="DE243" s="5"/>
      <c r="DF243" s="5"/>
      <c r="DG243" s="5"/>
      <c r="DH243" s="5"/>
      <c r="DI243" s="5"/>
      <c r="DJ243" s="5"/>
      <c r="DK243" s="5"/>
      <c r="DL243" s="5"/>
      <c r="DM243" s="5"/>
      <c r="DN243" s="5"/>
      <c r="DO243" s="5"/>
      <c r="DP243" s="5"/>
      <c r="DQ243" s="5"/>
      <c r="DR243" s="5"/>
      <c r="DS243" s="5"/>
      <c r="DT243" s="5"/>
      <c r="DU243" s="5"/>
      <c r="DV243" s="5"/>
      <c r="DW243" s="5"/>
      <c r="DX243" s="5"/>
      <c r="DY243" s="5"/>
      <c r="DZ243" s="5"/>
      <c r="EA243" s="5"/>
      <c r="EB243" s="5"/>
      <c r="EC243" s="5"/>
      <c r="ED243" s="5"/>
      <c r="EE243" s="5"/>
      <c r="EF243" s="5"/>
      <c r="EG243" s="5"/>
      <c r="EH243" s="5"/>
      <c r="EI243" s="5"/>
      <c r="EJ243" s="5"/>
      <c r="EK243" s="5"/>
      <c r="EL243" s="5"/>
      <c r="EM243" s="5"/>
      <c r="EN243" s="5"/>
      <c r="EO243" s="5"/>
      <c r="EP243" s="5"/>
      <c r="EQ243" s="5"/>
      <c r="ER243" s="5"/>
      <c r="ES243" s="5"/>
      <c r="ET243" s="5"/>
      <c r="EU243" s="5"/>
      <c r="EV243" s="5"/>
      <c r="EW243" s="5"/>
      <c r="EX243" s="5"/>
      <c r="EY243" s="5"/>
      <c r="EZ243" s="5"/>
      <c r="FA243" s="5"/>
      <c r="FB243" s="5"/>
      <c r="FC243" s="5"/>
    </row>
    <row r="244" spans="1:159" ht="15" customHeight="1">
      <c r="A244" s="44">
        <v>5</v>
      </c>
      <c r="B244" s="55" t="str">
        <f>VLOOKUP(Ruimtestaat[[#This Row],[Code]],Locaties[[Code]:[Locatie]],2,FALSE)</f>
        <v>Willem van Oranje – Waalwijk</v>
      </c>
      <c r="C244" s="55" t="str">
        <f>VLOOKUP(Ruimtestaat[[#This Row],[Code]],Locaties[[#All],[Code]:[Adres]],3,FALSE)</f>
        <v>De Gaard 4</v>
      </c>
      <c r="D244" s="55" t="str">
        <f>VLOOKUP(Ruimtestaat[[#This Row],[Code]],Locaties[#All],4,FALSE)</f>
        <v>Waalwijk</v>
      </c>
      <c r="E244" s="44"/>
      <c r="F244" s="44" t="s">
        <v>535</v>
      </c>
      <c r="G244" s="7" t="s">
        <v>304</v>
      </c>
      <c r="H244" s="56" t="s">
        <v>305</v>
      </c>
      <c r="I244" s="7">
        <v>14</v>
      </c>
      <c r="J244" s="56" t="str">
        <f>VLOOKUP(Ruimtestaat[[#This Row],[Ruimte code]],Ruimtegroepen[[#All],[Code]:[Ruimte omschrijving]],2,FALSE)</f>
        <v>Praktijklokalen</v>
      </c>
      <c r="K244" s="44" t="s">
        <v>18</v>
      </c>
      <c r="L244" s="47" t="s">
        <v>124</v>
      </c>
      <c r="M244" s="147">
        <v>93</v>
      </c>
      <c r="N244" s="149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5"/>
      <c r="BB244" s="5"/>
      <c r="BC244" s="5"/>
      <c r="BD244" s="5"/>
      <c r="BE244" s="5"/>
      <c r="BF244" s="5"/>
      <c r="BG244" s="5"/>
      <c r="BH244" s="5"/>
      <c r="BI244" s="5"/>
      <c r="BJ244" s="5"/>
      <c r="BK244" s="5"/>
      <c r="BL244" s="5"/>
      <c r="BM244" s="5"/>
      <c r="BN244" s="5"/>
      <c r="BO244" s="5"/>
      <c r="BP244" s="5"/>
      <c r="BQ244" s="5"/>
      <c r="BR244" s="5"/>
      <c r="BS244" s="5"/>
      <c r="BT244" s="5"/>
      <c r="BU244" s="5"/>
      <c r="BV244" s="5"/>
      <c r="BW244" s="5"/>
      <c r="BX244" s="5"/>
      <c r="BY244" s="5"/>
      <c r="BZ244" s="5"/>
      <c r="CA244" s="5"/>
      <c r="CB244" s="5"/>
      <c r="CC244" s="5"/>
      <c r="CD244" s="5"/>
      <c r="CE244" s="5"/>
      <c r="CF244" s="5"/>
      <c r="CG244" s="5"/>
      <c r="CH244" s="5"/>
      <c r="CI244" s="5"/>
      <c r="CJ244" s="5"/>
      <c r="CK244" s="5"/>
      <c r="CL244" s="5"/>
      <c r="CM244" s="5"/>
      <c r="CN244" s="5"/>
      <c r="CO244" s="5"/>
      <c r="CP244" s="5"/>
      <c r="CQ244" s="5"/>
      <c r="CR244" s="5"/>
      <c r="CS244" s="5"/>
      <c r="CT244" s="5"/>
      <c r="CU244" s="5"/>
      <c r="CV244" s="5"/>
      <c r="CW244" s="5"/>
      <c r="CX244" s="5"/>
      <c r="CY244" s="5"/>
      <c r="CZ244" s="5"/>
      <c r="DA244" s="5"/>
      <c r="DB244" s="5"/>
      <c r="DC244" s="5"/>
      <c r="DD244" s="5"/>
      <c r="DE244" s="5"/>
      <c r="DF244" s="5"/>
      <c r="DG244" s="5"/>
      <c r="DH244" s="5"/>
      <c r="DI244" s="5"/>
      <c r="DJ244" s="5"/>
      <c r="DK244" s="5"/>
      <c r="DL244" s="5"/>
      <c r="DM244" s="5"/>
      <c r="DN244" s="5"/>
      <c r="DO244" s="5"/>
      <c r="DP244" s="5"/>
      <c r="DQ244" s="5"/>
      <c r="DR244" s="5"/>
      <c r="DS244" s="5"/>
      <c r="DT244" s="5"/>
      <c r="DU244" s="5"/>
      <c r="DV244" s="5"/>
      <c r="DW244" s="5"/>
      <c r="DX244" s="5"/>
      <c r="DY244" s="5"/>
      <c r="DZ244" s="5"/>
      <c r="EA244" s="5"/>
      <c r="EB244" s="5"/>
      <c r="EC244" s="5"/>
      <c r="ED244" s="5"/>
      <c r="EE244" s="5"/>
      <c r="EF244" s="5"/>
      <c r="EG244" s="5"/>
      <c r="EH244" s="5"/>
      <c r="EI244" s="5"/>
      <c r="EJ244" s="5"/>
      <c r="EK244" s="5"/>
      <c r="EL244" s="5"/>
      <c r="EM244" s="5"/>
      <c r="EN244" s="5"/>
      <c r="EO244" s="5"/>
      <c r="EP244" s="5"/>
      <c r="EQ244" s="5"/>
      <c r="ER244" s="5"/>
      <c r="ES244" s="5"/>
      <c r="ET244" s="5"/>
      <c r="EU244" s="5"/>
      <c r="EV244" s="5"/>
      <c r="EW244" s="5"/>
      <c r="EX244" s="5"/>
      <c r="EY244" s="5"/>
      <c r="EZ244" s="5"/>
      <c r="FA244" s="5"/>
      <c r="FB244" s="5"/>
      <c r="FC244" s="5"/>
    </row>
    <row r="245" spans="1:159" ht="15" customHeight="1">
      <c r="A245" s="44">
        <v>5</v>
      </c>
      <c r="B245" s="55" t="str">
        <f>VLOOKUP(Ruimtestaat[[#This Row],[Code]],Locaties[[Code]:[Locatie]],2,FALSE)</f>
        <v>Willem van Oranje – Waalwijk</v>
      </c>
      <c r="C245" s="55" t="str">
        <f>VLOOKUP(Ruimtestaat[[#This Row],[Code]],Locaties[[#All],[Code]:[Adres]],3,FALSE)</f>
        <v>De Gaard 4</v>
      </c>
      <c r="D245" s="55" t="str">
        <f>VLOOKUP(Ruimtestaat[[#This Row],[Code]],Locaties[#All],4,FALSE)</f>
        <v>Waalwijk</v>
      </c>
      <c r="E245" s="44"/>
      <c r="F245" s="44" t="s">
        <v>535</v>
      </c>
      <c r="G245" s="7" t="s">
        <v>306</v>
      </c>
      <c r="H245" s="56" t="s">
        <v>307</v>
      </c>
      <c r="I245" s="7">
        <v>14</v>
      </c>
      <c r="J245" s="56" t="str">
        <f>VLOOKUP(Ruimtestaat[[#This Row],[Ruimte code]],Ruimtegroepen[[#All],[Code]:[Ruimte omschrijving]],2,FALSE)</f>
        <v>Praktijklokalen</v>
      </c>
      <c r="K245" s="44" t="s">
        <v>18</v>
      </c>
      <c r="L245" s="47" t="s">
        <v>124</v>
      </c>
      <c r="M245" s="147">
        <v>30</v>
      </c>
      <c r="N245" s="44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5"/>
      <c r="BB245" s="5"/>
      <c r="BC245" s="5"/>
      <c r="BD245" s="5"/>
      <c r="BE245" s="5"/>
      <c r="BF245" s="5"/>
      <c r="BG245" s="5"/>
      <c r="BH245" s="5"/>
      <c r="BI245" s="5"/>
      <c r="BJ245" s="5"/>
      <c r="BK245" s="5"/>
      <c r="BL245" s="5"/>
      <c r="BM245" s="5"/>
      <c r="BN245" s="5"/>
      <c r="BO245" s="5"/>
      <c r="BP245" s="5"/>
      <c r="BQ245" s="5"/>
      <c r="BR245" s="5"/>
      <c r="BS245" s="5"/>
      <c r="BT245" s="5"/>
      <c r="BU245" s="5"/>
      <c r="BV245" s="5"/>
      <c r="BW245" s="5"/>
      <c r="BX245" s="5"/>
      <c r="BY245" s="5"/>
      <c r="BZ245" s="5"/>
      <c r="CA245" s="5"/>
      <c r="CB245" s="5"/>
      <c r="CC245" s="5"/>
      <c r="CD245" s="5"/>
      <c r="CE245" s="5"/>
      <c r="CF245" s="5"/>
      <c r="CG245" s="5"/>
      <c r="CH245" s="5"/>
      <c r="CI245" s="5"/>
      <c r="CJ245" s="5"/>
      <c r="CK245" s="5"/>
      <c r="CL245" s="5"/>
      <c r="CM245" s="5"/>
      <c r="CN245" s="5"/>
      <c r="CO245" s="5"/>
      <c r="CP245" s="5"/>
      <c r="CQ245" s="5"/>
      <c r="CR245" s="5"/>
      <c r="CS245" s="5"/>
      <c r="CT245" s="5"/>
      <c r="CU245" s="5"/>
      <c r="CV245" s="5"/>
      <c r="CW245" s="5"/>
      <c r="CX245" s="5"/>
      <c r="CY245" s="5"/>
      <c r="CZ245" s="5"/>
      <c r="DA245" s="5"/>
      <c r="DB245" s="5"/>
      <c r="DC245" s="5"/>
      <c r="DD245" s="5"/>
      <c r="DE245" s="5"/>
      <c r="DF245" s="5"/>
      <c r="DG245" s="5"/>
      <c r="DH245" s="5"/>
      <c r="DI245" s="5"/>
      <c r="DJ245" s="5"/>
      <c r="DK245" s="5"/>
      <c r="DL245" s="5"/>
      <c r="DM245" s="5"/>
      <c r="DN245" s="5"/>
      <c r="DO245" s="5"/>
      <c r="DP245" s="5"/>
      <c r="DQ245" s="5"/>
      <c r="DR245" s="5"/>
      <c r="DS245" s="5"/>
      <c r="DT245" s="5"/>
      <c r="DU245" s="5"/>
      <c r="DV245" s="5"/>
      <c r="DW245" s="5"/>
      <c r="DX245" s="5"/>
      <c r="DY245" s="5"/>
      <c r="DZ245" s="5"/>
      <c r="EA245" s="5"/>
      <c r="EB245" s="5"/>
      <c r="EC245" s="5"/>
      <c r="ED245" s="5"/>
      <c r="EE245" s="5"/>
      <c r="EF245" s="5"/>
      <c r="EG245" s="5"/>
      <c r="EH245" s="5"/>
      <c r="EI245" s="5"/>
      <c r="EJ245" s="5"/>
      <c r="EK245" s="5"/>
      <c r="EL245" s="5"/>
      <c r="EM245" s="5"/>
      <c r="EN245" s="5"/>
      <c r="EO245" s="5"/>
      <c r="EP245" s="5"/>
      <c r="EQ245" s="5"/>
      <c r="ER245" s="5"/>
      <c r="ES245" s="5"/>
      <c r="ET245" s="5"/>
      <c r="EU245" s="5"/>
      <c r="EV245" s="5"/>
      <c r="EW245" s="5"/>
      <c r="EX245" s="5"/>
      <c r="EY245" s="5"/>
      <c r="EZ245" s="5"/>
      <c r="FA245" s="5"/>
      <c r="FB245" s="5"/>
      <c r="FC245" s="5"/>
    </row>
    <row r="246" spans="1:159" ht="15" customHeight="1">
      <c r="A246" s="44">
        <v>5</v>
      </c>
      <c r="B246" s="55" t="str">
        <f>VLOOKUP(Ruimtestaat[[#This Row],[Code]],Locaties[[Code]:[Locatie]],2,FALSE)</f>
        <v>Willem van Oranje – Waalwijk</v>
      </c>
      <c r="C246" s="55" t="str">
        <f>VLOOKUP(Ruimtestaat[[#This Row],[Code]],Locaties[[#All],[Code]:[Adres]],3,FALSE)</f>
        <v>De Gaard 4</v>
      </c>
      <c r="D246" s="55" t="str">
        <f>VLOOKUP(Ruimtestaat[[#This Row],[Code]],Locaties[#All],4,FALSE)</f>
        <v>Waalwijk</v>
      </c>
      <c r="E246" s="44"/>
      <c r="F246" s="44" t="s">
        <v>535</v>
      </c>
      <c r="G246" s="7" t="s">
        <v>308</v>
      </c>
      <c r="H246" s="56" t="s">
        <v>158</v>
      </c>
      <c r="I246" s="7">
        <v>10</v>
      </c>
      <c r="J246" s="56" t="str">
        <f>VLOOKUP(Ruimtestaat[[#This Row],[Ruimte code]],Ruimtegroepen[[#All],[Code]:[Ruimte omschrijving]],2,FALSE)</f>
        <v>Trappenhuizen/lift</v>
      </c>
      <c r="K246" s="44" t="s">
        <v>20</v>
      </c>
      <c r="L246" s="47" t="s">
        <v>29</v>
      </c>
      <c r="M246" s="147">
        <v>35</v>
      </c>
      <c r="N246" s="149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  <c r="BA246" s="5"/>
      <c r="BB246" s="5"/>
      <c r="BC246" s="5"/>
      <c r="BD246" s="5"/>
      <c r="BE246" s="5"/>
      <c r="BF246" s="5"/>
      <c r="BG246" s="5"/>
      <c r="BH246" s="5"/>
      <c r="BI246" s="5"/>
      <c r="BJ246" s="5"/>
      <c r="BK246" s="5"/>
      <c r="BL246" s="5"/>
      <c r="BM246" s="5"/>
      <c r="BN246" s="5"/>
      <c r="BO246" s="5"/>
      <c r="BP246" s="5"/>
      <c r="BQ246" s="5"/>
      <c r="BR246" s="5"/>
      <c r="BS246" s="5"/>
      <c r="BT246" s="5"/>
      <c r="BU246" s="5"/>
      <c r="BV246" s="5"/>
      <c r="BW246" s="5"/>
      <c r="BX246" s="5"/>
      <c r="BY246" s="5"/>
      <c r="BZ246" s="5"/>
      <c r="CA246" s="5"/>
      <c r="CB246" s="5"/>
      <c r="CC246" s="5"/>
      <c r="CD246" s="5"/>
      <c r="CE246" s="5"/>
      <c r="CF246" s="5"/>
      <c r="CG246" s="5"/>
      <c r="CH246" s="5"/>
      <c r="CI246" s="5"/>
      <c r="CJ246" s="5"/>
      <c r="CK246" s="5"/>
      <c r="CL246" s="5"/>
      <c r="CM246" s="5"/>
      <c r="CN246" s="5"/>
      <c r="CO246" s="5"/>
      <c r="CP246" s="5"/>
      <c r="CQ246" s="5"/>
      <c r="CR246" s="5"/>
      <c r="CS246" s="5"/>
      <c r="CT246" s="5"/>
      <c r="CU246" s="5"/>
      <c r="CV246" s="5"/>
      <c r="CW246" s="5"/>
      <c r="CX246" s="5"/>
      <c r="CY246" s="5"/>
      <c r="CZ246" s="5"/>
      <c r="DA246" s="5"/>
      <c r="DB246" s="5"/>
      <c r="DC246" s="5"/>
      <c r="DD246" s="5"/>
      <c r="DE246" s="5"/>
      <c r="DF246" s="5"/>
      <c r="DG246" s="5"/>
      <c r="DH246" s="5"/>
      <c r="DI246" s="5"/>
      <c r="DJ246" s="5"/>
      <c r="DK246" s="5"/>
      <c r="DL246" s="5"/>
      <c r="DM246" s="5"/>
      <c r="DN246" s="5"/>
      <c r="DO246" s="5"/>
      <c r="DP246" s="5"/>
      <c r="DQ246" s="5"/>
      <c r="DR246" s="5"/>
      <c r="DS246" s="5"/>
      <c r="DT246" s="5"/>
      <c r="DU246" s="5"/>
      <c r="DV246" s="5"/>
      <c r="DW246" s="5"/>
      <c r="DX246" s="5"/>
      <c r="DY246" s="5"/>
      <c r="DZ246" s="5"/>
      <c r="EA246" s="5"/>
      <c r="EB246" s="5"/>
      <c r="EC246" s="5"/>
      <c r="ED246" s="5"/>
      <c r="EE246" s="5"/>
      <c r="EF246" s="5"/>
      <c r="EG246" s="5"/>
      <c r="EH246" s="5"/>
      <c r="EI246" s="5"/>
      <c r="EJ246" s="5"/>
      <c r="EK246" s="5"/>
      <c r="EL246" s="5"/>
      <c r="EM246" s="5"/>
      <c r="EN246" s="5"/>
      <c r="EO246" s="5"/>
      <c r="EP246" s="5"/>
      <c r="EQ246" s="5"/>
      <c r="ER246" s="5"/>
      <c r="ES246" s="5"/>
      <c r="ET246" s="5"/>
      <c r="EU246" s="5"/>
      <c r="EV246" s="5"/>
      <c r="EW246" s="5"/>
      <c r="EX246" s="5"/>
      <c r="EY246" s="5"/>
      <c r="EZ246" s="5"/>
      <c r="FA246" s="5"/>
      <c r="FB246" s="5"/>
      <c r="FC246" s="5"/>
    </row>
    <row r="247" spans="1:159" ht="15" customHeight="1">
      <c r="A247" s="44">
        <v>5</v>
      </c>
      <c r="B247" s="55" t="str">
        <f>VLOOKUP(Ruimtestaat[[#This Row],[Code]],Locaties[[Code]:[Locatie]],2,FALSE)</f>
        <v>Willem van Oranje – Waalwijk</v>
      </c>
      <c r="C247" s="55" t="str">
        <f>VLOOKUP(Ruimtestaat[[#This Row],[Code]],Locaties[[#All],[Code]:[Adres]],3,FALSE)</f>
        <v>De Gaard 4</v>
      </c>
      <c r="D247" s="55" t="str">
        <f>VLOOKUP(Ruimtestaat[[#This Row],[Code]],Locaties[#All],4,FALSE)</f>
        <v>Waalwijk</v>
      </c>
      <c r="E247" s="44"/>
      <c r="F247" s="44" t="s">
        <v>535</v>
      </c>
      <c r="G247" s="7" t="s">
        <v>309</v>
      </c>
      <c r="H247" s="56" t="s">
        <v>310</v>
      </c>
      <c r="I247" s="7">
        <v>16</v>
      </c>
      <c r="J247" s="56" t="str">
        <f>VLOOKUP(Ruimtestaat[[#This Row],[Ruimte code]],Ruimtegroepen[[#All],[Code]:[Ruimte omschrijving]],2,FALSE)</f>
        <v>Leslokalen</v>
      </c>
      <c r="K247" s="44" t="s">
        <v>18</v>
      </c>
      <c r="L247" s="47" t="s">
        <v>124</v>
      </c>
      <c r="M247" s="147">
        <v>50</v>
      </c>
      <c r="N247" s="149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  <c r="BA247" s="5"/>
      <c r="BB247" s="5"/>
      <c r="BC247" s="5"/>
      <c r="BD247" s="5"/>
      <c r="BE247" s="5"/>
      <c r="BF247" s="5"/>
      <c r="BG247" s="5"/>
      <c r="BH247" s="5"/>
      <c r="BI247" s="5"/>
      <c r="BJ247" s="5"/>
      <c r="BK247" s="5"/>
      <c r="BL247" s="5"/>
      <c r="BM247" s="5"/>
      <c r="BN247" s="5"/>
      <c r="BO247" s="5"/>
      <c r="BP247" s="5"/>
      <c r="BQ247" s="5"/>
      <c r="BR247" s="5"/>
      <c r="BS247" s="5"/>
      <c r="BT247" s="5"/>
      <c r="BU247" s="5"/>
      <c r="BV247" s="5"/>
      <c r="BW247" s="5"/>
      <c r="BX247" s="5"/>
      <c r="BY247" s="5"/>
      <c r="BZ247" s="5"/>
      <c r="CA247" s="5"/>
      <c r="CB247" s="5"/>
      <c r="CC247" s="5"/>
      <c r="CD247" s="5"/>
      <c r="CE247" s="5"/>
      <c r="CF247" s="5"/>
      <c r="CG247" s="5"/>
      <c r="CH247" s="5"/>
      <c r="CI247" s="5"/>
      <c r="CJ247" s="5"/>
      <c r="CK247" s="5"/>
      <c r="CL247" s="5"/>
      <c r="CM247" s="5"/>
      <c r="CN247" s="5"/>
      <c r="CO247" s="5"/>
      <c r="CP247" s="5"/>
      <c r="CQ247" s="5"/>
      <c r="CR247" s="5"/>
      <c r="CS247" s="5"/>
      <c r="CT247" s="5"/>
      <c r="CU247" s="5"/>
      <c r="CV247" s="5"/>
      <c r="CW247" s="5"/>
      <c r="CX247" s="5"/>
      <c r="CY247" s="5"/>
      <c r="CZ247" s="5"/>
      <c r="DA247" s="5"/>
      <c r="DB247" s="5"/>
      <c r="DC247" s="5"/>
      <c r="DD247" s="5"/>
      <c r="DE247" s="5"/>
      <c r="DF247" s="5"/>
      <c r="DG247" s="5"/>
      <c r="DH247" s="5"/>
      <c r="DI247" s="5"/>
      <c r="DJ247" s="5"/>
      <c r="DK247" s="5"/>
      <c r="DL247" s="5"/>
      <c r="DM247" s="5"/>
      <c r="DN247" s="5"/>
      <c r="DO247" s="5"/>
      <c r="DP247" s="5"/>
      <c r="DQ247" s="5"/>
      <c r="DR247" s="5"/>
      <c r="DS247" s="5"/>
      <c r="DT247" s="5"/>
      <c r="DU247" s="5"/>
      <c r="DV247" s="5"/>
      <c r="DW247" s="5"/>
      <c r="DX247" s="5"/>
      <c r="DY247" s="5"/>
      <c r="DZ247" s="5"/>
      <c r="EA247" s="5"/>
      <c r="EB247" s="5"/>
      <c r="EC247" s="5"/>
      <c r="ED247" s="5"/>
      <c r="EE247" s="5"/>
      <c r="EF247" s="5"/>
      <c r="EG247" s="5"/>
      <c r="EH247" s="5"/>
      <c r="EI247" s="5"/>
      <c r="EJ247" s="5"/>
      <c r="EK247" s="5"/>
      <c r="EL247" s="5"/>
      <c r="EM247" s="5"/>
      <c r="EN247" s="5"/>
      <c r="EO247" s="5"/>
      <c r="EP247" s="5"/>
      <c r="EQ247" s="5"/>
      <c r="ER247" s="5"/>
      <c r="ES247" s="5"/>
      <c r="ET247" s="5"/>
      <c r="EU247" s="5"/>
      <c r="EV247" s="5"/>
      <c r="EW247" s="5"/>
      <c r="EX247" s="5"/>
      <c r="EY247" s="5"/>
      <c r="EZ247" s="5"/>
      <c r="FA247" s="5"/>
      <c r="FB247" s="5"/>
      <c r="FC247" s="5"/>
    </row>
    <row r="248" spans="1:159" ht="15" customHeight="1">
      <c r="A248" s="44">
        <v>5</v>
      </c>
      <c r="B248" s="55" t="str">
        <f>VLOOKUP(Ruimtestaat[[#This Row],[Code]],Locaties[[Code]:[Locatie]],2,FALSE)</f>
        <v>Willem van Oranje – Waalwijk</v>
      </c>
      <c r="C248" s="55" t="str">
        <f>VLOOKUP(Ruimtestaat[[#This Row],[Code]],Locaties[[#All],[Code]:[Adres]],3,FALSE)</f>
        <v>De Gaard 4</v>
      </c>
      <c r="D248" s="55" t="str">
        <f>VLOOKUP(Ruimtestaat[[#This Row],[Code]],Locaties[#All],4,FALSE)</f>
        <v>Waalwijk</v>
      </c>
      <c r="E248" s="44"/>
      <c r="F248" s="44" t="s">
        <v>535</v>
      </c>
      <c r="G248" s="7" t="s">
        <v>311</v>
      </c>
      <c r="H248" s="56" t="s">
        <v>134</v>
      </c>
      <c r="I248" s="7">
        <v>16</v>
      </c>
      <c r="J248" s="56" t="str">
        <f>VLOOKUP(Ruimtestaat[[#This Row],[Ruimte code]],Ruimtegroepen[[#All],[Code]:[Ruimte omschrijving]],2,FALSE)</f>
        <v>Leslokalen</v>
      </c>
      <c r="K248" s="44" t="s">
        <v>18</v>
      </c>
      <c r="L248" s="47" t="s">
        <v>124</v>
      </c>
      <c r="M248" s="147">
        <v>50</v>
      </c>
      <c r="N248" s="44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5"/>
      <c r="BB248" s="5"/>
      <c r="BC248" s="5"/>
      <c r="BD248" s="5"/>
      <c r="BE248" s="5"/>
      <c r="BF248" s="5"/>
      <c r="BG248" s="5"/>
      <c r="BH248" s="5"/>
      <c r="BI248" s="5"/>
      <c r="BJ248" s="5"/>
      <c r="BK248" s="5"/>
      <c r="BL248" s="5"/>
      <c r="BM248" s="5"/>
      <c r="BN248" s="5"/>
      <c r="BO248" s="5"/>
      <c r="BP248" s="5"/>
      <c r="BQ248" s="5"/>
      <c r="BR248" s="5"/>
      <c r="BS248" s="5"/>
      <c r="BT248" s="5"/>
      <c r="BU248" s="5"/>
      <c r="BV248" s="5"/>
      <c r="BW248" s="5"/>
      <c r="BX248" s="5"/>
      <c r="BY248" s="5"/>
      <c r="BZ248" s="5"/>
      <c r="CA248" s="5"/>
      <c r="CB248" s="5"/>
      <c r="CC248" s="5"/>
      <c r="CD248" s="5"/>
      <c r="CE248" s="5"/>
      <c r="CF248" s="5"/>
      <c r="CG248" s="5"/>
      <c r="CH248" s="5"/>
      <c r="CI248" s="5"/>
      <c r="CJ248" s="5"/>
      <c r="CK248" s="5"/>
      <c r="CL248" s="5"/>
      <c r="CM248" s="5"/>
      <c r="CN248" s="5"/>
      <c r="CO248" s="5"/>
      <c r="CP248" s="5"/>
      <c r="CQ248" s="5"/>
      <c r="CR248" s="5"/>
      <c r="CS248" s="5"/>
      <c r="CT248" s="5"/>
      <c r="CU248" s="5"/>
      <c r="CV248" s="5"/>
      <c r="CW248" s="5"/>
      <c r="CX248" s="5"/>
      <c r="CY248" s="5"/>
      <c r="CZ248" s="5"/>
      <c r="DA248" s="5"/>
      <c r="DB248" s="5"/>
      <c r="DC248" s="5"/>
      <c r="DD248" s="5"/>
      <c r="DE248" s="5"/>
      <c r="DF248" s="5"/>
      <c r="DG248" s="5"/>
      <c r="DH248" s="5"/>
      <c r="DI248" s="5"/>
      <c r="DJ248" s="5"/>
      <c r="DK248" s="5"/>
      <c r="DL248" s="5"/>
      <c r="DM248" s="5"/>
      <c r="DN248" s="5"/>
      <c r="DO248" s="5"/>
      <c r="DP248" s="5"/>
      <c r="DQ248" s="5"/>
      <c r="DR248" s="5"/>
      <c r="DS248" s="5"/>
      <c r="DT248" s="5"/>
      <c r="DU248" s="5"/>
      <c r="DV248" s="5"/>
      <c r="DW248" s="5"/>
      <c r="DX248" s="5"/>
      <c r="DY248" s="5"/>
      <c r="DZ248" s="5"/>
      <c r="EA248" s="5"/>
      <c r="EB248" s="5"/>
      <c r="EC248" s="5"/>
      <c r="ED248" s="5"/>
      <c r="EE248" s="5"/>
      <c r="EF248" s="5"/>
      <c r="EG248" s="5"/>
      <c r="EH248" s="5"/>
      <c r="EI248" s="5"/>
      <c r="EJ248" s="5"/>
      <c r="EK248" s="5"/>
      <c r="EL248" s="5"/>
      <c r="EM248" s="5"/>
      <c r="EN248" s="5"/>
      <c r="EO248" s="5"/>
      <c r="EP248" s="5"/>
      <c r="EQ248" s="5"/>
      <c r="ER248" s="5"/>
      <c r="ES248" s="5"/>
      <c r="ET248" s="5"/>
      <c r="EU248" s="5"/>
      <c r="EV248" s="5"/>
      <c r="EW248" s="5"/>
      <c r="EX248" s="5"/>
      <c r="EY248" s="5"/>
      <c r="EZ248" s="5"/>
      <c r="FA248" s="5"/>
      <c r="FB248" s="5"/>
      <c r="FC248" s="5"/>
    </row>
    <row r="249" spans="1:159" ht="15" customHeight="1">
      <c r="A249" s="44">
        <v>5</v>
      </c>
      <c r="B249" s="55" t="str">
        <f>VLOOKUP(Ruimtestaat[[#This Row],[Code]],Locaties[[Code]:[Locatie]],2,FALSE)</f>
        <v>Willem van Oranje – Waalwijk</v>
      </c>
      <c r="C249" s="55" t="str">
        <f>VLOOKUP(Ruimtestaat[[#This Row],[Code]],Locaties[[#All],[Code]:[Adres]],3,FALSE)</f>
        <v>De Gaard 4</v>
      </c>
      <c r="D249" s="55" t="str">
        <f>VLOOKUP(Ruimtestaat[[#This Row],[Code]],Locaties[#All],4,FALSE)</f>
        <v>Waalwijk</v>
      </c>
      <c r="E249" s="44"/>
      <c r="F249" s="44" t="s">
        <v>535</v>
      </c>
      <c r="G249" s="7" t="s">
        <v>312</v>
      </c>
      <c r="H249" s="56" t="s">
        <v>134</v>
      </c>
      <c r="I249" s="7">
        <v>16</v>
      </c>
      <c r="J249" s="56" t="str">
        <f>VLOOKUP(Ruimtestaat[[#This Row],[Ruimte code]],Ruimtegroepen[[#All],[Code]:[Ruimte omschrijving]],2,FALSE)</f>
        <v>Leslokalen</v>
      </c>
      <c r="K249" s="44" t="s">
        <v>18</v>
      </c>
      <c r="L249" s="47" t="s">
        <v>124</v>
      </c>
      <c r="M249" s="147">
        <v>50</v>
      </c>
      <c r="N249" s="149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5"/>
      <c r="BB249" s="5"/>
      <c r="BC249" s="5"/>
      <c r="BD249" s="5"/>
      <c r="BE249" s="5"/>
      <c r="BF249" s="5"/>
      <c r="BG249" s="5"/>
      <c r="BH249" s="5"/>
      <c r="BI249" s="5"/>
      <c r="BJ249" s="5"/>
      <c r="BK249" s="5"/>
      <c r="BL249" s="5"/>
      <c r="BM249" s="5"/>
      <c r="BN249" s="5"/>
      <c r="BO249" s="5"/>
      <c r="BP249" s="5"/>
      <c r="BQ249" s="5"/>
      <c r="BR249" s="5"/>
      <c r="BS249" s="5"/>
      <c r="BT249" s="5"/>
      <c r="BU249" s="5"/>
      <c r="BV249" s="5"/>
      <c r="BW249" s="5"/>
      <c r="BX249" s="5"/>
      <c r="BY249" s="5"/>
      <c r="BZ249" s="5"/>
      <c r="CA249" s="5"/>
      <c r="CB249" s="5"/>
      <c r="CC249" s="5"/>
      <c r="CD249" s="5"/>
      <c r="CE249" s="5"/>
      <c r="CF249" s="5"/>
      <c r="CG249" s="5"/>
      <c r="CH249" s="5"/>
      <c r="CI249" s="5"/>
      <c r="CJ249" s="5"/>
      <c r="CK249" s="5"/>
      <c r="CL249" s="5"/>
      <c r="CM249" s="5"/>
      <c r="CN249" s="5"/>
      <c r="CO249" s="5"/>
      <c r="CP249" s="5"/>
      <c r="CQ249" s="5"/>
      <c r="CR249" s="5"/>
      <c r="CS249" s="5"/>
      <c r="CT249" s="5"/>
      <c r="CU249" s="5"/>
      <c r="CV249" s="5"/>
      <c r="CW249" s="5"/>
      <c r="CX249" s="5"/>
      <c r="CY249" s="5"/>
      <c r="CZ249" s="5"/>
      <c r="DA249" s="5"/>
      <c r="DB249" s="5"/>
      <c r="DC249" s="5"/>
      <c r="DD249" s="5"/>
      <c r="DE249" s="5"/>
      <c r="DF249" s="5"/>
      <c r="DG249" s="5"/>
      <c r="DH249" s="5"/>
      <c r="DI249" s="5"/>
      <c r="DJ249" s="5"/>
      <c r="DK249" s="5"/>
      <c r="DL249" s="5"/>
      <c r="DM249" s="5"/>
      <c r="DN249" s="5"/>
      <c r="DO249" s="5"/>
      <c r="DP249" s="5"/>
      <c r="DQ249" s="5"/>
      <c r="DR249" s="5"/>
      <c r="DS249" s="5"/>
      <c r="DT249" s="5"/>
      <c r="DU249" s="5"/>
      <c r="DV249" s="5"/>
      <c r="DW249" s="5"/>
      <c r="DX249" s="5"/>
      <c r="DY249" s="5"/>
      <c r="DZ249" s="5"/>
      <c r="EA249" s="5"/>
      <c r="EB249" s="5"/>
      <c r="EC249" s="5"/>
      <c r="ED249" s="5"/>
      <c r="EE249" s="5"/>
      <c r="EF249" s="5"/>
      <c r="EG249" s="5"/>
      <c r="EH249" s="5"/>
      <c r="EI249" s="5"/>
      <c r="EJ249" s="5"/>
      <c r="EK249" s="5"/>
      <c r="EL249" s="5"/>
      <c r="EM249" s="5"/>
      <c r="EN249" s="5"/>
      <c r="EO249" s="5"/>
      <c r="EP249" s="5"/>
      <c r="EQ249" s="5"/>
      <c r="ER249" s="5"/>
      <c r="ES249" s="5"/>
      <c r="ET249" s="5"/>
      <c r="EU249" s="5"/>
      <c r="EV249" s="5"/>
      <c r="EW249" s="5"/>
      <c r="EX249" s="5"/>
      <c r="EY249" s="5"/>
      <c r="EZ249" s="5"/>
      <c r="FA249" s="5"/>
      <c r="FB249" s="5"/>
      <c r="FC249" s="5"/>
    </row>
    <row r="250" spans="1:159" ht="15" customHeight="1">
      <c r="A250" s="44">
        <v>5</v>
      </c>
      <c r="B250" s="55" t="str">
        <f>VLOOKUP(Ruimtestaat[[#This Row],[Code]],Locaties[[Code]:[Locatie]],2,FALSE)</f>
        <v>Willem van Oranje – Waalwijk</v>
      </c>
      <c r="C250" s="55" t="str">
        <f>VLOOKUP(Ruimtestaat[[#This Row],[Code]],Locaties[[#All],[Code]:[Adres]],3,FALSE)</f>
        <v>De Gaard 4</v>
      </c>
      <c r="D250" s="55" t="str">
        <f>VLOOKUP(Ruimtestaat[[#This Row],[Code]],Locaties[#All],4,FALSE)</f>
        <v>Waalwijk</v>
      </c>
      <c r="E250" s="44"/>
      <c r="F250" s="44" t="s">
        <v>535</v>
      </c>
      <c r="G250" s="7" t="s">
        <v>313</v>
      </c>
      <c r="H250" s="56" t="s">
        <v>134</v>
      </c>
      <c r="I250" s="7">
        <v>16</v>
      </c>
      <c r="J250" s="56" t="str">
        <f>VLOOKUP(Ruimtestaat[[#This Row],[Ruimte code]],Ruimtegroepen[[#All],[Code]:[Ruimte omschrijving]],2,FALSE)</f>
        <v>Leslokalen</v>
      </c>
      <c r="K250" s="44" t="s">
        <v>18</v>
      </c>
      <c r="L250" s="47" t="s">
        <v>124</v>
      </c>
      <c r="M250" s="147">
        <v>50</v>
      </c>
      <c r="N250" s="149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5"/>
      <c r="BB250" s="5"/>
      <c r="BC250" s="5"/>
      <c r="BD250" s="5"/>
      <c r="BE250" s="5"/>
      <c r="BF250" s="5"/>
      <c r="BG250" s="5"/>
      <c r="BH250" s="5"/>
      <c r="BI250" s="5"/>
      <c r="BJ250" s="5"/>
      <c r="BK250" s="5"/>
      <c r="BL250" s="5"/>
      <c r="BM250" s="5"/>
      <c r="BN250" s="5"/>
      <c r="BO250" s="5"/>
      <c r="BP250" s="5"/>
      <c r="BQ250" s="5"/>
      <c r="BR250" s="5"/>
      <c r="BS250" s="5"/>
      <c r="BT250" s="5"/>
      <c r="BU250" s="5"/>
      <c r="BV250" s="5"/>
      <c r="BW250" s="5"/>
      <c r="BX250" s="5"/>
      <c r="BY250" s="5"/>
      <c r="BZ250" s="5"/>
      <c r="CA250" s="5"/>
      <c r="CB250" s="5"/>
      <c r="CC250" s="5"/>
      <c r="CD250" s="5"/>
      <c r="CE250" s="5"/>
      <c r="CF250" s="5"/>
      <c r="CG250" s="5"/>
      <c r="CH250" s="5"/>
      <c r="CI250" s="5"/>
      <c r="CJ250" s="5"/>
      <c r="CK250" s="5"/>
      <c r="CL250" s="5"/>
      <c r="CM250" s="5"/>
      <c r="CN250" s="5"/>
      <c r="CO250" s="5"/>
      <c r="CP250" s="5"/>
      <c r="CQ250" s="5"/>
      <c r="CR250" s="5"/>
      <c r="CS250" s="5"/>
      <c r="CT250" s="5"/>
      <c r="CU250" s="5"/>
      <c r="CV250" s="5"/>
      <c r="CW250" s="5"/>
      <c r="CX250" s="5"/>
      <c r="CY250" s="5"/>
      <c r="CZ250" s="5"/>
      <c r="DA250" s="5"/>
      <c r="DB250" s="5"/>
      <c r="DC250" s="5"/>
      <c r="DD250" s="5"/>
      <c r="DE250" s="5"/>
      <c r="DF250" s="5"/>
      <c r="DG250" s="5"/>
      <c r="DH250" s="5"/>
      <c r="DI250" s="5"/>
      <c r="DJ250" s="5"/>
      <c r="DK250" s="5"/>
      <c r="DL250" s="5"/>
      <c r="DM250" s="5"/>
      <c r="DN250" s="5"/>
      <c r="DO250" s="5"/>
      <c r="DP250" s="5"/>
      <c r="DQ250" s="5"/>
      <c r="DR250" s="5"/>
      <c r="DS250" s="5"/>
      <c r="DT250" s="5"/>
      <c r="DU250" s="5"/>
      <c r="DV250" s="5"/>
      <c r="DW250" s="5"/>
      <c r="DX250" s="5"/>
      <c r="DY250" s="5"/>
      <c r="DZ250" s="5"/>
      <c r="EA250" s="5"/>
      <c r="EB250" s="5"/>
      <c r="EC250" s="5"/>
      <c r="ED250" s="5"/>
      <c r="EE250" s="5"/>
      <c r="EF250" s="5"/>
      <c r="EG250" s="5"/>
      <c r="EH250" s="5"/>
      <c r="EI250" s="5"/>
      <c r="EJ250" s="5"/>
      <c r="EK250" s="5"/>
      <c r="EL250" s="5"/>
      <c r="EM250" s="5"/>
      <c r="EN250" s="5"/>
      <c r="EO250" s="5"/>
      <c r="EP250" s="5"/>
      <c r="EQ250" s="5"/>
      <c r="ER250" s="5"/>
      <c r="ES250" s="5"/>
      <c r="ET250" s="5"/>
      <c r="EU250" s="5"/>
      <c r="EV250" s="5"/>
      <c r="EW250" s="5"/>
      <c r="EX250" s="5"/>
      <c r="EY250" s="5"/>
      <c r="EZ250" s="5"/>
      <c r="FA250" s="5"/>
      <c r="FB250" s="5"/>
      <c r="FC250" s="5"/>
    </row>
    <row r="251" spans="1:159" ht="15" customHeight="1">
      <c r="A251" s="44">
        <v>5</v>
      </c>
      <c r="B251" s="55" t="str">
        <f>VLOOKUP(Ruimtestaat[[#This Row],[Code]],Locaties[[Code]:[Locatie]],2,FALSE)</f>
        <v>Willem van Oranje – Waalwijk</v>
      </c>
      <c r="C251" s="55" t="str">
        <f>VLOOKUP(Ruimtestaat[[#This Row],[Code]],Locaties[[#All],[Code]:[Adres]],3,FALSE)</f>
        <v>De Gaard 4</v>
      </c>
      <c r="D251" s="55" t="str">
        <f>VLOOKUP(Ruimtestaat[[#This Row],[Code]],Locaties[#All],4,FALSE)</f>
        <v>Waalwijk</v>
      </c>
      <c r="E251" s="44"/>
      <c r="F251" s="44" t="s">
        <v>535</v>
      </c>
      <c r="G251" s="7" t="s">
        <v>314</v>
      </c>
      <c r="H251" s="56" t="s">
        <v>134</v>
      </c>
      <c r="I251" s="7">
        <v>16</v>
      </c>
      <c r="J251" s="56" t="str">
        <f>VLOOKUP(Ruimtestaat[[#This Row],[Ruimte code]],Ruimtegroepen[[#All],[Code]:[Ruimte omschrijving]],2,FALSE)</f>
        <v>Leslokalen</v>
      </c>
      <c r="K251" s="44" t="s">
        <v>18</v>
      </c>
      <c r="L251" s="47" t="s">
        <v>124</v>
      </c>
      <c r="M251" s="147">
        <v>50</v>
      </c>
      <c r="N251" s="44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  <c r="BA251" s="5"/>
      <c r="BB251" s="5"/>
      <c r="BC251" s="5"/>
      <c r="BD251" s="5"/>
      <c r="BE251" s="5"/>
      <c r="BF251" s="5"/>
      <c r="BG251" s="5"/>
      <c r="BH251" s="5"/>
      <c r="BI251" s="5"/>
      <c r="BJ251" s="5"/>
      <c r="BK251" s="5"/>
      <c r="BL251" s="5"/>
      <c r="BM251" s="5"/>
      <c r="BN251" s="5"/>
      <c r="BO251" s="5"/>
      <c r="BP251" s="5"/>
      <c r="BQ251" s="5"/>
      <c r="BR251" s="5"/>
      <c r="BS251" s="5"/>
      <c r="BT251" s="5"/>
      <c r="BU251" s="5"/>
      <c r="BV251" s="5"/>
      <c r="BW251" s="5"/>
      <c r="BX251" s="5"/>
      <c r="BY251" s="5"/>
      <c r="BZ251" s="5"/>
      <c r="CA251" s="5"/>
      <c r="CB251" s="5"/>
      <c r="CC251" s="5"/>
      <c r="CD251" s="5"/>
      <c r="CE251" s="5"/>
      <c r="CF251" s="5"/>
      <c r="CG251" s="5"/>
      <c r="CH251" s="5"/>
      <c r="CI251" s="5"/>
      <c r="CJ251" s="5"/>
      <c r="CK251" s="5"/>
      <c r="CL251" s="5"/>
      <c r="CM251" s="5"/>
      <c r="CN251" s="5"/>
      <c r="CO251" s="5"/>
      <c r="CP251" s="5"/>
      <c r="CQ251" s="5"/>
      <c r="CR251" s="5"/>
      <c r="CS251" s="5"/>
      <c r="CT251" s="5"/>
      <c r="CU251" s="5"/>
      <c r="CV251" s="5"/>
      <c r="CW251" s="5"/>
      <c r="CX251" s="5"/>
      <c r="CY251" s="5"/>
      <c r="CZ251" s="5"/>
      <c r="DA251" s="5"/>
      <c r="DB251" s="5"/>
      <c r="DC251" s="5"/>
      <c r="DD251" s="5"/>
      <c r="DE251" s="5"/>
      <c r="DF251" s="5"/>
      <c r="DG251" s="5"/>
      <c r="DH251" s="5"/>
      <c r="DI251" s="5"/>
      <c r="DJ251" s="5"/>
      <c r="DK251" s="5"/>
      <c r="DL251" s="5"/>
      <c r="DM251" s="5"/>
      <c r="DN251" s="5"/>
      <c r="DO251" s="5"/>
      <c r="DP251" s="5"/>
      <c r="DQ251" s="5"/>
      <c r="DR251" s="5"/>
      <c r="DS251" s="5"/>
      <c r="DT251" s="5"/>
      <c r="DU251" s="5"/>
      <c r="DV251" s="5"/>
      <c r="DW251" s="5"/>
      <c r="DX251" s="5"/>
      <c r="DY251" s="5"/>
      <c r="DZ251" s="5"/>
      <c r="EA251" s="5"/>
      <c r="EB251" s="5"/>
      <c r="EC251" s="5"/>
      <c r="ED251" s="5"/>
      <c r="EE251" s="5"/>
      <c r="EF251" s="5"/>
      <c r="EG251" s="5"/>
      <c r="EH251" s="5"/>
      <c r="EI251" s="5"/>
      <c r="EJ251" s="5"/>
      <c r="EK251" s="5"/>
      <c r="EL251" s="5"/>
      <c r="EM251" s="5"/>
      <c r="EN251" s="5"/>
      <c r="EO251" s="5"/>
      <c r="EP251" s="5"/>
      <c r="EQ251" s="5"/>
      <c r="ER251" s="5"/>
      <c r="ES251" s="5"/>
      <c r="ET251" s="5"/>
      <c r="EU251" s="5"/>
      <c r="EV251" s="5"/>
      <c r="EW251" s="5"/>
      <c r="EX251" s="5"/>
      <c r="EY251" s="5"/>
      <c r="EZ251" s="5"/>
      <c r="FA251" s="5"/>
      <c r="FB251" s="5"/>
      <c r="FC251" s="5"/>
    </row>
    <row r="252" spans="1:159" ht="15" customHeight="1">
      <c r="A252" s="44">
        <v>5</v>
      </c>
      <c r="B252" s="55" t="str">
        <f>VLOOKUP(Ruimtestaat[[#This Row],[Code]],Locaties[[Code]:[Locatie]],2,FALSE)</f>
        <v>Willem van Oranje – Waalwijk</v>
      </c>
      <c r="C252" s="55" t="str">
        <f>VLOOKUP(Ruimtestaat[[#This Row],[Code]],Locaties[[#All],[Code]:[Adres]],3,FALSE)</f>
        <v>De Gaard 4</v>
      </c>
      <c r="D252" s="55" t="str">
        <f>VLOOKUP(Ruimtestaat[[#This Row],[Code]],Locaties[#All],4,FALSE)</f>
        <v>Waalwijk</v>
      </c>
      <c r="E252" s="44"/>
      <c r="F252" s="44" t="s">
        <v>535</v>
      </c>
      <c r="G252" s="7" t="s">
        <v>315</v>
      </c>
      <c r="H252" s="56" t="s">
        <v>139</v>
      </c>
      <c r="I252" s="7">
        <v>2</v>
      </c>
      <c r="J252" s="56" t="str">
        <f>VLOOKUP(Ruimtestaat[[#This Row],[Ruimte code]],Ruimtegroepen[[#All],[Code]:[Ruimte omschrijving]],2,FALSE)</f>
        <v>Kantoren</v>
      </c>
      <c r="K252" s="44" t="s">
        <v>17</v>
      </c>
      <c r="L252" s="47" t="s">
        <v>6</v>
      </c>
      <c r="M252" s="147">
        <v>12</v>
      </c>
      <c r="N252" s="149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  <c r="AY252" s="5"/>
      <c r="AZ252" s="5"/>
      <c r="BA252" s="5"/>
      <c r="BB252" s="5"/>
      <c r="BC252" s="5"/>
      <c r="BD252" s="5"/>
      <c r="BE252" s="5"/>
      <c r="BF252" s="5"/>
      <c r="BG252" s="5"/>
      <c r="BH252" s="5"/>
      <c r="BI252" s="5"/>
      <c r="BJ252" s="5"/>
      <c r="BK252" s="5"/>
      <c r="BL252" s="5"/>
      <c r="BM252" s="5"/>
      <c r="BN252" s="5"/>
      <c r="BO252" s="5"/>
      <c r="BP252" s="5"/>
      <c r="BQ252" s="5"/>
      <c r="BR252" s="5"/>
      <c r="BS252" s="5"/>
      <c r="BT252" s="5"/>
      <c r="BU252" s="5"/>
      <c r="BV252" s="5"/>
      <c r="BW252" s="5"/>
      <c r="BX252" s="5"/>
      <c r="BY252" s="5"/>
      <c r="BZ252" s="5"/>
      <c r="CA252" s="5"/>
      <c r="CB252" s="5"/>
      <c r="CC252" s="5"/>
      <c r="CD252" s="5"/>
      <c r="CE252" s="5"/>
      <c r="CF252" s="5"/>
      <c r="CG252" s="5"/>
      <c r="CH252" s="5"/>
      <c r="CI252" s="5"/>
      <c r="CJ252" s="5"/>
      <c r="CK252" s="5"/>
      <c r="CL252" s="5"/>
      <c r="CM252" s="5"/>
      <c r="CN252" s="5"/>
      <c r="CO252" s="5"/>
      <c r="CP252" s="5"/>
      <c r="CQ252" s="5"/>
      <c r="CR252" s="5"/>
      <c r="CS252" s="5"/>
      <c r="CT252" s="5"/>
      <c r="CU252" s="5"/>
      <c r="CV252" s="5"/>
      <c r="CW252" s="5"/>
      <c r="CX252" s="5"/>
      <c r="CY252" s="5"/>
      <c r="CZ252" s="5"/>
      <c r="DA252" s="5"/>
      <c r="DB252" s="5"/>
      <c r="DC252" s="5"/>
      <c r="DD252" s="5"/>
      <c r="DE252" s="5"/>
      <c r="DF252" s="5"/>
      <c r="DG252" s="5"/>
      <c r="DH252" s="5"/>
      <c r="DI252" s="5"/>
      <c r="DJ252" s="5"/>
      <c r="DK252" s="5"/>
      <c r="DL252" s="5"/>
      <c r="DM252" s="5"/>
      <c r="DN252" s="5"/>
      <c r="DO252" s="5"/>
      <c r="DP252" s="5"/>
      <c r="DQ252" s="5"/>
      <c r="DR252" s="5"/>
      <c r="DS252" s="5"/>
      <c r="DT252" s="5"/>
      <c r="DU252" s="5"/>
      <c r="DV252" s="5"/>
      <c r="DW252" s="5"/>
      <c r="DX252" s="5"/>
      <c r="DY252" s="5"/>
      <c r="DZ252" s="5"/>
      <c r="EA252" s="5"/>
      <c r="EB252" s="5"/>
      <c r="EC252" s="5"/>
      <c r="ED252" s="5"/>
      <c r="EE252" s="5"/>
      <c r="EF252" s="5"/>
      <c r="EG252" s="5"/>
      <c r="EH252" s="5"/>
      <c r="EI252" s="5"/>
      <c r="EJ252" s="5"/>
      <c r="EK252" s="5"/>
      <c r="EL252" s="5"/>
      <c r="EM252" s="5"/>
      <c r="EN252" s="5"/>
      <c r="EO252" s="5"/>
      <c r="EP252" s="5"/>
      <c r="EQ252" s="5"/>
      <c r="ER252" s="5"/>
      <c r="ES252" s="5"/>
      <c r="ET252" s="5"/>
      <c r="EU252" s="5"/>
      <c r="EV252" s="5"/>
      <c r="EW252" s="5"/>
      <c r="EX252" s="5"/>
      <c r="EY252" s="5"/>
      <c r="EZ252" s="5"/>
      <c r="FA252" s="5"/>
      <c r="FB252" s="5"/>
      <c r="FC252" s="5"/>
    </row>
    <row r="253" spans="1:159" ht="15" customHeight="1">
      <c r="A253" s="44">
        <v>5</v>
      </c>
      <c r="B253" s="55" t="str">
        <f>VLOOKUP(Ruimtestaat[[#This Row],[Code]],Locaties[[Code]:[Locatie]],2,FALSE)</f>
        <v>Willem van Oranje – Waalwijk</v>
      </c>
      <c r="C253" s="55" t="str">
        <f>VLOOKUP(Ruimtestaat[[#This Row],[Code]],Locaties[[#All],[Code]:[Adres]],3,FALSE)</f>
        <v>De Gaard 4</v>
      </c>
      <c r="D253" s="55" t="str">
        <f>VLOOKUP(Ruimtestaat[[#This Row],[Code]],Locaties[#All],4,FALSE)</f>
        <v>Waalwijk</v>
      </c>
      <c r="E253" s="44"/>
      <c r="F253" s="44" t="s">
        <v>535</v>
      </c>
      <c r="G253" s="7" t="s">
        <v>316</v>
      </c>
      <c r="H253" s="56" t="s">
        <v>134</v>
      </c>
      <c r="I253" s="7">
        <v>16</v>
      </c>
      <c r="J253" s="56" t="str">
        <f>VLOOKUP(Ruimtestaat[[#This Row],[Ruimte code]],Ruimtegroepen[[#All],[Code]:[Ruimte omschrijving]],2,FALSE)</f>
        <v>Leslokalen</v>
      </c>
      <c r="K253" s="44" t="s">
        <v>18</v>
      </c>
      <c r="L253" s="47" t="s">
        <v>124</v>
      </c>
      <c r="M253" s="147">
        <v>49</v>
      </c>
      <c r="N253" s="149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  <c r="AY253" s="5"/>
      <c r="AZ253" s="5"/>
      <c r="BA253" s="5"/>
      <c r="BB253" s="5"/>
      <c r="BC253" s="5"/>
      <c r="BD253" s="5"/>
      <c r="BE253" s="5"/>
      <c r="BF253" s="5"/>
      <c r="BG253" s="5"/>
      <c r="BH253" s="5"/>
      <c r="BI253" s="5"/>
      <c r="BJ253" s="5"/>
      <c r="BK253" s="5"/>
      <c r="BL253" s="5"/>
      <c r="BM253" s="5"/>
      <c r="BN253" s="5"/>
      <c r="BO253" s="5"/>
      <c r="BP253" s="5"/>
      <c r="BQ253" s="5"/>
      <c r="BR253" s="5"/>
      <c r="BS253" s="5"/>
      <c r="BT253" s="5"/>
      <c r="BU253" s="5"/>
      <c r="BV253" s="5"/>
      <c r="BW253" s="5"/>
      <c r="BX253" s="5"/>
      <c r="BY253" s="5"/>
      <c r="BZ253" s="5"/>
      <c r="CA253" s="5"/>
      <c r="CB253" s="5"/>
      <c r="CC253" s="5"/>
      <c r="CD253" s="5"/>
      <c r="CE253" s="5"/>
      <c r="CF253" s="5"/>
      <c r="CG253" s="5"/>
      <c r="CH253" s="5"/>
      <c r="CI253" s="5"/>
      <c r="CJ253" s="5"/>
      <c r="CK253" s="5"/>
      <c r="CL253" s="5"/>
      <c r="CM253" s="5"/>
      <c r="CN253" s="5"/>
      <c r="CO253" s="5"/>
      <c r="CP253" s="5"/>
      <c r="CQ253" s="5"/>
      <c r="CR253" s="5"/>
      <c r="CS253" s="5"/>
      <c r="CT253" s="5"/>
      <c r="CU253" s="5"/>
      <c r="CV253" s="5"/>
      <c r="CW253" s="5"/>
      <c r="CX253" s="5"/>
      <c r="CY253" s="5"/>
      <c r="CZ253" s="5"/>
      <c r="DA253" s="5"/>
      <c r="DB253" s="5"/>
      <c r="DC253" s="5"/>
      <c r="DD253" s="5"/>
      <c r="DE253" s="5"/>
      <c r="DF253" s="5"/>
      <c r="DG253" s="5"/>
      <c r="DH253" s="5"/>
      <c r="DI253" s="5"/>
      <c r="DJ253" s="5"/>
      <c r="DK253" s="5"/>
      <c r="DL253" s="5"/>
      <c r="DM253" s="5"/>
      <c r="DN253" s="5"/>
      <c r="DO253" s="5"/>
      <c r="DP253" s="5"/>
      <c r="DQ253" s="5"/>
      <c r="DR253" s="5"/>
      <c r="DS253" s="5"/>
      <c r="DT253" s="5"/>
      <c r="DU253" s="5"/>
      <c r="DV253" s="5"/>
      <c r="DW253" s="5"/>
      <c r="DX253" s="5"/>
      <c r="DY253" s="5"/>
      <c r="DZ253" s="5"/>
      <c r="EA253" s="5"/>
      <c r="EB253" s="5"/>
      <c r="EC253" s="5"/>
      <c r="ED253" s="5"/>
      <c r="EE253" s="5"/>
      <c r="EF253" s="5"/>
      <c r="EG253" s="5"/>
      <c r="EH253" s="5"/>
      <c r="EI253" s="5"/>
      <c r="EJ253" s="5"/>
      <c r="EK253" s="5"/>
      <c r="EL253" s="5"/>
      <c r="EM253" s="5"/>
      <c r="EN253" s="5"/>
      <c r="EO253" s="5"/>
      <c r="EP253" s="5"/>
      <c r="EQ253" s="5"/>
      <c r="ER253" s="5"/>
      <c r="ES253" s="5"/>
      <c r="ET253" s="5"/>
      <c r="EU253" s="5"/>
      <c r="EV253" s="5"/>
      <c r="EW253" s="5"/>
      <c r="EX253" s="5"/>
      <c r="EY253" s="5"/>
      <c r="EZ253" s="5"/>
      <c r="FA253" s="5"/>
      <c r="FB253" s="5"/>
      <c r="FC253" s="5"/>
    </row>
    <row r="254" spans="1:159" ht="15" customHeight="1">
      <c r="A254" s="44">
        <v>5</v>
      </c>
      <c r="B254" s="55" t="str">
        <f>VLOOKUP(Ruimtestaat[[#This Row],[Code]],Locaties[[Code]:[Locatie]],2,FALSE)</f>
        <v>Willem van Oranje – Waalwijk</v>
      </c>
      <c r="C254" s="55" t="str">
        <f>VLOOKUP(Ruimtestaat[[#This Row],[Code]],Locaties[[#All],[Code]:[Adres]],3,FALSE)</f>
        <v>De Gaard 4</v>
      </c>
      <c r="D254" s="55" t="str">
        <f>VLOOKUP(Ruimtestaat[[#This Row],[Code]],Locaties[#All],4,FALSE)</f>
        <v>Waalwijk</v>
      </c>
      <c r="E254" s="44"/>
      <c r="F254" s="44" t="s">
        <v>535</v>
      </c>
      <c r="G254" s="7" t="s">
        <v>317</v>
      </c>
      <c r="H254" s="56" t="s">
        <v>128</v>
      </c>
      <c r="I254" s="44">
        <v>6</v>
      </c>
      <c r="J254" s="56" t="str">
        <f>VLOOKUP(Ruimtestaat[[#This Row],[Ruimte code]],Ruimtegroepen[[#All],[Code]:[Ruimte omschrijving]],2,FALSE)</f>
        <v>Gangen/hallen</v>
      </c>
      <c r="K254" s="44" t="s">
        <v>18</v>
      </c>
      <c r="L254" s="47" t="s">
        <v>124</v>
      </c>
      <c r="M254" s="147">
        <v>28</v>
      </c>
      <c r="N254" s="44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  <c r="AW254" s="5"/>
      <c r="AX254" s="5"/>
      <c r="AY254" s="5"/>
      <c r="AZ254" s="5"/>
      <c r="BA254" s="5"/>
      <c r="BB254" s="5"/>
      <c r="BC254" s="5"/>
      <c r="BD254" s="5"/>
      <c r="BE254" s="5"/>
      <c r="BF254" s="5"/>
      <c r="BG254" s="5"/>
      <c r="BH254" s="5"/>
      <c r="BI254" s="5"/>
      <c r="BJ254" s="5"/>
      <c r="BK254" s="5"/>
      <c r="BL254" s="5"/>
      <c r="BM254" s="5"/>
      <c r="BN254" s="5"/>
      <c r="BO254" s="5"/>
      <c r="BP254" s="5"/>
      <c r="BQ254" s="5"/>
      <c r="BR254" s="5"/>
      <c r="BS254" s="5"/>
      <c r="BT254" s="5"/>
      <c r="BU254" s="5"/>
      <c r="BV254" s="5"/>
      <c r="BW254" s="5"/>
      <c r="BX254" s="5"/>
      <c r="BY254" s="5"/>
      <c r="BZ254" s="5"/>
      <c r="CA254" s="5"/>
      <c r="CB254" s="5"/>
      <c r="CC254" s="5"/>
      <c r="CD254" s="5"/>
      <c r="CE254" s="5"/>
      <c r="CF254" s="5"/>
      <c r="CG254" s="5"/>
      <c r="CH254" s="5"/>
      <c r="CI254" s="5"/>
      <c r="CJ254" s="5"/>
      <c r="CK254" s="5"/>
      <c r="CL254" s="5"/>
      <c r="CM254" s="5"/>
      <c r="CN254" s="5"/>
      <c r="CO254" s="5"/>
      <c r="CP254" s="5"/>
      <c r="CQ254" s="5"/>
      <c r="CR254" s="5"/>
      <c r="CS254" s="5"/>
      <c r="CT254" s="5"/>
      <c r="CU254" s="5"/>
      <c r="CV254" s="5"/>
      <c r="CW254" s="5"/>
      <c r="CX254" s="5"/>
      <c r="CY254" s="5"/>
      <c r="CZ254" s="5"/>
      <c r="DA254" s="5"/>
      <c r="DB254" s="5"/>
      <c r="DC254" s="5"/>
      <c r="DD254" s="5"/>
      <c r="DE254" s="5"/>
      <c r="DF254" s="5"/>
      <c r="DG254" s="5"/>
      <c r="DH254" s="5"/>
      <c r="DI254" s="5"/>
      <c r="DJ254" s="5"/>
      <c r="DK254" s="5"/>
      <c r="DL254" s="5"/>
      <c r="DM254" s="5"/>
      <c r="DN254" s="5"/>
      <c r="DO254" s="5"/>
      <c r="DP254" s="5"/>
      <c r="DQ254" s="5"/>
      <c r="DR254" s="5"/>
      <c r="DS254" s="5"/>
      <c r="DT254" s="5"/>
      <c r="DU254" s="5"/>
      <c r="DV254" s="5"/>
      <c r="DW254" s="5"/>
      <c r="DX254" s="5"/>
      <c r="DY254" s="5"/>
      <c r="DZ254" s="5"/>
      <c r="EA254" s="5"/>
      <c r="EB254" s="5"/>
      <c r="EC254" s="5"/>
      <c r="ED254" s="5"/>
      <c r="EE254" s="5"/>
      <c r="EF254" s="5"/>
      <c r="EG254" s="5"/>
      <c r="EH254" s="5"/>
      <c r="EI254" s="5"/>
      <c r="EJ254" s="5"/>
      <c r="EK254" s="5"/>
      <c r="EL254" s="5"/>
      <c r="EM254" s="5"/>
      <c r="EN254" s="5"/>
      <c r="EO254" s="5"/>
      <c r="EP254" s="5"/>
      <c r="EQ254" s="5"/>
      <c r="ER254" s="5"/>
      <c r="ES254" s="5"/>
      <c r="ET254" s="5"/>
      <c r="EU254" s="5"/>
      <c r="EV254" s="5"/>
      <c r="EW254" s="5"/>
      <c r="EX254" s="5"/>
      <c r="EY254" s="5"/>
      <c r="EZ254" s="5"/>
      <c r="FA254" s="5"/>
      <c r="FB254" s="5"/>
      <c r="FC254" s="5"/>
    </row>
    <row r="255" spans="1:159" ht="15" customHeight="1">
      <c r="A255" s="44">
        <v>5</v>
      </c>
      <c r="B255" s="55" t="str">
        <f>VLOOKUP(Ruimtestaat[[#This Row],[Code]],Locaties[[Code]:[Locatie]],2,FALSE)</f>
        <v>Willem van Oranje – Waalwijk</v>
      </c>
      <c r="C255" s="55" t="str">
        <f>VLOOKUP(Ruimtestaat[[#This Row],[Code]],Locaties[[#All],[Code]:[Adres]],3,FALSE)</f>
        <v>De Gaard 4</v>
      </c>
      <c r="D255" s="55" t="str">
        <f>VLOOKUP(Ruimtestaat[[#This Row],[Code]],Locaties[#All],4,FALSE)</f>
        <v>Waalwijk</v>
      </c>
      <c r="E255" s="44"/>
      <c r="F255" s="44" t="s">
        <v>535</v>
      </c>
      <c r="G255" s="7" t="s">
        <v>318</v>
      </c>
      <c r="H255" s="56" t="s">
        <v>139</v>
      </c>
      <c r="I255" s="7">
        <v>2</v>
      </c>
      <c r="J255" s="56" t="str">
        <f>VLOOKUP(Ruimtestaat[[#This Row],[Ruimte code]],Ruimtegroepen[[#All],[Code]:[Ruimte omschrijving]],2,FALSE)</f>
        <v>Kantoren</v>
      </c>
      <c r="K255" s="44" t="s">
        <v>17</v>
      </c>
      <c r="L255" s="47" t="s">
        <v>6</v>
      </c>
      <c r="M255" s="147">
        <v>12</v>
      </c>
      <c r="N255" s="149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  <c r="AY255" s="5"/>
      <c r="AZ255" s="5"/>
      <c r="BA255" s="5"/>
      <c r="BB255" s="5"/>
      <c r="BC255" s="5"/>
      <c r="BD255" s="5"/>
      <c r="BE255" s="5"/>
      <c r="BF255" s="5"/>
      <c r="BG255" s="5"/>
      <c r="BH255" s="5"/>
      <c r="BI255" s="5"/>
      <c r="BJ255" s="5"/>
      <c r="BK255" s="5"/>
      <c r="BL255" s="5"/>
      <c r="BM255" s="5"/>
      <c r="BN255" s="5"/>
      <c r="BO255" s="5"/>
      <c r="BP255" s="5"/>
      <c r="BQ255" s="5"/>
      <c r="BR255" s="5"/>
      <c r="BS255" s="5"/>
      <c r="BT255" s="5"/>
      <c r="BU255" s="5"/>
      <c r="BV255" s="5"/>
      <c r="BW255" s="5"/>
      <c r="BX255" s="5"/>
      <c r="BY255" s="5"/>
      <c r="BZ255" s="5"/>
      <c r="CA255" s="5"/>
      <c r="CB255" s="5"/>
      <c r="CC255" s="5"/>
      <c r="CD255" s="5"/>
      <c r="CE255" s="5"/>
      <c r="CF255" s="5"/>
      <c r="CG255" s="5"/>
      <c r="CH255" s="5"/>
      <c r="CI255" s="5"/>
      <c r="CJ255" s="5"/>
      <c r="CK255" s="5"/>
      <c r="CL255" s="5"/>
      <c r="CM255" s="5"/>
      <c r="CN255" s="5"/>
      <c r="CO255" s="5"/>
      <c r="CP255" s="5"/>
      <c r="CQ255" s="5"/>
      <c r="CR255" s="5"/>
      <c r="CS255" s="5"/>
      <c r="CT255" s="5"/>
      <c r="CU255" s="5"/>
      <c r="CV255" s="5"/>
      <c r="CW255" s="5"/>
      <c r="CX255" s="5"/>
      <c r="CY255" s="5"/>
      <c r="CZ255" s="5"/>
      <c r="DA255" s="5"/>
      <c r="DB255" s="5"/>
      <c r="DC255" s="5"/>
      <c r="DD255" s="5"/>
      <c r="DE255" s="5"/>
      <c r="DF255" s="5"/>
      <c r="DG255" s="5"/>
      <c r="DH255" s="5"/>
      <c r="DI255" s="5"/>
      <c r="DJ255" s="5"/>
      <c r="DK255" s="5"/>
      <c r="DL255" s="5"/>
      <c r="DM255" s="5"/>
      <c r="DN255" s="5"/>
      <c r="DO255" s="5"/>
      <c r="DP255" s="5"/>
      <c r="DQ255" s="5"/>
      <c r="DR255" s="5"/>
      <c r="DS255" s="5"/>
      <c r="DT255" s="5"/>
      <c r="DU255" s="5"/>
      <c r="DV255" s="5"/>
      <c r="DW255" s="5"/>
      <c r="DX255" s="5"/>
      <c r="DY255" s="5"/>
      <c r="DZ255" s="5"/>
      <c r="EA255" s="5"/>
      <c r="EB255" s="5"/>
      <c r="EC255" s="5"/>
      <c r="ED255" s="5"/>
      <c r="EE255" s="5"/>
      <c r="EF255" s="5"/>
      <c r="EG255" s="5"/>
      <c r="EH255" s="5"/>
      <c r="EI255" s="5"/>
      <c r="EJ255" s="5"/>
      <c r="EK255" s="5"/>
      <c r="EL255" s="5"/>
      <c r="EM255" s="5"/>
      <c r="EN255" s="5"/>
      <c r="EO255" s="5"/>
      <c r="EP255" s="5"/>
      <c r="EQ255" s="5"/>
      <c r="ER255" s="5"/>
      <c r="ES255" s="5"/>
      <c r="ET255" s="5"/>
      <c r="EU255" s="5"/>
      <c r="EV255" s="5"/>
      <c r="EW255" s="5"/>
      <c r="EX255" s="5"/>
      <c r="EY255" s="5"/>
      <c r="EZ255" s="5"/>
      <c r="FA255" s="5"/>
      <c r="FB255" s="5"/>
      <c r="FC255" s="5"/>
    </row>
    <row r="256" spans="1:159" ht="15" customHeight="1">
      <c r="A256" s="44">
        <v>5</v>
      </c>
      <c r="B256" s="55" t="str">
        <f>VLOOKUP(Ruimtestaat[[#This Row],[Code]],Locaties[[Code]:[Locatie]],2,FALSE)</f>
        <v>Willem van Oranje – Waalwijk</v>
      </c>
      <c r="C256" s="55" t="str">
        <f>VLOOKUP(Ruimtestaat[[#This Row],[Code]],Locaties[[#All],[Code]:[Adres]],3,FALSE)</f>
        <v>De Gaard 4</v>
      </c>
      <c r="D256" s="55" t="str">
        <f>VLOOKUP(Ruimtestaat[[#This Row],[Code]],Locaties[#All],4,FALSE)</f>
        <v>Waalwijk</v>
      </c>
      <c r="E256" s="44"/>
      <c r="F256" s="44" t="s">
        <v>535</v>
      </c>
      <c r="G256" s="7" t="s">
        <v>319</v>
      </c>
      <c r="H256" s="56" t="s">
        <v>134</v>
      </c>
      <c r="I256" s="7">
        <v>16</v>
      </c>
      <c r="J256" s="56" t="str">
        <f>VLOOKUP(Ruimtestaat[[#This Row],[Ruimte code]],Ruimtegroepen[[#All],[Code]:[Ruimte omschrijving]],2,FALSE)</f>
        <v>Leslokalen</v>
      </c>
      <c r="K256" s="44" t="s">
        <v>18</v>
      </c>
      <c r="L256" s="47" t="s">
        <v>124</v>
      </c>
      <c r="M256" s="147">
        <v>50</v>
      </c>
      <c r="N256" s="149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  <c r="AZ256" s="5"/>
      <c r="BA256" s="5"/>
      <c r="BB256" s="5"/>
      <c r="BC256" s="5"/>
      <c r="BD256" s="5"/>
      <c r="BE256" s="5"/>
      <c r="BF256" s="5"/>
      <c r="BG256" s="5"/>
      <c r="BH256" s="5"/>
      <c r="BI256" s="5"/>
      <c r="BJ256" s="5"/>
      <c r="BK256" s="5"/>
      <c r="BL256" s="5"/>
      <c r="BM256" s="5"/>
      <c r="BN256" s="5"/>
      <c r="BO256" s="5"/>
      <c r="BP256" s="5"/>
      <c r="BQ256" s="5"/>
      <c r="BR256" s="5"/>
      <c r="BS256" s="5"/>
      <c r="BT256" s="5"/>
      <c r="BU256" s="5"/>
      <c r="BV256" s="5"/>
      <c r="BW256" s="5"/>
      <c r="BX256" s="5"/>
      <c r="BY256" s="5"/>
      <c r="BZ256" s="5"/>
      <c r="CA256" s="5"/>
      <c r="CB256" s="5"/>
      <c r="CC256" s="5"/>
      <c r="CD256" s="5"/>
      <c r="CE256" s="5"/>
      <c r="CF256" s="5"/>
      <c r="CG256" s="5"/>
      <c r="CH256" s="5"/>
      <c r="CI256" s="5"/>
      <c r="CJ256" s="5"/>
      <c r="CK256" s="5"/>
      <c r="CL256" s="5"/>
      <c r="CM256" s="5"/>
      <c r="CN256" s="5"/>
      <c r="CO256" s="5"/>
      <c r="CP256" s="5"/>
      <c r="CQ256" s="5"/>
      <c r="CR256" s="5"/>
      <c r="CS256" s="5"/>
      <c r="CT256" s="5"/>
      <c r="CU256" s="5"/>
      <c r="CV256" s="5"/>
      <c r="CW256" s="5"/>
      <c r="CX256" s="5"/>
      <c r="CY256" s="5"/>
      <c r="CZ256" s="5"/>
      <c r="DA256" s="5"/>
      <c r="DB256" s="5"/>
      <c r="DC256" s="5"/>
      <c r="DD256" s="5"/>
      <c r="DE256" s="5"/>
      <c r="DF256" s="5"/>
      <c r="DG256" s="5"/>
      <c r="DH256" s="5"/>
      <c r="DI256" s="5"/>
      <c r="DJ256" s="5"/>
      <c r="DK256" s="5"/>
      <c r="DL256" s="5"/>
      <c r="DM256" s="5"/>
      <c r="DN256" s="5"/>
      <c r="DO256" s="5"/>
      <c r="DP256" s="5"/>
      <c r="DQ256" s="5"/>
      <c r="DR256" s="5"/>
      <c r="DS256" s="5"/>
      <c r="DT256" s="5"/>
      <c r="DU256" s="5"/>
      <c r="DV256" s="5"/>
      <c r="DW256" s="5"/>
      <c r="DX256" s="5"/>
      <c r="DY256" s="5"/>
      <c r="DZ256" s="5"/>
      <c r="EA256" s="5"/>
      <c r="EB256" s="5"/>
      <c r="EC256" s="5"/>
      <c r="ED256" s="5"/>
      <c r="EE256" s="5"/>
      <c r="EF256" s="5"/>
      <c r="EG256" s="5"/>
      <c r="EH256" s="5"/>
      <c r="EI256" s="5"/>
      <c r="EJ256" s="5"/>
      <c r="EK256" s="5"/>
      <c r="EL256" s="5"/>
      <c r="EM256" s="5"/>
      <c r="EN256" s="5"/>
      <c r="EO256" s="5"/>
      <c r="EP256" s="5"/>
      <c r="EQ256" s="5"/>
      <c r="ER256" s="5"/>
      <c r="ES256" s="5"/>
      <c r="ET256" s="5"/>
      <c r="EU256" s="5"/>
      <c r="EV256" s="5"/>
      <c r="EW256" s="5"/>
      <c r="EX256" s="5"/>
      <c r="EY256" s="5"/>
      <c r="EZ256" s="5"/>
      <c r="FA256" s="5"/>
      <c r="FB256" s="5"/>
      <c r="FC256" s="5"/>
    </row>
    <row r="257" spans="1:159" ht="15" customHeight="1">
      <c r="A257" s="44">
        <v>5</v>
      </c>
      <c r="B257" s="55" t="str">
        <f>VLOOKUP(Ruimtestaat[[#This Row],[Code]],Locaties[[Code]:[Locatie]],2,FALSE)</f>
        <v>Willem van Oranje – Waalwijk</v>
      </c>
      <c r="C257" s="55" t="str">
        <f>VLOOKUP(Ruimtestaat[[#This Row],[Code]],Locaties[[#All],[Code]:[Adres]],3,FALSE)</f>
        <v>De Gaard 4</v>
      </c>
      <c r="D257" s="55" t="str">
        <f>VLOOKUP(Ruimtestaat[[#This Row],[Code]],Locaties[#All],4,FALSE)</f>
        <v>Waalwijk</v>
      </c>
      <c r="E257" s="44"/>
      <c r="F257" s="44" t="s">
        <v>535</v>
      </c>
      <c r="G257" s="7" t="s">
        <v>320</v>
      </c>
      <c r="H257" s="56" t="s">
        <v>134</v>
      </c>
      <c r="I257" s="7">
        <v>16</v>
      </c>
      <c r="J257" s="56" t="str">
        <f>VLOOKUP(Ruimtestaat[[#This Row],[Ruimte code]],Ruimtegroepen[[#All],[Code]:[Ruimte omschrijving]],2,FALSE)</f>
        <v>Leslokalen</v>
      </c>
      <c r="K257" s="44" t="s">
        <v>18</v>
      </c>
      <c r="L257" s="47" t="s">
        <v>124</v>
      </c>
      <c r="M257" s="147">
        <v>50</v>
      </c>
      <c r="N257" s="44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  <c r="AZ257" s="5"/>
      <c r="BA257" s="5"/>
      <c r="BB257" s="5"/>
      <c r="BC257" s="5"/>
      <c r="BD257" s="5"/>
      <c r="BE257" s="5"/>
      <c r="BF257" s="5"/>
      <c r="BG257" s="5"/>
      <c r="BH257" s="5"/>
      <c r="BI257" s="5"/>
      <c r="BJ257" s="5"/>
      <c r="BK257" s="5"/>
      <c r="BL257" s="5"/>
      <c r="BM257" s="5"/>
      <c r="BN257" s="5"/>
      <c r="BO257" s="5"/>
      <c r="BP257" s="5"/>
      <c r="BQ257" s="5"/>
      <c r="BR257" s="5"/>
      <c r="BS257" s="5"/>
      <c r="BT257" s="5"/>
      <c r="BU257" s="5"/>
      <c r="BV257" s="5"/>
      <c r="BW257" s="5"/>
      <c r="BX257" s="5"/>
      <c r="BY257" s="5"/>
      <c r="BZ257" s="5"/>
      <c r="CA257" s="5"/>
      <c r="CB257" s="5"/>
      <c r="CC257" s="5"/>
      <c r="CD257" s="5"/>
      <c r="CE257" s="5"/>
      <c r="CF257" s="5"/>
      <c r="CG257" s="5"/>
      <c r="CH257" s="5"/>
      <c r="CI257" s="5"/>
      <c r="CJ257" s="5"/>
      <c r="CK257" s="5"/>
      <c r="CL257" s="5"/>
      <c r="CM257" s="5"/>
      <c r="CN257" s="5"/>
      <c r="CO257" s="5"/>
      <c r="CP257" s="5"/>
      <c r="CQ257" s="5"/>
      <c r="CR257" s="5"/>
      <c r="CS257" s="5"/>
      <c r="CT257" s="5"/>
      <c r="CU257" s="5"/>
      <c r="CV257" s="5"/>
      <c r="CW257" s="5"/>
      <c r="CX257" s="5"/>
      <c r="CY257" s="5"/>
      <c r="CZ257" s="5"/>
      <c r="DA257" s="5"/>
      <c r="DB257" s="5"/>
      <c r="DC257" s="5"/>
      <c r="DD257" s="5"/>
      <c r="DE257" s="5"/>
      <c r="DF257" s="5"/>
      <c r="DG257" s="5"/>
      <c r="DH257" s="5"/>
      <c r="DI257" s="5"/>
      <c r="DJ257" s="5"/>
      <c r="DK257" s="5"/>
      <c r="DL257" s="5"/>
      <c r="DM257" s="5"/>
      <c r="DN257" s="5"/>
      <c r="DO257" s="5"/>
      <c r="DP257" s="5"/>
      <c r="DQ257" s="5"/>
      <c r="DR257" s="5"/>
      <c r="DS257" s="5"/>
      <c r="DT257" s="5"/>
      <c r="DU257" s="5"/>
      <c r="DV257" s="5"/>
      <c r="DW257" s="5"/>
      <c r="DX257" s="5"/>
      <c r="DY257" s="5"/>
      <c r="DZ257" s="5"/>
      <c r="EA257" s="5"/>
      <c r="EB257" s="5"/>
      <c r="EC257" s="5"/>
      <c r="ED257" s="5"/>
      <c r="EE257" s="5"/>
      <c r="EF257" s="5"/>
      <c r="EG257" s="5"/>
      <c r="EH257" s="5"/>
      <c r="EI257" s="5"/>
      <c r="EJ257" s="5"/>
      <c r="EK257" s="5"/>
      <c r="EL257" s="5"/>
      <c r="EM257" s="5"/>
      <c r="EN257" s="5"/>
      <c r="EO257" s="5"/>
      <c r="EP257" s="5"/>
      <c r="EQ257" s="5"/>
      <c r="ER257" s="5"/>
      <c r="ES257" s="5"/>
      <c r="ET257" s="5"/>
      <c r="EU257" s="5"/>
      <c r="EV257" s="5"/>
      <c r="EW257" s="5"/>
      <c r="EX257" s="5"/>
      <c r="EY257" s="5"/>
      <c r="EZ257" s="5"/>
      <c r="FA257" s="5"/>
      <c r="FB257" s="5"/>
      <c r="FC257" s="5"/>
    </row>
    <row r="258" spans="1:159" ht="15" customHeight="1">
      <c r="A258" s="44">
        <v>5</v>
      </c>
      <c r="B258" s="55" t="str">
        <f>VLOOKUP(Ruimtestaat[[#This Row],[Code]],Locaties[[Code]:[Locatie]],2,FALSE)</f>
        <v>Willem van Oranje – Waalwijk</v>
      </c>
      <c r="C258" s="55" t="str">
        <f>VLOOKUP(Ruimtestaat[[#This Row],[Code]],Locaties[[#All],[Code]:[Adres]],3,FALSE)</f>
        <v>De Gaard 4</v>
      </c>
      <c r="D258" s="55" t="str">
        <f>VLOOKUP(Ruimtestaat[[#This Row],[Code]],Locaties[#All],4,FALSE)</f>
        <v>Waalwijk</v>
      </c>
      <c r="E258" s="44"/>
      <c r="F258" s="44" t="s">
        <v>535</v>
      </c>
      <c r="G258" s="7" t="s">
        <v>321</v>
      </c>
      <c r="H258" s="56" t="s">
        <v>158</v>
      </c>
      <c r="I258" s="7">
        <v>10</v>
      </c>
      <c r="J258" s="56" t="str">
        <f>VLOOKUP(Ruimtestaat[[#This Row],[Ruimte code]],Ruimtegroepen[[#All],[Code]:[Ruimte omschrijving]],2,FALSE)</f>
        <v>Trappenhuizen/lift</v>
      </c>
      <c r="K258" s="44" t="s">
        <v>20</v>
      </c>
      <c r="L258" s="47" t="s">
        <v>29</v>
      </c>
      <c r="M258" s="147">
        <v>25</v>
      </c>
      <c r="N258" s="149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  <c r="AY258" s="5"/>
      <c r="AZ258" s="5"/>
      <c r="BA258" s="5"/>
      <c r="BB258" s="5"/>
      <c r="BC258" s="5"/>
      <c r="BD258" s="5"/>
      <c r="BE258" s="5"/>
      <c r="BF258" s="5"/>
      <c r="BG258" s="5"/>
      <c r="BH258" s="5"/>
      <c r="BI258" s="5"/>
      <c r="BJ258" s="5"/>
      <c r="BK258" s="5"/>
      <c r="BL258" s="5"/>
      <c r="BM258" s="5"/>
      <c r="BN258" s="5"/>
      <c r="BO258" s="5"/>
      <c r="BP258" s="5"/>
      <c r="BQ258" s="5"/>
      <c r="BR258" s="5"/>
      <c r="BS258" s="5"/>
      <c r="BT258" s="5"/>
      <c r="BU258" s="5"/>
      <c r="BV258" s="5"/>
      <c r="BW258" s="5"/>
      <c r="BX258" s="5"/>
      <c r="BY258" s="5"/>
      <c r="BZ258" s="5"/>
      <c r="CA258" s="5"/>
      <c r="CB258" s="5"/>
      <c r="CC258" s="5"/>
      <c r="CD258" s="5"/>
      <c r="CE258" s="5"/>
      <c r="CF258" s="5"/>
      <c r="CG258" s="5"/>
      <c r="CH258" s="5"/>
      <c r="CI258" s="5"/>
      <c r="CJ258" s="5"/>
      <c r="CK258" s="5"/>
      <c r="CL258" s="5"/>
      <c r="CM258" s="5"/>
      <c r="CN258" s="5"/>
      <c r="CO258" s="5"/>
      <c r="CP258" s="5"/>
      <c r="CQ258" s="5"/>
      <c r="CR258" s="5"/>
      <c r="CS258" s="5"/>
      <c r="CT258" s="5"/>
      <c r="CU258" s="5"/>
      <c r="CV258" s="5"/>
      <c r="CW258" s="5"/>
      <c r="CX258" s="5"/>
      <c r="CY258" s="5"/>
      <c r="CZ258" s="5"/>
      <c r="DA258" s="5"/>
      <c r="DB258" s="5"/>
      <c r="DC258" s="5"/>
      <c r="DD258" s="5"/>
      <c r="DE258" s="5"/>
      <c r="DF258" s="5"/>
      <c r="DG258" s="5"/>
      <c r="DH258" s="5"/>
      <c r="DI258" s="5"/>
      <c r="DJ258" s="5"/>
      <c r="DK258" s="5"/>
      <c r="DL258" s="5"/>
      <c r="DM258" s="5"/>
      <c r="DN258" s="5"/>
      <c r="DO258" s="5"/>
      <c r="DP258" s="5"/>
      <c r="DQ258" s="5"/>
      <c r="DR258" s="5"/>
      <c r="DS258" s="5"/>
      <c r="DT258" s="5"/>
      <c r="DU258" s="5"/>
      <c r="DV258" s="5"/>
      <c r="DW258" s="5"/>
      <c r="DX258" s="5"/>
      <c r="DY258" s="5"/>
      <c r="DZ258" s="5"/>
      <c r="EA258" s="5"/>
      <c r="EB258" s="5"/>
      <c r="EC258" s="5"/>
      <c r="ED258" s="5"/>
      <c r="EE258" s="5"/>
      <c r="EF258" s="5"/>
      <c r="EG258" s="5"/>
      <c r="EH258" s="5"/>
      <c r="EI258" s="5"/>
      <c r="EJ258" s="5"/>
      <c r="EK258" s="5"/>
      <c r="EL258" s="5"/>
      <c r="EM258" s="5"/>
      <c r="EN258" s="5"/>
      <c r="EO258" s="5"/>
      <c r="EP258" s="5"/>
      <c r="EQ258" s="5"/>
      <c r="ER258" s="5"/>
      <c r="ES258" s="5"/>
      <c r="ET258" s="5"/>
      <c r="EU258" s="5"/>
      <c r="EV258" s="5"/>
      <c r="EW258" s="5"/>
      <c r="EX258" s="5"/>
      <c r="EY258" s="5"/>
      <c r="EZ258" s="5"/>
      <c r="FA258" s="5"/>
      <c r="FB258" s="5"/>
      <c r="FC258" s="5"/>
    </row>
    <row r="259" spans="1:159" ht="15" customHeight="1">
      <c r="A259" s="44">
        <v>5</v>
      </c>
      <c r="B259" s="55" t="str">
        <f>VLOOKUP(Ruimtestaat[[#This Row],[Code]],Locaties[[Code]:[Locatie]],2,FALSE)</f>
        <v>Willem van Oranje – Waalwijk</v>
      </c>
      <c r="C259" s="55" t="str">
        <f>VLOOKUP(Ruimtestaat[[#This Row],[Code]],Locaties[[#All],[Code]:[Adres]],3,FALSE)</f>
        <v>De Gaard 4</v>
      </c>
      <c r="D259" s="55" t="str">
        <f>VLOOKUP(Ruimtestaat[[#This Row],[Code]],Locaties[#All],4,FALSE)</f>
        <v>Waalwijk</v>
      </c>
      <c r="E259" s="44"/>
      <c r="F259" s="44" t="s">
        <v>535</v>
      </c>
      <c r="G259" s="7" t="s">
        <v>322</v>
      </c>
      <c r="H259" s="56" t="s">
        <v>159</v>
      </c>
      <c r="I259" s="7">
        <v>6</v>
      </c>
      <c r="J259" s="56" t="str">
        <f>VLOOKUP(Ruimtestaat[[#This Row],[Ruimte code]],Ruimtegroepen[[#All],[Code]:[Ruimte omschrijving]],2,FALSE)</f>
        <v>Gangen/hallen</v>
      </c>
      <c r="K259" s="44" t="s">
        <v>18</v>
      </c>
      <c r="L259" s="47" t="s">
        <v>124</v>
      </c>
      <c r="M259" s="147">
        <v>12</v>
      </c>
      <c r="N259" s="149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  <c r="AY259" s="5"/>
      <c r="AZ259" s="5"/>
      <c r="BA259" s="5"/>
      <c r="BB259" s="5"/>
      <c r="BC259" s="5"/>
      <c r="BD259" s="5"/>
      <c r="BE259" s="5"/>
      <c r="BF259" s="5"/>
      <c r="BG259" s="5"/>
      <c r="BH259" s="5"/>
      <c r="BI259" s="5"/>
      <c r="BJ259" s="5"/>
      <c r="BK259" s="5"/>
      <c r="BL259" s="5"/>
      <c r="BM259" s="5"/>
      <c r="BN259" s="5"/>
      <c r="BO259" s="5"/>
      <c r="BP259" s="5"/>
      <c r="BQ259" s="5"/>
      <c r="BR259" s="5"/>
      <c r="BS259" s="5"/>
      <c r="BT259" s="5"/>
      <c r="BU259" s="5"/>
      <c r="BV259" s="5"/>
      <c r="BW259" s="5"/>
      <c r="BX259" s="5"/>
      <c r="BY259" s="5"/>
      <c r="BZ259" s="5"/>
      <c r="CA259" s="5"/>
      <c r="CB259" s="5"/>
      <c r="CC259" s="5"/>
      <c r="CD259" s="5"/>
      <c r="CE259" s="5"/>
      <c r="CF259" s="5"/>
      <c r="CG259" s="5"/>
      <c r="CH259" s="5"/>
      <c r="CI259" s="5"/>
      <c r="CJ259" s="5"/>
      <c r="CK259" s="5"/>
      <c r="CL259" s="5"/>
      <c r="CM259" s="5"/>
      <c r="CN259" s="5"/>
      <c r="CO259" s="5"/>
      <c r="CP259" s="5"/>
      <c r="CQ259" s="5"/>
      <c r="CR259" s="5"/>
      <c r="CS259" s="5"/>
      <c r="CT259" s="5"/>
      <c r="CU259" s="5"/>
      <c r="CV259" s="5"/>
      <c r="CW259" s="5"/>
      <c r="CX259" s="5"/>
      <c r="CY259" s="5"/>
      <c r="CZ259" s="5"/>
      <c r="DA259" s="5"/>
      <c r="DB259" s="5"/>
      <c r="DC259" s="5"/>
      <c r="DD259" s="5"/>
      <c r="DE259" s="5"/>
      <c r="DF259" s="5"/>
      <c r="DG259" s="5"/>
      <c r="DH259" s="5"/>
      <c r="DI259" s="5"/>
      <c r="DJ259" s="5"/>
      <c r="DK259" s="5"/>
      <c r="DL259" s="5"/>
      <c r="DM259" s="5"/>
      <c r="DN259" s="5"/>
      <c r="DO259" s="5"/>
      <c r="DP259" s="5"/>
      <c r="DQ259" s="5"/>
      <c r="DR259" s="5"/>
      <c r="DS259" s="5"/>
      <c r="DT259" s="5"/>
      <c r="DU259" s="5"/>
      <c r="DV259" s="5"/>
      <c r="DW259" s="5"/>
      <c r="DX259" s="5"/>
      <c r="DY259" s="5"/>
      <c r="DZ259" s="5"/>
      <c r="EA259" s="5"/>
      <c r="EB259" s="5"/>
      <c r="EC259" s="5"/>
      <c r="ED259" s="5"/>
      <c r="EE259" s="5"/>
      <c r="EF259" s="5"/>
      <c r="EG259" s="5"/>
      <c r="EH259" s="5"/>
      <c r="EI259" s="5"/>
      <c r="EJ259" s="5"/>
      <c r="EK259" s="5"/>
      <c r="EL259" s="5"/>
      <c r="EM259" s="5"/>
      <c r="EN259" s="5"/>
      <c r="EO259" s="5"/>
      <c r="EP259" s="5"/>
      <c r="EQ259" s="5"/>
      <c r="ER259" s="5"/>
      <c r="ES259" s="5"/>
      <c r="ET259" s="5"/>
      <c r="EU259" s="5"/>
      <c r="EV259" s="5"/>
      <c r="EW259" s="5"/>
      <c r="EX259" s="5"/>
      <c r="EY259" s="5"/>
      <c r="EZ259" s="5"/>
      <c r="FA259" s="5"/>
      <c r="FB259" s="5"/>
      <c r="FC259" s="5"/>
    </row>
    <row r="260" spans="1:159" ht="15" customHeight="1">
      <c r="A260" s="44">
        <v>5</v>
      </c>
      <c r="B260" s="55" t="str">
        <f>VLOOKUP(Ruimtestaat[[#This Row],[Code]],Locaties[[Code]:[Locatie]],2,FALSE)</f>
        <v>Willem van Oranje – Waalwijk</v>
      </c>
      <c r="C260" s="55" t="str">
        <f>VLOOKUP(Ruimtestaat[[#This Row],[Code]],Locaties[[#All],[Code]:[Adres]],3,FALSE)</f>
        <v>De Gaard 4</v>
      </c>
      <c r="D260" s="55" t="str">
        <f>VLOOKUP(Ruimtestaat[[#This Row],[Code]],Locaties[#All],4,FALSE)</f>
        <v>Waalwijk</v>
      </c>
      <c r="E260" s="44"/>
      <c r="F260" s="44" t="s">
        <v>535</v>
      </c>
      <c r="G260" s="7" t="s">
        <v>323</v>
      </c>
      <c r="H260" s="56" t="s">
        <v>162</v>
      </c>
      <c r="I260" s="7">
        <v>5</v>
      </c>
      <c r="J260" s="56" t="str">
        <f>VLOOKUP(Ruimtestaat[[#This Row],[Ruimte code]],Ruimtegroepen[[#All],[Code]:[Ruimte omschrijving]],2,FALSE)</f>
        <v>Sanitair</v>
      </c>
      <c r="K260" s="44" t="s">
        <v>19</v>
      </c>
      <c r="L260" s="47" t="s">
        <v>367</v>
      </c>
      <c r="M260" s="147">
        <v>10</v>
      </c>
      <c r="N260" s="44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  <c r="AY260" s="5"/>
      <c r="AZ260" s="5"/>
      <c r="BA260" s="5"/>
      <c r="BB260" s="5"/>
      <c r="BC260" s="5"/>
      <c r="BD260" s="5"/>
      <c r="BE260" s="5"/>
      <c r="BF260" s="5"/>
      <c r="BG260" s="5"/>
      <c r="BH260" s="5"/>
      <c r="BI260" s="5"/>
      <c r="BJ260" s="5"/>
      <c r="BK260" s="5"/>
      <c r="BL260" s="5"/>
      <c r="BM260" s="5"/>
      <c r="BN260" s="5"/>
      <c r="BO260" s="5"/>
      <c r="BP260" s="5"/>
      <c r="BQ260" s="5"/>
      <c r="BR260" s="5"/>
      <c r="BS260" s="5"/>
      <c r="BT260" s="5"/>
      <c r="BU260" s="5"/>
      <c r="BV260" s="5"/>
      <c r="BW260" s="5"/>
      <c r="BX260" s="5"/>
      <c r="BY260" s="5"/>
      <c r="BZ260" s="5"/>
      <c r="CA260" s="5"/>
      <c r="CB260" s="5"/>
      <c r="CC260" s="5"/>
      <c r="CD260" s="5"/>
      <c r="CE260" s="5"/>
      <c r="CF260" s="5"/>
      <c r="CG260" s="5"/>
      <c r="CH260" s="5"/>
      <c r="CI260" s="5"/>
      <c r="CJ260" s="5"/>
      <c r="CK260" s="5"/>
      <c r="CL260" s="5"/>
      <c r="CM260" s="5"/>
      <c r="CN260" s="5"/>
      <c r="CO260" s="5"/>
      <c r="CP260" s="5"/>
      <c r="CQ260" s="5"/>
      <c r="CR260" s="5"/>
      <c r="CS260" s="5"/>
      <c r="CT260" s="5"/>
      <c r="CU260" s="5"/>
      <c r="CV260" s="5"/>
      <c r="CW260" s="5"/>
      <c r="CX260" s="5"/>
      <c r="CY260" s="5"/>
      <c r="CZ260" s="5"/>
      <c r="DA260" s="5"/>
      <c r="DB260" s="5"/>
      <c r="DC260" s="5"/>
      <c r="DD260" s="5"/>
      <c r="DE260" s="5"/>
      <c r="DF260" s="5"/>
      <c r="DG260" s="5"/>
      <c r="DH260" s="5"/>
      <c r="DI260" s="5"/>
      <c r="DJ260" s="5"/>
      <c r="DK260" s="5"/>
      <c r="DL260" s="5"/>
      <c r="DM260" s="5"/>
      <c r="DN260" s="5"/>
      <c r="DO260" s="5"/>
      <c r="DP260" s="5"/>
      <c r="DQ260" s="5"/>
      <c r="DR260" s="5"/>
      <c r="DS260" s="5"/>
      <c r="DT260" s="5"/>
      <c r="DU260" s="5"/>
      <c r="DV260" s="5"/>
      <c r="DW260" s="5"/>
      <c r="DX260" s="5"/>
      <c r="DY260" s="5"/>
      <c r="DZ260" s="5"/>
      <c r="EA260" s="5"/>
      <c r="EB260" s="5"/>
      <c r="EC260" s="5"/>
      <c r="ED260" s="5"/>
      <c r="EE260" s="5"/>
      <c r="EF260" s="5"/>
      <c r="EG260" s="5"/>
      <c r="EH260" s="5"/>
      <c r="EI260" s="5"/>
      <c r="EJ260" s="5"/>
      <c r="EK260" s="5"/>
      <c r="EL260" s="5"/>
      <c r="EM260" s="5"/>
      <c r="EN260" s="5"/>
      <c r="EO260" s="5"/>
      <c r="EP260" s="5"/>
      <c r="EQ260" s="5"/>
      <c r="ER260" s="5"/>
      <c r="ES260" s="5"/>
      <c r="ET260" s="5"/>
      <c r="EU260" s="5"/>
      <c r="EV260" s="5"/>
      <c r="EW260" s="5"/>
      <c r="EX260" s="5"/>
      <c r="EY260" s="5"/>
      <c r="EZ260" s="5"/>
      <c r="FA260" s="5"/>
      <c r="FB260" s="5"/>
      <c r="FC260" s="5"/>
    </row>
    <row r="261" spans="1:159" ht="15" customHeight="1">
      <c r="A261" s="44">
        <v>5</v>
      </c>
      <c r="B261" s="55" t="str">
        <f>VLOOKUP(Ruimtestaat[[#This Row],[Code]],Locaties[[Code]:[Locatie]],2,FALSE)</f>
        <v>Willem van Oranje – Waalwijk</v>
      </c>
      <c r="C261" s="55" t="str">
        <f>VLOOKUP(Ruimtestaat[[#This Row],[Code]],Locaties[[#All],[Code]:[Adres]],3,FALSE)</f>
        <v>De Gaard 4</v>
      </c>
      <c r="D261" s="55" t="str">
        <f>VLOOKUP(Ruimtestaat[[#This Row],[Code]],Locaties[#All],4,FALSE)</f>
        <v>Waalwijk</v>
      </c>
      <c r="E261" s="44"/>
      <c r="F261" s="44" t="s">
        <v>535</v>
      </c>
      <c r="G261" s="7" t="s">
        <v>324</v>
      </c>
      <c r="H261" s="56" t="s">
        <v>163</v>
      </c>
      <c r="I261" s="7">
        <v>5</v>
      </c>
      <c r="J261" s="56" t="str">
        <f>VLOOKUP(Ruimtestaat[[#This Row],[Ruimte code]],Ruimtegroepen[[#All],[Code]:[Ruimte omschrijving]],2,FALSE)</f>
        <v>Sanitair</v>
      </c>
      <c r="K261" s="44" t="s">
        <v>19</v>
      </c>
      <c r="L261" s="47" t="s">
        <v>367</v>
      </c>
      <c r="M261" s="147">
        <v>10</v>
      </c>
      <c r="N261" s="149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  <c r="AW261" s="5"/>
      <c r="AX261" s="5"/>
      <c r="AY261" s="5"/>
      <c r="AZ261" s="5"/>
      <c r="BA261" s="5"/>
      <c r="BB261" s="5"/>
      <c r="BC261" s="5"/>
      <c r="BD261" s="5"/>
      <c r="BE261" s="5"/>
      <c r="BF261" s="5"/>
      <c r="BG261" s="5"/>
      <c r="BH261" s="5"/>
      <c r="BI261" s="5"/>
      <c r="BJ261" s="5"/>
      <c r="BK261" s="5"/>
      <c r="BL261" s="5"/>
      <c r="BM261" s="5"/>
      <c r="BN261" s="5"/>
      <c r="BO261" s="5"/>
      <c r="BP261" s="5"/>
      <c r="BQ261" s="5"/>
      <c r="BR261" s="5"/>
      <c r="BS261" s="5"/>
      <c r="BT261" s="5"/>
      <c r="BU261" s="5"/>
      <c r="BV261" s="5"/>
      <c r="BW261" s="5"/>
      <c r="BX261" s="5"/>
      <c r="BY261" s="5"/>
      <c r="BZ261" s="5"/>
      <c r="CA261" s="5"/>
      <c r="CB261" s="5"/>
      <c r="CC261" s="5"/>
      <c r="CD261" s="5"/>
      <c r="CE261" s="5"/>
      <c r="CF261" s="5"/>
      <c r="CG261" s="5"/>
      <c r="CH261" s="5"/>
      <c r="CI261" s="5"/>
      <c r="CJ261" s="5"/>
      <c r="CK261" s="5"/>
      <c r="CL261" s="5"/>
      <c r="CM261" s="5"/>
      <c r="CN261" s="5"/>
      <c r="CO261" s="5"/>
      <c r="CP261" s="5"/>
      <c r="CQ261" s="5"/>
      <c r="CR261" s="5"/>
      <c r="CS261" s="5"/>
      <c r="CT261" s="5"/>
      <c r="CU261" s="5"/>
      <c r="CV261" s="5"/>
      <c r="CW261" s="5"/>
      <c r="CX261" s="5"/>
      <c r="CY261" s="5"/>
      <c r="CZ261" s="5"/>
      <c r="DA261" s="5"/>
      <c r="DB261" s="5"/>
      <c r="DC261" s="5"/>
      <c r="DD261" s="5"/>
      <c r="DE261" s="5"/>
      <c r="DF261" s="5"/>
      <c r="DG261" s="5"/>
      <c r="DH261" s="5"/>
      <c r="DI261" s="5"/>
      <c r="DJ261" s="5"/>
      <c r="DK261" s="5"/>
      <c r="DL261" s="5"/>
      <c r="DM261" s="5"/>
      <c r="DN261" s="5"/>
      <c r="DO261" s="5"/>
      <c r="DP261" s="5"/>
      <c r="DQ261" s="5"/>
      <c r="DR261" s="5"/>
      <c r="DS261" s="5"/>
      <c r="DT261" s="5"/>
      <c r="DU261" s="5"/>
      <c r="DV261" s="5"/>
      <c r="DW261" s="5"/>
      <c r="DX261" s="5"/>
      <c r="DY261" s="5"/>
      <c r="DZ261" s="5"/>
      <c r="EA261" s="5"/>
      <c r="EB261" s="5"/>
      <c r="EC261" s="5"/>
      <c r="ED261" s="5"/>
      <c r="EE261" s="5"/>
      <c r="EF261" s="5"/>
      <c r="EG261" s="5"/>
      <c r="EH261" s="5"/>
      <c r="EI261" s="5"/>
      <c r="EJ261" s="5"/>
      <c r="EK261" s="5"/>
      <c r="EL261" s="5"/>
      <c r="EM261" s="5"/>
      <c r="EN261" s="5"/>
      <c r="EO261" s="5"/>
      <c r="EP261" s="5"/>
      <c r="EQ261" s="5"/>
      <c r="ER261" s="5"/>
      <c r="ES261" s="5"/>
      <c r="ET261" s="5"/>
      <c r="EU261" s="5"/>
      <c r="EV261" s="5"/>
      <c r="EW261" s="5"/>
      <c r="EX261" s="5"/>
      <c r="EY261" s="5"/>
      <c r="EZ261" s="5"/>
      <c r="FA261" s="5"/>
      <c r="FB261" s="5"/>
      <c r="FC261" s="5"/>
    </row>
    <row r="262" spans="1:159" ht="15" customHeight="1">
      <c r="A262" s="44">
        <v>5</v>
      </c>
      <c r="B262" s="55" t="str">
        <f>VLOOKUP(Ruimtestaat[[#This Row],[Code]],Locaties[[Code]:[Locatie]],2,FALSE)</f>
        <v>Willem van Oranje – Waalwijk</v>
      </c>
      <c r="C262" s="55" t="str">
        <f>VLOOKUP(Ruimtestaat[[#This Row],[Code]],Locaties[[#All],[Code]:[Adres]],3,FALSE)</f>
        <v>De Gaard 4</v>
      </c>
      <c r="D262" s="55" t="str">
        <f>VLOOKUP(Ruimtestaat[[#This Row],[Code]],Locaties[#All],4,FALSE)</f>
        <v>Waalwijk</v>
      </c>
      <c r="E262" s="44"/>
      <c r="F262" s="44" t="s">
        <v>535</v>
      </c>
      <c r="G262" s="7" t="s">
        <v>325</v>
      </c>
      <c r="H262" s="56" t="s">
        <v>134</v>
      </c>
      <c r="I262" s="7">
        <v>16</v>
      </c>
      <c r="J262" s="56" t="str">
        <f>VLOOKUP(Ruimtestaat[[#This Row],[Ruimte code]],Ruimtegroepen[[#All],[Code]:[Ruimte omschrijving]],2,FALSE)</f>
        <v>Leslokalen</v>
      </c>
      <c r="K262" s="44" t="s">
        <v>18</v>
      </c>
      <c r="L262" s="47" t="s">
        <v>124</v>
      </c>
      <c r="M262" s="147">
        <v>50</v>
      </c>
      <c r="N262" s="149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5"/>
      <c r="AV262" s="5"/>
      <c r="AW262" s="5"/>
      <c r="AX262" s="5"/>
      <c r="AY262" s="5"/>
      <c r="AZ262" s="5"/>
      <c r="BA262" s="5"/>
      <c r="BB262" s="5"/>
      <c r="BC262" s="5"/>
      <c r="BD262" s="5"/>
      <c r="BE262" s="5"/>
      <c r="BF262" s="5"/>
      <c r="BG262" s="5"/>
      <c r="BH262" s="5"/>
      <c r="BI262" s="5"/>
      <c r="BJ262" s="5"/>
      <c r="BK262" s="5"/>
      <c r="BL262" s="5"/>
      <c r="BM262" s="5"/>
      <c r="BN262" s="5"/>
      <c r="BO262" s="5"/>
      <c r="BP262" s="5"/>
      <c r="BQ262" s="5"/>
      <c r="BR262" s="5"/>
      <c r="BS262" s="5"/>
      <c r="BT262" s="5"/>
      <c r="BU262" s="5"/>
      <c r="BV262" s="5"/>
      <c r="BW262" s="5"/>
      <c r="BX262" s="5"/>
      <c r="BY262" s="5"/>
      <c r="BZ262" s="5"/>
      <c r="CA262" s="5"/>
      <c r="CB262" s="5"/>
      <c r="CC262" s="5"/>
      <c r="CD262" s="5"/>
      <c r="CE262" s="5"/>
      <c r="CF262" s="5"/>
      <c r="CG262" s="5"/>
      <c r="CH262" s="5"/>
      <c r="CI262" s="5"/>
      <c r="CJ262" s="5"/>
      <c r="CK262" s="5"/>
      <c r="CL262" s="5"/>
      <c r="CM262" s="5"/>
      <c r="CN262" s="5"/>
      <c r="CO262" s="5"/>
      <c r="CP262" s="5"/>
      <c r="CQ262" s="5"/>
      <c r="CR262" s="5"/>
      <c r="CS262" s="5"/>
      <c r="CT262" s="5"/>
      <c r="CU262" s="5"/>
      <c r="CV262" s="5"/>
      <c r="CW262" s="5"/>
      <c r="CX262" s="5"/>
      <c r="CY262" s="5"/>
      <c r="CZ262" s="5"/>
      <c r="DA262" s="5"/>
      <c r="DB262" s="5"/>
      <c r="DC262" s="5"/>
      <c r="DD262" s="5"/>
      <c r="DE262" s="5"/>
      <c r="DF262" s="5"/>
      <c r="DG262" s="5"/>
      <c r="DH262" s="5"/>
      <c r="DI262" s="5"/>
      <c r="DJ262" s="5"/>
      <c r="DK262" s="5"/>
      <c r="DL262" s="5"/>
      <c r="DM262" s="5"/>
      <c r="DN262" s="5"/>
      <c r="DO262" s="5"/>
      <c r="DP262" s="5"/>
      <c r="DQ262" s="5"/>
      <c r="DR262" s="5"/>
      <c r="DS262" s="5"/>
      <c r="DT262" s="5"/>
      <c r="DU262" s="5"/>
      <c r="DV262" s="5"/>
      <c r="DW262" s="5"/>
      <c r="DX262" s="5"/>
      <c r="DY262" s="5"/>
      <c r="DZ262" s="5"/>
      <c r="EA262" s="5"/>
      <c r="EB262" s="5"/>
      <c r="EC262" s="5"/>
      <c r="ED262" s="5"/>
      <c r="EE262" s="5"/>
      <c r="EF262" s="5"/>
      <c r="EG262" s="5"/>
      <c r="EH262" s="5"/>
      <c r="EI262" s="5"/>
      <c r="EJ262" s="5"/>
      <c r="EK262" s="5"/>
      <c r="EL262" s="5"/>
      <c r="EM262" s="5"/>
      <c r="EN262" s="5"/>
      <c r="EO262" s="5"/>
      <c r="EP262" s="5"/>
      <c r="EQ262" s="5"/>
      <c r="ER262" s="5"/>
      <c r="ES262" s="5"/>
      <c r="ET262" s="5"/>
      <c r="EU262" s="5"/>
      <c r="EV262" s="5"/>
      <c r="EW262" s="5"/>
      <c r="EX262" s="5"/>
      <c r="EY262" s="5"/>
      <c r="EZ262" s="5"/>
      <c r="FA262" s="5"/>
      <c r="FB262" s="5"/>
      <c r="FC262" s="5"/>
    </row>
    <row r="263" spans="1:159" ht="15" customHeight="1">
      <c r="A263" s="44">
        <v>5</v>
      </c>
      <c r="B263" s="55" t="str">
        <f>VLOOKUP(Ruimtestaat[[#This Row],[Code]],Locaties[[Code]:[Locatie]],2,FALSE)</f>
        <v>Willem van Oranje – Waalwijk</v>
      </c>
      <c r="C263" s="55" t="str">
        <f>VLOOKUP(Ruimtestaat[[#This Row],[Code]],Locaties[[#All],[Code]:[Adres]],3,FALSE)</f>
        <v>De Gaard 4</v>
      </c>
      <c r="D263" s="55" t="str">
        <f>VLOOKUP(Ruimtestaat[[#This Row],[Code]],Locaties[#All],4,FALSE)</f>
        <v>Waalwijk</v>
      </c>
      <c r="E263" s="44"/>
      <c r="F263" s="44" t="s">
        <v>535</v>
      </c>
      <c r="G263" s="7" t="s">
        <v>326</v>
      </c>
      <c r="H263" s="56" t="s">
        <v>134</v>
      </c>
      <c r="I263" s="7">
        <v>16</v>
      </c>
      <c r="J263" s="56" t="str">
        <f>VLOOKUP(Ruimtestaat[[#This Row],[Ruimte code]],Ruimtegroepen[[#All],[Code]:[Ruimte omschrijving]],2,FALSE)</f>
        <v>Leslokalen</v>
      </c>
      <c r="K263" s="44" t="s">
        <v>18</v>
      </c>
      <c r="L263" s="47" t="s">
        <v>124</v>
      </c>
      <c r="M263" s="147">
        <v>50</v>
      </c>
      <c r="N263" s="44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5"/>
      <c r="AV263" s="5"/>
      <c r="AW263" s="5"/>
      <c r="AX263" s="5"/>
      <c r="AY263" s="5"/>
      <c r="AZ263" s="5"/>
      <c r="BA263" s="5"/>
      <c r="BB263" s="5"/>
      <c r="BC263" s="5"/>
      <c r="BD263" s="5"/>
      <c r="BE263" s="5"/>
      <c r="BF263" s="5"/>
      <c r="BG263" s="5"/>
      <c r="BH263" s="5"/>
      <c r="BI263" s="5"/>
      <c r="BJ263" s="5"/>
      <c r="BK263" s="5"/>
      <c r="BL263" s="5"/>
      <c r="BM263" s="5"/>
      <c r="BN263" s="5"/>
      <c r="BO263" s="5"/>
      <c r="BP263" s="5"/>
      <c r="BQ263" s="5"/>
      <c r="BR263" s="5"/>
      <c r="BS263" s="5"/>
      <c r="BT263" s="5"/>
      <c r="BU263" s="5"/>
      <c r="BV263" s="5"/>
      <c r="BW263" s="5"/>
      <c r="BX263" s="5"/>
      <c r="BY263" s="5"/>
      <c r="BZ263" s="5"/>
      <c r="CA263" s="5"/>
      <c r="CB263" s="5"/>
      <c r="CC263" s="5"/>
      <c r="CD263" s="5"/>
      <c r="CE263" s="5"/>
      <c r="CF263" s="5"/>
      <c r="CG263" s="5"/>
      <c r="CH263" s="5"/>
      <c r="CI263" s="5"/>
      <c r="CJ263" s="5"/>
      <c r="CK263" s="5"/>
      <c r="CL263" s="5"/>
      <c r="CM263" s="5"/>
      <c r="CN263" s="5"/>
      <c r="CO263" s="5"/>
      <c r="CP263" s="5"/>
      <c r="CQ263" s="5"/>
      <c r="CR263" s="5"/>
      <c r="CS263" s="5"/>
      <c r="CT263" s="5"/>
      <c r="CU263" s="5"/>
      <c r="CV263" s="5"/>
      <c r="CW263" s="5"/>
      <c r="CX263" s="5"/>
      <c r="CY263" s="5"/>
      <c r="CZ263" s="5"/>
      <c r="DA263" s="5"/>
      <c r="DB263" s="5"/>
      <c r="DC263" s="5"/>
      <c r="DD263" s="5"/>
      <c r="DE263" s="5"/>
      <c r="DF263" s="5"/>
      <c r="DG263" s="5"/>
      <c r="DH263" s="5"/>
      <c r="DI263" s="5"/>
      <c r="DJ263" s="5"/>
      <c r="DK263" s="5"/>
      <c r="DL263" s="5"/>
      <c r="DM263" s="5"/>
      <c r="DN263" s="5"/>
      <c r="DO263" s="5"/>
      <c r="DP263" s="5"/>
      <c r="DQ263" s="5"/>
      <c r="DR263" s="5"/>
      <c r="DS263" s="5"/>
      <c r="DT263" s="5"/>
      <c r="DU263" s="5"/>
      <c r="DV263" s="5"/>
      <c r="DW263" s="5"/>
      <c r="DX263" s="5"/>
      <c r="DY263" s="5"/>
      <c r="DZ263" s="5"/>
      <c r="EA263" s="5"/>
      <c r="EB263" s="5"/>
      <c r="EC263" s="5"/>
      <c r="ED263" s="5"/>
      <c r="EE263" s="5"/>
      <c r="EF263" s="5"/>
      <c r="EG263" s="5"/>
      <c r="EH263" s="5"/>
      <c r="EI263" s="5"/>
      <c r="EJ263" s="5"/>
      <c r="EK263" s="5"/>
      <c r="EL263" s="5"/>
      <c r="EM263" s="5"/>
      <c r="EN263" s="5"/>
      <c r="EO263" s="5"/>
      <c r="EP263" s="5"/>
      <c r="EQ263" s="5"/>
      <c r="ER263" s="5"/>
      <c r="ES263" s="5"/>
      <c r="ET263" s="5"/>
      <c r="EU263" s="5"/>
      <c r="EV263" s="5"/>
      <c r="EW263" s="5"/>
      <c r="EX263" s="5"/>
      <c r="EY263" s="5"/>
      <c r="EZ263" s="5"/>
      <c r="FA263" s="5"/>
      <c r="FB263" s="5"/>
      <c r="FC263" s="5"/>
    </row>
    <row r="264" spans="1:159" ht="15" customHeight="1">
      <c r="A264" s="44">
        <v>5</v>
      </c>
      <c r="B264" s="55" t="str">
        <f>VLOOKUP(Ruimtestaat[[#This Row],[Code]],Locaties[[Code]:[Locatie]],2,FALSE)</f>
        <v>Willem van Oranje – Waalwijk</v>
      </c>
      <c r="C264" s="55" t="str">
        <f>VLOOKUP(Ruimtestaat[[#This Row],[Code]],Locaties[[#All],[Code]:[Adres]],3,FALSE)</f>
        <v>De Gaard 4</v>
      </c>
      <c r="D264" s="55" t="str">
        <f>VLOOKUP(Ruimtestaat[[#This Row],[Code]],Locaties[#All],4,FALSE)</f>
        <v>Waalwijk</v>
      </c>
      <c r="E264" s="44"/>
      <c r="F264" s="44" t="s">
        <v>535</v>
      </c>
      <c r="G264" s="7" t="s">
        <v>327</v>
      </c>
      <c r="H264" s="56" t="s">
        <v>139</v>
      </c>
      <c r="I264" s="7">
        <v>2</v>
      </c>
      <c r="J264" s="56" t="str">
        <f>VLOOKUP(Ruimtestaat[[#This Row],[Ruimte code]],Ruimtegroepen[[#All],[Code]:[Ruimte omschrijving]],2,FALSE)</f>
        <v>Kantoren</v>
      </c>
      <c r="K264" s="44" t="s">
        <v>17</v>
      </c>
      <c r="L264" s="47" t="s">
        <v>6</v>
      </c>
      <c r="M264" s="147">
        <v>18</v>
      </c>
      <c r="N264" s="149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  <c r="AO264" s="5"/>
      <c r="AP264" s="5"/>
      <c r="AQ264" s="5"/>
      <c r="AR264" s="5"/>
      <c r="AS264" s="5"/>
      <c r="AT264" s="5"/>
      <c r="AU264" s="5"/>
      <c r="AV264" s="5"/>
      <c r="AW264" s="5"/>
      <c r="AX264" s="5"/>
      <c r="AY264" s="5"/>
      <c r="AZ264" s="5"/>
      <c r="BA264" s="5"/>
      <c r="BB264" s="5"/>
      <c r="BC264" s="5"/>
      <c r="BD264" s="5"/>
      <c r="BE264" s="5"/>
      <c r="BF264" s="5"/>
      <c r="BG264" s="5"/>
      <c r="BH264" s="5"/>
      <c r="BI264" s="5"/>
      <c r="BJ264" s="5"/>
      <c r="BK264" s="5"/>
      <c r="BL264" s="5"/>
      <c r="BM264" s="5"/>
      <c r="BN264" s="5"/>
      <c r="BO264" s="5"/>
      <c r="BP264" s="5"/>
      <c r="BQ264" s="5"/>
      <c r="BR264" s="5"/>
      <c r="BS264" s="5"/>
      <c r="BT264" s="5"/>
      <c r="BU264" s="5"/>
      <c r="BV264" s="5"/>
      <c r="BW264" s="5"/>
      <c r="BX264" s="5"/>
      <c r="BY264" s="5"/>
      <c r="BZ264" s="5"/>
      <c r="CA264" s="5"/>
      <c r="CB264" s="5"/>
      <c r="CC264" s="5"/>
      <c r="CD264" s="5"/>
      <c r="CE264" s="5"/>
      <c r="CF264" s="5"/>
      <c r="CG264" s="5"/>
      <c r="CH264" s="5"/>
      <c r="CI264" s="5"/>
      <c r="CJ264" s="5"/>
      <c r="CK264" s="5"/>
      <c r="CL264" s="5"/>
      <c r="CM264" s="5"/>
      <c r="CN264" s="5"/>
      <c r="CO264" s="5"/>
      <c r="CP264" s="5"/>
      <c r="CQ264" s="5"/>
      <c r="CR264" s="5"/>
      <c r="CS264" s="5"/>
      <c r="CT264" s="5"/>
      <c r="CU264" s="5"/>
      <c r="CV264" s="5"/>
      <c r="CW264" s="5"/>
      <c r="CX264" s="5"/>
      <c r="CY264" s="5"/>
      <c r="CZ264" s="5"/>
      <c r="DA264" s="5"/>
      <c r="DB264" s="5"/>
      <c r="DC264" s="5"/>
      <c r="DD264" s="5"/>
      <c r="DE264" s="5"/>
      <c r="DF264" s="5"/>
      <c r="DG264" s="5"/>
      <c r="DH264" s="5"/>
      <c r="DI264" s="5"/>
      <c r="DJ264" s="5"/>
      <c r="DK264" s="5"/>
      <c r="DL264" s="5"/>
      <c r="DM264" s="5"/>
      <c r="DN264" s="5"/>
      <c r="DO264" s="5"/>
      <c r="DP264" s="5"/>
      <c r="DQ264" s="5"/>
      <c r="DR264" s="5"/>
      <c r="DS264" s="5"/>
      <c r="DT264" s="5"/>
      <c r="DU264" s="5"/>
      <c r="DV264" s="5"/>
      <c r="DW264" s="5"/>
      <c r="DX264" s="5"/>
      <c r="DY264" s="5"/>
      <c r="DZ264" s="5"/>
      <c r="EA264" s="5"/>
      <c r="EB264" s="5"/>
      <c r="EC264" s="5"/>
      <c r="ED264" s="5"/>
      <c r="EE264" s="5"/>
      <c r="EF264" s="5"/>
      <c r="EG264" s="5"/>
      <c r="EH264" s="5"/>
      <c r="EI264" s="5"/>
      <c r="EJ264" s="5"/>
      <c r="EK264" s="5"/>
      <c r="EL264" s="5"/>
      <c r="EM264" s="5"/>
      <c r="EN264" s="5"/>
      <c r="EO264" s="5"/>
      <c r="EP264" s="5"/>
      <c r="EQ264" s="5"/>
      <c r="ER264" s="5"/>
      <c r="ES264" s="5"/>
      <c r="ET264" s="5"/>
      <c r="EU264" s="5"/>
      <c r="EV264" s="5"/>
      <c r="EW264" s="5"/>
      <c r="EX264" s="5"/>
      <c r="EY264" s="5"/>
      <c r="EZ264" s="5"/>
      <c r="FA264" s="5"/>
      <c r="FB264" s="5"/>
      <c r="FC264" s="5"/>
    </row>
    <row r="265" spans="1:159" ht="15" customHeight="1">
      <c r="A265" s="44">
        <v>5</v>
      </c>
      <c r="B265" s="55" t="str">
        <f>VLOOKUP(Ruimtestaat[[#This Row],[Code]],Locaties[[Code]:[Locatie]],2,FALSE)</f>
        <v>Willem van Oranje – Waalwijk</v>
      </c>
      <c r="C265" s="55" t="str">
        <f>VLOOKUP(Ruimtestaat[[#This Row],[Code]],Locaties[[#All],[Code]:[Adres]],3,FALSE)</f>
        <v>De Gaard 4</v>
      </c>
      <c r="D265" s="55" t="str">
        <f>VLOOKUP(Ruimtestaat[[#This Row],[Code]],Locaties[#All],4,FALSE)</f>
        <v>Waalwijk</v>
      </c>
      <c r="E265" s="44"/>
      <c r="F265" s="44" t="s">
        <v>535</v>
      </c>
      <c r="G265" s="7" t="s">
        <v>328</v>
      </c>
      <c r="H265" s="56" t="s">
        <v>139</v>
      </c>
      <c r="I265" s="7">
        <v>2</v>
      </c>
      <c r="J265" s="56" t="str">
        <f>VLOOKUP(Ruimtestaat[[#This Row],[Ruimte code]],Ruimtegroepen[[#All],[Code]:[Ruimte omschrijving]],2,FALSE)</f>
        <v>Kantoren</v>
      </c>
      <c r="K265" s="44" t="s">
        <v>17</v>
      </c>
      <c r="L265" s="47" t="s">
        <v>6</v>
      </c>
      <c r="M265" s="147">
        <v>18</v>
      </c>
      <c r="N265" s="149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5"/>
      <c r="AN265" s="5"/>
      <c r="AO265" s="5"/>
      <c r="AP265" s="5"/>
      <c r="AQ265" s="5"/>
      <c r="AR265" s="5"/>
      <c r="AS265" s="5"/>
      <c r="AT265" s="5"/>
      <c r="AU265" s="5"/>
      <c r="AV265" s="5"/>
      <c r="AW265" s="5"/>
      <c r="AX265" s="5"/>
      <c r="AY265" s="5"/>
      <c r="AZ265" s="5"/>
      <c r="BA265" s="5"/>
      <c r="BB265" s="5"/>
      <c r="BC265" s="5"/>
      <c r="BD265" s="5"/>
      <c r="BE265" s="5"/>
      <c r="BF265" s="5"/>
      <c r="BG265" s="5"/>
      <c r="BH265" s="5"/>
      <c r="BI265" s="5"/>
      <c r="BJ265" s="5"/>
      <c r="BK265" s="5"/>
      <c r="BL265" s="5"/>
      <c r="BM265" s="5"/>
      <c r="BN265" s="5"/>
      <c r="BO265" s="5"/>
      <c r="BP265" s="5"/>
      <c r="BQ265" s="5"/>
      <c r="BR265" s="5"/>
      <c r="BS265" s="5"/>
      <c r="BT265" s="5"/>
      <c r="BU265" s="5"/>
      <c r="BV265" s="5"/>
      <c r="BW265" s="5"/>
      <c r="BX265" s="5"/>
      <c r="BY265" s="5"/>
      <c r="BZ265" s="5"/>
      <c r="CA265" s="5"/>
      <c r="CB265" s="5"/>
      <c r="CC265" s="5"/>
      <c r="CD265" s="5"/>
      <c r="CE265" s="5"/>
      <c r="CF265" s="5"/>
      <c r="CG265" s="5"/>
      <c r="CH265" s="5"/>
      <c r="CI265" s="5"/>
      <c r="CJ265" s="5"/>
      <c r="CK265" s="5"/>
      <c r="CL265" s="5"/>
      <c r="CM265" s="5"/>
      <c r="CN265" s="5"/>
      <c r="CO265" s="5"/>
      <c r="CP265" s="5"/>
      <c r="CQ265" s="5"/>
      <c r="CR265" s="5"/>
      <c r="CS265" s="5"/>
      <c r="CT265" s="5"/>
      <c r="CU265" s="5"/>
      <c r="CV265" s="5"/>
      <c r="CW265" s="5"/>
      <c r="CX265" s="5"/>
      <c r="CY265" s="5"/>
      <c r="CZ265" s="5"/>
      <c r="DA265" s="5"/>
      <c r="DB265" s="5"/>
      <c r="DC265" s="5"/>
      <c r="DD265" s="5"/>
      <c r="DE265" s="5"/>
      <c r="DF265" s="5"/>
      <c r="DG265" s="5"/>
      <c r="DH265" s="5"/>
      <c r="DI265" s="5"/>
      <c r="DJ265" s="5"/>
      <c r="DK265" s="5"/>
      <c r="DL265" s="5"/>
      <c r="DM265" s="5"/>
      <c r="DN265" s="5"/>
      <c r="DO265" s="5"/>
      <c r="DP265" s="5"/>
      <c r="DQ265" s="5"/>
      <c r="DR265" s="5"/>
      <c r="DS265" s="5"/>
      <c r="DT265" s="5"/>
      <c r="DU265" s="5"/>
      <c r="DV265" s="5"/>
      <c r="DW265" s="5"/>
      <c r="DX265" s="5"/>
      <c r="DY265" s="5"/>
      <c r="DZ265" s="5"/>
      <c r="EA265" s="5"/>
      <c r="EB265" s="5"/>
      <c r="EC265" s="5"/>
      <c r="ED265" s="5"/>
      <c r="EE265" s="5"/>
      <c r="EF265" s="5"/>
      <c r="EG265" s="5"/>
      <c r="EH265" s="5"/>
      <c r="EI265" s="5"/>
      <c r="EJ265" s="5"/>
      <c r="EK265" s="5"/>
      <c r="EL265" s="5"/>
      <c r="EM265" s="5"/>
      <c r="EN265" s="5"/>
      <c r="EO265" s="5"/>
      <c r="EP265" s="5"/>
      <c r="EQ265" s="5"/>
      <c r="ER265" s="5"/>
      <c r="ES265" s="5"/>
      <c r="ET265" s="5"/>
      <c r="EU265" s="5"/>
      <c r="EV265" s="5"/>
      <c r="EW265" s="5"/>
      <c r="EX265" s="5"/>
      <c r="EY265" s="5"/>
      <c r="EZ265" s="5"/>
      <c r="FA265" s="5"/>
      <c r="FB265" s="5"/>
      <c r="FC265" s="5"/>
    </row>
    <row r="266" spans="1:159" ht="15" customHeight="1">
      <c r="A266" s="44">
        <v>5</v>
      </c>
      <c r="B266" s="55" t="str">
        <f>VLOOKUP(Ruimtestaat[[#This Row],[Code]],Locaties[[Code]:[Locatie]],2,FALSE)</f>
        <v>Willem van Oranje – Waalwijk</v>
      </c>
      <c r="C266" s="55" t="str">
        <f>VLOOKUP(Ruimtestaat[[#This Row],[Code]],Locaties[[#All],[Code]:[Adres]],3,FALSE)</f>
        <v>De Gaard 4</v>
      </c>
      <c r="D266" s="55" t="str">
        <f>VLOOKUP(Ruimtestaat[[#This Row],[Code]],Locaties[#All],4,FALSE)</f>
        <v>Waalwijk</v>
      </c>
      <c r="E266" s="44"/>
      <c r="F266" s="44" t="s">
        <v>535</v>
      </c>
      <c r="G266" s="7" t="s">
        <v>329</v>
      </c>
      <c r="H266" s="56" t="s">
        <v>139</v>
      </c>
      <c r="I266" s="7">
        <v>2</v>
      </c>
      <c r="J266" s="56" t="str">
        <f>VLOOKUP(Ruimtestaat[[#This Row],[Ruimte code]],Ruimtegroepen[[#All],[Code]:[Ruimte omschrijving]],2,FALSE)</f>
        <v>Kantoren</v>
      </c>
      <c r="K266" s="44" t="s">
        <v>17</v>
      </c>
      <c r="L266" s="47" t="s">
        <v>6</v>
      </c>
      <c r="M266" s="147">
        <v>18</v>
      </c>
      <c r="N266" s="44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/>
      <c r="AN266" s="5"/>
      <c r="AO266" s="5"/>
      <c r="AP266" s="5"/>
      <c r="AQ266" s="5"/>
      <c r="AR266" s="5"/>
      <c r="AS266" s="5"/>
      <c r="AT266" s="5"/>
      <c r="AU266" s="5"/>
      <c r="AV266" s="5"/>
      <c r="AW266" s="5"/>
      <c r="AX266" s="5"/>
      <c r="AY266" s="5"/>
      <c r="AZ266" s="5"/>
      <c r="BA266" s="5"/>
      <c r="BB266" s="5"/>
      <c r="BC266" s="5"/>
      <c r="BD266" s="5"/>
      <c r="BE266" s="5"/>
      <c r="BF266" s="5"/>
      <c r="BG266" s="5"/>
      <c r="BH266" s="5"/>
      <c r="BI266" s="5"/>
      <c r="BJ266" s="5"/>
      <c r="BK266" s="5"/>
      <c r="BL266" s="5"/>
      <c r="BM266" s="5"/>
      <c r="BN266" s="5"/>
      <c r="BO266" s="5"/>
      <c r="BP266" s="5"/>
      <c r="BQ266" s="5"/>
      <c r="BR266" s="5"/>
      <c r="BS266" s="5"/>
      <c r="BT266" s="5"/>
      <c r="BU266" s="5"/>
      <c r="BV266" s="5"/>
      <c r="BW266" s="5"/>
      <c r="BX266" s="5"/>
      <c r="BY266" s="5"/>
      <c r="BZ266" s="5"/>
      <c r="CA266" s="5"/>
      <c r="CB266" s="5"/>
      <c r="CC266" s="5"/>
      <c r="CD266" s="5"/>
      <c r="CE266" s="5"/>
      <c r="CF266" s="5"/>
      <c r="CG266" s="5"/>
      <c r="CH266" s="5"/>
      <c r="CI266" s="5"/>
      <c r="CJ266" s="5"/>
      <c r="CK266" s="5"/>
      <c r="CL266" s="5"/>
      <c r="CM266" s="5"/>
      <c r="CN266" s="5"/>
      <c r="CO266" s="5"/>
      <c r="CP266" s="5"/>
      <c r="CQ266" s="5"/>
      <c r="CR266" s="5"/>
      <c r="CS266" s="5"/>
      <c r="CT266" s="5"/>
      <c r="CU266" s="5"/>
      <c r="CV266" s="5"/>
      <c r="CW266" s="5"/>
      <c r="CX266" s="5"/>
      <c r="CY266" s="5"/>
      <c r="CZ266" s="5"/>
      <c r="DA266" s="5"/>
      <c r="DB266" s="5"/>
      <c r="DC266" s="5"/>
      <c r="DD266" s="5"/>
      <c r="DE266" s="5"/>
      <c r="DF266" s="5"/>
      <c r="DG266" s="5"/>
      <c r="DH266" s="5"/>
      <c r="DI266" s="5"/>
      <c r="DJ266" s="5"/>
      <c r="DK266" s="5"/>
      <c r="DL266" s="5"/>
      <c r="DM266" s="5"/>
      <c r="DN266" s="5"/>
      <c r="DO266" s="5"/>
      <c r="DP266" s="5"/>
      <c r="DQ266" s="5"/>
      <c r="DR266" s="5"/>
      <c r="DS266" s="5"/>
      <c r="DT266" s="5"/>
      <c r="DU266" s="5"/>
      <c r="DV266" s="5"/>
      <c r="DW266" s="5"/>
      <c r="DX266" s="5"/>
      <c r="DY266" s="5"/>
      <c r="DZ266" s="5"/>
      <c r="EA266" s="5"/>
      <c r="EB266" s="5"/>
      <c r="EC266" s="5"/>
      <c r="ED266" s="5"/>
      <c r="EE266" s="5"/>
      <c r="EF266" s="5"/>
      <c r="EG266" s="5"/>
      <c r="EH266" s="5"/>
      <c r="EI266" s="5"/>
      <c r="EJ266" s="5"/>
      <c r="EK266" s="5"/>
      <c r="EL266" s="5"/>
      <c r="EM266" s="5"/>
      <c r="EN266" s="5"/>
      <c r="EO266" s="5"/>
      <c r="EP266" s="5"/>
      <c r="EQ266" s="5"/>
      <c r="ER266" s="5"/>
      <c r="ES266" s="5"/>
      <c r="ET266" s="5"/>
      <c r="EU266" s="5"/>
      <c r="EV266" s="5"/>
      <c r="EW266" s="5"/>
      <c r="EX266" s="5"/>
      <c r="EY266" s="5"/>
      <c r="EZ266" s="5"/>
      <c r="FA266" s="5"/>
      <c r="FB266" s="5"/>
      <c r="FC266" s="5"/>
    </row>
    <row r="267" spans="1:159" ht="15" customHeight="1">
      <c r="A267" s="44">
        <v>5</v>
      </c>
      <c r="B267" s="55" t="str">
        <f>VLOOKUP(Ruimtestaat[[#This Row],[Code]],Locaties[[Code]:[Locatie]],2,FALSE)</f>
        <v>Willem van Oranje – Waalwijk</v>
      </c>
      <c r="C267" s="55" t="str">
        <f>VLOOKUP(Ruimtestaat[[#This Row],[Code]],Locaties[[#All],[Code]:[Adres]],3,FALSE)</f>
        <v>De Gaard 4</v>
      </c>
      <c r="D267" s="55" t="str">
        <f>VLOOKUP(Ruimtestaat[[#This Row],[Code]],Locaties[#All],4,FALSE)</f>
        <v>Waalwijk</v>
      </c>
      <c r="E267" s="44"/>
      <c r="F267" s="44" t="s">
        <v>535</v>
      </c>
      <c r="G267" s="7" t="s">
        <v>330</v>
      </c>
      <c r="H267" s="56" t="s">
        <v>139</v>
      </c>
      <c r="I267" s="7">
        <v>2</v>
      </c>
      <c r="J267" s="56" t="str">
        <f>VLOOKUP(Ruimtestaat[[#This Row],[Ruimte code]],Ruimtegroepen[[#All],[Code]:[Ruimte omschrijving]],2,FALSE)</f>
        <v>Kantoren</v>
      </c>
      <c r="K267" s="44" t="s">
        <v>17</v>
      </c>
      <c r="L267" s="47" t="s">
        <v>6</v>
      </c>
      <c r="M267" s="147">
        <v>18</v>
      </c>
      <c r="N267" s="149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5"/>
      <c r="AM267" s="5"/>
      <c r="AN267" s="5"/>
      <c r="AO267" s="5"/>
      <c r="AP267" s="5"/>
      <c r="AQ267" s="5"/>
      <c r="AR267" s="5"/>
      <c r="AS267" s="5"/>
      <c r="AT267" s="5"/>
      <c r="AU267" s="5"/>
      <c r="AV267" s="5"/>
      <c r="AW267" s="5"/>
      <c r="AX267" s="5"/>
      <c r="AY267" s="5"/>
      <c r="AZ267" s="5"/>
      <c r="BA267" s="5"/>
      <c r="BB267" s="5"/>
      <c r="BC267" s="5"/>
      <c r="BD267" s="5"/>
      <c r="BE267" s="5"/>
      <c r="BF267" s="5"/>
      <c r="BG267" s="5"/>
      <c r="BH267" s="5"/>
      <c r="BI267" s="5"/>
      <c r="BJ267" s="5"/>
      <c r="BK267" s="5"/>
      <c r="BL267" s="5"/>
      <c r="BM267" s="5"/>
      <c r="BN267" s="5"/>
      <c r="BO267" s="5"/>
      <c r="BP267" s="5"/>
      <c r="BQ267" s="5"/>
      <c r="BR267" s="5"/>
      <c r="BS267" s="5"/>
      <c r="BT267" s="5"/>
      <c r="BU267" s="5"/>
      <c r="BV267" s="5"/>
      <c r="BW267" s="5"/>
      <c r="BX267" s="5"/>
      <c r="BY267" s="5"/>
      <c r="BZ267" s="5"/>
      <c r="CA267" s="5"/>
      <c r="CB267" s="5"/>
      <c r="CC267" s="5"/>
      <c r="CD267" s="5"/>
      <c r="CE267" s="5"/>
      <c r="CF267" s="5"/>
      <c r="CG267" s="5"/>
      <c r="CH267" s="5"/>
      <c r="CI267" s="5"/>
      <c r="CJ267" s="5"/>
      <c r="CK267" s="5"/>
      <c r="CL267" s="5"/>
      <c r="CM267" s="5"/>
      <c r="CN267" s="5"/>
      <c r="CO267" s="5"/>
      <c r="CP267" s="5"/>
      <c r="CQ267" s="5"/>
      <c r="CR267" s="5"/>
      <c r="CS267" s="5"/>
      <c r="CT267" s="5"/>
      <c r="CU267" s="5"/>
      <c r="CV267" s="5"/>
      <c r="CW267" s="5"/>
      <c r="CX267" s="5"/>
      <c r="CY267" s="5"/>
      <c r="CZ267" s="5"/>
      <c r="DA267" s="5"/>
      <c r="DB267" s="5"/>
      <c r="DC267" s="5"/>
      <c r="DD267" s="5"/>
      <c r="DE267" s="5"/>
      <c r="DF267" s="5"/>
      <c r="DG267" s="5"/>
      <c r="DH267" s="5"/>
      <c r="DI267" s="5"/>
      <c r="DJ267" s="5"/>
      <c r="DK267" s="5"/>
      <c r="DL267" s="5"/>
      <c r="DM267" s="5"/>
      <c r="DN267" s="5"/>
      <c r="DO267" s="5"/>
      <c r="DP267" s="5"/>
      <c r="DQ267" s="5"/>
      <c r="DR267" s="5"/>
      <c r="DS267" s="5"/>
      <c r="DT267" s="5"/>
      <c r="DU267" s="5"/>
      <c r="DV267" s="5"/>
      <c r="DW267" s="5"/>
      <c r="DX267" s="5"/>
      <c r="DY267" s="5"/>
      <c r="DZ267" s="5"/>
      <c r="EA267" s="5"/>
      <c r="EB267" s="5"/>
      <c r="EC267" s="5"/>
      <c r="ED267" s="5"/>
      <c r="EE267" s="5"/>
      <c r="EF267" s="5"/>
      <c r="EG267" s="5"/>
      <c r="EH267" s="5"/>
      <c r="EI267" s="5"/>
      <c r="EJ267" s="5"/>
      <c r="EK267" s="5"/>
      <c r="EL267" s="5"/>
      <c r="EM267" s="5"/>
      <c r="EN267" s="5"/>
      <c r="EO267" s="5"/>
      <c r="EP267" s="5"/>
      <c r="EQ267" s="5"/>
      <c r="ER267" s="5"/>
      <c r="ES267" s="5"/>
      <c r="ET267" s="5"/>
      <c r="EU267" s="5"/>
      <c r="EV267" s="5"/>
      <c r="EW267" s="5"/>
      <c r="EX267" s="5"/>
      <c r="EY267" s="5"/>
      <c r="EZ267" s="5"/>
      <c r="FA267" s="5"/>
      <c r="FB267" s="5"/>
      <c r="FC267" s="5"/>
    </row>
    <row r="268" spans="1:159" ht="15" customHeight="1">
      <c r="A268" s="44">
        <v>5</v>
      </c>
      <c r="B268" s="55" t="str">
        <f>VLOOKUP(Ruimtestaat[[#This Row],[Code]],Locaties[[Code]:[Locatie]],2,FALSE)</f>
        <v>Willem van Oranje – Waalwijk</v>
      </c>
      <c r="C268" s="55" t="str">
        <f>VLOOKUP(Ruimtestaat[[#This Row],[Code]],Locaties[[#All],[Code]:[Adres]],3,FALSE)</f>
        <v>De Gaard 4</v>
      </c>
      <c r="D268" s="55" t="str">
        <f>VLOOKUP(Ruimtestaat[[#This Row],[Code]],Locaties[#All],4,FALSE)</f>
        <v>Waalwijk</v>
      </c>
      <c r="E268" s="44"/>
      <c r="F268" s="44" t="s">
        <v>535</v>
      </c>
      <c r="G268" s="7" t="s">
        <v>331</v>
      </c>
      <c r="H268" s="56" t="s">
        <v>134</v>
      </c>
      <c r="I268" s="7">
        <v>16</v>
      </c>
      <c r="J268" s="56" t="str">
        <f>VLOOKUP(Ruimtestaat[[#This Row],[Ruimte code]],Ruimtegroepen[[#All],[Code]:[Ruimte omschrijving]],2,FALSE)</f>
        <v>Leslokalen</v>
      </c>
      <c r="K268" s="44" t="s">
        <v>18</v>
      </c>
      <c r="L268" s="47" t="s">
        <v>124</v>
      </c>
      <c r="M268" s="147">
        <v>50</v>
      </c>
      <c r="N268" s="149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  <c r="AO268" s="5"/>
      <c r="AP268" s="5"/>
      <c r="AQ268" s="5"/>
      <c r="AR268" s="5"/>
      <c r="AS268" s="5"/>
      <c r="AT268" s="5"/>
      <c r="AU268" s="5"/>
      <c r="AV268" s="5"/>
      <c r="AW268" s="5"/>
      <c r="AX268" s="5"/>
      <c r="AY268" s="5"/>
      <c r="AZ268" s="5"/>
      <c r="BA268" s="5"/>
      <c r="BB268" s="5"/>
      <c r="BC268" s="5"/>
      <c r="BD268" s="5"/>
      <c r="BE268" s="5"/>
      <c r="BF268" s="5"/>
      <c r="BG268" s="5"/>
      <c r="BH268" s="5"/>
      <c r="BI268" s="5"/>
      <c r="BJ268" s="5"/>
      <c r="BK268" s="5"/>
      <c r="BL268" s="5"/>
      <c r="BM268" s="5"/>
      <c r="BN268" s="5"/>
      <c r="BO268" s="5"/>
      <c r="BP268" s="5"/>
      <c r="BQ268" s="5"/>
      <c r="BR268" s="5"/>
      <c r="BS268" s="5"/>
      <c r="BT268" s="5"/>
      <c r="BU268" s="5"/>
      <c r="BV268" s="5"/>
      <c r="BW268" s="5"/>
      <c r="BX268" s="5"/>
      <c r="BY268" s="5"/>
      <c r="BZ268" s="5"/>
      <c r="CA268" s="5"/>
      <c r="CB268" s="5"/>
      <c r="CC268" s="5"/>
      <c r="CD268" s="5"/>
      <c r="CE268" s="5"/>
      <c r="CF268" s="5"/>
      <c r="CG268" s="5"/>
      <c r="CH268" s="5"/>
      <c r="CI268" s="5"/>
      <c r="CJ268" s="5"/>
      <c r="CK268" s="5"/>
      <c r="CL268" s="5"/>
      <c r="CM268" s="5"/>
      <c r="CN268" s="5"/>
      <c r="CO268" s="5"/>
      <c r="CP268" s="5"/>
      <c r="CQ268" s="5"/>
      <c r="CR268" s="5"/>
      <c r="CS268" s="5"/>
      <c r="CT268" s="5"/>
      <c r="CU268" s="5"/>
      <c r="CV268" s="5"/>
      <c r="CW268" s="5"/>
      <c r="CX268" s="5"/>
      <c r="CY268" s="5"/>
      <c r="CZ268" s="5"/>
      <c r="DA268" s="5"/>
      <c r="DB268" s="5"/>
      <c r="DC268" s="5"/>
      <c r="DD268" s="5"/>
      <c r="DE268" s="5"/>
      <c r="DF268" s="5"/>
      <c r="DG268" s="5"/>
      <c r="DH268" s="5"/>
      <c r="DI268" s="5"/>
      <c r="DJ268" s="5"/>
      <c r="DK268" s="5"/>
      <c r="DL268" s="5"/>
      <c r="DM268" s="5"/>
      <c r="DN268" s="5"/>
      <c r="DO268" s="5"/>
      <c r="DP268" s="5"/>
      <c r="DQ268" s="5"/>
      <c r="DR268" s="5"/>
      <c r="DS268" s="5"/>
      <c r="DT268" s="5"/>
      <c r="DU268" s="5"/>
      <c r="DV268" s="5"/>
      <c r="DW268" s="5"/>
      <c r="DX268" s="5"/>
      <c r="DY268" s="5"/>
      <c r="DZ268" s="5"/>
      <c r="EA268" s="5"/>
      <c r="EB268" s="5"/>
      <c r="EC268" s="5"/>
      <c r="ED268" s="5"/>
      <c r="EE268" s="5"/>
      <c r="EF268" s="5"/>
      <c r="EG268" s="5"/>
      <c r="EH268" s="5"/>
      <c r="EI268" s="5"/>
      <c r="EJ268" s="5"/>
      <c r="EK268" s="5"/>
      <c r="EL268" s="5"/>
      <c r="EM268" s="5"/>
      <c r="EN268" s="5"/>
      <c r="EO268" s="5"/>
      <c r="EP268" s="5"/>
      <c r="EQ268" s="5"/>
      <c r="ER268" s="5"/>
      <c r="ES268" s="5"/>
      <c r="ET268" s="5"/>
      <c r="EU268" s="5"/>
      <c r="EV268" s="5"/>
      <c r="EW268" s="5"/>
      <c r="EX268" s="5"/>
      <c r="EY268" s="5"/>
      <c r="EZ268" s="5"/>
      <c r="FA268" s="5"/>
      <c r="FB268" s="5"/>
      <c r="FC268" s="5"/>
    </row>
    <row r="269" spans="1:159" ht="15" customHeight="1">
      <c r="A269" s="44">
        <v>5</v>
      </c>
      <c r="B269" s="55" t="str">
        <f>VLOOKUP(Ruimtestaat[[#This Row],[Code]],Locaties[[Code]:[Locatie]],2,FALSE)</f>
        <v>Willem van Oranje – Waalwijk</v>
      </c>
      <c r="C269" s="55" t="str">
        <f>VLOOKUP(Ruimtestaat[[#This Row],[Code]],Locaties[[#All],[Code]:[Adres]],3,FALSE)</f>
        <v>De Gaard 4</v>
      </c>
      <c r="D269" s="55" t="str">
        <f>VLOOKUP(Ruimtestaat[[#This Row],[Code]],Locaties[#All],4,FALSE)</f>
        <v>Waalwijk</v>
      </c>
      <c r="E269" s="44"/>
      <c r="F269" s="44" t="s">
        <v>535</v>
      </c>
      <c r="G269" s="7" t="s">
        <v>332</v>
      </c>
      <c r="H269" s="56" t="s">
        <v>333</v>
      </c>
      <c r="I269" s="7">
        <v>14</v>
      </c>
      <c r="J269" s="56" t="str">
        <f>VLOOKUP(Ruimtestaat[[#This Row],[Ruimte code]],Ruimtegroepen[[#All],[Code]:[Ruimte omschrijving]],2,FALSE)</f>
        <v>Praktijklokalen</v>
      </c>
      <c r="K269" s="44" t="s">
        <v>18</v>
      </c>
      <c r="L269" s="47" t="s">
        <v>124</v>
      </c>
      <c r="M269" s="147">
        <v>80</v>
      </c>
      <c r="N269" s="44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5"/>
      <c r="AN269" s="5"/>
      <c r="AO269" s="5"/>
      <c r="AP269" s="5"/>
      <c r="AQ269" s="5"/>
      <c r="AR269" s="5"/>
      <c r="AS269" s="5"/>
      <c r="AT269" s="5"/>
      <c r="AU269" s="5"/>
      <c r="AV269" s="5"/>
      <c r="AW269" s="5"/>
      <c r="AX269" s="5"/>
      <c r="AY269" s="5"/>
      <c r="AZ269" s="5"/>
      <c r="BA269" s="5"/>
      <c r="BB269" s="5"/>
      <c r="BC269" s="5"/>
      <c r="BD269" s="5"/>
      <c r="BE269" s="5"/>
      <c r="BF269" s="5"/>
      <c r="BG269" s="5"/>
      <c r="BH269" s="5"/>
      <c r="BI269" s="5"/>
      <c r="BJ269" s="5"/>
      <c r="BK269" s="5"/>
      <c r="BL269" s="5"/>
      <c r="BM269" s="5"/>
      <c r="BN269" s="5"/>
      <c r="BO269" s="5"/>
      <c r="BP269" s="5"/>
      <c r="BQ269" s="5"/>
      <c r="BR269" s="5"/>
      <c r="BS269" s="5"/>
      <c r="BT269" s="5"/>
      <c r="BU269" s="5"/>
      <c r="BV269" s="5"/>
      <c r="BW269" s="5"/>
      <c r="BX269" s="5"/>
      <c r="BY269" s="5"/>
      <c r="BZ269" s="5"/>
      <c r="CA269" s="5"/>
      <c r="CB269" s="5"/>
      <c r="CC269" s="5"/>
      <c r="CD269" s="5"/>
      <c r="CE269" s="5"/>
      <c r="CF269" s="5"/>
      <c r="CG269" s="5"/>
      <c r="CH269" s="5"/>
      <c r="CI269" s="5"/>
      <c r="CJ269" s="5"/>
      <c r="CK269" s="5"/>
      <c r="CL269" s="5"/>
      <c r="CM269" s="5"/>
      <c r="CN269" s="5"/>
      <c r="CO269" s="5"/>
      <c r="CP269" s="5"/>
      <c r="CQ269" s="5"/>
      <c r="CR269" s="5"/>
      <c r="CS269" s="5"/>
      <c r="CT269" s="5"/>
      <c r="CU269" s="5"/>
      <c r="CV269" s="5"/>
      <c r="CW269" s="5"/>
      <c r="CX269" s="5"/>
      <c r="CY269" s="5"/>
      <c r="CZ269" s="5"/>
      <c r="DA269" s="5"/>
      <c r="DB269" s="5"/>
      <c r="DC269" s="5"/>
      <c r="DD269" s="5"/>
      <c r="DE269" s="5"/>
      <c r="DF269" s="5"/>
      <c r="DG269" s="5"/>
      <c r="DH269" s="5"/>
      <c r="DI269" s="5"/>
      <c r="DJ269" s="5"/>
      <c r="DK269" s="5"/>
      <c r="DL269" s="5"/>
      <c r="DM269" s="5"/>
      <c r="DN269" s="5"/>
      <c r="DO269" s="5"/>
      <c r="DP269" s="5"/>
      <c r="DQ269" s="5"/>
      <c r="DR269" s="5"/>
      <c r="DS269" s="5"/>
      <c r="DT269" s="5"/>
      <c r="DU269" s="5"/>
      <c r="DV269" s="5"/>
      <c r="DW269" s="5"/>
      <c r="DX269" s="5"/>
      <c r="DY269" s="5"/>
      <c r="DZ269" s="5"/>
      <c r="EA269" s="5"/>
      <c r="EB269" s="5"/>
      <c r="EC269" s="5"/>
      <c r="ED269" s="5"/>
      <c r="EE269" s="5"/>
      <c r="EF269" s="5"/>
      <c r="EG269" s="5"/>
      <c r="EH269" s="5"/>
      <c r="EI269" s="5"/>
      <c r="EJ269" s="5"/>
      <c r="EK269" s="5"/>
      <c r="EL269" s="5"/>
      <c r="EM269" s="5"/>
      <c r="EN269" s="5"/>
      <c r="EO269" s="5"/>
      <c r="EP269" s="5"/>
      <c r="EQ269" s="5"/>
      <c r="ER269" s="5"/>
      <c r="ES269" s="5"/>
      <c r="ET269" s="5"/>
      <c r="EU269" s="5"/>
      <c r="EV269" s="5"/>
      <c r="EW269" s="5"/>
      <c r="EX269" s="5"/>
      <c r="EY269" s="5"/>
      <c r="EZ269" s="5"/>
      <c r="FA269" s="5"/>
      <c r="FB269" s="5"/>
      <c r="FC269" s="5"/>
    </row>
    <row r="270" spans="1:159" ht="15" customHeight="1">
      <c r="A270" s="7">
        <v>4</v>
      </c>
      <c r="B270" s="55" t="str">
        <f>VLOOKUP(Ruimtestaat[[#This Row],[Code]],Locaties[[Code]:[Locatie]],2,FALSE)</f>
        <v xml:space="preserve">MET Praktijkonderwijs </v>
      </c>
      <c r="C270" s="55" t="str">
        <f>VLOOKUP(Ruimtestaat[[#This Row],[Code]],Locaties[[#All],[Code]:[Adres]],3,FALSE)</f>
        <v>Koetshuislaan 1</v>
      </c>
      <c r="D270" s="55" t="str">
        <f>VLOOKUP(Ruimtestaat[[#This Row],[Code]],Locaties[#All],4,FALSE)</f>
        <v>Waalwijk</v>
      </c>
      <c r="E270" s="44" t="s">
        <v>358</v>
      </c>
      <c r="F270" s="44" t="s">
        <v>392</v>
      </c>
      <c r="G270" s="7" t="s">
        <v>125</v>
      </c>
      <c r="H270" s="56" t="s">
        <v>8</v>
      </c>
      <c r="I270" s="7">
        <v>7</v>
      </c>
      <c r="J270" s="56" t="str">
        <f>VLOOKUP(Ruimtestaat[[#This Row],[Ruimte code]],Ruimtegroepen[[#All],[Code]:[Ruimte omschrijving]],2,FALSE)</f>
        <v>Entree</v>
      </c>
      <c r="K270" s="44" t="s">
        <v>18</v>
      </c>
      <c r="L270" s="47" t="s">
        <v>124</v>
      </c>
      <c r="M270" s="147">
        <v>53.5</v>
      </c>
      <c r="N270" s="149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5"/>
      <c r="AL270" s="5"/>
      <c r="AM270" s="5"/>
      <c r="AN270" s="5"/>
      <c r="AO270" s="5"/>
      <c r="AP270" s="5"/>
      <c r="AQ270" s="5"/>
      <c r="AR270" s="5"/>
      <c r="AS270" s="5"/>
      <c r="AT270" s="5"/>
      <c r="AU270" s="5"/>
      <c r="AV270" s="5"/>
      <c r="AW270" s="5"/>
      <c r="AX270" s="5"/>
      <c r="AY270" s="5"/>
      <c r="AZ270" s="5"/>
      <c r="BA270" s="5"/>
      <c r="BB270" s="5"/>
      <c r="BC270" s="5"/>
      <c r="BD270" s="5"/>
      <c r="BE270" s="5"/>
      <c r="BF270" s="5"/>
      <c r="BG270" s="5"/>
      <c r="BH270" s="5"/>
      <c r="BI270" s="5"/>
      <c r="BJ270" s="5"/>
      <c r="BK270" s="5"/>
      <c r="BL270" s="5"/>
      <c r="BM270" s="5"/>
      <c r="BN270" s="5"/>
      <c r="BO270" s="5"/>
      <c r="BP270" s="5"/>
      <c r="BQ270" s="5"/>
      <c r="BR270" s="5"/>
      <c r="BS270" s="5"/>
      <c r="BT270" s="5"/>
      <c r="BU270" s="5"/>
      <c r="BV270" s="5"/>
      <c r="BW270" s="5"/>
      <c r="BX270" s="5"/>
      <c r="BY270" s="5"/>
      <c r="BZ270" s="5"/>
      <c r="CA270" s="5"/>
      <c r="CB270" s="5"/>
      <c r="CC270" s="5"/>
      <c r="CD270" s="5"/>
      <c r="CE270" s="5"/>
      <c r="CF270" s="5"/>
      <c r="CG270" s="5"/>
      <c r="CH270" s="5"/>
      <c r="CI270" s="5"/>
      <c r="CJ270" s="5"/>
      <c r="CK270" s="5"/>
      <c r="CL270" s="5"/>
      <c r="CM270" s="5"/>
      <c r="CN270" s="5"/>
      <c r="CO270" s="5"/>
      <c r="CP270" s="5"/>
      <c r="CQ270" s="5"/>
      <c r="CR270" s="5"/>
      <c r="CS270" s="5"/>
      <c r="CT270" s="5"/>
      <c r="CU270" s="5"/>
      <c r="CV270" s="5"/>
      <c r="CW270" s="5"/>
      <c r="CX270" s="5"/>
      <c r="CY270" s="5"/>
      <c r="CZ270" s="5"/>
      <c r="DA270" s="5"/>
      <c r="DB270" s="5"/>
      <c r="DC270" s="5"/>
      <c r="DD270" s="5"/>
      <c r="DE270" s="5"/>
      <c r="DF270" s="5"/>
      <c r="DG270" s="5"/>
      <c r="DH270" s="5"/>
      <c r="DI270" s="5"/>
      <c r="DJ270" s="5"/>
      <c r="DK270" s="5"/>
      <c r="DL270" s="5"/>
      <c r="DM270" s="5"/>
      <c r="DN270" s="5"/>
      <c r="DO270" s="5"/>
      <c r="DP270" s="5"/>
      <c r="DQ270" s="5"/>
      <c r="DR270" s="5"/>
      <c r="DS270" s="5"/>
      <c r="DT270" s="5"/>
      <c r="DU270" s="5"/>
      <c r="DV270" s="5"/>
      <c r="DW270" s="5"/>
      <c r="DX270" s="5"/>
      <c r="DY270" s="5"/>
      <c r="DZ270" s="5"/>
      <c r="EA270" s="5"/>
      <c r="EB270" s="5"/>
      <c r="EC270" s="5"/>
      <c r="ED270" s="5"/>
      <c r="EE270" s="5"/>
      <c r="EF270" s="5"/>
      <c r="EG270" s="5"/>
      <c r="EH270" s="5"/>
      <c r="EI270" s="5"/>
      <c r="EJ270" s="5"/>
      <c r="EK270" s="5"/>
      <c r="EL270" s="5"/>
      <c r="EM270" s="5"/>
      <c r="EN270" s="5"/>
      <c r="EO270" s="5"/>
      <c r="EP270" s="5"/>
      <c r="EQ270" s="5"/>
      <c r="ER270" s="5"/>
      <c r="ES270" s="5"/>
      <c r="ET270" s="5"/>
      <c r="EU270" s="5"/>
      <c r="EV270" s="5"/>
      <c r="EW270" s="5"/>
      <c r="EX270" s="5"/>
      <c r="EY270" s="5"/>
      <c r="EZ270" s="5"/>
      <c r="FA270" s="5"/>
      <c r="FB270" s="5"/>
      <c r="FC270" s="5"/>
    </row>
    <row r="271" spans="1:159" ht="15" customHeight="1">
      <c r="A271" s="7">
        <v>4</v>
      </c>
      <c r="B271" s="55" t="str">
        <f>VLOOKUP(Ruimtestaat[[#This Row],[Code]],Locaties[[Code]:[Locatie]],2,FALSE)</f>
        <v xml:space="preserve">MET Praktijkonderwijs </v>
      </c>
      <c r="C271" s="55" t="str">
        <f>VLOOKUP(Ruimtestaat[[#This Row],[Code]],Locaties[[#All],[Code]:[Adres]],3,FALSE)</f>
        <v>Koetshuislaan 1</v>
      </c>
      <c r="D271" s="55" t="str">
        <f>VLOOKUP(Ruimtestaat[[#This Row],[Code]],Locaties[#All],4,FALSE)</f>
        <v>Waalwijk</v>
      </c>
      <c r="E271" s="44" t="s">
        <v>358</v>
      </c>
      <c r="F271" s="44" t="s">
        <v>392</v>
      </c>
      <c r="G271" s="7" t="s">
        <v>193</v>
      </c>
      <c r="H271" s="56" t="s">
        <v>128</v>
      </c>
      <c r="I271" s="7">
        <v>6</v>
      </c>
      <c r="J271" s="56" t="str">
        <f>VLOOKUP(Ruimtestaat[[#This Row],[Ruimte code]],Ruimtegroepen[[#All],[Code]:[Ruimte omschrijving]],2,FALSE)</f>
        <v>Gangen/hallen</v>
      </c>
      <c r="K271" s="44" t="s">
        <v>18</v>
      </c>
      <c r="L271" s="47" t="s">
        <v>124</v>
      </c>
      <c r="M271" s="147">
        <v>71.3</v>
      </c>
      <c r="N271" s="149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5"/>
      <c r="AN271" s="5"/>
      <c r="AO271" s="5"/>
      <c r="AP271" s="5"/>
      <c r="AQ271" s="5"/>
      <c r="AR271" s="5"/>
      <c r="AS271" s="5"/>
      <c r="AT271" s="5"/>
      <c r="AU271" s="5"/>
      <c r="AV271" s="5"/>
      <c r="AW271" s="5"/>
      <c r="AX271" s="5"/>
      <c r="AY271" s="5"/>
      <c r="AZ271" s="5"/>
      <c r="BA271" s="5"/>
      <c r="BB271" s="5"/>
      <c r="BC271" s="5"/>
      <c r="BD271" s="5"/>
      <c r="BE271" s="5"/>
      <c r="BF271" s="5"/>
      <c r="BG271" s="5"/>
      <c r="BH271" s="5"/>
      <c r="BI271" s="5"/>
      <c r="BJ271" s="5"/>
      <c r="BK271" s="5"/>
      <c r="BL271" s="5"/>
      <c r="BM271" s="5"/>
      <c r="BN271" s="5"/>
      <c r="BO271" s="5"/>
      <c r="BP271" s="5"/>
      <c r="BQ271" s="5"/>
      <c r="BR271" s="5"/>
      <c r="BS271" s="5"/>
      <c r="BT271" s="5"/>
      <c r="BU271" s="5"/>
      <c r="BV271" s="5"/>
      <c r="BW271" s="5"/>
      <c r="BX271" s="5"/>
      <c r="BY271" s="5"/>
      <c r="BZ271" s="5"/>
      <c r="CA271" s="5"/>
      <c r="CB271" s="5"/>
      <c r="CC271" s="5"/>
      <c r="CD271" s="5"/>
      <c r="CE271" s="5"/>
      <c r="CF271" s="5"/>
      <c r="CG271" s="5"/>
      <c r="CH271" s="5"/>
      <c r="CI271" s="5"/>
      <c r="CJ271" s="5"/>
      <c r="CK271" s="5"/>
      <c r="CL271" s="5"/>
      <c r="CM271" s="5"/>
      <c r="CN271" s="5"/>
      <c r="CO271" s="5"/>
      <c r="CP271" s="5"/>
      <c r="CQ271" s="5"/>
      <c r="CR271" s="5"/>
      <c r="CS271" s="5"/>
      <c r="CT271" s="5"/>
      <c r="CU271" s="5"/>
      <c r="CV271" s="5"/>
      <c r="CW271" s="5"/>
      <c r="CX271" s="5"/>
      <c r="CY271" s="5"/>
      <c r="CZ271" s="5"/>
      <c r="DA271" s="5"/>
      <c r="DB271" s="5"/>
      <c r="DC271" s="5"/>
      <c r="DD271" s="5"/>
      <c r="DE271" s="5"/>
      <c r="DF271" s="5"/>
      <c r="DG271" s="5"/>
      <c r="DH271" s="5"/>
      <c r="DI271" s="5"/>
      <c r="DJ271" s="5"/>
      <c r="DK271" s="5"/>
      <c r="DL271" s="5"/>
      <c r="DM271" s="5"/>
      <c r="DN271" s="5"/>
      <c r="DO271" s="5"/>
      <c r="DP271" s="5"/>
      <c r="DQ271" s="5"/>
      <c r="DR271" s="5"/>
      <c r="DS271" s="5"/>
      <c r="DT271" s="5"/>
      <c r="DU271" s="5"/>
      <c r="DV271" s="5"/>
      <c r="DW271" s="5"/>
      <c r="DX271" s="5"/>
      <c r="DY271" s="5"/>
      <c r="DZ271" s="5"/>
      <c r="EA271" s="5"/>
      <c r="EB271" s="5"/>
      <c r="EC271" s="5"/>
      <c r="ED271" s="5"/>
      <c r="EE271" s="5"/>
      <c r="EF271" s="5"/>
      <c r="EG271" s="5"/>
      <c r="EH271" s="5"/>
      <c r="EI271" s="5"/>
      <c r="EJ271" s="5"/>
      <c r="EK271" s="5"/>
      <c r="EL271" s="5"/>
      <c r="EM271" s="5"/>
      <c r="EN271" s="5"/>
      <c r="EO271" s="5"/>
      <c r="EP271" s="5"/>
      <c r="EQ271" s="5"/>
      <c r="ER271" s="5"/>
      <c r="ES271" s="5"/>
      <c r="ET271" s="5"/>
      <c r="EU271" s="5"/>
      <c r="EV271" s="5"/>
      <c r="EW271" s="5"/>
      <c r="EX271" s="5"/>
      <c r="EY271" s="5"/>
      <c r="EZ271" s="5"/>
      <c r="FA271" s="5"/>
      <c r="FB271" s="5"/>
      <c r="FC271" s="5"/>
    </row>
    <row r="272" spans="1:159" ht="15" customHeight="1">
      <c r="A272" s="7">
        <v>4</v>
      </c>
      <c r="B272" s="55" t="str">
        <f>VLOOKUP(Ruimtestaat[[#This Row],[Code]],Locaties[[Code]:[Locatie]],2,FALSE)</f>
        <v xml:space="preserve">MET Praktijkonderwijs </v>
      </c>
      <c r="C272" s="55" t="str">
        <f>VLOOKUP(Ruimtestaat[[#This Row],[Code]],Locaties[[#All],[Code]:[Adres]],3,FALSE)</f>
        <v>Koetshuislaan 1</v>
      </c>
      <c r="D272" s="55" t="str">
        <f>VLOOKUP(Ruimtestaat[[#This Row],[Code]],Locaties[#All],4,FALSE)</f>
        <v>Waalwijk</v>
      </c>
      <c r="E272" s="44" t="s">
        <v>358</v>
      </c>
      <c r="F272" s="44" t="s">
        <v>392</v>
      </c>
      <c r="G272" s="7" t="s">
        <v>203</v>
      </c>
      <c r="H272" s="56" t="s">
        <v>204</v>
      </c>
      <c r="I272" s="7">
        <v>5</v>
      </c>
      <c r="J272" s="56" t="str">
        <f>VLOOKUP(Ruimtestaat[[#This Row],[Ruimte code]],Ruimtegroepen[[#All],[Code]:[Ruimte omschrijving]],2,FALSE)</f>
        <v>Sanitair</v>
      </c>
      <c r="K272" s="44" t="s">
        <v>19</v>
      </c>
      <c r="L272" s="47" t="s">
        <v>367</v>
      </c>
      <c r="M272" s="147">
        <v>2</v>
      </c>
      <c r="N272" s="44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5"/>
      <c r="AM272" s="5"/>
      <c r="AN272" s="5"/>
      <c r="AO272" s="5"/>
      <c r="AP272" s="5"/>
      <c r="AQ272" s="5"/>
      <c r="AR272" s="5"/>
      <c r="AS272" s="5"/>
      <c r="AT272" s="5"/>
      <c r="AU272" s="5"/>
      <c r="AV272" s="5"/>
      <c r="AW272" s="5"/>
      <c r="AX272" s="5"/>
      <c r="AY272" s="5"/>
      <c r="AZ272" s="5"/>
      <c r="BA272" s="5"/>
      <c r="BB272" s="5"/>
      <c r="BC272" s="5"/>
      <c r="BD272" s="5"/>
      <c r="BE272" s="5"/>
      <c r="BF272" s="5"/>
      <c r="BG272" s="5"/>
      <c r="BH272" s="5"/>
      <c r="BI272" s="5"/>
      <c r="BJ272" s="5"/>
      <c r="BK272" s="5"/>
      <c r="BL272" s="5"/>
      <c r="BM272" s="5"/>
      <c r="BN272" s="5"/>
      <c r="BO272" s="5"/>
      <c r="BP272" s="5"/>
      <c r="BQ272" s="5"/>
      <c r="BR272" s="5"/>
      <c r="BS272" s="5"/>
      <c r="BT272" s="5"/>
      <c r="BU272" s="5"/>
      <c r="BV272" s="5"/>
      <c r="BW272" s="5"/>
      <c r="BX272" s="5"/>
      <c r="BY272" s="5"/>
      <c r="BZ272" s="5"/>
      <c r="CA272" s="5"/>
      <c r="CB272" s="5"/>
      <c r="CC272" s="5"/>
      <c r="CD272" s="5"/>
      <c r="CE272" s="5"/>
      <c r="CF272" s="5"/>
      <c r="CG272" s="5"/>
      <c r="CH272" s="5"/>
      <c r="CI272" s="5"/>
      <c r="CJ272" s="5"/>
      <c r="CK272" s="5"/>
      <c r="CL272" s="5"/>
      <c r="CM272" s="5"/>
      <c r="CN272" s="5"/>
      <c r="CO272" s="5"/>
      <c r="CP272" s="5"/>
      <c r="CQ272" s="5"/>
      <c r="CR272" s="5"/>
      <c r="CS272" s="5"/>
      <c r="CT272" s="5"/>
      <c r="CU272" s="5"/>
      <c r="CV272" s="5"/>
      <c r="CW272" s="5"/>
      <c r="CX272" s="5"/>
      <c r="CY272" s="5"/>
      <c r="CZ272" s="5"/>
      <c r="DA272" s="5"/>
      <c r="DB272" s="5"/>
      <c r="DC272" s="5"/>
      <c r="DD272" s="5"/>
      <c r="DE272" s="5"/>
      <c r="DF272" s="5"/>
      <c r="DG272" s="5"/>
      <c r="DH272" s="5"/>
      <c r="DI272" s="5"/>
      <c r="DJ272" s="5"/>
      <c r="DK272" s="5"/>
      <c r="DL272" s="5"/>
      <c r="DM272" s="5"/>
      <c r="DN272" s="5"/>
      <c r="DO272" s="5"/>
      <c r="DP272" s="5"/>
      <c r="DQ272" s="5"/>
      <c r="DR272" s="5"/>
      <c r="DS272" s="5"/>
      <c r="DT272" s="5"/>
      <c r="DU272" s="5"/>
      <c r="DV272" s="5"/>
      <c r="DW272" s="5"/>
      <c r="DX272" s="5"/>
      <c r="DY272" s="5"/>
      <c r="DZ272" s="5"/>
      <c r="EA272" s="5"/>
      <c r="EB272" s="5"/>
      <c r="EC272" s="5"/>
      <c r="ED272" s="5"/>
      <c r="EE272" s="5"/>
      <c r="EF272" s="5"/>
      <c r="EG272" s="5"/>
      <c r="EH272" s="5"/>
      <c r="EI272" s="5"/>
      <c r="EJ272" s="5"/>
      <c r="EK272" s="5"/>
      <c r="EL272" s="5"/>
      <c r="EM272" s="5"/>
      <c r="EN272" s="5"/>
      <c r="EO272" s="5"/>
      <c r="EP272" s="5"/>
      <c r="EQ272" s="5"/>
      <c r="ER272" s="5"/>
      <c r="ES272" s="5"/>
      <c r="ET272" s="5"/>
      <c r="EU272" s="5"/>
      <c r="EV272" s="5"/>
      <c r="EW272" s="5"/>
      <c r="EX272" s="5"/>
      <c r="EY272" s="5"/>
      <c r="EZ272" s="5"/>
      <c r="FA272" s="5"/>
      <c r="FB272" s="5"/>
      <c r="FC272" s="5"/>
    </row>
    <row r="273" spans="1:159" ht="15" customHeight="1">
      <c r="A273" s="7">
        <v>4</v>
      </c>
      <c r="B273" s="55" t="str">
        <f>VLOOKUP(Ruimtestaat[[#This Row],[Code]],Locaties[[Code]:[Locatie]],2,FALSE)</f>
        <v xml:space="preserve">MET Praktijkonderwijs </v>
      </c>
      <c r="C273" s="55" t="str">
        <f>VLOOKUP(Ruimtestaat[[#This Row],[Code]],Locaties[[#All],[Code]:[Adres]],3,FALSE)</f>
        <v>Koetshuislaan 1</v>
      </c>
      <c r="D273" s="55" t="str">
        <f>VLOOKUP(Ruimtestaat[[#This Row],[Code]],Locaties[#All],4,FALSE)</f>
        <v>Waalwijk</v>
      </c>
      <c r="E273" s="44" t="s">
        <v>358</v>
      </c>
      <c r="F273" s="44" t="s">
        <v>392</v>
      </c>
      <c r="G273" s="7" t="s">
        <v>202</v>
      </c>
      <c r="H273" s="56" t="s">
        <v>205</v>
      </c>
      <c r="I273" s="7">
        <v>5</v>
      </c>
      <c r="J273" s="56" t="str">
        <f>VLOOKUP(Ruimtestaat[[#This Row],[Ruimte code]],Ruimtegroepen[[#All],[Code]:[Ruimte omschrijving]],2,FALSE)</f>
        <v>Sanitair</v>
      </c>
      <c r="K273" s="44" t="s">
        <v>19</v>
      </c>
      <c r="L273" s="47" t="s">
        <v>367</v>
      </c>
      <c r="M273" s="147">
        <v>2</v>
      </c>
      <c r="N273" s="149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5"/>
      <c r="AM273" s="5"/>
      <c r="AN273" s="5"/>
      <c r="AO273" s="5"/>
      <c r="AP273" s="5"/>
      <c r="AQ273" s="5"/>
      <c r="AR273" s="5"/>
      <c r="AS273" s="5"/>
      <c r="AT273" s="5"/>
      <c r="AU273" s="5"/>
      <c r="AV273" s="5"/>
      <c r="AW273" s="5"/>
      <c r="AX273" s="5"/>
      <c r="AY273" s="5"/>
      <c r="AZ273" s="5"/>
      <c r="BA273" s="5"/>
      <c r="BB273" s="5"/>
      <c r="BC273" s="5"/>
      <c r="BD273" s="5"/>
      <c r="BE273" s="5"/>
      <c r="BF273" s="5"/>
      <c r="BG273" s="5"/>
      <c r="BH273" s="5"/>
      <c r="BI273" s="5"/>
      <c r="BJ273" s="5"/>
      <c r="BK273" s="5"/>
      <c r="BL273" s="5"/>
      <c r="BM273" s="5"/>
      <c r="BN273" s="5"/>
      <c r="BO273" s="5"/>
      <c r="BP273" s="5"/>
      <c r="BQ273" s="5"/>
      <c r="BR273" s="5"/>
      <c r="BS273" s="5"/>
      <c r="BT273" s="5"/>
      <c r="BU273" s="5"/>
      <c r="BV273" s="5"/>
      <c r="BW273" s="5"/>
      <c r="BX273" s="5"/>
      <c r="BY273" s="5"/>
      <c r="BZ273" s="5"/>
      <c r="CA273" s="5"/>
      <c r="CB273" s="5"/>
      <c r="CC273" s="5"/>
      <c r="CD273" s="5"/>
      <c r="CE273" s="5"/>
      <c r="CF273" s="5"/>
      <c r="CG273" s="5"/>
      <c r="CH273" s="5"/>
      <c r="CI273" s="5"/>
      <c r="CJ273" s="5"/>
      <c r="CK273" s="5"/>
      <c r="CL273" s="5"/>
      <c r="CM273" s="5"/>
      <c r="CN273" s="5"/>
      <c r="CO273" s="5"/>
      <c r="CP273" s="5"/>
      <c r="CQ273" s="5"/>
      <c r="CR273" s="5"/>
      <c r="CS273" s="5"/>
      <c r="CT273" s="5"/>
      <c r="CU273" s="5"/>
      <c r="CV273" s="5"/>
      <c r="CW273" s="5"/>
      <c r="CX273" s="5"/>
      <c r="CY273" s="5"/>
      <c r="CZ273" s="5"/>
      <c r="DA273" s="5"/>
      <c r="DB273" s="5"/>
      <c r="DC273" s="5"/>
      <c r="DD273" s="5"/>
      <c r="DE273" s="5"/>
      <c r="DF273" s="5"/>
      <c r="DG273" s="5"/>
      <c r="DH273" s="5"/>
      <c r="DI273" s="5"/>
      <c r="DJ273" s="5"/>
      <c r="DK273" s="5"/>
      <c r="DL273" s="5"/>
      <c r="DM273" s="5"/>
      <c r="DN273" s="5"/>
      <c r="DO273" s="5"/>
      <c r="DP273" s="5"/>
      <c r="DQ273" s="5"/>
      <c r="DR273" s="5"/>
      <c r="DS273" s="5"/>
      <c r="DT273" s="5"/>
      <c r="DU273" s="5"/>
      <c r="DV273" s="5"/>
      <c r="DW273" s="5"/>
      <c r="DX273" s="5"/>
      <c r="DY273" s="5"/>
      <c r="DZ273" s="5"/>
      <c r="EA273" s="5"/>
      <c r="EB273" s="5"/>
      <c r="EC273" s="5"/>
      <c r="ED273" s="5"/>
      <c r="EE273" s="5"/>
      <c r="EF273" s="5"/>
      <c r="EG273" s="5"/>
      <c r="EH273" s="5"/>
      <c r="EI273" s="5"/>
      <c r="EJ273" s="5"/>
      <c r="EK273" s="5"/>
      <c r="EL273" s="5"/>
      <c r="EM273" s="5"/>
      <c r="EN273" s="5"/>
      <c r="EO273" s="5"/>
      <c r="EP273" s="5"/>
      <c r="EQ273" s="5"/>
      <c r="ER273" s="5"/>
      <c r="ES273" s="5"/>
      <c r="ET273" s="5"/>
      <c r="EU273" s="5"/>
      <c r="EV273" s="5"/>
      <c r="EW273" s="5"/>
      <c r="EX273" s="5"/>
      <c r="EY273" s="5"/>
      <c r="EZ273" s="5"/>
      <c r="FA273" s="5"/>
      <c r="FB273" s="5"/>
      <c r="FC273" s="5"/>
    </row>
    <row r="274" spans="1:159" ht="15" customHeight="1">
      <c r="A274" s="7">
        <v>4</v>
      </c>
      <c r="B274" s="55" t="str">
        <f>VLOOKUP(Ruimtestaat[[#This Row],[Code]],Locaties[[Code]:[Locatie]],2,FALSE)</f>
        <v xml:space="preserve">MET Praktijkonderwijs </v>
      </c>
      <c r="C274" s="55" t="str">
        <f>VLOOKUP(Ruimtestaat[[#This Row],[Code]],Locaties[[#All],[Code]:[Adres]],3,FALSE)</f>
        <v>Koetshuislaan 1</v>
      </c>
      <c r="D274" s="55" t="str">
        <f>VLOOKUP(Ruimtestaat[[#This Row],[Code]],Locaties[#All],4,FALSE)</f>
        <v>Waalwijk</v>
      </c>
      <c r="E274" s="44" t="s">
        <v>358</v>
      </c>
      <c r="F274" s="44" t="s">
        <v>392</v>
      </c>
      <c r="G274" s="7" t="s">
        <v>335</v>
      </c>
      <c r="H274" s="56" t="s">
        <v>128</v>
      </c>
      <c r="I274" s="7">
        <v>6</v>
      </c>
      <c r="J274" s="56" t="str">
        <f>VLOOKUP(Ruimtestaat[[#This Row],[Ruimte code]],Ruimtegroepen[[#All],[Code]:[Ruimte omschrijving]],2,FALSE)</f>
        <v>Gangen/hallen</v>
      </c>
      <c r="K274" s="44" t="s">
        <v>18</v>
      </c>
      <c r="L274" s="47" t="s">
        <v>124</v>
      </c>
      <c r="M274" s="147">
        <v>34.5</v>
      </c>
      <c r="N274" s="149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5"/>
      <c r="AM274" s="5"/>
      <c r="AN274" s="5"/>
      <c r="AO274" s="5"/>
      <c r="AP274" s="5"/>
      <c r="AQ274" s="5"/>
      <c r="AR274" s="5"/>
      <c r="AS274" s="5"/>
      <c r="AT274" s="5"/>
      <c r="AU274" s="5"/>
      <c r="AV274" s="5"/>
      <c r="AW274" s="5"/>
      <c r="AX274" s="5"/>
      <c r="AY274" s="5"/>
      <c r="AZ274" s="5"/>
      <c r="BA274" s="5"/>
      <c r="BB274" s="5"/>
      <c r="BC274" s="5"/>
      <c r="BD274" s="5"/>
      <c r="BE274" s="5"/>
      <c r="BF274" s="5"/>
      <c r="BG274" s="5"/>
      <c r="BH274" s="5"/>
      <c r="BI274" s="5"/>
      <c r="BJ274" s="5"/>
      <c r="BK274" s="5"/>
      <c r="BL274" s="5"/>
      <c r="BM274" s="5"/>
      <c r="BN274" s="5"/>
      <c r="BO274" s="5"/>
      <c r="BP274" s="5"/>
      <c r="BQ274" s="5"/>
      <c r="BR274" s="5"/>
      <c r="BS274" s="5"/>
      <c r="BT274" s="5"/>
      <c r="BU274" s="5"/>
      <c r="BV274" s="5"/>
      <c r="BW274" s="5"/>
      <c r="BX274" s="5"/>
      <c r="BY274" s="5"/>
      <c r="BZ274" s="5"/>
      <c r="CA274" s="5"/>
      <c r="CB274" s="5"/>
      <c r="CC274" s="5"/>
      <c r="CD274" s="5"/>
      <c r="CE274" s="5"/>
      <c r="CF274" s="5"/>
      <c r="CG274" s="5"/>
      <c r="CH274" s="5"/>
      <c r="CI274" s="5"/>
      <c r="CJ274" s="5"/>
      <c r="CK274" s="5"/>
      <c r="CL274" s="5"/>
      <c r="CM274" s="5"/>
      <c r="CN274" s="5"/>
      <c r="CO274" s="5"/>
      <c r="CP274" s="5"/>
      <c r="CQ274" s="5"/>
      <c r="CR274" s="5"/>
      <c r="CS274" s="5"/>
      <c r="CT274" s="5"/>
      <c r="CU274" s="5"/>
      <c r="CV274" s="5"/>
      <c r="CW274" s="5"/>
      <c r="CX274" s="5"/>
      <c r="CY274" s="5"/>
      <c r="CZ274" s="5"/>
      <c r="DA274" s="5"/>
      <c r="DB274" s="5"/>
      <c r="DC274" s="5"/>
      <c r="DD274" s="5"/>
      <c r="DE274" s="5"/>
      <c r="DF274" s="5"/>
      <c r="DG274" s="5"/>
      <c r="DH274" s="5"/>
      <c r="DI274" s="5"/>
      <c r="DJ274" s="5"/>
      <c r="DK274" s="5"/>
      <c r="DL274" s="5"/>
      <c r="DM274" s="5"/>
      <c r="DN274" s="5"/>
      <c r="DO274" s="5"/>
      <c r="DP274" s="5"/>
      <c r="DQ274" s="5"/>
      <c r="DR274" s="5"/>
      <c r="DS274" s="5"/>
      <c r="DT274" s="5"/>
      <c r="DU274" s="5"/>
      <c r="DV274" s="5"/>
      <c r="DW274" s="5"/>
      <c r="DX274" s="5"/>
      <c r="DY274" s="5"/>
      <c r="DZ274" s="5"/>
      <c r="EA274" s="5"/>
      <c r="EB274" s="5"/>
      <c r="EC274" s="5"/>
      <c r="ED274" s="5"/>
      <c r="EE274" s="5"/>
      <c r="EF274" s="5"/>
      <c r="EG274" s="5"/>
      <c r="EH274" s="5"/>
      <c r="EI274" s="5"/>
      <c r="EJ274" s="5"/>
      <c r="EK274" s="5"/>
      <c r="EL274" s="5"/>
      <c r="EM274" s="5"/>
      <c r="EN274" s="5"/>
      <c r="EO274" s="5"/>
      <c r="EP274" s="5"/>
      <c r="EQ274" s="5"/>
      <c r="ER274" s="5"/>
      <c r="ES274" s="5"/>
      <c r="ET274" s="5"/>
      <c r="EU274" s="5"/>
      <c r="EV274" s="5"/>
      <c r="EW274" s="5"/>
      <c r="EX274" s="5"/>
      <c r="EY274" s="5"/>
      <c r="EZ274" s="5"/>
      <c r="FA274" s="5"/>
      <c r="FB274" s="5"/>
      <c r="FC274" s="5"/>
    </row>
    <row r="275" spans="1:159" ht="15" customHeight="1">
      <c r="A275" s="7">
        <v>4</v>
      </c>
      <c r="B275" s="55" t="str">
        <f>VLOOKUP(Ruimtestaat[[#This Row],[Code]],Locaties[[Code]:[Locatie]],2,FALSE)</f>
        <v xml:space="preserve">MET Praktijkonderwijs </v>
      </c>
      <c r="C275" s="55" t="str">
        <f>VLOOKUP(Ruimtestaat[[#This Row],[Code]],Locaties[[#All],[Code]:[Adres]],3,FALSE)</f>
        <v>Koetshuislaan 1</v>
      </c>
      <c r="D275" s="55" t="str">
        <f>VLOOKUP(Ruimtestaat[[#This Row],[Code]],Locaties[#All],4,FALSE)</f>
        <v>Waalwijk</v>
      </c>
      <c r="E275" s="44" t="s">
        <v>358</v>
      </c>
      <c r="F275" s="44" t="s">
        <v>392</v>
      </c>
      <c r="G275" s="7" t="s">
        <v>127</v>
      </c>
      <c r="H275" s="56" t="s">
        <v>97</v>
      </c>
      <c r="I275" s="7">
        <v>13</v>
      </c>
      <c r="J275" s="56" t="str">
        <f>VLOOKUP(Ruimtestaat[[#This Row],[Ruimte code]],Ruimtegroepen[[#All],[Code]:[Ruimte omschrijving]],2,FALSE)</f>
        <v>Personeelskamer</v>
      </c>
      <c r="K275" s="44" t="s">
        <v>20</v>
      </c>
      <c r="L275" s="47" t="s">
        <v>29</v>
      </c>
      <c r="M275" s="147">
        <v>80</v>
      </c>
      <c r="N275" s="44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  <c r="AO275" s="5"/>
      <c r="AP275" s="5"/>
      <c r="AQ275" s="5"/>
      <c r="AR275" s="5"/>
      <c r="AS275" s="5"/>
      <c r="AT275" s="5"/>
      <c r="AU275" s="5"/>
      <c r="AV275" s="5"/>
      <c r="AW275" s="5"/>
      <c r="AX275" s="5"/>
      <c r="AY275" s="5"/>
      <c r="AZ275" s="5"/>
      <c r="BA275" s="5"/>
      <c r="BB275" s="5"/>
      <c r="BC275" s="5"/>
      <c r="BD275" s="5"/>
      <c r="BE275" s="5"/>
      <c r="BF275" s="5"/>
      <c r="BG275" s="5"/>
      <c r="BH275" s="5"/>
      <c r="BI275" s="5"/>
      <c r="BJ275" s="5"/>
      <c r="BK275" s="5"/>
      <c r="BL275" s="5"/>
      <c r="BM275" s="5"/>
      <c r="BN275" s="5"/>
      <c r="BO275" s="5"/>
      <c r="BP275" s="5"/>
      <c r="BQ275" s="5"/>
      <c r="BR275" s="5"/>
      <c r="BS275" s="5"/>
      <c r="BT275" s="5"/>
      <c r="BU275" s="5"/>
      <c r="BV275" s="5"/>
      <c r="BW275" s="5"/>
      <c r="BX275" s="5"/>
      <c r="BY275" s="5"/>
      <c r="BZ275" s="5"/>
      <c r="CA275" s="5"/>
      <c r="CB275" s="5"/>
      <c r="CC275" s="5"/>
      <c r="CD275" s="5"/>
      <c r="CE275" s="5"/>
      <c r="CF275" s="5"/>
      <c r="CG275" s="5"/>
      <c r="CH275" s="5"/>
      <c r="CI275" s="5"/>
      <c r="CJ275" s="5"/>
      <c r="CK275" s="5"/>
      <c r="CL275" s="5"/>
      <c r="CM275" s="5"/>
      <c r="CN275" s="5"/>
      <c r="CO275" s="5"/>
      <c r="CP275" s="5"/>
      <c r="CQ275" s="5"/>
      <c r="CR275" s="5"/>
      <c r="CS275" s="5"/>
      <c r="CT275" s="5"/>
      <c r="CU275" s="5"/>
      <c r="CV275" s="5"/>
      <c r="CW275" s="5"/>
      <c r="CX275" s="5"/>
      <c r="CY275" s="5"/>
      <c r="CZ275" s="5"/>
      <c r="DA275" s="5"/>
      <c r="DB275" s="5"/>
      <c r="DC275" s="5"/>
      <c r="DD275" s="5"/>
      <c r="DE275" s="5"/>
      <c r="DF275" s="5"/>
      <c r="DG275" s="5"/>
      <c r="DH275" s="5"/>
      <c r="DI275" s="5"/>
      <c r="DJ275" s="5"/>
      <c r="DK275" s="5"/>
      <c r="DL275" s="5"/>
      <c r="DM275" s="5"/>
      <c r="DN275" s="5"/>
      <c r="DO275" s="5"/>
      <c r="DP275" s="5"/>
      <c r="DQ275" s="5"/>
      <c r="DR275" s="5"/>
      <c r="DS275" s="5"/>
      <c r="DT275" s="5"/>
      <c r="DU275" s="5"/>
      <c r="DV275" s="5"/>
      <c r="DW275" s="5"/>
      <c r="DX275" s="5"/>
      <c r="DY275" s="5"/>
      <c r="DZ275" s="5"/>
      <c r="EA275" s="5"/>
      <c r="EB275" s="5"/>
      <c r="EC275" s="5"/>
      <c r="ED275" s="5"/>
      <c r="EE275" s="5"/>
      <c r="EF275" s="5"/>
      <c r="EG275" s="5"/>
      <c r="EH275" s="5"/>
      <c r="EI275" s="5"/>
      <c r="EJ275" s="5"/>
      <c r="EK275" s="5"/>
      <c r="EL275" s="5"/>
      <c r="EM275" s="5"/>
      <c r="EN275" s="5"/>
      <c r="EO275" s="5"/>
      <c r="EP275" s="5"/>
      <c r="EQ275" s="5"/>
      <c r="ER275" s="5"/>
      <c r="ES275" s="5"/>
      <c r="ET275" s="5"/>
      <c r="EU275" s="5"/>
      <c r="EV275" s="5"/>
      <c r="EW275" s="5"/>
      <c r="EX275" s="5"/>
      <c r="EY275" s="5"/>
      <c r="EZ275" s="5"/>
      <c r="FA275" s="5"/>
      <c r="FB275" s="5"/>
      <c r="FC275" s="5"/>
    </row>
    <row r="276" spans="1:159" ht="15" customHeight="1">
      <c r="A276" s="7">
        <v>4</v>
      </c>
      <c r="B276" s="55" t="str">
        <f>VLOOKUP(Ruimtestaat[[#This Row],[Code]],Locaties[[Code]:[Locatie]],2,FALSE)</f>
        <v xml:space="preserve">MET Praktijkonderwijs </v>
      </c>
      <c r="C276" s="55" t="str">
        <f>VLOOKUP(Ruimtestaat[[#This Row],[Code]],Locaties[[#All],[Code]:[Adres]],3,FALSE)</f>
        <v>Koetshuislaan 1</v>
      </c>
      <c r="D276" s="55" t="str">
        <f>VLOOKUP(Ruimtestaat[[#This Row],[Code]],Locaties[#All],4,FALSE)</f>
        <v>Waalwijk</v>
      </c>
      <c r="E276" s="44" t="s">
        <v>358</v>
      </c>
      <c r="F276" s="44" t="s">
        <v>392</v>
      </c>
      <c r="G276" s="7" t="s">
        <v>133</v>
      </c>
      <c r="H276" s="56" t="s">
        <v>128</v>
      </c>
      <c r="I276" s="7">
        <v>6</v>
      </c>
      <c r="J276" s="56" t="str">
        <f>VLOOKUP(Ruimtestaat[[#This Row],[Ruimte code]],Ruimtegroepen[[#All],[Code]:[Ruimte omschrijving]],2,FALSE)</f>
        <v>Gangen/hallen</v>
      </c>
      <c r="K276" s="44" t="s">
        <v>18</v>
      </c>
      <c r="L276" s="47" t="s">
        <v>124</v>
      </c>
      <c r="M276" s="147">
        <v>16.5</v>
      </c>
      <c r="N276" s="149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5"/>
      <c r="AM276" s="5"/>
      <c r="AN276" s="5"/>
      <c r="AO276" s="5"/>
      <c r="AP276" s="5"/>
      <c r="AQ276" s="5"/>
      <c r="AR276" s="5"/>
      <c r="AS276" s="5"/>
      <c r="AT276" s="5"/>
      <c r="AU276" s="5"/>
      <c r="AV276" s="5"/>
      <c r="AW276" s="5"/>
      <c r="AX276" s="5"/>
      <c r="AY276" s="5"/>
      <c r="AZ276" s="5"/>
      <c r="BA276" s="5"/>
      <c r="BB276" s="5"/>
      <c r="BC276" s="5"/>
      <c r="BD276" s="5"/>
      <c r="BE276" s="5"/>
      <c r="BF276" s="5"/>
      <c r="BG276" s="5"/>
      <c r="BH276" s="5"/>
      <c r="BI276" s="5"/>
      <c r="BJ276" s="5"/>
      <c r="BK276" s="5"/>
      <c r="BL276" s="5"/>
      <c r="BM276" s="5"/>
      <c r="BN276" s="5"/>
      <c r="BO276" s="5"/>
      <c r="BP276" s="5"/>
      <c r="BQ276" s="5"/>
      <c r="BR276" s="5"/>
      <c r="BS276" s="5"/>
      <c r="BT276" s="5"/>
      <c r="BU276" s="5"/>
      <c r="BV276" s="5"/>
      <c r="BW276" s="5"/>
      <c r="BX276" s="5"/>
      <c r="BY276" s="5"/>
      <c r="BZ276" s="5"/>
      <c r="CA276" s="5"/>
      <c r="CB276" s="5"/>
      <c r="CC276" s="5"/>
      <c r="CD276" s="5"/>
      <c r="CE276" s="5"/>
      <c r="CF276" s="5"/>
      <c r="CG276" s="5"/>
      <c r="CH276" s="5"/>
      <c r="CI276" s="5"/>
      <c r="CJ276" s="5"/>
      <c r="CK276" s="5"/>
      <c r="CL276" s="5"/>
      <c r="CM276" s="5"/>
      <c r="CN276" s="5"/>
      <c r="CO276" s="5"/>
      <c r="CP276" s="5"/>
      <c r="CQ276" s="5"/>
      <c r="CR276" s="5"/>
      <c r="CS276" s="5"/>
      <c r="CT276" s="5"/>
      <c r="CU276" s="5"/>
      <c r="CV276" s="5"/>
      <c r="CW276" s="5"/>
      <c r="CX276" s="5"/>
      <c r="CY276" s="5"/>
      <c r="CZ276" s="5"/>
      <c r="DA276" s="5"/>
      <c r="DB276" s="5"/>
      <c r="DC276" s="5"/>
      <c r="DD276" s="5"/>
      <c r="DE276" s="5"/>
      <c r="DF276" s="5"/>
      <c r="DG276" s="5"/>
      <c r="DH276" s="5"/>
      <c r="DI276" s="5"/>
      <c r="DJ276" s="5"/>
      <c r="DK276" s="5"/>
      <c r="DL276" s="5"/>
      <c r="DM276" s="5"/>
      <c r="DN276" s="5"/>
      <c r="DO276" s="5"/>
      <c r="DP276" s="5"/>
      <c r="DQ276" s="5"/>
      <c r="DR276" s="5"/>
      <c r="DS276" s="5"/>
      <c r="DT276" s="5"/>
      <c r="DU276" s="5"/>
      <c r="DV276" s="5"/>
      <c r="DW276" s="5"/>
      <c r="DX276" s="5"/>
      <c r="DY276" s="5"/>
      <c r="DZ276" s="5"/>
      <c r="EA276" s="5"/>
      <c r="EB276" s="5"/>
      <c r="EC276" s="5"/>
      <c r="ED276" s="5"/>
      <c r="EE276" s="5"/>
      <c r="EF276" s="5"/>
      <c r="EG276" s="5"/>
      <c r="EH276" s="5"/>
      <c r="EI276" s="5"/>
      <c r="EJ276" s="5"/>
      <c r="EK276" s="5"/>
      <c r="EL276" s="5"/>
      <c r="EM276" s="5"/>
      <c r="EN276" s="5"/>
      <c r="EO276" s="5"/>
      <c r="EP276" s="5"/>
      <c r="EQ276" s="5"/>
      <c r="ER276" s="5"/>
      <c r="ES276" s="5"/>
      <c r="ET276" s="5"/>
      <c r="EU276" s="5"/>
      <c r="EV276" s="5"/>
      <c r="EW276" s="5"/>
      <c r="EX276" s="5"/>
      <c r="EY276" s="5"/>
      <c r="EZ276" s="5"/>
      <c r="FA276" s="5"/>
      <c r="FB276" s="5"/>
      <c r="FC276" s="5"/>
    </row>
    <row r="277" spans="1:159" ht="15" customHeight="1">
      <c r="A277" s="7">
        <v>4</v>
      </c>
      <c r="B277" s="55" t="str">
        <f>VLOOKUP(Ruimtestaat[[#This Row],[Code]],Locaties[[Code]:[Locatie]],2,FALSE)</f>
        <v xml:space="preserve">MET Praktijkonderwijs </v>
      </c>
      <c r="C277" s="55" t="str">
        <f>VLOOKUP(Ruimtestaat[[#This Row],[Code]],Locaties[[#All],[Code]:[Adres]],3,FALSE)</f>
        <v>Koetshuislaan 1</v>
      </c>
      <c r="D277" s="55" t="str">
        <f>VLOOKUP(Ruimtestaat[[#This Row],[Code]],Locaties[#All],4,FALSE)</f>
        <v>Waalwijk</v>
      </c>
      <c r="E277" s="44" t="s">
        <v>358</v>
      </c>
      <c r="F277" s="44" t="s">
        <v>392</v>
      </c>
      <c r="G277" s="7" t="s">
        <v>138</v>
      </c>
      <c r="H277" s="56" t="s">
        <v>336</v>
      </c>
      <c r="I277" s="7">
        <v>19</v>
      </c>
      <c r="J277" s="56" t="str">
        <f>VLOOKUP(Ruimtestaat[[#This Row],[Ruimte code]],Ruimtegroepen[[#All],[Code]:[Ruimte omschrijving]],2,FALSE)</f>
        <v>kleedruimten</v>
      </c>
      <c r="K277" s="44" t="s">
        <v>19</v>
      </c>
      <c r="L277" s="47" t="s">
        <v>367</v>
      </c>
      <c r="M277" s="147">
        <v>15.9</v>
      </c>
      <c r="N277" s="149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5"/>
      <c r="AM277" s="5"/>
      <c r="AN277" s="5"/>
      <c r="AO277" s="5"/>
      <c r="AP277" s="5"/>
      <c r="AQ277" s="5"/>
      <c r="AR277" s="5"/>
      <c r="AS277" s="5"/>
      <c r="AT277" s="5"/>
      <c r="AU277" s="5"/>
      <c r="AV277" s="5"/>
      <c r="AW277" s="5"/>
      <c r="AX277" s="5"/>
      <c r="AY277" s="5"/>
      <c r="AZ277" s="5"/>
      <c r="BA277" s="5"/>
      <c r="BB277" s="5"/>
      <c r="BC277" s="5"/>
      <c r="BD277" s="5"/>
      <c r="BE277" s="5"/>
      <c r="BF277" s="5"/>
      <c r="BG277" s="5"/>
      <c r="BH277" s="5"/>
      <c r="BI277" s="5"/>
      <c r="BJ277" s="5"/>
      <c r="BK277" s="5"/>
      <c r="BL277" s="5"/>
      <c r="BM277" s="5"/>
      <c r="BN277" s="5"/>
      <c r="BO277" s="5"/>
      <c r="BP277" s="5"/>
      <c r="BQ277" s="5"/>
      <c r="BR277" s="5"/>
      <c r="BS277" s="5"/>
      <c r="BT277" s="5"/>
      <c r="BU277" s="5"/>
      <c r="BV277" s="5"/>
      <c r="BW277" s="5"/>
      <c r="BX277" s="5"/>
      <c r="BY277" s="5"/>
      <c r="BZ277" s="5"/>
      <c r="CA277" s="5"/>
      <c r="CB277" s="5"/>
      <c r="CC277" s="5"/>
      <c r="CD277" s="5"/>
      <c r="CE277" s="5"/>
      <c r="CF277" s="5"/>
      <c r="CG277" s="5"/>
      <c r="CH277" s="5"/>
      <c r="CI277" s="5"/>
      <c r="CJ277" s="5"/>
      <c r="CK277" s="5"/>
      <c r="CL277" s="5"/>
      <c r="CM277" s="5"/>
      <c r="CN277" s="5"/>
      <c r="CO277" s="5"/>
      <c r="CP277" s="5"/>
      <c r="CQ277" s="5"/>
      <c r="CR277" s="5"/>
      <c r="CS277" s="5"/>
      <c r="CT277" s="5"/>
      <c r="CU277" s="5"/>
      <c r="CV277" s="5"/>
      <c r="CW277" s="5"/>
      <c r="CX277" s="5"/>
      <c r="CY277" s="5"/>
      <c r="CZ277" s="5"/>
      <c r="DA277" s="5"/>
      <c r="DB277" s="5"/>
      <c r="DC277" s="5"/>
      <c r="DD277" s="5"/>
      <c r="DE277" s="5"/>
      <c r="DF277" s="5"/>
      <c r="DG277" s="5"/>
      <c r="DH277" s="5"/>
      <c r="DI277" s="5"/>
      <c r="DJ277" s="5"/>
      <c r="DK277" s="5"/>
      <c r="DL277" s="5"/>
      <c r="DM277" s="5"/>
      <c r="DN277" s="5"/>
      <c r="DO277" s="5"/>
      <c r="DP277" s="5"/>
      <c r="DQ277" s="5"/>
      <c r="DR277" s="5"/>
      <c r="DS277" s="5"/>
      <c r="DT277" s="5"/>
      <c r="DU277" s="5"/>
      <c r="DV277" s="5"/>
      <c r="DW277" s="5"/>
      <c r="DX277" s="5"/>
      <c r="DY277" s="5"/>
      <c r="DZ277" s="5"/>
      <c r="EA277" s="5"/>
      <c r="EB277" s="5"/>
      <c r="EC277" s="5"/>
      <c r="ED277" s="5"/>
      <c r="EE277" s="5"/>
      <c r="EF277" s="5"/>
      <c r="EG277" s="5"/>
      <c r="EH277" s="5"/>
      <c r="EI277" s="5"/>
      <c r="EJ277" s="5"/>
      <c r="EK277" s="5"/>
      <c r="EL277" s="5"/>
      <c r="EM277" s="5"/>
      <c r="EN277" s="5"/>
      <c r="EO277" s="5"/>
      <c r="EP277" s="5"/>
      <c r="EQ277" s="5"/>
      <c r="ER277" s="5"/>
      <c r="ES277" s="5"/>
      <c r="ET277" s="5"/>
      <c r="EU277" s="5"/>
      <c r="EV277" s="5"/>
      <c r="EW277" s="5"/>
      <c r="EX277" s="5"/>
      <c r="EY277" s="5"/>
      <c r="EZ277" s="5"/>
      <c r="FA277" s="5"/>
      <c r="FB277" s="5"/>
      <c r="FC277" s="5"/>
    </row>
    <row r="278" spans="1:159" ht="15" customHeight="1">
      <c r="A278" s="7">
        <v>4</v>
      </c>
      <c r="B278" s="55" t="str">
        <f>VLOOKUP(Ruimtestaat[[#This Row],[Code]],Locaties[[Code]:[Locatie]],2,FALSE)</f>
        <v xml:space="preserve">MET Praktijkonderwijs </v>
      </c>
      <c r="C278" s="55" t="str">
        <f>VLOOKUP(Ruimtestaat[[#This Row],[Code]],Locaties[[#All],[Code]:[Adres]],3,FALSE)</f>
        <v>Koetshuislaan 1</v>
      </c>
      <c r="D278" s="55" t="str">
        <f>VLOOKUP(Ruimtestaat[[#This Row],[Code]],Locaties[#All],4,FALSE)</f>
        <v>Waalwijk</v>
      </c>
      <c r="E278" s="44" t="s">
        <v>358</v>
      </c>
      <c r="F278" s="44" t="s">
        <v>392</v>
      </c>
      <c r="G278" s="7" t="s">
        <v>140</v>
      </c>
      <c r="H278" s="56" t="s">
        <v>337</v>
      </c>
      <c r="I278" s="7">
        <v>5</v>
      </c>
      <c r="J278" s="56" t="str">
        <f>VLOOKUP(Ruimtestaat[[#This Row],[Ruimte code]],Ruimtegroepen[[#All],[Code]:[Ruimte omschrijving]],2,FALSE)</f>
        <v>Sanitair</v>
      </c>
      <c r="K278" s="44" t="s">
        <v>19</v>
      </c>
      <c r="L278" s="47" t="s">
        <v>367</v>
      </c>
      <c r="M278" s="147">
        <v>13.1</v>
      </c>
      <c r="N278" s="44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5"/>
      <c r="AL278" s="5"/>
      <c r="AM278" s="5"/>
      <c r="AN278" s="5"/>
      <c r="AO278" s="5"/>
      <c r="AP278" s="5"/>
      <c r="AQ278" s="5"/>
      <c r="AR278" s="5"/>
      <c r="AS278" s="5"/>
      <c r="AT278" s="5"/>
      <c r="AU278" s="5"/>
      <c r="AV278" s="5"/>
      <c r="AW278" s="5"/>
      <c r="AX278" s="5"/>
      <c r="AY278" s="5"/>
      <c r="AZ278" s="5"/>
      <c r="BA278" s="5"/>
      <c r="BB278" s="5"/>
      <c r="BC278" s="5"/>
      <c r="BD278" s="5"/>
      <c r="BE278" s="5"/>
      <c r="BF278" s="5"/>
      <c r="BG278" s="5"/>
      <c r="BH278" s="5"/>
      <c r="BI278" s="5"/>
      <c r="BJ278" s="5"/>
      <c r="BK278" s="5"/>
      <c r="BL278" s="5"/>
      <c r="BM278" s="5"/>
      <c r="BN278" s="5"/>
      <c r="BO278" s="5"/>
      <c r="BP278" s="5"/>
      <c r="BQ278" s="5"/>
      <c r="BR278" s="5"/>
      <c r="BS278" s="5"/>
      <c r="BT278" s="5"/>
      <c r="BU278" s="5"/>
      <c r="BV278" s="5"/>
      <c r="BW278" s="5"/>
      <c r="BX278" s="5"/>
      <c r="BY278" s="5"/>
      <c r="BZ278" s="5"/>
      <c r="CA278" s="5"/>
      <c r="CB278" s="5"/>
      <c r="CC278" s="5"/>
      <c r="CD278" s="5"/>
      <c r="CE278" s="5"/>
      <c r="CF278" s="5"/>
      <c r="CG278" s="5"/>
      <c r="CH278" s="5"/>
      <c r="CI278" s="5"/>
      <c r="CJ278" s="5"/>
      <c r="CK278" s="5"/>
      <c r="CL278" s="5"/>
      <c r="CM278" s="5"/>
      <c r="CN278" s="5"/>
      <c r="CO278" s="5"/>
      <c r="CP278" s="5"/>
      <c r="CQ278" s="5"/>
      <c r="CR278" s="5"/>
      <c r="CS278" s="5"/>
      <c r="CT278" s="5"/>
      <c r="CU278" s="5"/>
      <c r="CV278" s="5"/>
      <c r="CW278" s="5"/>
      <c r="CX278" s="5"/>
      <c r="CY278" s="5"/>
      <c r="CZ278" s="5"/>
      <c r="DA278" s="5"/>
      <c r="DB278" s="5"/>
      <c r="DC278" s="5"/>
      <c r="DD278" s="5"/>
      <c r="DE278" s="5"/>
      <c r="DF278" s="5"/>
      <c r="DG278" s="5"/>
      <c r="DH278" s="5"/>
      <c r="DI278" s="5"/>
      <c r="DJ278" s="5"/>
      <c r="DK278" s="5"/>
      <c r="DL278" s="5"/>
      <c r="DM278" s="5"/>
      <c r="DN278" s="5"/>
      <c r="DO278" s="5"/>
      <c r="DP278" s="5"/>
      <c r="DQ278" s="5"/>
      <c r="DR278" s="5"/>
      <c r="DS278" s="5"/>
      <c r="DT278" s="5"/>
      <c r="DU278" s="5"/>
      <c r="DV278" s="5"/>
      <c r="DW278" s="5"/>
      <c r="DX278" s="5"/>
      <c r="DY278" s="5"/>
      <c r="DZ278" s="5"/>
      <c r="EA278" s="5"/>
      <c r="EB278" s="5"/>
      <c r="EC278" s="5"/>
      <c r="ED278" s="5"/>
      <c r="EE278" s="5"/>
      <c r="EF278" s="5"/>
      <c r="EG278" s="5"/>
      <c r="EH278" s="5"/>
      <c r="EI278" s="5"/>
      <c r="EJ278" s="5"/>
      <c r="EK278" s="5"/>
      <c r="EL278" s="5"/>
      <c r="EM278" s="5"/>
      <c r="EN278" s="5"/>
      <c r="EO278" s="5"/>
      <c r="EP278" s="5"/>
      <c r="EQ278" s="5"/>
      <c r="ER278" s="5"/>
      <c r="ES278" s="5"/>
      <c r="ET278" s="5"/>
      <c r="EU278" s="5"/>
      <c r="EV278" s="5"/>
      <c r="EW278" s="5"/>
      <c r="EX278" s="5"/>
      <c r="EY278" s="5"/>
      <c r="EZ278" s="5"/>
      <c r="FA278" s="5"/>
      <c r="FB278" s="5"/>
      <c r="FC278" s="5"/>
    </row>
    <row r="279" spans="1:159" ht="15" customHeight="1">
      <c r="A279" s="7">
        <v>4</v>
      </c>
      <c r="B279" s="55" t="str">
        <f>VLOOKUP(Ruimtestaat[[#This Row],[Code]],Locaties[[Code]:[Locatie]],2,FALSE)</f>
        <v xml:space="preserve">MET Praktijkonderwijs </v>
      </c>
      <c r="C279" s="55" t="str">
        <f>VLOOKUP(Ruimtestaat[[#This Row],[Code]],Locaties[[#All],[Code]:[Adres]],3,FALSE)</f>
        <v>Koetshuislaan 1</v>
      </c>
      <c r="D279" s="55" t="str">
        <f>VLOOKUP(Ruimtestaat[[#This Row],[Code]],Locaties[#All],4,FALSE)</f>
        <v>Waalwijk</v>
      </c>
      <c r="E279" s="44" t="s">
        <v>358</v>
      </c>
      <c r="F279" s="44" t="s">
        <v>392</v>
      </c>
      <c r="G279" s="7" t="s">
        <v>146</v>
      </c>
      <c r="H279" s="56" t="s">
        <v>338</v>
      </c>
      <c r="I279" s="7">
        <v>19</v>
      </c>
      <c r="J279" s="56" t="str">
        <f>VLOOKUP(Ruimtestaat[[#This Row],[Ruimte code]],Ruimtegroepen[[#All],[Code]:[Ruimte omschrijving]],2,FALSE)</f>
        <v>kleedruimten</v>
      </c>
      <c r="K279" s="44" t="s">
        <v>18</v>
      </c>
      <c r="L279" s="47" t="s">
        <v>124</v>
      </c>
      <c r="M279" s="147">
        <v>8.1</v>
      </c>
      <c r="N279" s="149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  <c r="AK279" s="5"/>
      <c r="AL279" s="5"/>
      <c r="AM279" s="5"/>
      <c r="AN279" s="5"/>
      <c r="AO279" s="5"/>
      <c r="AP279" s="5"/>
      <c r="AQ279" s="5"/>
      <c r="AR279" s="5"/>
      <c r="AS279" s="5"/>
      <c r="AT279" s="5"/>
      <c r="AU279" s="5"/>
      <c r="AV279" s="5"/>
      <c r="AW279" s="5"/>
      <c r="AX279" s="5"/>
      <c r="AY279" s="5"/>
      <c r="AZ279" s="5"/>
      <c r="BA279" s="5"/>
      <c r="BB279" s="5"/>
      <c r="BC279" s="5"/>
      <c r="BD279" s="5"/>
      <c r="BE279" s="5"/>
      <c r="BF279" s="5"/>
      <c r="BG279" s="5"/>
      <c r="BH279" s="5"/>
      <c r="BI279" s="5"/>
      <c r="BJ279" s="5"/>
      <c r="BK279" s="5"/>
      <c r="BL279" s="5"/>
      <c r="BM279" s="5"/>
      <c r="BN279" s="5"/>
      <c r="BO279" s="5"/>
      <c r="BP279" s="5"/>
      <c r="BQ279" s="5"/>
      <c r="BR279" s="5"/>
      <c r="BS279" s="5"/>
      <c r="BT279" s="5"/>
      <c r="BU279" s="5"/>
      <c r="BV279" s="5"/>
      <c r="BW279" s="5"/>
      <c r="BX279" s="5"/>
      <c r="BY279" s="5"/>
      <c r="BZ279" s="5"/>
      <c r="CA279" s="5"/>
      <c r="CB279" s="5"/>
      <c r="CC279" s="5"/>
      <c r="CD279" s="5"/>
      <c r="CE279" s="5"/>
      <c r="CF279" s="5"/>
      <c r="CG279" s="5"/>
      <c r="CH279" s="5"/>
      <c r="CI279" s="5"/>
      <c r="CJ279" s="5"/>
      <c r="CK279" s="5"/>
      <c r="CL279" s="5"/>
      <c r="CM279" s="5"/>
      <c r="CN279" s="5"/>
      <c r="CO279" s="5"/>
      <c r="CP279" s="5"/>
      <c r="CQ279" s="5"/>
      <c r="CR279" s="5"/>
      <c r="CS279" s="5"/>
      <c r="CT279" s="5"/>
      <c r="CU279" s="5"/>
      <c r="CV279" s="5"/>
      <c r="CW279" s="5"/>
      <c r="CX279" s="5"/>
      <c r="CY279" s="5"/>
      <c r="CZ279" s="5"/>
      <c r="DA279" s="5"/>
      <c r="DB279" s="5"/>
      <c r="DC279" s="5"/>
      <c r="DD279" s="5"/>
      <c r="DE279" s="5"/>
      <c r="DF279" s="5"/>
      <c r="DG279" s="5"/>
      <c r="DH279" s="5"/>
      <c r="DI279" s="5"/>
      <c r="DJ279" s="5"/>
      <c r="DK279" s="5"/>
      <c r="DL279" s="5"/>
      <c r="DM279" s="5"/>
      <c r="DN279" s="5"/>
      <c r="DO279" s="5"/>
      <c r="DP279" s="5"/>
      <c r="DQ279" s="5"/>
      <c r="DR279" s="5"/>
      <c r="DS279" s="5"/>
      <c r="DT279" s="5"/>
      <c r="DU279" s="5"/>
      <c r="DV279" s="5"/>
      <c r="DW279" s="5"/>
      <c r="DX279" s="5"/>
      <c r="DY279" s="5"/>
      <c r="DZ279" s="5"/>
      <c r="EA279" s="5"/>
      <c r="EB279" s="5"/>
      <c r="EC279" s="5"/>
      <c r="ED279" s="5"/>
      <c r="EE279" s="5"/>
      <c r="EF279" s="5"/>
      <c r="EG279" s="5"/>
      <c r="EH279" s="5"/>
      <c r="EI279" s="5"/>
      <c r="EJ279" s="5"/>
      <c r="EK279" s="5"/>
      <c r="EL279" s="5"/>
      <c r="EM279" s="5"/>
      <c r="EN279" s="5"/>
      <c r="EO279" s="5"/>
      <c r="EP279" s="5"/>
      <c r="EQ279" s="5"/>
      <c r="ER279" s="5"/>
      <c r="ES279" s="5"/>
      <c r="ET279" s="5"/>
      <c r="EU279" s="5"/>
      <c r="EV279" s="5"/>
      <c r="EW279" s="5"/>
      <c r="EX279" s="5"/>
      <c r="EY279" s="5"/>
      <c r="EZ279" s="5"/>
      <c r="FA279" s="5"/>
      <c r="FB279" s="5"/>
      <c r="FC279" s="5"/>
    </row>
    <row r="280" spans="1:159" ht="15" customHeight="1">
      <c r="A280" s="7">
        <v>4</v>
      </c>
      <c r="B280" s="55" t="str">
        <f>VLOOKUP(Ruimtestaat[[#This Row],[Code]],Locaties[[Code]:[Locatie]],2,FALSE)</f>
        <v xml:space="preserve">MET Praktijkonderwijs </v>
      </c>
      <c r="C280" s="55" t="str">
        <f>VLOOKUP(Ruimtestaat[[#This Row],[Code]],Locaties[[#All],[Code]:[Adres]],3,FALSE)</f>
        <v>Koetshuislaan 1</v>
      </c>
      <c r="D280" s="55" t="str">
        <f>VLOOKUP(Ruimtestaat[[#This Row],[Code]],Locaties[#All],4,FALSE)</f>
        <v>Waalwijk</v>
      </c>
      <c r="E280" s="44" t="s">
        <v>358</v>
      </c>
      <c r="F280" s="44" t="s">
        <v>392</v>
      </c>
      <c r="G280" s="7" t="s">
        <v>339</v>
      </c>
      <c r="H280" s="56" t="s">
        <v>340</v>
      </c>
      <c r="I280" s="7">
        <v>5</v>
      </c>
      <c r="J280" s="56" t="str">
        <f>VLOOKUP(Ruimtestaat[[#This Row],[Ruimte code]],Ruimtegroepen[[#All],[Code]:[Ruimte omschrijving]],2,FALSE)</f>
        <v>Sanitair</v>
      </c>
      <c r="K280" s="44" t="s">
        <v>19</v>
      </c>
      <c r="L280" s="47" t="s">
        <v>367</v>
      </c>
      <c r="M280" s="147">
        <v>1</v>
      </c>
      <c r="N280" s="149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5"/>
      <c r="AM280" s="5"/>
      <c r="AN280" s="5"/>
      <c r="AO280" s="5"/>
      <c r="AP280" s="5"/>
      <c r="AQ280" s="5"/>
      <c r="AR280" s="5"/>
      <c r="AS280" s="5"/>
      <c r="AT280" s="5"/>
      <c r="AU280" s="5"/>
      <c r="AV280" s="5"/>
      <c r="AW280" s="5"/>
      <c r="AX280" s="5"/>
      <c r="AY280" s="5"/>
      <c r="AZ280" s="5"/>
      <c r="BA280" s="5"/>
      <c r="BB280" s="5"/>
      <c r="BC280" s="5"/>
      <c r="BD280" s="5"/>
      <c r="BE280" s="5"/>
      <c r="BF280" s="5"/>
      <c r="BG280" s="5"/>
      <c r="BH280" s="5"/>
      <c r="BI280" s="5"/>
      <c r="BJ280" s="5"/>
      <c r="BK280" s="5"/>
      <c r="BL280" s="5"/>
      <c r="BM280" s="5"/>
      <c r="BN280" s="5"/>
      <c r="BO280" s="5"/>
      <c r="BP280" s="5"/>
      <c r="BQ280" s="5"/>
      <c r="BR280" s="5"/>
      <c r="BS280" s="5"/>
      <c r="BT280" s="5"/>
      <c r="BU280" s="5"/>
      <c r="BV280" s="5"/>
      <c r="BW280" s="5"/>
      <c r="BX280" s="5"/>
      <c r="BY280" s="5"/>
      <c r="BZ280" s="5"/>
      <c r="CA280" s="5"/>
      <c r="CB280" s="5"/>
      <c r="CC280" s="5"/>
      <c r="CD280" s="5"/>
      <c r="CE280" s="5"/>
      <c r="CF280" s="5"/>
      <c r="CG280" s="5"/>
      <c r="CH280" s="5"/>
      <c r="CI280" s="5"/>
      <c r="CJ280" s="5"/>
      <c r="CK280" s="5"/>
      <c r="CL280" s="5"/>
      <c r="CM280" s="5"/>
      <c r="CN280" s="5"/>
      <c r="CO280" s="5"/>
      <c r="CP280" s="5"/>
      <c r="CQ280" s="5"/>
      <c r="CR280" s="5"/>
      <c r="CS280" s="5"/>
      <c r="CT280" s="5"/>
      <c r="CU280" s="5"/>
      <c r="CV280" s="5"/>
      <c r="CW280" s="5"/>
      <c r="CX280" s="5"/>
      <c r="CY280" s="5"/>
      <c r="CZ280" s="5"/>
      <c r="DA280" s="5"/>
      <c r="DB280" s="5"/>
      <c r="DC280" s="5"/>
      <c r="DD280" s="5"/>
      <c r="DE280" s="5"/>
      <c r="DF280" s="5"/>
      <c r="DG280" s="5"/>
      <c r="DH280" s="5"/>
      <c r="DI280" s="5"/>
      <c r="DJ280" s="5"/>
      <c r="DK280" s="5"/>
      <c r="DL280" s="5"/>
      <c r="DM280" s="5"/>
      <c r="DN280" s="5"/>
      <c r="DO280" s="5"/>
      <c r="DP280" s="5"/>
      <c r="DQ280" s="5"/>
      <c r="DR280" s="5"/>
      <c r="DS280" s="5"/>
      <c r="DT280" s="5"/>
      <c r="DU280" s="5"/>
      <c r="DV280" s="5"/>
      <c r="DW280" s="5"/>
      <c r="DX280" s="5"/>
      <c r="DY280" s="5"/>
      <c r="DZ280" s="5"/>
      <c r="EA280" s="5"/>
      <c r="EB280" s="5"/>
      <c r="EC280" s="5"/>
      <c r="ED280" s="5"/>
      <c r="EE280" s="5"/>
      <c r="EF280" s="5"/>
      <c r="EG280" s="5"/>
      <c r="EH280" s="5"/>
      <c r="EI280" s="5"/>
      <c r="EJ280" s="5"/>
      <c r="EK280" s="5"/>
      <c r="EL280" s="5"/>
      <c r="EM280" s="5"/>
      <c r="EN280" s="5"/>
      <c r="EO280" s="5"/>
      <c r="EP280" s="5"/>
      <c r="EQ280" s="5"/>
      <c r="ER280" s="5"/>
      <c r="ES280" s="5"/>
      <c r="ET280" s="5"/>
      <c r="EU280" s="5"/>
      <c r="EV280" s="5"/>
      <c r="EW280" s="5"/>
      <c r="EX280" s="5"/>
      <c r="EY280" s="5"/>
      <c r="EZ280" s="5"/>
      <c r="FA280" s="5"/>
      <c r="FB280" s="5"/>
      <c r="FC280" s="5"/>
    </row>
    <row r="281" spans="1:159" ht="15" customHeight="1">
      <c r="A281" s="7">
        <v>4</v>
      </c>
      <c r="B281" s="55" t="str">
        <f>VLOOKUP(Ruimtestaat[[#This Row],[Code]],Locaties[[Code]:[Locatie]],2,FALSE)</f>
        <v xml:space="preserve">MET Praktijkonderwijs </v>
      </c>
      <c r="C281" s="55" t="str">
        <f>VLOOKUP(Ruimtestaat[[#This Row],[Code]],Locaties[[#All],[Code]:[Adres]],3,FALSE)</f>
        <v>Koetshuislaan 1</v>
      </c>
      <c r="D281" s="55" t="str">
        <f>VLOOKUP(Ruimtestaat[[#This Row],[Code]],Locaties[#All],4,FALSE)</f>
        <v>Waalwijk</v>
      </c>
      <c r="E281" s="44" t="s">
        <v>358</v>
      </c>
      <c r="F281" s="44" t="s">
        <v>392</v>
      </c>
      <c r="G281" s="7" t="s">
        <v>149</v>
      </c>
      <c r="H281" s="56" t="s">
        <v>128</v>
      </c>
      <c r="I281" s="44">
        <v>6</v>
      </c>
      <c r="J281" s="56" t="str">
        <f>VLOOKUP(Ruimtestaat[[#This Row],[Ruimte code]],Ruimtegroepen[[#All],[Code]:[Ruimte omschrijving]],2,FALSE)</f>
        <v>Gangen/hallen</v>
      </c>
      <c r="K281" s="44" t="s">
        <v>18</v>
      </c>
      <c r="L281" s="47" t="s">
        <v>124</v>
      </c>
      <c r="M281" s="147">
        <v>11.6</v>
      </c>
      <c r="N281" s="44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5"/>
      <c r="AJ281" s="5"/>
      <c r="AK281" s="5"/>
      <c r="AL281" s="5"/>
      <c r="AM281" s="5"/>
      <c r="AN281" s="5"/>
      <c r="AO281" s="5"/>
      <c r="AP281" s="5"/>
      <c r="AQ281" s="5"/>
      <c r="AR281" s="5"/>
      <c r="AS281" s="5"/>
      <c r="AT281" s="5"/>
      <c r="AU281" s="5"/>
      <c r="AV281" s="5"/>
      <c r="AW281" s="5"/>
      <c r="AX281" s="5"/>
      <c r="AY281" s="5"/>
      <c r="AZ281" s="5"/>
      <c r="BA281" s="5"/>
      <c r="BB281" s="5"/>
      <c r="BC281" s="5"/>
      <c r="BD281" s="5"/>
      <c r="BE281" s="5"/>
      <c r="BF281" s="5"/>
      <c r="BG281" s="5"/>
      <c r="BH281" s="5"/>
      <c r="BI281" s="5"/>
      <c r="BJ281" s="5"/>
      <c r="BK281" s="5"/>
      <c r="BL281" s="5"/>
      <c r="BM281" s="5"/>
      <c r="BN281" s="5"/>
      <c r="BO281" s="5"/>
      <c r="BP281" s="5"/>
      <c r="BQ281" s="5"/>
      <c r="BR281" s="5"/>
      <c r="BS281" s="5"/>
      <c r="BT281" s="5"/>
      <c r="BU281" s="5"/>
      <c r="BV281" s="5"/>
      <c r="BW281" s="5"/>
      <c r="BX281" s="5"/>
      <c r="BY281" s="5"/>
      <c r="BZ281" s="5"/>
      <c r="CA281" s="5"/>
      <c r="CB281" s="5"/>
      <c r="CC281" s="5"/>
      <c r="CD281" s="5"/>
      <c r="CE281" s="5"/>
      <c r="CF281" s="5"/>
      <c r="CG281" s="5"/>
      <c r="CH281" s="5"/>
      <c r="CI281" s="5"/>
      <c r="CJ281" s="5"/>
      <c r="CK281" s="5"/>
      <c r="CL281" s="5"/>
      <c r="CM281" s="5"/>
      <c r="CN281" s="5"/>
      <c r="CO281" s="5"/>
      <c r="CP281" s="5"/>
      <c r="CQ281" s="5"/>
      <c r="CR281" s="5"/>
      <c r="CS281" s="5"/>
      <c r="CT281" s="5"/>
      <c r="CU281" s="5"/>
      <c r="CV281" s="5"/>
      <c r="CW281" s="5"/>
      <c r="CX281" s="5"/>
      <c r="CY281" s="5"/>
      <c r="CZ281" s="5"/>
      <c r="DA281" s="5"/>
      <c r="DB281" s="5"/>
      <c r="DC281" s="5"/>
      <c r="DD281" s="5"/>
      <c r="DE281" s="5"/>
      <c r="DF281" s="5"/>
      <c r="DG281" s="5"/>
      <c r="DH281" s="5"/>
      <c r="DI281" s="5"/>
      <c r="DJ281" s="5"/>
      <c r="DK281" s="5"/>
      <c r="DL281" s="5"/>
      <c r="DM281" s="5"/>
      <c r="DN281" s="5"/>
      <c r="DO281" s="5"/>
      <c r="DP281" s="5"/>
      <c r="DQ281" s="5"/>
      <c r="DR281" s="5"/>
      <c r="DS281" s="5"/>
      <c r="DT281" s="5"/>
      <c r="DU281" s="5"/>
      <c r="DV281" s="5"/>
      <c r="DW281" s="5"/>
      <c r="DX281" s="5"/>
      <c r="DY281" s="5"/>
      <c r="DZ281" s="5"/>
      <c r="EA281" s="5"/>
      <c r="EB281" s="5"/>
      <c r="EC281" s="5"/>
      <c r="ED281" s="5"/>
      <c r="EE281" s="5"/>
      <c r="EF281" s="5"/>
      <c r="EG281" s="5"/>
      <c r="EH281" s="5"/>
      <c r="EI281" s="5"/>
      <c r="EJ281" s="5"/>
      <c r="EK281" s="5"/>
      <c r="EL281" s="5"/>
      <c r="EM281" s="5"/>
      <c r="EN281" s="5"/>
      <c r="EO281" s="5"/>
      <c r="EP281" s="5"/>
      <c r="EQ281" s="5"/>
      <c r="ER281" s="5"/>
      <c r="ES281" s="5"/>
      <c r="ET281" s="5"/>
      <c r="EU281" s="5"/>
      <c r="EV281" s="5"/>
      <c r="EW281" s="5"/>
      <c r="EX281" s="5"/>
      <c r="EY281" s="5"/>
      <c r="EZ281" s="5"/>
      <c r="FA281" s="5"/>
      <c r="FB281" s="5"/>
      <c r="FC281" s="5"/>
    </row>
    <row r="282" spans="1:159" ht="15" customHeight="1">
      <c r="A282" s="7">
        <v>4</v>
      </c>
      <c r="B282" s="55" t="str">
        <f>VLOOKUP(Ruimtestaat[[#This Row],[Code]],Locaties[[Code]:[Locatie]],2,FALSE)</f>
        <v xml:space="preserve">MET Praktijkonderwijs </v>
      </c>
      <c r="C282" s="55" t="str">
        <f>VLOOKUP(Ruimtestaat[[#This Row],[Code]],Locaties[[#All],[Code]:[Adres]],3,FALSE)</f>
        <v>Koetshuislaan 1</v>
      </c>
      <c r="D282" s="55" t="str">
        <f>VLOOKUP(Ruimtestaat[[#This Row],[Code]],Locaties[#All],4,FALSE)</f>
        <v>Waalwijk</v>
      </c>
      <c r="E282" s="44" t="s">
        <v>358</v>
      </c>
      <c r="F282" s="44" t="s">
        <v>392</v>
      </c>
      <c r="G282" s="7" t="s">
        <v>151</v>
      </c>
      <c r="H282" s="56" t="s">
        <v>341</v>
      </c>
      <c r="I282" s="7">
        <v>13</v>
      </c>
      <c r="J282" s="56" t="str">
        <f>VLOOKUP(Ruimtestaat[[#This Row],[Ruimte code]],Ruimtegroepen[[#All],[Code]:[Ruimte omschrijving]],2,FALSE)</f>
        <v>Personeelskamer</v>
      </c>
      <c r="K282" s="44" t="s">
        <v>19</v>
      </c>
      <c r="L282" s="47" t="s">
        <v>367</v>
      </c>
      <c r="M282" s="147">
        <v>15.9</v>
      </c>
      <c r="N282" s="149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5"/>
      <c r="AJ282" s="5"/>
      <c r="AK282" s="5"/>
      <c r="AL282" s="5"/>
      <c r="AM282" s="5"/>
      <c r="AN282" s="5"/>
      <c r="AO282" s="5"/>
      <c r="AP282" s="5"/>
      <c r="AQ282" s="5"/>
      <c r="AR282" s="5"/>
      <c r="AS282" s="5"/>
      <c r="AT282" s="5"/>
      <c r="AU282" s="5"/>
      <c r="AV282" s="5"/>
      <c r="AW282" s="5"/>
      <c r="AX282" s="5"/>
      <c r="AY282" s="5"/>
      <c r="AZ282" s="5"/>
      <c r="BA282" s="5"/>
      <c r="BB282" s="5"/>
      <c r="BC282" s="5"/>
      <c r="BD282" s="5"/>
      <c r="BE282" s="5"/>
      <c r="BF282" s="5"/>
      <c r="BG282" s="5"/>
      <c r="BH282" s="5"/>
      <c r="BI282" s="5"/>
      <c r="BJ282" s="5"/>
      <c r="BK282" s="5"/>
      <c r="BL282" s="5"/>
      <c r="BM282" s="5"/>
      <c r="BN282" s="5"/>
      <c r="BO282" s="5"/>
      <c r="BP282" s="5"/>
      <c r="BQ282" s="5"/>
      <c r="BR282" s="5"/>
      <c r="BS282" s="5"/>
      <c r="BT282" s="5"/>
      <c r="BU282" s="5"/>
      <c r="BV282" s="5"/>
      <c r="BW282" s="5"/>
      <c r="BX282" s="5"/>
      <c r="BY282" s="5"/>
      <c r="BZ282" s="5"/>
      <c r="CA282" s="5"/>
      <c r="CB282" s="5"/>
      <c r="CC282" s="5"/>
      <c r="CD282" s="5"/>
      <c r="CE282" s="5"/>
      <c r="CF282" s="5"/>
      <c r="CG282" s="5"/>
      <c r="CH282" s="5"/>
      <c r="CI282" s="5"/>
      <c r="CJ282" s="5"/>
      <c r="CK282" s="5"/>
      <c r="CL282" s="5"/>
      <c r="CM282" s="5"/>
      <c r="CN282" s="5"/>
      <c r="CO282" s="5"/>
      <c r="CP282" s="5"/>
      <c r="CQ282" s="5"/>
      <c r="CR282" s="5"/>
      <c r="CS282" s="5"/>
      <c r="CT282" s="5"/>
      <c r="CU282" s="5"/>
      <c r="CV282" s="5"/>
      <c r="CW282" s="5"/>
      <c r="CX282" s="5"/>
      <c r="CY282" s="5"/>
      <c r="CZ282" s="5"/>
      <c r="DA282" s="5"/>
      <c r="DB282" s="5"/>
      <c r="DC282" s="5"/>
      <c r="DD282" s="5"/>
      <c r="DE282" s="5"/>
      <c r="DF282" s="5"/>
      <c r="DG282" s="5"/>
      <c r="DH282" s="5"/>
      <c r="DI282" s="5"/>
      <c r="DJ282" s="5"/>
      <c r="DK282" s="5"/>
      <c r="DL282" s="5"/>
      <c r="DM282" s="5"/>
      <c r="DN282" s="5"/>
      <c r="DO282" s="5"/>
      <c r="DP282" s="5"/>
      <c r="DQ282" s="5"/>
      <c r="DR282" s="5"/>
      <c r="DS282" s="5"/>
      <c r="DT282" s="5"/>
      <c r="DU282" s="5"/>
      <c r="DV282" s="5"/>
      <c r="DW282" s="5"/>
      <c r="DX282" s="5"/>
      <c r="DY282" s="5"/>
      <c r="DZ282" s="5"/>
      <c r="EA282" s="5"/>
      <c r="EB282" s="5"/>
      <c r="EC282" s="5"/>
      <c r="ED282" s="5"/>
      <c r="EE282" s="5"/>
      <c r="EF282" s="5"/>
      <c r="EG282" s="5"/>
      <c r="EH282" s="5"/>
      <c r="EI282" s="5"/>
      <c r="EJ282" s="5"/>
      <c r="EK282" s="5"/>
      <c r="EL282" s="5"/>
      <c r="EM282" s="5"/>
      <c r="EN282" s="5"/>
      <c r="EO282" s="5"/>
      <c r="EP282" s="5"/>
      <c r="EQ282" s="5"/>
      <c r="ER282" s="5"/>
      <c r="ES282" s="5"/>
      <c r="ET282" s="5"/>
      <c r="EU282" s="5"/>
      <c r="EV282" s="5"/>
      <c r="EW282" s="5"/>
      <c r="EX282" s="5"/>
      <c r="EY282" s="5"/>
      <c r="EZ282" s="5"/>
      <c r="FA282" s="5"/>
      <c r="FB282" s="5"/>
      <c r="FC282" s="5"/>
    </row>
    <row r="283" spans="1:159" ht="15" customHeight="1">
      <c r="A283" s="7">
        <v>4</v>
      </c>
      <c r="B283" s="55" t="str">
        <f>VLOOKUP(Ruimtestaat[[#This Row],[Code]],Locaties[[Code]:[Locatie]],2,FALSE)</f>
        <v xml:space="preserve">MET Praktijkonderwijs </v>
      </c>
      <c r="C283" s="55" t="str">
        <f>VLOOKUP(Ruimtestaat[[#This Row],[Code]],Locaties[[#All],[Code]:[Adres]],3,FALSE)</f>
        <v>Koetshuislaan 1</v>
      </c>
      <c r="D283" s="55" t="str">
        <f>VLOOKUP(Ruimtestaat[[#This Row],[Code]],Locaties[#All],4,FALSE)</f>
        <v>Waalwijk</v>
      </c>
      <c r="E283" s="44" t="s">
        <v>358</v>
      </c>
      <c r="F283" s="44" t="s">
        <v>392</v>
      </c>
      <c r="G283" s="7" t="s">
        <v>152</v>
      </c>
      <c r="H283" s="56" t="s">
        <v>342</v>
      </c>
      <c r="I283" s="7">
        <v>5</v>
      </c>
      <c r="J283" s="56" t="str">
        <f>VLOOKUP(Ruimtestaat[[#This Row],[Ruimte code]],Ruimtegroepen[[#All],[Code]:[Ruimte omschrijving]],2,FALSE)</f>
        <v>Sanitair</v>
      </c>
      <c r="K283" s="44" t="s">
        <v>19</v>
      </c>
      <c r="L283" s="47" t="s">
        <v>367</v>
      </c>
      <c r="M283" s="147">
        <v>13.1</v>
      </c>
      <c r="N283" s="149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5"/>
      <c r="AJ283" s="5"/>
      <c r="AK283" s="5"/>
      <c r="AL283" s="5"/>
      <c r="AM283" s="5"/>
      <c r="AN283" s="5"/>
      <c r="AO283" s="5"/>
      <c r="AP283" s="5"/>
      <c r="AQ283" s="5"/>
      <c r="AR283" s="5"/>
      <c r="AS283" s="5"/>
      <c r="AT283" s="5"/>
      <c r="AU283" s="5"/>
      <c r="AV283" s="5"/>
      <c r="AW283" s="5"/>
      <c r="AX283" s="5"/>
      <c r="AY283" s="5"/>
      <c r="AZ283" s="5"/>
      <c r="BA283" s="5"/>
      <c r="BB283" s="5"/>
      <c r="BC283" s="5"/>
      <c r="BD283" s="5"/>
      <c r="BE283" s="5"/>
      <c r="BF283" s="5"/>
      <c r="BG283" s="5"/>
      <c r="BH283" s="5"/>
      <c r="BI283" s="5"/>
      <c r="BJ283" s="5"/>
      <c r="BK283" s="5"/>
      <c r="BL283" s="5"/>
      <c r="BM283" s="5"/>
      <c r="BN283" s="5"/>
      <c r="BO283" s="5"/>
      <c r="BP283" s="5"/>
      <c r="BQ283" s="5"/>
      <c r="BR283" s="5"/>
      <c r="BS283" s="5"/>
      <c r="BT283" s="5"/>
      <c r="BU283" s="5"/>
      <c r="BV283" s="5"/>
      <c r="BW283" s="5"/>
      <c r="BX283" s="5"/>
      <c r="BY283" s="5"/>
      <c r="BZ283" s="5"/>
      <c r="CA283" s="5"/>
      <c r="CB283" s="5"/>
      <c r="CC283" s="5"/>
      <c r="CD283" s="5"/>
      <c r="CE283" s="5"/>
      <c r="CF283" s="5"/>
      <c r="CG283" s="5"/>
      <c r="CH283" s="5"/>
      <c r="CI283" s="5"/>
      <c r="CJ283" s="5"/>
      <c r="CK283" s="5"/>
      <c r="CL283" s="5"/>
      <c r="CM283" s="5"/>
      <c r="CN283" s="5"/>
      <c r="CO283" s="5"/>
      <c r="CP283" s="5"/>
      <c r="CQ283" s="5"/>
      <c r="CR283" s="5"/>
      <c r="CS283" s="5"/>
      <c r="CT283" s="5"/>
      <c r="CU283" s="5"/>
      <c r="CV283" s="5"/>
      <c r="CW283" s="5"/>
      <c r="CX283" s="5"/>
      <c r="CY283" s="5"/>
      <c r="CZ283" s="5"/>
      <c r="DA283" s="5"/>
      <c r="DB283" s="5"/>
      <c r="DC283" s="5"/>
      <c r="DD283" s="5"/>
      <c r="DE283" s="5"/>
      <c r="DF283" s="5"/>
      <c r="DG283" s="5"/>
      <c r="DH283" s="5"/>
      <c r="DI283" s="5"/>
      <c r="DJ283" s="5"/>
      <c r="DK283" s="5"/>
      <c r="DL283" s="5"/>
      <c r="DM283" s="5"/>
      <c r="DN283" s="5"/>
      <c r="DO283" s="5"/>
      <c r="DP283" s="5"/>
      <c r="DQ283" s="5"/>
      <c r="DR283" s="5"/>
      <c r="DS283" s="5"/>
      <c r="DT283" s="5"/>
      <c r="DU283" s="5"/>
      <c r="DV283" s="5"/>
      <c r="DW283" s="5"/>
      <c r="DX283" s="5"/>
      <c r="DY283" s="5"/>
      <c r="DZ283" s="5"/>
      <c r="EA283" s="5"/>
      <c r="EB283" s="5"/>
      <c r="EC283" s="5"/>
      <c r="ED283" s="5"/>
      <c r="EE283" s="5"/>
      <c r="EF283" s="5"/>
      <c r="EG283" s="5"/>
      <c r="EH283" s="5"/>
      <c r="EI283" s="5"/>
      <c r="EJ283" s="5"/>
      <c r="EK283" s="5"/>
      <c r="EL283" s="5"/>
      <c r="EM283" s="5"/>
      <c r="EN283" s="5"/>
      <c r="EO283" s="5"/>
      <c r="EP283" s="5"/>
      <c r="EQ283" s="5"/>
      <c r="ER283" s="5"/>
      <c r="ES283" s="5"/>
      <c r="ET283" s="5"/>
      <c r="EU283" s="5"/>
      <c r="EV283" s="5"/>
      <c r="EW283" s="5"/>
      <c r="EX283" s="5"/>
      <c r="EY283" s="5"/>
      <c r="EZ283" s="5"/>
      <c r="FA283" s="5"/>
      <c r="FB283" s="5"/>
      <c r="FC283" s="5"/>
    </row>
    <row r="284" spans="1:159" ht="15" customHeight="1">
      <c r="A284" s="7">
        <v>4</v>
      </c>
      <c r="B284" s="55" t="str">
        <f>VLOOKUP(Ruimtestaat[[#This Row],[Code]],Locaties[[Code]:[Locatie]],2,FALSE)</f>
        <v xml:space="preserve">MET Praktijkonderwijs </v>
      </c>
      <c r="C284" s="55" t="str">
        <f>VLOOKUP(Ruimtestaat[[#This Row],[Code]],Locaties[[#All],[Code]:[Adres]],3,FALSE)</f>
        <v>Koetshuislaan 1</v>
      </c>
      <c r="D284" s="55" t="str">
        <f>VLOOKUP(Ruimtestaat[[#This Row],[Code]],Locaties[#All],4,FALSE)</f>
        <v>Waalwijk</v>
      </c>
      <c r="E284" s="44" t="s">
        <v>358</v>
      </c>
      <c r="F284" s="44" t="s">
        <v>392</v>
      </c>
      <c r="G284" s="7" t="s">
        <v>343</v>
      </c>
      <c r="H284" s="56" t="s">
        <v>128</v>
      </c>
      <c r="I284" s="7">
        <v>6</v>
      </c>
      <c r="J284" s="56" t="str">
        <f>VLOOKUP(Ruimtestaat[[#This Row],[Ruimte code]],Ruimtegroepen[[#All],[Code]:[Ruimte omschrijving]],2,FALSE)</f>
        <v>Gangen/hallen</v>
      </c>
      <c r="K284" s="44" t="s">
        <v>18</v>
      </c>
      <c r="L284" s="47" t="s">
        <v>124</v>
      </c>
      <c r="M284" s="147">
        <v>10</v>
      </c>
      <c r="N284" s="44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5"/>
      <c r="AJ284" s="5"/>
      <c r="AK284" s="5"/>
      <c r="AL284" s="5"/>
      <c r="AM284" s="5"/>
      <c r="AN284" s="5"/>
      <c r="AO284" s="5"/>
      <c r="AP284" s="5"/>
      <c r="AQ284" s="5"/>
      <c r="AR284" s="5"/>
      <c r="AS284" s="5"/>
      <c r="AT284" s="5"/>
      <c r="AU284" s="5"/>
      <c r="AV284" s="5"/>
      <c r="AW284" s="5"/>
      <c r="AX284" s="5"/>
      <c r="AY284" s="5"/>
      <c r="AZ284" s="5"/>
      <c r="BA284" s="5"/>
      <c r="BB284" s="5"/>
      <c r="BC284" s="5"/>
      <c r="BD284" s="5"/>
      <c r="BE284" s="5"/>
      <c r="BF284" s="5"/>
      <c r="BG284" s="5"/>
      <c r="BH284" s="5"/>
      <c r="BI284" s="5"/>
      <c r="BJ284" s="5"/>
      <c r="BK284" s="5"/>
      <c r="BL284" s="5"/>
      <c r="BM284" s="5"/>
      <c r="BN284" s="5"/>
      <c r="BO284" s="5"/>
      <c r="BP284" s="5"/>
      <c r="BQ284" s="5"/>
      <c r="BR284" s="5"/>
      <c r="BS284" s="5"/>
      <c r="BT284" s="5"/>
      <c r="BU284" s="5"/>
      <c r="BV284" s="5"/>
      <c r="BW284" s="5"/>
      <c r="BX284" s="5"/>
      <c r="BY284" s="5"/>
      <c r="BZ284" s="5"/>
      <c r="CA284" s="5"/>
      <c r="CB284" s="5"/>
      <c r="CC284" s="5"/>
      <c r="CD284" s="5"/>
      <c r="CE284" s="5"/>
      <c r="CF284" s="5"/>
      <c r="CG284" s="5"/>
      <c r="CH284" s="5"/>
      <c r="CI284" s="5"/>
      <c r="CJ284" s="5"/>
      <c r="CK284" s="5"/>
      <c r="CL284" s="5"/>
      <c r="CM284" s="5"/>
      <c r="CN284" s="5"/>
      <c r="CO284" s="5"/>
      <c r="CP284" s="5"/>
      <c r="CQ284" s="5"/>
      <c r="CR284" s="5"/>
      <c r="CS284" s="5"/>
      <c r="CT284" s="5"/>
      <c r="CU284" s="5"/>
      <c r="CV284" s="5"/>
      <c r="CW284" s="5"/>
      <c r="CX284" s="5"/>
      <c r="CY284" s="5"/>
      <c r="CZ284" s="5"/>
      <c r="DA284" s="5"/>
      <c r="DB284" s="5"/>
      <c r="DC284" s="5"/>
      <c r="DD284" s="5"/>
      <c r="DE284" s="5"/>
      <c r="DF284" s="5"/>
      <c r="DG284" s="5"/>
      <c r="DH284" s="5"/>
      <c r="DI284" s="5"/>
      <c r="DJ284" s="5"/>
      <c r="DK284" s="5"/>
      <c r="DL284" s="5"/>
      <c r="DM284" s="5"/>
      <c r="DN284" s="5"/>
      <c r="DO284" s="5"/>
      <c r="DP284" s="5"/>
      <c r="DQ284" s="5"/>
      <c r="DR284" s="5"/>
      <c r="DS284" s="5"/>
      <c r="DT284" s="5"/>
      <c r="DU284" s="5"/>
      <c r="DV284" s="5"/>
      <c r="DW284" s="5"/>
      <c r="DX284" s="5"/>
      <c r="DY284" s="5"/>
      <c r="DZ284" s="5"/>
      <c r="EA284" s="5"/>
      <c r="EB284" s="5"/>
      <c r="EC284" s="5"/>
      <c r="ED284" s="5"/>
      <c r="EE284" s="5"/>
      <c r="EF284" s="5"/>
      <c r="EG284" s="5"/>
      <c r="EH284" s="5"/>
      <c r="EI284" s="5"/>
      <c r="EJ284" s="5"/>
      <c r="EK284" s="5"/>
      <c r="EL284" s="5"/>
      <c r="EM284" s="5"/>
      <c r="EN284" s="5"/>
      <c r="EO284" s="5"/>
      <c r="EP284" s="5"/>
      <c r="EQ284" s="5"/>
      <c r="ER284" s="5"/>
      <c r="ES284" s="5"/>
      <c r="ET284" s="5"/>
      <c r="EU284" s="5"/>
      <c r="EV284" s="5"/>
      <c r="EW284" s="5"/>
      <c r="EX284" s="5"/>
      <c r="EY284" s="5"/>
      <c r="EZ284" s="5"/>
      <c r="FA284" s="5"/>
      <c r="FB284" s="5"/>
      <c r="FC284" s="5"/>
    </row>
    <row r="285" spans="1:159" ht="15" customHeight="1">
      <c r="A285" s="7">
        <v>4</v>
      </c>
      <c r="B285" s="55" t="str">
        <f>VLOOKUP(Ruimtestaat[[#This Row],[Code]],Locaties[[Code]:[Locatie]],2,FALSE)</f>
        <v xml:space="preserve">MET Praktijkonderwijs </v>
      </c>
      <c r="C285" s="55" t="str">
        <f>VLOOKUP(Ruimtestaat[[#This Row],[Code]],Locaties[[#All],[Code]:[Adres]],3,FALSE)</f>
        <v>Koetshuislaan 1</v>
      </c>
      <c r="D285" s="55" t="str">
        <f>VLOOKUP(Ruimtestaat[[#This Row],[Code]],Locaties[#All],4,FALSE)</f>
        <v>Waalwijk</v>
      </c>
      <c r="E285" s="44" t="s">
        <v>358</v>
      </c>
      <c r="F285" s="44" t="s">
        <v>392</v>
      </c>
      <c r="G285" s="7" t="s">
        <v>344</v>
      </c>
      <c r="H285" s="56" t="s">
        <v>134</v>
      </c>
      <c r="I285" s="7">
        <v>16</v>
      </c>
      <c r="J285" s="56" t="str">
        <f>VLOOKUP(Ruimtestaat[[#This Row],[Ruimte code]],Ruimtegroepen[[#All],[Code]:[Ruimte omschrijving]],2,FALSE)</f>
        <v>Leslokalen</v>
      </c>
      <c r="K285" s="44" t="s">
        <v>18</v>
      </c>
      <c r="L285" s="47" t="s">
        <v>124</v>
      </c>
      <c r="M285" s="147">
        <v>75</v>
      </c>
      <c r="N285" s="149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5"/>
      <c r="AJ285" s="5"/>
      <c r="AK285" s="5"/>
      <c r="AL285" s="5"/>
      <c r="AM285" s="5"/>
      <c r="AN285" s="5"/>
      <c r="AO285" s="5"/>
      <c r="AP285" s="5"/>
      <c r="AQ285" s="5"/>
      <c r="AR285" s="5"/>
      <c r="AS285" s="5"/>
      <c r="AT285" s="5"/>
      <c r="AU285" s="5"/>
      <c r="AV285" s="5"/>
      <c r="AW285" s="5"/>
      <c r="AX285" s="5"/>
      <c r="AY285" s="5"/>
      <c r="AZ285" s="5"/>
      <c r="BA285" s="5"/>
      <c r="BB285" s="5"/>
      <c r="BC285" s="5"/>
      <c r="BD285" s="5"/>
      <c r="BE285" s="5"/>
      <c r="BF285" s="5"/>
      <c r="BG285" s="5"/>
      <c r="BH285" s="5"/>
      <c r="BI285" s="5"/>
      <c r="BJ285" s="5"/>
      <c r="BK285" s="5"/>
      <c r="BL285" s="5"/>
      <c r="BM285" s="5"/>
      <c r="BN285" s="5"/>
      <c r="BO285" s="5"/>
      <c r="BP285" s="5"/>
      <c r="BQ285" s="5"/>
      <c r="BR285" s="5"/>
      <c r="BS285" s="5"/>
      <c r="BT285" s="5"/>
      <c r="BU285" s="5"/>
      <c r="BV285" s="5"/>
      <c r="BW285" s="5"/>
      <c r="BX285" s="5"/>
      <c r="BY285" s="5"/>
      <c r="BZ285" s="5"/>
      <c r="CA285" s="5"/>
      <c r="CB285" s="5"/>
      <c r="CC285" s="5"/>
      <c r="CD285" s="5"/>
      <c r="CE285" s="5"/>
      <c r="CF285" s="5"/>
      <c r="CG285" s="5"/>
      <c r="CH285" s="5"/>
      <c r="CI285" s="5"/>
      <c r="CJ285" s="5"/>
      <c r="CK285" s="5"/>
      <c r="CL285" s="5"/>
      <c r="CM285" s="5"/>
      <c r="CN285" s="5"/>
      <c r="CO285" s="5"/>
      <c r="CP285" s="5"/>
      <c r="CQ285" s="5"/>
      <c r="CR285" s="5"/>
      <c r="CS285" s="5"/>
      <c r="CT285" s="5"/>
      <c r="CU285" s="5"/>
      <c r="CV285" s="5"/>
      <c r="CW285" s="5"/>
      <c r="CX285" s="5"/>
      <c r="CY285" s="5"/>
      <c r="CZ285" s="5"/>
      <c r="DA285" s="5"/>
      <c r="DB285" s="5"/>
      <c r="DC285" s="5"/>
      <c r="DD285" s="5"/>
      <c r="DE285" s="5"/>
      <c r="DF285" s="5"/>
      <c r="DG285" s="5"/>
      <c r="DH285" s="5"/>
      <c r="DI285" s="5"/>
      <c r="DJ285" s="5"/>
      <c r="DK285" s="5"/>
      <c r="DL285" s="5"/>
      <c r="DM285" s="5"/>
      <c r="DN285" s="5"/>
      <c r="DO285" s="5"/>
      <c r="DP285" s="5"/>
      <c r="DQ285" s="5"/>
      <c r="DR285" s="5"/>
      <c r="DS285" s="5"/>
      <c r="DT285" s="5"/>
      <c r="DU285" s="5"/>
      <c r="DV285" s="5"/>
      <c r="DW285" s="5"/>
      <c r="DX285" s="5"/>
      <c r="DY285" s="5"/>
      <c r="DZ285" s="5"/>
      <c r="EA285" s="5"/>
      <c r="EB285" s="5"/>
      <c r="EC285" s="5"/>
      <c r="ED285" s="5"/>
      <c r="EE285" s="5"/>
      <c r="EF285" s="5"/>
      <c r="EG285" s="5"/>
      <c r="EH285" s="5"/>
      <c r="EI285" s="5"/>
      <c r="EJ285" s="5"/>
      <c r="EK285" s="5"/>
      <c r="EL285" s="5"/>
      <c r="EM285" s="5"/>
      <c r="EN285" s="5"/>
      <c r="EO285" s="5"/>
      <c r="EP285" s="5"/>
      <c r="EQ285" s="5"/>
      <c r="ER285" s="5"/>
      <c r="ES285" s="5"/>
      <c r="ET285" s="5"/>
      <c r="EU285" s="5"/>
      <c r="EV285" s="5"/>
      <c r="EW285" s="5"/>
      <c r="EX285" s="5"/>
      <c r="EY285" s="5"/>
      <c r="EZ285" s="5"/>
      <c r="FA285" s="5"/>
      <c r="FB285" s="5"/>
      <c r="FC285" s="5"/>
    </row>
    <row r="286" spans="1:159" ht="15" customHeight="1">
      <c r="A286" s="7">
        <v>4</v>
      </c>
      <c r="B286" s="55" t="str">
        <f>VLOOKUP(Ruimtestaat[[#This Row],[Code]],Locaties[[Code]:[Locatie]],2,FALSE)</f>
        <v xml:space="preserve">MET Praktijkonderwijs </v>
      </c>
      <c r="C286" s="55" t="str">
        <f>VLOOKUP(Ruimtestaat[[#This Row],[Code]],Locaties[[#All],[Code]:[Adres]],3,FALSE)</f>
        <v>Koetshuislaan 1</v>
      </c>
      <c r="D286" s="55" t="str">
        <f>VLOOKUP(Ruimtestaat[[#This Row],[Code]],Locaties[#All],4,FALSE)</f>
        <v>Waalwijk</v>
      </c>
      <c r="E286" s="44" t="s">
        <v>358</v>
      </c>
      <c r="F286" s="44" t="s">
        <v>392</v>
      </c>
      <c r="G286" s="7" t="s">
        <v>156</v>
      </c>
      <c r="H286" s="56" t="s">
        <v>139</v>
      </c>
      <c r="I286" s="7">
        <v>2</v>
      </c>
      <c r="J286" s="56" t="str">
        <f>VLOOKUP(Ruimtestaat[[#This Row],[Ruimte code]],Ruimtegroepen[[#All],[Code]:[Ruimte omschrijving]],2,FALSE)</f>
        <v>Kantoren</v>
      </c>
      <c r="K286" s="44" t="s">
        <v>18</v>
      </c>
      <c r="L286" s="47" t="s">
        <v>124</v>
      </c>
      <c r="M286" s="147">
        <v>25</v>
      </c>
      <c r="N286" s="149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5"/>
      <c r="AJ286" s="5"/>
      <c r="AK286" s="5"/>
      <c r="AL286" s="5"/>
      <c r="AM286" s="5"/>
      <c r="AN286" s="5"/>
      <c r="AO286" s="5"/>
      <c r="AP286" s="5"/>
      <c r="AQ286" s="5"/>
      <c r="AR286" s="5"/>
      <c r="AS286" s="5"/>
      <c r="AT286" s="5"/>
      <c r="AU286" s="5"/>
      <c r="AV286" s="5"/>
      <c r="AW286" s="5"/>
      <c r="AX286" s="5"/>
      <c r="AY286" s="5"/>
      <c r="AZ286" s="5"/>
      <c r="BA286" s="5"/>
      <c r="BB286" s="5"/>
      <c r="BC286" s="5"/>
      <c r="BD286" s="5"/>
      <c r="BE286" s="5"/>
      <c r="BF286" s="5"/>
      <c r="BG286" s="5"/>
      <c r="BH286" s="5"/>
      <c r="BI286" s="5"/>
      <c r="BJ286" s="5"/>
      <c r="BK286" s="5"/>
      <c r="BL286" s="5"/>
      <c r="BM286" s="5"/>
      <c r="BN286" s="5"/>
      <c r="BO286" s="5"/>
      <c r="BP286" s="5"/>
      <c r="BQ286" s="5"/>
      <c r="BR286" s="5"/>
      <c r="BS286" s="5"/>
      <c r="BT286" s="5"/>
      <c r="BU286" s="5"/>
      <c r="BV286" s="5"/>
      <c r="BW286" s="5"/>
      <c r="BX286" s="5"/>
      <c r="BY286" s="5"/>
      <c r="BZ286" s="5"/>
      <c r="CA286" s="5"/>
      <c r="CB286" s="5"/>
      <c r="CC286" s="5"/>
      <c r="CD286" s="5"/>
      <c r="CE286" s="5"/>
      <c r="CF286" s="5"/>
      <c r="CG286" s="5"/>
      <c r="CH286" s="5"/>
      <c r="CI286" s="5"/>
      <c r="CJ286" s="5"/>
      <c r="CK286" s="5"/>
      <c r="CL286" s="5"/>
      <c r="CM286" s="5"/>
      <c r="CN286" s="5"/>
      <c r="CO286" s="5"/>
      <c r="CP286" s="5"/>
      <c r="CQ286" s="5"/>
      <c r="CR286" s="5"/>
      <c r="CS286" s="5"/>
      <c r="CT286" s="5"/>
      <c r="CU286" s="5"/>
      <c r="CV286" s="5"/>
      <c r="CW286" s="5"/>
      <c r="CX286" s="5"/>
      <c r="CY286" s="5"/>
      <c r="CZ286" s="5"/>
      <c r="DA286" s="5"/>
      <c r="DB286" s="5"/>
      <c r="DC286" s="5"/>
      <c r="DD286" s="5"/>
      <c r="DE286" s="5"/>
      <c r="DF286" s="5"/>
      <c r="DG286" s="5"/>
      <c r="DH286" s="5"/>
      <c r="DI286" s="5"/>
      <c r="DJ286" s="5"/>
      <c r="DK286" s="5"/>
      <c r="DL286" s="5"/>
      <c r="DM286" s="5"/>
      <c r="DN286" s="5"/>
      <c r="DO286" s="5"/>
      <c r="DP286" s="5"/>
      <c r="DQ286" s="5"/>
      <c r="DR286" s="5"/>
      <c r="DS286" s="5"/>
      <c r="DT286" s="5"/>
      <c r="DU286" s="5"/>
      <c r="DV286" s="5"/>
      <c r="DW286" s="5"/>
      <c r="DX286" s="5"/>
      <c r="DY286" s="5"/>
      <c r="DZ286" s="5"/>
      <c r="EA286" s="5"/>
      <c r="EB286" s="5"/>
      <c r="EC286" s="5"/>
      <c r="ED286" s="5"/>
      <c r="EE286" s="5"/>
      <c r="EF286" s="5"/>
      <c r="EG286" s="5"/>
      <c r="EH286" s="5"/>
      <c r="EI286" s="5"/>
      <c r="EJ286" s="5"/>
      <c r="EK286" s="5"/>
      <c r="EL286" s="5"/>
      <c r="EM286" s="5"/>
      <c r="EN286" s="5"/>
      <c r="EO286" s="5"/>
      <c r="EP286" s="5"/>
      <c r="EQ286" s="5"/>
      <c r="ER286" s="5"/>
      <c r="ES286" s="5"/>
      <c r="ET286" s="5"/>
      <c r="EU286" s="5"/>
      <c r="EV286" s="5"/>
      <c r="EW286" s="5"/>
      <c r="EX286" s="5"/>
      <c r="EY286" s="5"/>
      <c r="EZ286" s="5"/>
      <c r="FA286" s="5"/>
      <c r="FB286" s="5"/>
      <c r="FC286" s="5"/>
    </row>
    <row r="287" spans="1:159" ht="15" customHeight="1">
      <c r="A287" s="7">
        <v>4</v>
      </c>
      <c r="B287" s="55" t="str">
        <f>VLOOKUP(Ruimtestaat[[#This Row],[Code]],Locaties[[Code]:[Locatie]],2,FALSE)</f>
        <v xml:space="preserve">MET Praktijkonderwijs </v>
      </c>
      <c r="C287" s="55" t="str">
        <f>VLOOKUP(Ruimtestaat[[#This Row],[Code]],Locaties[[#All],[Code]:[Adres]],3,FALSE)</f>
        <v>Koetshuislaan 1</v>
      </c>
      <c r="D287" s="55" t="str">
        <f>VLOOKUP(Ruimtestaat[[#This Row],[Code]],Locaties[#All],4,FALSE)</f>
        <v>Waalwijk</v>
      </c>
      <c r="E287" s="44" t="s">
        <v>358</v>
      </c>
      <c r="F287" s="44" t="s">
        <v>392</v>
      </c>
      <c r="G287" s="7" t="s">
        <v>345</v>
      </c>
      <c r="H287" s="56" t="s">
        <v>139</v>
      </c>
      <c r="I287" s="7">
        <v>2</v>
      </c>
      <c r="J287" s="56" t="str">
        <f>VLOOKUP(Ruimtestaat[[#This Row],[Ruimte code]],Ruimtegroepen[[#All],[Code]:[Ruimte omschrijving]],2,FALSE)</f>
        <v>Kantoren</v>
      </c>
      <c r="K287" s="44" t="s">
        <v>18</v>
      </c>
      <c r="L287" s="47" t="s">
        <v>124</v>
      </c>
      <c r="M287" s="147">
        <v>22.6</v>
      </c>
      <c r="N287" s="44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  <c r="AI287" s="5"/>
      <c r="AJ287" s="5"/>
      <c r="AK287" s="5"/>
      <c r="AL287" s="5"/>
      <c r="AM287" s="5"/>
      <c r="AN287" s="5"/>
      <c r="AO287" s="5"/>
      <c r="AP287" s="5"/>
      <c r="AQ287" s="5"/>
      <c r="AR287" s="5"/>
      <c r="AS287" s="5"/>
      <c r="AT287" s="5"/>
      <c r="AU287" s="5"/>
      <c r="AV287" s="5"/>
      <c r="AW287" s="5"/>
      <c r="AX287" s="5"/>
      <c r="AY287" s="5"/>
      <c r="AZ287" s="5"/>
      <c r="BA287" s="5"/>
      <c r="BB287" s="5"/>
      <c r="BC287" s="5"/>
      <c r="BD287" s="5"/>
      <c r="BE287" s="5"/>
      <c r="BF287" s="5"/>
      <c r="BG287" s="5"/>
      <c r="BH287" s="5"/>
      <c r="BI287" s="5"/>
      <c r="BJ287" s="5"/>
      <c r="BK287" s="5"/>
      <c r="BL287" s="5"/>
      <c r="BM287" s="5"/>
      <c r="BN287" s="5"/>
      <c r="BO287" s="5"/>
      <c r="BP287" s="5"/>
      <c r="BQ287" s="5"/>
      <c r="BR287" s="5"/>
      <c r="BS287" s="5"/>
      <c r="BT287" s="5"/>
      <c r="BU287" s="5"/>
      <c r="BV287" s="5"/>
      <c r="BW287" s="5"/>
      <c r="BX287" s="5"/>
      <c r="BY287" s="5"/>
      <c r="BZ287" s="5"/>
      <c r="CA287" s="5"/>
      <c r="CB287" s="5"/>
      <c r="CC287" s="5"/>
      <c r="CD287" s="5"/>
      <c r="CE287" s="5"/>
      <c r="CF287" s="5"/>
      <c r="CG287" s="5"/>
      <c r="CH287" s="5"/>
      <c r="CI287" s="5"/>
      <c r="CJ287" s="5"/>
      <c r="CK287" s="5"/>
      <c r="CL287" s="5"/>
      <c r="CM287" s="5"/>
      <c r="CN287" s="5"/>
      <c r="CO287" s="5"/>
      <c r="CP287" s="5"/>
      <c r="CQ287" s="5"/>
      <c r="CR287" s="5"/>
      <c r="CS287" s="5"/>
      <c r="CT287" s="5"/>
      <c r="CU287" s="5"/>
      <c r="CV287" s="5"/>
      <c r="CW287" s="5"/>
      <c r="CX287" s="5"/>
      <c r="CY287" s="5"/>
      <c r="CZ287" s="5"/>
      <c r="DA287" s="5"/>
      <c r="DB287" s="5"/>
      <c r="DC287" s="5"/>
      <c r="DD287" s="5"/>
      <c r="DE287" s="5"/>
      <c r="DF287" s="5"/>
      <c r="DG287" s="5"/>
      <c r="DH287" s="5"/>
      <c r="DI287" s="5"/>
      <c r="DJ287" s="5"/>
      <c r="DK287" s="5"/>
      <c r="DL287" s="5"/>
      <c r="DM287" s="5"/>
      <c r="DN287" s="5"/>
      <c r="DO287" s="5"/>
      <c r="DP287" s="5"/>
      <c r="DQ287" s="5"/>
      <c r="DR287" s="5"/>
      <c r="DS287" s="5"/>
      <c r="DT287" s="5"/>
      <c r="DU287" s="5"/>
      <c r="DV287" s="5"/>
      <c r="DW287" s="5"/>
      <c r="DX287" s="5"/>
      <c r="DY287" s="5"/>
      <c r="DZ287" s="5"/>
      <c r="EA287" s="5"/>
      <c r="EB287" s="5"/>
      <c r="EC287" s="5"/>
      <c r="ED287" s="5"/>
      <c r="EE287" s="5"/>
      <c r="EF287" s="5"/>
      <c r="EG287" s="5"/>
      <c r="EH287" s="5"/>
      <c r="EI287" s="5"/>
      <c r="EJ287" s="5"/>
      <c r="EK287" s="5"/>
      <c r="EL287" s="5"/>
      <c r="EM287" s="5"/>
      <c r="EN287" s="5"/>
      <c r="EO287" s="5"/>
      <c r="EP287" s="5"/>
      <c r="EQ287" s="5"/>
      <c r="ER287" s="5"/>
      <c r="ES287" s="5"/>
      <c r="ET287" s="5"/>
      <c r="EU287" s="5"/>
      <c r="EV287" s="5"/>
      <c r="EW287" s="5"/>
      <c r="EX287" s="5"/>
      <c r="EY287" s="5"/>
      <c r="EZ287" s="5"/>
      <c r="FA287" s="5"/>
      <c r="FB287" s="5"/>
      <c r="FC287" s="5"/>
    </row>
    <row r="288" spans="1:159" ht="15" customHeight="1">
      <c r="A288" s="7">
        <v>4</v>
      </c>
      <c r="B288" s="55" t="str">
        <f>VLOOKUP(Ruimtestaat[[#This Row],[Code]],Locaties[[Code]:[Locatie]],2,FALSE)</f>
        <v xml:space="preserve">MET Praktijkonderwijs </v>
      </c>
      <c r="C288" s="55" t="str">
        <f>VLOOKUP(Ruimtestaat[[#This Row],[Code]],Locaties[[#All],[Code]:[Adres]],3,FALSE)</f>
        <v>Koetshuislaan 1</v>
      </c>
      <c r="D288" s="55" t="str">
        <f>VLOOKUP(Ruimtestaat[[#This Row],[Code]],Locaties[#All],4,FALSE)</f>
        <v>Waalwijk</v>
      </c>
      <c r="E288" s="44" t="s">
        <v>358</v>
      </c>
      <c r="F288" s="44" t="s">
        <v>392</v>
      </c>
      <c r="G288" s="7" t="s">
        <v>179</v>
      </c>
      <c r="H288" s="56" t="s">
        <v>139</v>
      </c>
      <c r="I288" s="7">
        <v>2</v>
      </c>
      <c r="J288" s="56" t="str">
        <f>VLOOKUP(Ruimtestaat[[#This Row],[Ruimte code]],Ruimtegroepen[[#All],[Code]:[Ruimte omschrijving]],2,FALSE)</f>
        <v>Kantoren</v>
      </c>
      <c r="K288" s="44" t="s">
        <v>18</v>
      </c>
      <c r="L288" s="47" t="s">
        <v>124</v>
      </c>
      <c r="M288" s="147">
        <v>22.6</v>
      </c>
      <c r="N288" s="149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5"/>
      <c r="AJ288" s="5"/>
      <c r="AK288" s="5"/>
      <c r="AL288" s="5"/>
      <c r="AM288" s="5"/>
      <c r="AN288" s="5"/>
      <c r="AO288" s="5"/>
      <c r="AP288" s="5"/>
      <c r="AQ288" s="5"/>
      <c r="AR288" s="5"/>
      <c r="AS288" s="5"/>
      <c r="AT288" s="5"/>
      <c r="AU288" s="5"/>
      <c r="AV288" s="5"/>
      <c r="AW288" s="5"/>
      <c r="AX288" s="5"/>
      <c r="AY288" s="5"/>
      <c r="AZ288" s="5"/>
      <c r="BA288" s="5"/>
      <c r="BB288" s="5"/>
      <c r="BC288" s="5"/>
      <c r="BD288" s="5"/>
      <c r="BE288" s="5"/>
      <c r="BF288" s="5"/>
      <c r="BG288" s="5"/>
      <c r="BH288" s="5"/>
      <c r="BI288" s="5"/>
      <c r="BJ288" s="5"/>
      <c r="BK288" s="5"/>
      <c r="BL288" s="5"/>
      <c r="BM288" s="5"/>
      <c r="BN288" s="5"/>
      <c r="BO288" s="5"/>
      <c r="BP288" s="5"/>
      <c r="BQ288" s="5"/>
      <c r="BR288" s="5"/>
      <c r="BS288" s="5"/>
      <c r="BT288" s="5"/>
      <c r="BU288" s="5"/>
      <c r="BV288" s="5"/>
      <c r="BW288" s="5"/>
      <c r="BX288" s="5"/>
      <c r="BY288" s="5"/>
      <c r="BZ288" s="5"/>
      <c r="CA288" s="5"/>
      <c r="CB288" s="5"/>
      <c r="CC288" s="5"/>
      <c r="CD288" s="5"/>
      <c r="CE288" s="5"/>
      <c r="CF288" s="5"/>
      <c r="CG288" s="5"/>
      <c r="CH288" s="5"/>
      <c r="CI288" s="5"/>
      <c r="CJ288" s="5"/>
      <c r="CK288" s="5"/>
      <c r="CL288" s="5"/>
      <c r="CM288" s="5"/>
      <c r="CN288" s="5"/>
      <c r="CO288" s="5"/>
      <c r="CP288" s="5"/>
      <c r="CQ288" s="5"/>
      <c r="CR288" s="5"/>
      <c r="CS288" s="5"/>
      <c r="CT288" s="5"/>
      <c r="CU288" s="5"/>
      <c r="CV288" s="5"/>
      <c r="CW288" s="5"/>
      <c r="CX288" s="5"/>
      <c r="CY288" s="5"/>
      <c r="CZ288" s="5"/>
      <c r="DA288" s="5"/>
      <c r="DB288" s="5"/>
      <c r="DC288" s="5"/>
      <c r="DD288" s="5"/>
      <c r="DE288" s="5"/>
      <c r="DF288" s="5"/>
      <c r="DG288" s="5"/>
      <c r="DH288" s="5"/>
      <c r="DI288" s="5"/>
      <c r="DJ288" s="5"/>
      <c r="DK288" s="5"/>
      <c r="DL288" s="5"/>
      <c r="DM288" s="5"/>
      <c r="DN288" s="5"/>
      <c r="DO288" s="5"/>
      <c r="DP288" s="5"/>
      <c r="DQ288" s="5"/>
      <c r="DR288" s="5"/>
      <c r="DS288" s="5"/>
      <c r="DT288" s="5"/>
      <c r="DU288" s="5"/>
      <c r="DV288" s="5"/>
      <c r="DW288" s="5"/>
      <c r="DX288" s="5"/>
      <c r="DY288" s="5"/>
      <c r="DZ288" s="5"/>
      <c r="EA288" s="5"/>
      <c r="EB288" s="5"/>
      <c r="EC288" s="5"/>
      <c r="ED288" s="5"/>
      <c r="EE288" s="5"/>
      <c r="EF288" s="5"/>
      <c r="EG288" s="5"/>
      <c r="EH288" s="5"/>
      <c r="EI288" s="5"/>
      <c r="EJ288" s="5"/>
      <c r="EK288" s="5"/>
      <c r="EL288" s="5"/>
      <c r="EM288" s="5"/>
      <c r="EN288" s="5"/>
      <c r="EO288" s="5"/>
      <c r="EP288" s="5"/>
      <c r="EQ288" s="5"/>
      <c r="ER288" s="5"/>
      <c r="ES288" s="5"/>
      <c r="ET288" s="5"/>
      <c r="EU288" s="5"/>
      <c r="EV288" s="5"/>
      <c r="EW288" s="5"/>
      <c r="EX288" s="5"/>
      <c r="EY288" s="5"/>
      <c r="EZ288" s="5"/>
      <c r="FA288" s="5"/>
      <c r="FB288" s="5"/>
      <c r="FC288" s="5"/>
    </row>
    <row r="289" spans="1:159" ht="15" customHeight="1">
      <c r="A289" s="7">
        <v>4</v>
      </c>
      <c r="B289" s="55" t="str">
        <f>VLOOKUP(Ruimtestaat[[#This Row],[Code]],Locaties[[Code]:[Locatie]],2,FALSE)</f>
        <v xml:space="preserve">MET Praktijkonderwijs </v>
      </c>
      <c r="C289" s="55" t="str">
        <f>VLOOKUP(Ruimtestaat[[#This Row],[Code]],Locaties[[#All],[Code]:[Adres]],3,FALSE)</f>
        <v>Koetshuislaan 1</v>
      </c>
      <c r="D289" s="55" t="str">
        <f>VLOOKUP(Ruimtestaat[[#This Row],[Code]],Locaties[#All],4,FALSE)</f>
        <v>Waalwijk</v>
      </c>
      <c r="E289" s="44" t="s">
        <v>358</v>
      </c>
      <c r="F289" s="44" t="s">
        <v>392</v>
      </c>
      <c r="G289" s="7" t="s">
        <v>155</v>
      </c>
      <c r="H289" s="56" t="s">
        <v>139</v>
      </c>
      <c r="I289" s="7">
        <v>2</v>
      </c>
      <c r="J289" s="56" t="str">
        <f>VLOOKUP(Ruimtestaat[[#This Row],[Ruimte code]],Ruimtegroepen[[#All],[Code]:[Ruimte omschrijving]],2,FALSE)</f>
        <v>Kantoren</v>
      </c>
      <c r="K289" s="44" t="s">
        <v>18</v>
      </c>
      <c r="L289" s="47" t="s">
        <v>124</v>
      </c>
      <c r="M289" s="147">
        <v>22.6</v>
      </c>
      <c r="N289" s="149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  <c r="AI289" s="5"/>
      <c r="AJ289" s="5"/>
      <c r="AK289" s="5"/>
      <c r="AL289" s="5"/>
      <c r="AM289" s="5"/>
      <c r="AN289" s="5"/>
      <c r="AO289" s="5"/>
      <c r="AP289" s="5"/>
      <c r="AQ289" s="5"/>
      <c r="AR289" s="5"/>
      <c r="AS289" s="5"/>
      <c r="AT289" s="5"/>
      <c r="AU289" s="5"/>
      <c r="AV289" s="5"/>
      <c r="AW289" s="5"/>
      <c r="AX289" s="5"/>
      <c r="AY289" s="5"/>
      <c r="AZ289" s="5"/>
      <c r="BA289" s="5"/>
      <c r="BB289" s="5"/>
      <c r="BC289" s="5"/>
      <c r="BD289" s="5"/>
      <c r="BE289" s="5"/>
      <c r="BF289" s="5"/>
      <c r="BG289" s="5"/>
      <c r="BH289" s="5"/>
      <c r="BI289" s="5"/>
      <c r="BJ289" s="5"/>
      <c r="BK289" s="5"/>
      <c r="BL289" s="5"/>
      <c r="BM289" s="5"/>
      <c r="BN289" s="5"/>
      <c r="BO289" s="5"/>
      <c r="BP289" s="5"/>
      <c r="BQ289" s="5"/>
      <c r="BR289" s="5"/>
      <c r="BS289" s="5"/>
      <c r="BT289" s="5"/>
      <c r="BU289" s="5"/>
      <c r="BV289" s="5"/>
      <c r="BW289" s="5"/>
      <c r="BX289" s="5"/>
      <c r="BY289" s="5"/>
      <c r="BZ289" s="5"/>
      <c r="CA289" s="5"/>
      <c r="CB289" s="5"/>
      <c r="CC289" s="5"/>
      <c r="CD289" s="5"/>
      <c r="CE289" s="5"/>
      <c r="CF289" s="5"/>
      <c r="CG289" s="5"/>
      <c r="CH289" s="5"/>
      <c r="CI289" s="5"/>
      <c r="CJ289" s="5"/>
      <c r="CK289" s="5"/>
      <c r="CL289" s="5"/>
      <c r="CM289" s="5"/>
      <c r="CN289" s="5"/>
      <c r="CO289" s="5"/>
      <c r="CP289" s="5"/>
      <c r="CQ289" s="5"/>
      <c r="CR289" s="5"/>
      <c r="CS289" s="5"/>
      <c r="CT289" s="5"/>
      <c r="CU289" s="5"/>
      <c r="CV289" s="5"/>
      <c r="CW289" s="5"/>
      <c r="CX289" s="5"/>
      <c r="CY289" s="5"/>
      <c r="CZ289" s="5"/>
      <c r="DA289" s="5"/>
      <c r="DB289" s="5"/>
      <c r="DC289" s="5"/>
      <c r="DD289" s="5"/>
      <c r="DE289" s="5"/>
      <c r="DF289" s="5"/>
      <c r="DG289" s="5"/>
      <c r="DH289" s="5"/>
      <c r="DI289" s="5"/>
      <c r="DJ289" s="5"/>
      <c r="DK289" s="5"/>
      <c r="DL289" s="5"/>
      <c r="DM289" s="5"/>
      <c r="DN289" s="5"/>
      <c r="DO289" s="5"/>
      <c r="DP289" s="5"/>
      <c r="DQ289" s="5"/>
      <c r="DR289" s="5"/>
      <c r="DS289" s="5"/>
      <c r="DT289" s="5"/>
      <c r="DU289" s="5"/>
      <c r="DV289" s="5"/>
      <c r="DW289" s="5"/>
      <c r="DX289" s="5"/>
      <c r="DY289" s="5"/>
      <c r="DZ289" s="5"/>
      <c r="EA289" s="5"/>
      <c r="EB289" s="5"/>
      <c r="EC289" s="5"/>
      <c r="ED289" s="5"/>
      <c r="EE289" s="5"/>
      <c r="EF289" s="5"/>
      <c r="EG289" s="5"/>
      <c r="EH289" s="5"/>
      <c r="EI289" s="5"/>
      <c r="EJ289" s="5"/>
      <c r="EK289" s="5"/>
      <c r="EL289" s="5"/>
      <c r="EM289" s="5"/>
      <c r="EN289" s="5"/>
      <c r="EO289" s="5"/>
      <c r="EP289" s="5"/>
      <c r="EQ289" s="5"/>
      <c r="ER289" s="5"/>
      <c r="ES289" s="5"/>
      <c r="ET289" s="5"/>
      <c r="EU289" s="5"/>
      <c r="EV289" s="5"/>
      <c r="EW289" s="5"/>
      <c r="EX289" s="5"/>
      <c r="EY289" s="5"/>
      <c r="EZ289" s="5"/>
      <c r="FA289" s="5"/>
      <c r="FB289" s="5"/>
      <c r="FC289" s="5"/>
    </row>
    <row r="290" spans="1:159" ht="15" customHeight="1">
      <c r="A290" s="7">
        <v>4</v>
      </c>
      <c r="B290" s="55" t="str">
        <f>VLOOKUP(Ruimtestaat[[#This Row],[Code]],Locaties[[Code]:[Locatie]],2,FALSE)</f>
        <v xml:space="preserve">MET Praktijkonderwijs </v>
      </c>
      <c r="C290" s="55" t="str">
        <f>VLOOKUP(Ruimtestaat[[#This Row],[Code]],Locaties[[#All],[Code]:[Adres]],3,FALSE)</f>
        <v>Koetshuislaan 1</v>
      </c>
      <c r="D290" s="55" t="str">
        <f>VLOOKUP(Ruimtestaat[[#This Row],[Code]],Locaties[#All],4,FALSE)</f>
        <v>Waalwijk</v>
      </c>
      <c r="E290" s="44" t="s">
        <v>358</v>
      </c>
      <c r="F290" s="44" t="s">
        <v>392</v>
      </c>
      <c r="G290" s="7" t="s">
        <v>180</v>
      </c>
      <c r="H290" s="56" t="s">
        <v>139</v>
      </c>
      <c r="I290" s="7">
        <v>2</v>
      </c>
      <c r="J290" s="56" t="str">
        <f>VLOOKUP(Ruimtestaat[[#This Row],[Ruimte code]],Ruimtegroepen[[#All],[Code]:[Ruimte omschrijving]],2,FALSE)</f>
        <v>Kantoren</v>
      </c>
      <c r="K290" s="44" t="s">
        <v>18</v>
      </c>
      <c r="L290" s="47" t="s">
        <v>124</v>
      </c>
      <c r="M290" s="147">
        <v>42.8</v>
      </c>
      <c r="N290" s="44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  <c r="AI290" s="5"/>
      <c r="AJ290" s="5"/>
      <c r="AK290" s="5"/>
      <c r="AL290" s="5"/>
      <c r="AM290" s="5"/>
      <c r="AN290" s="5"/>
      <c r="AO290" s="5"/>
      <c r="AP290" s="5"/>
      <c r="AQ290" s="5"/>
      <c r="AR290" s="5"/>
      <c r="AS290" s="5"/>
      <c r="AT290" s="5"/>
      <c r="AU290" s="5"/>
      <c r="AV290" s="5"/>
      <c r="AW290" s="5"/>
      <c r="AX290" s="5"/>
      <c r="AY290" s="5"/>
      <c r="AZ290" s="5"/>
      <c r="BA290" s="5"/>
      <c r="BB290" s="5"/>
      <c r="BC290" s="5"/>
      <c r="BD290" s="5"/>
      <c r="BE290" s="5"/>
      <c r="BF290" s="5"/>
      <c r="BG290" s="5"/>
      <c r="BH290" s="5"/>
      <c r="BI290" s="5"/>
      <c r="BJ290" s="5"/>
      <c r="BK290" s="5"/>
      <c r="BL290" s="5"/>
      <c r="BM290" s="5"/>
      <c r="BN290" s="5"/>
      <c r="BO290" s="5"/>
      <c r="BP290" s="5"/>
      <c r="BQ290" s="5"/>
      <c r="BR290" s="5"/>
      <c r="BS290" s="5"/>
      <c r="BT290" s="5"/>
      <c r="BU290" s="5"/>
      <c r="BV290" s="5"/>
      <c r="BW290" s="5"/>
      <c r="BX290" s="5"/>
      <c r="BY290" s="5"/>
      <c r="BZ290" s="5"/>
      <c r="CA290" s="5"/>
      <c r="CB290" s="5"/>
      <c r="CC290" s="5"/>
      <c r="CD290" s="5"/>
      <c r="CE290" s="5"/>
      <c r="CF290" s="5"/>
      <c r="CG290" s="5"/>
      <c r="CH290" s="5"/>
      <c r="CI290" s="5"/>
      <c r="CJ290" s="5"/>
      <c r="CK290" s="5"/>
      <c r="CL290" s="5"/>
      <c r="CM290" s="5"/>
      <c r="CN290" s="5"/>
      <c r="CO290" s="5"/>
      <c r="CP290" s="5"/>
      <c r="CQ290" s="5"/>
      <c r="CR290" s="5"/>
      <c r="CS290" s="5"/>
      <c r="CT290" s="5"/>
      <c r="CU290" s="5"/>
      <c r="CV290" s="5"/>
      <c r="CW290" s="5"/>
      <c r="CX290" s="5"/>
      <c r="CY290" s="5"/>
      <c r="CZ290" s="5"/>
      <c r="DA290" s="5"/>
      <c r="DB290" s="5"/>
      <c r="DC290" s="5"/>
      <c r="DD290" s="5"/>
      <c r="DE290" s="5"/>
      <c r="DF290" s="5"/>
      <c r="DG290" s="5"/>
      <c r="DH290" s="5"/>
      <c r="DI290" s="5"/>
      <c r="DJ290" s="5"/>
      <c r="DK290" s="5"/>
      <c r="DL290" s="5"/>
      <c r="DM290" s="5"/>
      <c r="DN290" s="5"/>
      <c r="DO290" s="5"/>
      <c r="DP290" s="5"/>
      <c r="DQ290" s="5"/>
      <c r="DR290" s="5"/>
      <c r="DS290" s="5"/>
      <c r="DT290" s="5"/>
      <c r="DU290" s="5"/>
      <c r="DV290" s="5"/>
      <c r="DW290" s="5"/>
      <c r="DX290" s="5"/>
      <c r="DY290" s="5"/>
      <c r="DZ290" s="5"/>
      <c r="EA290" s="5"/>
      <c r="EB290" s="5"/>
      <c r="EC290" s="5"/>
      <c r="ED290" s="5"/>
      <c r="EE290" s="5"/>
      <c r="EF290" s="5"/>
      <c r="EG290" s="5"/>
      <c r="EH290" s="5"/>
      <c r="EI290" s="5"/>
      <c r="EJ290" s="5"/>
      <c r="EK290" s="5"/>
      <c r="EL290" s="5"/>
      <c r="EM290" s="5"/>
      <c r="EN290" s="5"/>
      <c r="EO290" s="5"/>
      <c r="EP290" s="5"/>
      <c r="EQ290" s="5"/>
      <c r="ER290" s="5"/>
      <c r="ES290" s="5"/>
      <c r="ET290" s="5"/>
      <c r="EU290" s="5"/>
      <c r="EV290" s="5"/>
      <c r="EW290" s="5"/>
      <c r="EX290" s="5"/>
      <c r="EY290" s="5"/>
      <c r="EZ290" s="5"/>
      <c r="FA290" s="5"/>
      <c r="FB290" s="5"/>
      <c r="FC290" s="5"/>
    </row>
    <row r="291" spans="1:159" ht="15" customHeight="1">
      <c r="A291" s="7">
        <v>4</v>
      </c>
      <c r="B291" s="55" t="str">
        <f>VLOOKUP(Ruimtestaat[[#This Row],[Code]],Locaties[[Code]:[Locatie]],2,FALSE)</f>
        <v xml:space="preserve">MET Praktijkonderwijs </v>
      </c>
      <c r="C291" s="55" t="str">
        <f>VLOOKUP(Ruimtestaat[[#This Row],[Code]],Locaties[[#All],[Code]:[Adres]],3,FALSE)</f>
        <v>Koetshuislaan 1</v>
      </c>
      <c r="D291" s="55" t="str">
        <f>VLOOKUP(Ruimtestaat[[#This Row],[Code]],Locaties[#All],4,FALSE)</f>
        <v>Waalwijk</v>
      </c>
      <c r="E291" s="44" t="s">
        <v>358</v>
      </c>
      <c r="F291" s="44" t="s">
        <v>392</v>
      </c>
      <c r="G291" s="7" t="s">
        <v>182</v>
      </c>
      <c r="H291" s="56" t="s">
        <v>134</v>
      </c>
      <c r="I291" s="44">
        <v>16</v>
      </c>
      <c r="J291" s="56" t="str">
        <f>VLOOKUP(Ruimtestaat[[#This Row],[Ruimte code]],Ruimtegroepen[[#All],[Code]:[Ruimte omschrijving]],2,FALSE)</f>
        <v>Leslokalen</v>
      </c>
      <c r="K291" s="44" t="s">
        <v>18</v>
      </c>
      <c r="L291" s="47" t="s">
        <v>124</v>
      </c>
      <c r="M291" s="147">
        <v>53</v>
      </c>
      <c r="N291" s="149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/>
      <c r="AI291" s="5"/>
      <c r="AJ291" s="5"/>
      <c r="AK291" s="5"/>
      <c r="AL291" s="5"/>
      <c r="AM291" s="5"/>
      <c r="AN291" s="5"/>
      <c r="AO291" s="5"/>
      <c r="AP291" s="5"/>
      <c r="AQ291" s="5"/>
      <c r="AR291" s="5"/>
      <c r="AS291" s="5"/>
      <c r="AT291" s="5"/>
      <c r="AU291" s="5"/>
      <c r="AV291" s="5"/>
      <c r="AW291" s="5"/>
      <c r="AX291" s="5"/>
      <c r="AY291" s="5"/>
      <c r="AZ291" s="5"/>
      <c r="BA291" s="5"/>
      <c r="BB291" s="5"/>
      <c r="BC291" s="5"/>
      <c r="BD291" s="5"/>
      <c r="BE291" s="5"/>
      <c r="BF291" s="5"/>
      <c r="BG291" s="5"/>
      <c r="BH291" s="5"/>
      <c r="BI291" s="5"/>
      <c r="BJ291" s="5"/>
      <c r="BK291" s="5"/>
      <c r="BL291" s="5"/>
      <c r="BM291" s="5"/>
      <c r="BN291" s="5"/>
      <c r="BO291" s="5"/>
      <c r="BP291" s="5"/>
      <c r="BQ291" s="5"/>
      <c r="BR291" s="5"/>
      <c r="BS291" s="5"/>
      <c r="BT291" s="5"/>
      <c r="BU291" s="5"/>
      <c r="BV291" s="5"/>
      <c r="BW291" s="5"/>
      <c r="BX291" s="5"/>
      <c r="BY291" s="5"/>
      <c r="BZ291" s="5"/>
      <c r="CA291" s="5"/>
      <c r="CB291" s="5"/>
      <c r="CC291" s="5"/>
      <c r="CD291" s="5"/>
      <c r="CE291" s="5"/>
      <c r="CF291" s="5"/>
      <c r="CG291" s="5"/>
      <c r="CH291" s="5"/>
      <c r="CI291" s="5"/>
      <c r="CJ291" s="5"/>
      <c r="CK291" s="5"/>
      <c r="CL291" s="5"/>
      <c r="CM291" s="5"/>
      <c r="CN291" s="5"/>
      <c r="CO291" s="5"/>
      <c r="CP291" s="5"/>
      <c r="CQ291" s="5"/>
      <c r="CR291" s="5"/>
      <c r="CS291" s="5"/>
      <c r="CT291" s="5"/>
      <c r="CU291" s="5"/>
      <c r="CV291" s="5"/>
      <c r="CW291" s="5"/>
      <c r="CX291" s="5"/>
      <c r="CY291" s="5"/>
      <c r="CZ291" s="5"/>
      <c r="DA291" s="5"/>
      <c r="DB291" s="5"/>
      <c r="DC291" s="5"/>
      <c r="DD291" s="5"/>
      <c r="DE291" s="5"/>
      <c r="DF291" s="5"/>
      <c r="DG291" s="5"/>
      <c r="DH291" s="5"/>
      <c r="DI291" s="5"/>
      <c r="DJ291" s="5"/>
      <c r="DK291" s="5"/>
      <c r="DL291" s="5"/>
      <c r="DM291" s="5"/>
      <c r="DN291" s="5"/>
      <c r="DO291" s="5"/>
      <c r="DP291" s="5"/>
      <c r="DQ291" s="5"/>
      <c r="DR291" s="5"/>
      <c r="DS291" s="5"/>
      <c r="DT291" s="5"/>
      <c r="DU291" s="5"/>
      <c r="DV291" s="5"/>
      <c r="DW291" s="5"/>
      <c r="DX291" s="5"/>
      <c r="DY291" s="5"/>
      <c r="DZ291" s="5"/>
      <c r="EA291" s="5"/>
      <c r="EB291" s="5"/>
      <c r="EC291" s="5"/>
      <c r="ED291" s="5"/>
      <c r="EE291" s="5"/>
      <c r="EF291" s="5"/>
      <c r="EG291" s="5"/>
      <c r="EH291" s="5"/>
      <c r="EI291" s="5"/>
      <c r="EJ291" s="5"/>
      <c r="EK291" s="5"/>
      <c r="EL291" s="5"/>
      <c r="EM291" s="5"/>
      <c r="EN291" s="5"/>
      <c r="EO291" s="5"/>
      <c r="EP291" s="5"/>
      <c r="EQ291" s="5"/>
      <c r="ER291" s="5"/>
      <c r="ES291" s="5"/>
      <c r="ET291" s="5"/>
      <c r="EU291" s="5"/>
      <c r="EV291" s="5"/>
      <c r="EW291" s="5"/>
      <c r="EX291" s="5"/>
      <c r="EY291" s="5"/>
      <c r="EZ291" s="5"/>
      <c r="FA291" s="5"/>
      <c r="FB291" s="5"/>
      <c r="FC291" s="5"/>
    </row>
    <row r="292" spans="1:159" ht="15" customHeight="1">
      <c r="A292" s="7">
        <v>4</v>
      </c>
      <c r="B292" s="55" t="str">
        <f>VLOOKUP(Ruimtestaat[[#This Row],[Code]],Locaties[[Code]:[Locatie]],2,FALSE)</f>
        <v xml:space="preserve">MET Praktijkonderwijs </v>
      </c>
      <c r="C292" s="55" t="str">
        <f>VLOOKUP(Ruimtestaat[[#This Row],[Code]],Locaties[[#All],[Code]:[Adres]],3,FALSE)</f>
        <v>Koetshuislaan 1</v>
      </c>
      <c r="D292" s="55" t="str">
        <f>VLOOKUP(Ruimtestaat[[#This Row],[Code]],Locaties[#All],4,FALSE)</f>
        <v>Waalwijk</v>
      </c>
      <c r="E292" s="44" t="s">
        <v>358</v>
      </c>
      <c r="F292" s="44" t="s">
        <v>392</v>
      </c>
      <c r="G292" s="7" t="s">
        <v>199</v>
      </c>
      <c r="H292" s="56" t="s">
        <v>346</v>
      </c>
      <c r="I292" s="7">
        <v>2</v>
      </c>
      <c r="J292" s="56" t="str">
        <f>VLOOKUP(Ruimtestaat[[#This Row],[Ruimte code]],Ruimtegroepen[[#All],[Code]:[Ruimte omschrijving]],2,FALSE)</f>
        <v>Kantoren</v>
      </c>
      <c r="K292" s="44" t="s">
        <v>18</v>
      </c>
      <c r="L292" s="47" t="s">
        <v>124</v>
      </c>
      <c r="M292" s="147">
        <v>11.5</v>
      </c>
      <c r="N292" s="149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5"/>
      <c r="AI292" s="5"/>
      <c r="AJ292" s="5"/>
      <c r="AK292" s="5"/>
      <c r="AL292" s="5"/>
      <c r="AM292" s="5"/>
      <c r="AN292" s="5"/>
      <c r="AO292" s="5"/>
      <c r="AP292" s="5"/>
      <c r="AQ292" s="5"/>
      <c r="AR292" s="5"/>
      <c r="AS292" s="5"/>
      <c r="AT292" s="5"/>
      <c r="AU292" s="5"/>
      <c r="AV292" s="5"/>
      <c r="AW292" s="5"/>
      <c r="AX292" s="5"/>
      <c r="AY292" s="5"/>
      <c r="AZ292" s="5"/>
      <c r="BA292" s="5"/>
      <c r="BB292" s="5"/>
      <c r="BC292" s="5"/>
      <c r="BD292" s="5"/>
      <c r="BE292" s="5"/>
      <c r="BF292" s="5"/>
      <c r="BG292" s="5"/>
      <c r="BH292" s="5"/>
      <c r="BI292" s="5"/>
      <c r="BJ292" s="5"/>
      <c r="BK292" s="5"/>
      <c r="BL292" s="5"/>
      <c r="BM292" s="5"/>
      <c r="BN292" s="5"/>
      <c r="BO292" s="5"/>
      <c r="BP292" s="5"/>
      <c r="BQ292" s="5"/>
      <c r="BR292" s="5"/>
      <c r="BS292" s="5"/>
      <c r="BT292" s="5"/>
      <c r="BU292" s="5"/>
      <c r="BV292" s="5"/>
      <c r="BW292" s="5"/>
      <c r="BX292" s="5"/>
      <c r="BY292" s="5"/>
      <c r="BZ292" s="5"/>
      <c r="CA292" s="5"/>
      <c r="CB292" s="5"/>
      <c r="CC292" s="5"/>
      <c r="CD292" s="5"/>
      <c r="CE292" s="5"/>
      <c r="CF292" s="5"/>
      <c r="CG292" s="5"/>
      <c r="CH292" s="5"/>
      <c r="CI292" s="5"/>
      <c r="CJ292" s="5"/>
      <c r="CK292" s="5"/>
      <c r="CL292" s="5"/>
      <c r="CM292" s="5"/>
      <c r="CN292" s="5"/>
      <c r="CO292" s="5"/>
      <c r="CP292" s="5"/>
      <c r="CQ292" s="5"/>
      <c r="CR292" s="5"/>
      <c r="CS292" s="5"/>
      <c r="CT292" s="5"/>
      <c r="CU292" s="5"/>
      <c r="CV292" s="5"/>
      <c r="CW292" s="5"/>
      <c r="CX292" s="5"/>
      <c r="CY292" s="5"/>
      <c r="CZ292" s="5"/>
      <c r="DA292" s="5"/>
      <c r="DB292" s="5"/>
      <c r="DC292" s="5"/>
      <c r="DD292" s="5"/>
      <c r="DE292" s="5"/>
      <c r="DF292" s="5"/>
      <c r="DG292" s="5"/>
      <c r="DH292" s="5"/>
      <c r="DI292" s="5"/>
      <c r="DJ292" s="5"/>
      <c r="DK292" s="5"/>
      <c r="DL292" s="5"/>
      <c r="DM292" s="5"/>
      <c r="DN292" s="5"/>
      <c r="DO292" s="5"/>
      <c r="DP292" s="5"/>
      <c r="DQ292" s="5"/>
      <c r="DR292" s="5"/>
      <c r="DS292" s="5"/>
      <c r="DT292" s="5"/>
      <c r="DU292" s="5"/>
      <c r="DV292" s="5"/>
      <c r="DW292" s="5"/>
      <c r="DX292" s="5"/>
      <c r="DY292" s="5"/>
      <c r="DZ292" s="5"/>
      <c r="EA292" s="5"/>
      <c r="EB292" s="5"/>
      <c r="EC292" s="5"/>
      <c r="ED292" s="5"/>
      <c r="EE292" s="5"/>
      <c r="EF292" s="5"/>
      <c r="EG292" s="5"/>
      <c r="EH292" s="5"/>
      <c r="EI292" s="5"/>
      <c r="EJ292" s="5"/>
      <c r="EK292" s="5"/>
      <c r="EL292" s="5"/>
      <c r="EM292" s="5"/>
      <c r="EN292" s="5"/>
      <c r="EO292" s="5"/>
      <c r="EP292" s="5"/>
      <c r="EQ292" s="5"/>
      <c r="ER292" s="5"/>
      <c r="ES292" s="5"/>
      <c r="ET292" s="5"/>
      <c r="EU292" s="5"/>
      <c r="EV292" s="5"/>
      <c r="EW292" s="5"/>
      <c r="EX292" s="5"/>
      <c r="EY292" s="5"/>
      <c r="EZ292" s="5"/>
      <c r="FA292" s="5"/>
      <c r="FB292" s="5"/>
      <c r="FC292" s="5"/>
    </row>
    <row r="293" spans="1:159" ht="15" customHeight="1">
      <c r="A293" s="7">
        <v>4</v>
      </c>
      <c r="B293" s="55" t="str">
        <f>VLOOKUP(Ruimtestaat[[#This Row],[Code]],Locaties[[Code]:[Locatie]],2,FALSE)</f>
        <v xml:space="preserve">MET Praktijkonderwijs </v>
      </c>
      <c r="C293" s="55" t="str">
        <f>VLOOKUP(Ruimtestaat[[#This Row],[Code]],Locaties[[#All],[Code]:[Adres]],3,FALSE)</f>
        <v>Koetshuislaan 1</v>
      </c>
      <c r="D293" s="55" t="str">
        <f>VLOOKUP(Ruimtestaat[[#This Row],[Code]],Locaties[#All],4,FALSE)</f>
        <v>Waalwijk</v>
      </c>
      <c r="E293" s="44" t="s">
        <v>358</v>
      </c>
      <c r="F293" s="44" t="s">
        <v>392</v>
      </c>
      <c r="G293" s="7" t="s">
        <v>334</v>
      </c>
      <c r="H293" s="56" t="s">
        <v>154</v>
      </c>
      <c r="I293" s="7">
        <v>2</v>
      </c>
      <c r="J293" s="56" t="str">
        <f>VLOOKUP(Ruimtestaat[[#This Row],[Ruimte code]],Ruimtegroepen[[#All],[Code]:[Ruimte omschrijving]],2,FALSE)</f>
        <v>Kantoren</v>
      </c>
      <c r="K293" s="44" t="s">
        <v>18</v>
      </c>
      <c r="L293" s="47" t="s">
        <v>124</v>
      </c>
      <c r="M293" s="147">
        <v>26.2</v>
      </c>
      <c r="N293" s="44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5"/>
      <c r="AI293" s="5"/>
      <c r="AJ293" s="5"/>
      <c r="AK293" s="5"/>
      <c r="AL293" s="5"/>
      <c r="AM293" s="5"/>
      <c r="AN293" s="5"/>
      <c r="AO293" s="5"/>
      <c r="AP293" s="5"/>
      <c r="AQ293" s="5"/>
      <c r="AR293" s="5"/>
      <c r="AS293" s="5"/>
      <c r="AT293" s="5"/>
      <c r="AU293" s="5"/>
      <c r="AV293" s="5"/>
      <c r="AW293" s="5"/>
      <c r="AX293" s="5"/>
      <c r="AY293" s="5"/>
      <c r="AZ293" s="5"/>
      <c r="BA293" s="5"/>
      <c r="BB293" s="5"/>
      <c r="BC293" s="5"/>
      <c r="BD293" s="5"/>
      <c r="BE293" s="5"/>
      <c r="BF293" s="5"/>
      <c r="BG293" s="5"/>
      <c r="BH293" s="5"/>
      <c r="BI293" s="5"/>
      <c r="BJ293" s="5"/>
      <c r="BK293" s="5"/>
      <c r="BL293" s="5"/>
      <c r="BM293" s="5"/>
      <c r="BN293" s="5"/>
      <c r="BO293" s="5"/>
      <c r="BP293" s="5"/>
      <c r="BQ293" s="5"/>
      <c r="BR293" s="5"/>
      <c r="BS293" s="5"/>
      <c r="BT293" s="5"/>
      <c r="BU293" s="5"/>
      <c r="BV293" s="5"/>
      <c r="BW293" s="5"/>
      <c r="BX293" s="5"/>
      <c r="BY293" s="5"/>
      <c r="BZ293" s="5"/>
      <c r="CA293" s="5"/>
      <c r="CB293" s="5"/>
      <c r="CC293" s="5"/>
      <c r="CD293" s="5"/>
      <c r="CE293" s="5"/>
      <c r="CF293" s="5"/>
      <c r="CG293" s="5"/>
      <c r="CH293" s="5"/>
      <c r="CI293" s="5"/>
      <c r="CJ293" s="5"/>
      <c r="CK293" s="5"/>
      <c r="CL293" s="5"/>
      <c r="CM293" s="5"/>
      <c r="CN293" s="5"/>
      <c r="CO293" s="5"/>
      <c r="CP293" s="5"/>
      <c r="CQ293" s="5"/>
      <c r="CR293" s="5"/>
      <c r="CS293" s="5"/>
      <c r="CT293" s="5"/>
      <c r="CU293" s="5"/>
      <c r="CV293" s="5"/>
      <c r="CW293" s="5"/>
      <c r="CX293" s="5"/>
      <c r="CY293" s="5"/>
      <c r="CZ293" s="5"/>
      <c r="DA293" s="5"/>
      <c r="DB293" s="5"/>
      <c r="DC293" s="5"/>
      <c r="DD293" s="5"/>
      <c r="DE293" s="5"/>
      <c r="DF293" s="5"/>
      <c r="DG293" s="5"/>
      <c r="DH293" s="5"/>
      <c r="DI293" s="5"/>
      <c r="DJ293" s="5"/>
      <c r="DK293" s="5"/>
      <c r="DL293" s="5"/>
      <c r="DM293" s="5"/>
      <c r="DN293" s="5"/>
      <c r="DO293" s="5"/>
      <c r="DP293" s="5"/>
      <c r="DQ293" s="5"/>
      <c r="DR293" s="5"/>
      <c r="DS293" s="5"/>
      <c r="DT293" s="5"/>
      <c r="DU293" s="5"/>
      <c r="DV293" s="5"/>
      <c r="DW293" s="5"/>
      <c r="DX293" s="5"/>
      <c r="DY293" s="5"/>
      <c r="DZ293" s="5"/>
      <c r="EA293" s="5"/>
      <c r="EB293" s="5"/>
      <c r="EC293" s="5"/>
      <c r="ED293" s="5"/>
      <c r="EE293" s="5"/>
      <c r="EF293" s="5"/>
      <c r="EG293" s="5"/>
      <c r="EH293" s="5"/>
      <c r="EI293" s="5"/>
      <c r="EJ293" s="5"/>
      <c r="EK293" s="5"/>
      <c r="EL293" s="5"/>
      <c r="EM293" s="5"/>
      <c r="EN293" s="5"/>
      <c r="EO293" s="5"/>
      <c r="EP293" s="5"/>
      <c r="EQ293" s="5"/>
      <c r="ER293" s="5"/>
      <c r="ES293" s="5"/>
      <c r="ET293" s="5"/>
      <c r="EU293" s="5"/>
      <c r="EV293" s="5"/>
      <c r="EW293" s="5"/>
      <c r="EX293" s="5"/>
      <c r="EY293" s="5"/>
      <c r="EZ293" s="5"/>
      <c r="FA293" s="5"/>
      <c r="FB293" s="5"/>
      <c r="FC293" s="5"/>
    </row>
    <row r="294" spans="1:159" ht="15" customHeight="1">
      <c r="A294" s="7">
        <v>4</v>
      </c>
      <c r="B294" s="55" t="str">
        <f>VLOOKUP(Ruimtestaat[[#This Row],[Code]],Locaties[[Code]:[Locatie]],2,FALSE)</f>
        <v xml:space="preserve">MET Praktijkonderwijs </v>
      </c>
      <c r="C294" s="55" t="str">
        <f>VLOOKUP(Ruimtestaat[[#This Row],[Code]],Locaties[[#All],[Code]:[Adres]],3,FALSE)</f>
        <v>Koetshuislaan 1</v>
      </c>
      <c r="D294" s="55" t="str">
        <f>VLOOKUP(Ruimtestaat[[#This Row],[Code]],Locaties[#All],4,FALSE)</f>
        <v>Waalwijk</v>
      </c>
      <c r="E294" s="44" t="s">
        <v>358</v>
      </c>
      <c r="F294" s="44" t="s">
        <v>392</v>
      </c>
      <c r="G294" s="7" t="s">
        <v>347</v>
      </c>
      <c r="H294" s="56" t="s">
        <v>128</v>
      </c>
      <c r="I294" s="7">
        <v>6</v>
      </c>
      <c r="J294" s="56" t="str">
        <f>VLOOKUP(Ruimtestaat[[#This Row],[Ruimte code]],Ruimtegroepen[[#All],[Code]:[Ruimte omschrijving]],2,FALSE)</f>
        <v>Gangen/hallen</v>
      </c>
      <c r="K294" s="44" t="s">
        <v>18</v>
      </c>
      <c r="L294" s="47" t="s">
        <v>124</v>
      </c>
      <c r="M294" s="147">
        <v>20.7</v>
      </c>
      <c r="N294" s="149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5"/>
      <c r="AI294" s="5"/>
      <c r="AJ294" s="5"/>
      <c r="AK294" s="5"/>
      <c r="AL294" s="5"/>
      <c r="AM294" s="5"/>
      <c r="AN294" s="5"/>
      <c r="AO294" s="5"/>
      <c r="AP294" s="5"/>
      <c r="AQ294" s="5"/>
      <c r="AR294" s="5"/>
      <c r="AS294" s="5"/>
      <c r="AT294" s="5"/>
      <c r="AU294" s="5"/>
      <c r="AV294" s="5"/>
      <c r="AW294" s="5"/>
      <c r="AX294" s="5"/>
      <c r="AY294" s="5"/>
      <c r="AZ294" s="5"/>
      <c r="BA294" s="5"/>
      <c r="BB294" s="5"/>
      <c r="BC294" s="5"/>
      <c r="BD294" s="5"/>
      <c r="BE294" s="5"/>
      <c r="BF294" s="5"/>
      <c r="BG294" s="5"/>
      <c r="BH294" s="5"/>
      <c r="BI294" s="5"/>
      <c r="BJ294" s="5"/>
      <c r="BK294" s="5"/>
      <c r="BL294" s="5"/>
      <c r="BM294" s="5"/>
      <c r="BN294" s="5"/>
      <c r="BO294" s="5"/>
      <c r="BP294" s="5"/>
      <c r="BQ294" s="5"/>
      <c r="BR294" s="5"/>
      <c r="BS294" s="5"/>
      <c r="BT294" s="5"/>
      <c r="BU294" s="5"/>
      <c r="BV294" s="5"/>
      <c r="BW294" s="5"/>
      <c r="BX294" s="5"/>
      <c r="BY294" s="5"/>
      <c r="BZ294" s="5"/>
      <c r="CA294" s="5"/>
      <c r="CB294" s="5"/>
      <c r="CC294" s="5"/>
      <c r="CD294" s="5"/>
      <c r="CE294" s="5"/>
      <c r="CF294" s="5"/>
      <c r="CG294" s="5"/>
      <c r="CH294" s="5"/>
      <c r="CI294" s="5"/>
      <c r="CJ294" s="5"/>
      <c r="CK294" s="5"/>
      <c r="CL294" s="5"/>
      <c r="CM294" s="5"/>
      <c r="CN294" s="5"/>
      <c r="CO294" s="5"/>
      <c r="CP294" s="5"/>
      <c r="CQ294" s="5"/>
      <c r="CR294" s="5"/>
      <c r="CS294" s="5"/>
      <c r="CT294" s="5"/>
      <c r="CU294" s="5"/>
      <c r="CV294" s="5"/>
      <c r="CW294" s="5"/>
      <c r="CX294" s="5"/>
      <c r="CY294" s="5"/>
      <c r="CZ294" s="5"/>
      <c r="DA294" s="5"/>
      <c r="DB294" s="5"/>
      <c r="DC294" s="5"/>
      <c r="DD294" s="5"/>
      <c r="DE294" s="5"/>
      <c r="DF294" s="5"/>
      <c r="DG294" s="5"/>
      <c r="DH294" s="5"/>
      <c r="DI294" s="5"/>
      <c r="DJ294" s="5"/>
      <c r="DK294" s="5"/>
      <c r="DL294" s="5"/>
      <c r="DM294" s="5"/>
      <c r="DN294" s="5"/>
      <c r="DO294" s="5"/>
      <c r="DP294" s="5"/>
      <c r="DQ294" s="5"/>
      <c r="DR294" s="5"/>
      <c r="DS294" s="5"/>
      <c r="DT294" s="5"/>
      <c r="DU294" s="5"/>
      <c r="DV294" s="5"/>
      <c r="DW294" s="5"/>
      <c r="DX294" s="5"/>
      <c r="DY294" s="5"/>
      <c r="DZ294" s="5"/>
      <c r="EA294" s="5"/>
      <c r="EB294" s="5"/>
      <c r="EC294" s="5"/>
      <c r="ED294" s="5"/>
      <c r="EE294" s="5"/>
      <c r="EF294" s="5"/>
      <c r="EG294" s="5"/>
      <c r="EH294" s="5"/>
      <c r="EI294" s="5"/>
      <c r="EJ294" s="5"/>
      <c r="EK294" s="5"/>
      <c r="EL294" s="5"/>
      <c r="EM294" s="5"/>
      <c r="EN294" s="5"/>
      <c r="EO294" s="5"/>
      <c r="EP294" s="5"/>
      <c r="EQ294" s="5"/>
      <c r="ER294" s="5"/>
      <c r="ES294" s="5"/>
      <c r="ET294" s="5"/>
      <c r="EU294" s="5"/>
      <c r="EV294" s="5"/>
      <c r="EW294" s="5"/>
      <c r="EX294" s="5"/>
      <c r="EY294" s="5"/>
      <c r="EZ294" s="5"/>
      <c r="FA294" s="5"/>
      <c r="FB294" s="5"/>
      <c r="FC294" s="5"/>
    </row>
    <row r="295" spans="1:159" ht="15" customHeight="1">
      <c r="A295" s="7">
        <v>4</v>
      </c>
      <c r="B295" s="55" t="str">
        <f>VLOOKUP(Ruimtestaat[[#This Row],[Code]],Locaties[[Code]:[Locatie]],2,FALSE)</f>
        <v xml:space="preserve">MET Praktijkonderwijs </v>
      </c>
      <c r="C295" s="55" t="str">
        <f>VLOOKUP(Ruimtestaat[[#This Row],[Code]],Locaties[[#All],[Code]:[Adres]],3,FALSE)</f>
        <v>Koetshuislaan 1</v>
      </c>
      <c r="D295" s="55" t="str">
        <f>VLOOKUP(Ruimtestaat[[#This Row],[Code]],Locaties[#All],4,FALSE)</f>
        <v>Waalwijk</v>
      </c>
      <c r="E295" s="44" t="s">
        <v>358</v>
      </c>
      <c r="F295" s="44" t="s">
        <v>392</v>
      </c>
      <c r="G295" s="7" t="s">
        <v>172</v>
      </c>
      <c r="H295" s="56" t="s">
        <v>348</v>
      </c>
      <c r="I295" s="7">
        <v>1</v>
      </c>
      <c r="J295" s="56" t="str">
        <f>VLOOKUP(Ruimtestaat[[#This Row],[Ruimte code]],Ruimtegroepen[[#All],[Code]:[Ruimte omschrijving]],2,FALSE)</f>
        <v>Magazijnen/bergingen</v>
      </c>
      <c r="K295" s="44" t="s">
        <v>18</v>
      </c>
      <c r="L295" s="47" t="s">
        <v>124</v>
      </c>
      <c r="M295" s="147">
        <v>20</v>
      </c>
      <c r="N295" s="149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  <c r="AI295" s="5"/>
      <c r="AJ295" s="5"/>
      <c r="AK295" s="5"/>
      <c r="AL295" s="5"/>
      <c r="AM295" s="5"/>
      <c r="AN295" s="5"/>
      <c r="AO295" s="5"/>
      <c r="AP295" s="5"/>
      <c r="AQ295" s="5"/>
      <c r="AR295" s="5"/>
      <c r="AS295" s="5"/>
      <c r="AT295" s="5"/>
      <c r="AU295" s="5"/>
      <c r="AV295" s="5"/>
      <c r="AW295" s="5"/>
      <c r="AX295" s="5"/>
      <c r="AY295" s="5"/>
      <c r="AZ295" s="5"/>
      <c r="BA295" s="5"/>
      <c r="BB295" s="5"/>
      <c r="BC295" s="5"/>
      <c r="BD295" s="5"/>
      <c r="BE295" s="5"/>
      <c r="BF295" s="5"/>
      <c r="BG295" s="5"/>
      <c r="BH295" s="5"/>
      <c r="BI295" s="5"/>
      <c r="BJ295" s="5"/>
      <c r="BK295" s="5"/>
      <c r="BL295" s="5"/>
      <c r="BM295" s="5"/>
      <c r="BN295" s="5"/>
      <c r="BO295" s="5"/>
      <c r="BP295" s="5"/>
      <c r="BQ295" s="5"/>
      <c r="BR295" s="5"/>
      <c r="BS295" s="5"/>
      <c r="BT295" s="5"/>
      <c r="BU295" s="5"/>
      <c r="BV295" s="5"/>
      <c r="BW295" s="5"/>
      <c r="BX295" s="5"/>
      <c r="BY295" s="5"/>
      <c r="BZ295" s="5"/>
      <c r="CA295" s="5"/>
      <c r="CB295" s="5"/>
      <c r="CC295" s="5"/>
      <c r="CD295" s="5"/>
      <c r="CE295" s="5"/>
      <c r="CF295" s="5"/>
      <c r="CG295" s="5"/>
      <c r="CH295" s="5"/>
      <c r="CI295" s="5"/>
      <c r="CJ295" s="5"/>
      <c r="CK295" s="5"/>
      <c r="CL295" s="5"/>
      <c r="CM295" s="5"/>
      <c r="CN295" s="5"/>
      <c r="CO295" s="5"/>
      <c r="CP295" s="5"/>
      <c r="CQ295" s="5"/>
      <c r="CR295" s="5"/>
      <c r="CS295" s="5"/>
      <c r="CT295" s="5"/>
      <c r="CU295" s="5"/>
      <c r="CV295" s="5"/>
      <c r="CW295" s="5"/>
      <c r="CX295" s="5"/>
      <c r="CY295" s="5"/>
      <c r="CZ295" s="5"/>
      <c r="DA295" s="5"/>
      <c r="DB295" s="5"/>
      <c r="DC295" s="5"/>
      <c r="DD295" s="5"/>
      <c r="DE295" s="5"/>
      <c r="DF295" s="5"/>
      <c r="DG295" s="5"/>
      <c r="DH295" s="5"/>
      <c r="DI295" s="5"/>
      <c r="DJ295" s="5"/>
      <c r="DK295" s="5"/>
      <c r="DL295" s="5"/>
      <c r="DM295" s="5"/>
      <c r="DN295" s="5"/>
      <c r="DO295" s="5"/>
      <c r="DP295" s="5"/>
      <c r="DQ295" s="5"/>
      <c r="DR295" s="5"/>
      <c r="DS295" s="5"/>
      <c r="DT295" s="5"/>
      <c r="DU295" s="5"/>
      <c r="DV295" s="5"/>
      <c r="DW295" s="5"/>
      <c r="DX295" s="5"/>
      <c r="DY295" s="5"/>
      <c r="DZ295" s="5"/>
      <c r="EA295" s="5"/>
      <c r="EB295" s="5"/>
      <c r="EC295" s="5"/>
      <c r="ED295" s="5"/>
      <c r="EE295" s="5"/>
      <c r="EF295" s="5"/>
      <c r="EG295" s="5"/>
      <c r="EH295" s="5"/>
      <c r="EI295" s="5"/>
      <c r="EJ295" s="5"/>
      <c r="EK295" s="5"/>
      <c r="EL295" s="5"/>
      <c r="EM295" s="5"/>
      <c r="EN295" s="5"/>
      <c r="EO295" s="5"/>
      <c r="EP295" s="5"/>
      <c r="EQ295" s="5"/>
      <c r="ER295" s="5"/>
      <c r="ES295" s="5"/>
      <c r="ET295" s="5"/>
      <c r="EU295" s="5"/>
      <c r="EV295" s="5"/>
      <c r="EW295" s="5"/>
      <c r="EX295" s="5"/>
      <c r="EY295" s="5"/>
      <c r="EZ295" s="5"/>
      <c r="FA295" s="5"/>
      <c r="FB295" s="5"/>
      <c r="FC295" s="5"/>
    </row>
    <row r="296" spans="1:159" ht="15" customHeight="1">
      <c r="A296" s="7">
        <v>4</v>
      </c>
      <c r="B296" s="55" t="str">
        <f>VLOOKUP(Ruimtestaat[[#This Row],[Code]],Locaties[[Code]:[Locatie]],2,FALSE)</f>
        <v xml:space="preserve">MET Praktijkonderwijs </v>
      </c>
      <c r="C296" s="55" t="str">
        <f>VLOOKUP(Ruimtestaat[[#This Row],[Code]],Locaties[[#All],[Code]:[Adres]],3,FALSE)</f>
        <v>Koetshuislaan 1</v>
      </c>
      <c r="D296" s="55" t="str">
        <f>VLOOKUP(Ruimtestaat[[#This Row],[Code]],Locaties[#All],4,FALSE)</f>
        <v>Waalwijk</v>
      </c>
      <c r="E296" s="44" t="s">
        <v>358</v>
      </c>
      <c r="F296" s="44" t="s">
        <v>392</v>
      </c>
      <c r="G296" s="7" t="s">
        <v>177</v>
      </c>
      <c r="H296" s="56" t="s">
        <v>163</v>
      </c>
      <c r="I296" s="7">
        <v>5</v>
      </c>
      <c r="J296" s="56" t="str">
        <f>VLOOKUP(Ruimtestaat[[#This Row],[Ruimte code]],Ruimtegroepen[[#All],[Code]:[Ruimte omschrijving]],2,FALSE)</f>
        <v>Sanitair</v>
      </c>
      <c r="K296" s="44" t="s">
        <v>19</v>
      </c>
      <c r="L296" s="47" t="s">
        <v>367</v>
      </c>
      <c r="M296" s="147">
        <v>10.5</v>
      </c>
      <c r="N296" s="44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  <c r="AJ296" s="5"/>
      <c r="AK296" s="5"/>
      <c r="AL296" s="5"/>
      <c r="AM296" s="5"/>
      <c r="AN296" s="5"/>
      <c r="AO296" s="5"/>
      <c r="AP296" s="5"/>
      <c r="AQ296" s="5"/>
      <c r="AR296" s="5"/>
      <c r="AS296" s="5"/>
      <c r="AT296" s="5"/>
      <c r="AU296" s="5"/>
      <c r="AV296" s="5"/>
      <c r="AW296" s="5"/>
      <c r="AX296" s="5"/>
      <c r="AY296" s="5"/>
      <c r="AZ296" s="5"/>
      <c r="BA296" s="5"/>
      <c r="BB296" s="5"/>
      <c r="BC296" s="5"/>
      <c r="BD296" s="5"/>
      <c r="BE296" s="5"/>
      <c r="BF296" s="5"/>
      <c r="BG296" s="5"/>
      <c r="BH296" s="5"/>
      <c r="BI296" s="5"/>
      <c r="BJ296" s="5"/>
      <c r="BK296" s="5"/>
      <c r="BL296" s="5"/>
      <c r="BM296" s="5"/>
      <c r="BN296" s="5"/>
      <c r="BO296" s="5"/>
      <c r="BP296" s="5"/>
      <c r="BQ296" s="5"/>
      <c r="BR296" s="5"/>
      <c r="BS296" s="5"/>
      <c r="BT296" s="5"/>
      <c r="BU296" s="5"/>
      <c r="BV296" s="5"/>
      <c r="BW296" s="5"/>
      <c r="BX296" s="5"/>
      <c r="BY296" s="5"/>
      <c r="BZ296" s="5"/>
      <c r="CA296" s="5"/>
      <c r="CB296" s="5"/>
      <c r="CC296" s="5"/>
      <c r="CD296" s="5"/>
      <c r="CE296" s="5"/>
      <c r="CF296" s="5"/>
      <c r="CG296" s="5"/>
      <c r="CH296" s="5"/>
      <c r="CI296" s="5"/>
      <c r="CJ296" s="5"/>
      <c r="CK296" s="5"/>
      <c r="CL296" s="5"/>
      <c r="CM296" s="5"/>
      <c r="CN296" s="5"/>
      <c r="CO296" s="5"/>
      <c r="CP296" s="5"/>
      <c r="CQ296" s="5"/>
      <c r="CR296" s="5"/>
      <c r="CS296" s="5"/>
      <c r="CT296" s="5"/>
      <c r="CU296" s="5"/>
      <c r="CV296" s="5"/>
      <c r="CW296" s="5"/>
      <c r="CX296" s="5"/>
      <c r="CY296" s="5"/>
      <c r="CZ296" s="5"/>
      <c r="DA296" s="5"/>
      <c r="DB296" s="5"/>
      <c r="DC296" s="5"/>
      <c r="DD296" s="5"/>
      <c r="DE296" s="5"/>
      <c r="DF296" s="5"/>
      <c r="DG296" s="5"/>
      <c r="DH296" s="5"/>
      <c r="DI296" s="5"/>
      <c r="DJ296" s="5"/>
      <c r="DK296" s="5"/>
      <c r="DL296" s="5"/>
      <c r="DM296" s="5"/>
      <c r="DN296" s="5"/>
      <c r="DO296" s="5"/>
      <c r="DP296" s="5"/>
      <c r="DQ296" s="5"/>
      <c r="DR296" s="5"/>
      <c r="DS296" s="5"/>
      <c r="DT296" s="5"/>
      <c r="DU296" s="5"/>
      <c r="DV296" s="5"/>
      <c r="DW296" s="5"/>
      <c r="DX296" s="5"/>
      <c r="DY296" s="5"/>
      <c r="DZ296" s="5"/>
      <c r="EA296" s="5"/>
      <c r="EB296" s="5"/>
      <c r="EC296" s="5"/>
      <c r="ED296" s="5"/>
      <c r="EE296" s="5"/>
      <c r="EF296" s="5"/>
      <c r="EG296" s="5"/>
      <c r="EH296" s="5"/>
      <c r="EI296" s="5"/>
      <c r="EJ296" s="5"/>
      <c r="EK296" s="5"/>
      <c r="EL296" s="5"/>
      <c r="EM296" s="5"/>
      <c r="EN296" s="5"/>
      <c r="EO296" s="5"/>
      <c r="EP296" s="5"/>
      <c r="EQ296" s="5"/>
      <c r="ER296" s="5"/>
      <c r="ES296" s="5"/>
      <c r="ET296" s="5"/>
      <c r="EU296" s="5"/>
      <c r="EV296" s="5"/>
      <c r="EW296" s="5"/>
      <c r="EX296" s="5"/>
      <c r="EY296" s="5"/>
      <c r="EZ296" s="5"/>
      <c r="FA296" s="5"/>
      <c r="FB296" s="5"/>
      <c r="FC296" s="5"/>
    </row>
    <row r="297" spans="1:159" ht="15" customHeight="1">
      <c r="A297" s="7">
        <v>4</v>
      </c>
      <c r="B297" s="55" t="str">
        <f>VLOOKUP(Ruimtestaat[[#This Row],[Code]],Locaties[[Code]:[Locatie]],2,FALSE)</f>
        <v xml:space="preserve">MET Praktijkonderwijs </v>
      </c>
      <c r="C297" s="55" t="str">
        <f>VLOOKUP(Ruimtestaat[[#This Row],[Code]],Locaties[[#All],[Code]:[Adres]],3,FALSE)</f>
        <v>Koetshuislaan 1</v>
      </c>
      <c r="D297" s="55" t="str">
        <f>VLOOKUP(Ruimtestaat[[#This Row],[Code]],Locaties[#All],4,FALSE)</f>
        <v>Waalwijk</v>
      </c>
      <c r="E297" s="44" t="s">
        <v>358</v>
      </c>
      <c r="F297" s="44" t="s">
        <v>392</v>
      </c>
      <c r="G297" s="7" t="s">
        <v>192</v>
      </c>
      <c r="H297" s="56" t="s">
        <v>128</v>
      </c>
      <c r="I297" s="7">
        <v>6</v>
      </c>
      <c r="J297" s="56" t="str">
        <f>VLOOKUP(Ruimtestaat[[#This Row],[Ruimte code]],Ruimtegroepen[[#All],[Code]:[Ruimte omschrijving]],2,FALSE)</f>
        <v>Gangen/hallen</v>
      </c>
      <c r="K297" s="44" t="s">
        <v>18</v>
      </c>
      <c r="L297" s="47" t="s">
        <v>124</v>
      </c>
      <c r="M297" s="147">
        <v>30</v>
      </c>
      <c r="N297" s="149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  <c r="AJ297" s="5"/>
      <c r="AK297" s="5"/>
      <c r="AL297" s="5"/>
      <c r="AM297" s="5"/>
      <c r="AN297" s="5"/>
      <c r="AO297" s="5"/>
      <c r="AP297" s="5"/>
      <c r="AQ297" s="5"/>
      <c r="AR297" s="5"/>
      <c r="AS297" s="5"/>
      <c r="AT297" s="5"/>
      <c r="AU297" s="5"/>
      <c r="AV297" s="5"/>
      <c r="AW297" s="5"/>
      <c r="AX297" s="5"/>
      <c r="AY297" s="5"/>
      <c r="AZ297" s="5"/>
      <c r="BA297" s="5"/>
      <c r="BB297" s="5"/>
      <c r="BC297" s="5"/>
      <c r="BD297" s="5"/>
      <c r="BE297" s="5"/>
      <c r="BF297" s="5"/>
      <c r="BG297" s="5"/>
      <c r="BH297" s="5"/>
      <c r="BI297" s="5"/>
      <c r="BJ297" s="5"/>
      <c r="BK297" s="5"/>
      <c r="BL297" s="5"/>
      <c r="BM297" s="5"/>
      <c r="BN297" s="5"/>
      <c r="BO297" s="5"/>
      <c r="BP297" s="5"/>
      <c r="BQ297" s="5"/>
      <c r="BR297" s="5"/>
      <c r="BS297" s="5"/>
      <c r="BT297" s="5"/>
      <c r="BU297" s="5"/>
      <c r="BV297" s="5"/>
      <c r="BW297" s="5"/>
      <c r="BX297" s="5"/>
      <c r="BY297" s="5"/>
      <c r="BZ297" s="5"/>
      <c r="CA297" s="5"/>
      <c r="CB297" s="5"/>
      <c r="CC297" s="5"/>
      <c r="CD297" s="5"/>
      <c r="CE297" s="5"/>
      <c r="CF297" s="5"/>
      <c r="CG297" s="5"/>
      <c r="CH297" s="5"/>
      <c r="CI297" s="5"/>
      <c r="CJ297" s="5"/>
      <c r="CK297" s="5"/>
      <c r="CL297" s="5"/>
      <c r="CM297" s="5"/>
      <c r="CN297" s="5"/>
      <c r="CO297" s="5"/>
      <c r="CP297" s="5"/>
      <c r="CQ297" s="5"/>
      <c r="CR297" s="5"/>
      <c r="CS297" s="5"/>
      <c r="CT297" s="5"/>
      <c r="CU297" s="5"/>
      <c r="CV297" s="5"/>
      <c r="CW297" s="5"/>
      <c r="CX297" s="5"/>
      <c r="CY297" s="5"/>
      <c r="CZ297" s="5"/>
      <c r="DA297" s="5"/>
      <c r="DB297" s="5"/>
      <c r="DC297" s="5"/>
      <c r="DD297" s="5"/>
      <c r="DE297" s="5"/>
      <c r="DF297" s="5"/>
      <c r="DG297" s="5"/>
      <c r="DH297" s="5"/>
      <c r="DI297" s="5"/>
      <c r="DJ297" s="5"/>
      <c r="DK297" s="5"/>
      <c r="DL297" s="5"/>
      <c r="DM297" s="5"/>
      <c r="DN297" s="5"/>
      <c r="DO297" s="5"/>
      <c r="DP297" s="5"/>
      <c r="DQ297" s="5"/>
      <c r="DR297" s="5"/>
      <c r="DS297" s="5"/>
      <c r="DT297" s="5"/>
      <c r="DU297" s="5"/>
      <c r="DV297" s="5"/>
      <c r="DW297" s="5"/>
      <c r="DX297" s="5"/>
      <c r="DY297" s="5"/>
      <c r="DZ297" s="5"/>
      <c r="EA297" s="5"/>
      <c r="EB297" s="5"/>
      <c r="EC297" s="5"/>
      <c r="ED297" s="5"/>
      <c r="EE297" s="5"/>
      <c r="EF297" s="5"/>
      <c r="EG297" s="5"/>
      <c r="EH297" s="5"/>
      <c r="EI297" s="5"/>
      <c r="EJ297" s="5"/>
      <c r="EK297" s="5"/>
      <c r="EL297" s="5"/>
      <c r="EM297" s="5"/>
      <c r="EN297" s="5"/>
      <c r="EO297" s="5"/>
      <c r="EP297" s="5"/>
      <c r="EQ297" s="5"/>
      <c r="ER297" s="5"/>
      <c r="ES297" s="5"/>
      <c r="ET297" s="5"/>
      <c r="EU297" s="5"/>
      <c r="EV297" s="5"/>
      <c r="EW297" s="5"/>
      <c r="EX297" s="5"/>
      <c r="EY297" s="5"/>
      <c r="EZ297" s="5"/>
      <c r="FA297" s="5"/>
      <c r="FB297" s="5"/>
      <c r="FC297" s="5"/>
    </row>
    <row r="298" spans="1:159" ht="15" customHeight="1">
      <c r="A298" s="7">
        <v>4</v>
      </c>
      <c r="B298" s="55" t="str">
        <f>VLOOKUP(Ruimtestaat[[#This Row],[Code]],Locaties[[Code]:[Locatie]],2,FALSE)</f>
        <v xml:space="preserve">MET Praktijkonderwijs </v>
      </c>
      <c r="C298" s="55" t="str">
        <f>VLOOKUP(Ruimtestaat[[#This Row],[Code]],Locaties[[#All],[Code]:[Adres]],3,FALSE)</f>
        <v>Koetshuislaan 1</v>
      </c>
      <c r="D298" s="55" t="str">
        <f>VLOOKUP(Ruimtestaat[[#This Row],[Code]],Locaties[#All],4,FALSE)</f>
        <v>Waalwijk</v>
      </c>
      <c r="E298" s="44" t="s">
        <v>358</v>
      </c>
      <c r="F298" s="44" t="s">
        <v>392</v>
      </c>
      <c r="G298" s="7" t="s">
        <v>349</v>
      </c>
      <c r="H298" s="56" t="s">
        <v>128</v>
      </c>
      <c r="I298" s="7">
        <v>6</v>
      </c>
      <c r="J298" s="56" t="str">
        <f>VLOOKUP(Ruimtestaat[[#This Row],[Ruimte code]],Ruimtegroepen[[#All],[Code]:[Ruimte omschrijving]],2,FALSE)</f>
        <v>Gangen/hallen</v>
      </c>
      <c r="K298" s="44" t="s">
        <v>18</v>
      </c>
      <c r="L298" s="47" t="s">
        <v>124</v>
      </c>
      <c r="M298" s="147">
        <v>28.8</v>
      </c>
      <c r="N298" s="149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  <c r="AJ298" s="5"/>
      <c r="AK298" s="5"/>
      <c r="AL298" s="5"/>
      <c r="AM298" s="5"/>
      <c r="AN298" s="5"/>
      <c r="AO298" s="5"/>
      <c r="AP298" s="5"/>
      <c r="AQ298" s="5"/>
      <c r="AR298" s="5"/>
      <c r="AS298" s="5"/>
      <c r="AT298" s="5"/>
      <c r="AU298" s="5"/>
      <c r="AV298" s="5"/>
      <c r="AW298" s="5"/>
      <c r="AX298" s="5"/>
      <c r="AY298" s="5"/>
      <c r="AZ298" s="5"/>
      <c r="BA298" s="5"/>
      <c r="BB298" s="5"/>
      <c r="BC298" s="5"/>
      <c r="BD298" s="5"/>
      <c r="BE298" s="5"/>
      <c r="BF298" s="5"/>
      <c r="BG298" s="5"/>
      <c r="BH298" s="5"/>
      <c r="BI298" s="5"/>
      <c r="BJ298" s="5"/>
      <c r="BK298" s="5"/>
      <c r="BL298" s="5"/>
      <c r="BM298" s="5"/>
      <c r="BN298" s="5"/>
      <c r="BO298" s="5"/>
      <c r="BP298" s="5"/>
      <c r="BQ298" s="5"/>
      <c r="BR298" s="5"/>
      <c r="BS298" s="5"/>
      <c r="BT298" s="5"/>
      <c r="BU298" s="5"/>
      <c r="BV298" s="5"/>
      <c r="BW298" s="5"/>
      <c r="BX298" s="5"/>
      <c r="BY298" s="5"/>
      <c r="BZ298" s="5"/>
      <c r="CA298" s="5"/>
      <c r="CB298" s="5"/>
      <c r="CC298" s="5"/>
      <c r="CD298" s="5"/>
      <c r="CE298" s="5"/>
      <c r="CF298" s="5"/>
      <c r="CG298" s="5"/>
      <c r="CH298" s="5"/>
      <c r="CI298" s="5"/>
      <c r="CJ298" s="5"/>
      <c r="CK298" s="5"/>
      <c r="CL298" s="5"/>
      <c r="CM298" s="5"/>
      <c r="CN298" s="5"/>
      <c r="CO298" s="5"/>
      <c r="CP298" s="5"/>
      <c r="CQ298" s="5"/>
      <c r="CR298" s="5"/>
      <c r="CS298" s="5"/>
      <c r="CT298" s="5"/>
      <c r="CU298" s="5"/>
      <c r="CV298" s="5"/>
      <c r="CW298" s="5"/>
      <c r="CX298" s="5"/>
      <c r="CY298" s="5"/>
      <c r="CZ298" s="5"/>
      <c r="DA298" s="5"/>
      <c r="DB298" s="5"/>
      <c r="DC298" s="5"/>
      <c r="DD298" s="5"/>
      <c r="DE298" s="5"/>
      <c r="DF298" s="5"/>
      <c r="DG298" s="5"/>
      <c r="DH298" s="5"/>
      <c r="DI298" s="5"/>
      <c r="DJ298" s="5"/>
      <c r="DK298" s="5"/>
      <c r="DL298" s="5"/>
      <c r="DM298" s="5"/>
      <c r="DN298" s="5"/>
      <c r="DO298" s="5"/>
      <c r="DP298" s="5"/>
      <c r="DQ298" s="5"/>
      <c r="DR298" s="5"/>
      <c r="DS298" s="5"/>
      <c r="DT298" s="5"/>
      <c r="DU298" s="5"/>
      <c r="DV298" s="5"/>
      <c r="DW298" s="5"/>
      <c r="DX298" s="5"/>
      <c r="DY298" s="5"/>
      <c r="DZ298" s="5"/>
      <c r="EA298" s="5"/>
      <c r="EB298" s="5"/>
      <c r="EC298" s="5"/>
      <c r="ED298" s="5"/>
      <c r="EE298" s="5"/>
      <c r="EF298" s="5"/>
      <c r="EG298" s="5"/>
      <c r="EH298" s="5"/>
      <c r="EI298" s="5"/>
      <c r="EJ298" s="5"/>
      <c r="EK298" s="5"/>
      <c r="EL298" s="5"/>
      <c r="EM298" s="5"/>
      <c r="EN298" s="5"/>
      <c r="EO298" s="5"/>
      <c r="EP298" s="5"/>
      <c r="EQ298" s="5"/>
      <c r="ER298" s="5"/>
      <c r="ES298" s="5"/>
      <c r="ET298" s="5"/>
      <c r="EU298" s="5"/>
      <c r="EV298" s="5"/>
      <c r="EW298" s="5"/>
      <c r="EX298" s="5"/>
      <c r="EY298" s="5"/>
      <c r="EZ298" s="5"/>
      <c r="FA298" s="5"/>
      <c r="FB298" s="5"/>
      <c r="FC298" s="5"/>
    </row>
    <row r="299" spans="1:159" ht="15" customHeight="1">
      <c r="A299" s="7">
        <v>4</v>
      </c>
      <c r="B299" s="55" t="str">
        <f>VLOOKUP(Ruimtestaat[[#This Row],[Code]],Locaties[[Code]:[Locatie]],2,FALSE)</f>
        <v xml:space="preserve">MET Praktijkonderwijs </v>
      </c>
      <c r="C299" s="55" t="str">
        <f>VLOOKUP(Ruimtestaat[[#This Row],[Code]],Locaties[[#All],[Code]:[Adres]],3,FALSE)</f>
        <v>Koetshuislaan 1</v>
      </c>
      <c r="D299" s="55" t="str">
        <f>VLOOKUP(Ruimtestaat[[#This Row],[Code]],Locaties[#All],4,FALSE)</f>
        <v>Waalwijk</v>
      </c>
      <c r="E299" s="44" t="s">
        <v>358</v>
      </c>
      <c r="F299" s="44" t="s">
        <v>392</v>
      </c>
      <c r="G299" s="7" t="s">
        <v>350</v>
      </c>
      <c r="H299" s="56" t="s">
        <v>162</v>
      </c>
      <c r="I299" s="7">
        <v>5</v>
      </c>
      <c r="J299" s="56" t="str">
        <f>VLOOKUP(Ruimtestaat[[#This Row],[Ruimte code]],Ruimtegroepen[[#All],[Code]:[Ruimte omschrijving]],2,FALSE)</f>
        <v>Sanitair</v>
      </c>
      <c r="K299" s="44" t="s">
        <v>19</v>
      </c>
      <c r="L299" s="47" t="s">
        <v>367</v>
      </c>
      <c r="M299" s="147">
        <v>13.6</v>
      </c>
      <c r="N299" s="44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  <c r="AI299" s="5"/>
      <c r="AJ299" s="5"/>
      <c r="AK299" s="5"/>
      <c r="AL299" s="5"/>
      <c r="AM299" s="5"/>
      <c r="AN299" s="5"/>
      <c r="AO299" s="5"/>
      <c r="AP299" s="5"/>
      <c r="AQ299" s="5"/>
      <c r="AR299" s="5"/>
      <c r="AS299" s="5"/>
      <c r="AT299" s="5"/>
      <c r="AU299" s="5"/>
      <c r="AV299" s="5"/>
      <c r="AW299" s="5"/>
      <c r="AX299" s="5"/>
      <c r="AY299" s="5"/>
      <c r="AZ299" s="5"/>
      <c r="BA299" s="5"/>
      <c r="BB299" s="5"/>
      <c r="BC299" s="5"/>
      <c r="BD299" s="5"/>
      <c r="BE299" s="5"/>
      <c r="BF299" s="5"/>
      <c r="BG299" s="5"/>
      <c r="BH299" s="5"/>
      <c r="BI299" s="5"/>
      <c r="BJ299" s="5"/>
      <c r="BK299" s="5"/>
      <c r="BL299" s="5"/>
      <c r="BM299" s="5"/>
      <c r="BN299" s="5"/>
      <c r="BO299" s="5"/>
      <c r="BP299" s="5"/>
      <c r="BQ299" s="5"/>
      <c r="BR299" s="5"/>
      <c r="BS299" s="5"/>
      <c r="BT299" s="5"/>
      <c r="BU299" s="5"/>
      <c r="BV299" s="5"/>
      <c r="BW299" s="5"/>
      <c r="BX299" s="5"/>
      <c r="BY299" s="5"/>
      <c r="BZ299" s="5"/>
      <c r="CA299" s="5"/>
      <c r="CB299" s="5"/>
      <c r="CC299" s="5"/>
      <c r="CD299" s="5"/>
      <c r="CE299" s="5"/>
      <c r="CF299" s="5"/>
      <c r="CG299" s="5"/>
      <c r="CH299" s="5"/>
      <c r="CI299" s="5"/>
      <c r="CJ299" s="5"/>
      <c r="CK299" s="5"/>
      <c r="CL299" s="5"/>
      <c r="CM299" s="5"/>
      <c r="CN299" s="5"/>
      <c r="CO299" s="5"/>
      <c r="CP299" s="5"/>
      <c r="CQ299" s="5"/>
      <c r="CR299" s="5"/>
      <c r="CS299" s="5"/>
      <c r="CT299" s="5"/>
      <c r="CU299" s="5"/>
      <c r="CV299" s="5"/>
      <c r="CW299" s="5"/>
      <c r="CX299" s="5"/>
      <c r="CY299" s="5"/>
      <c r="CZ299" s="5"/>
      <c r="DA299" s="5"/>
      <c r="DB299" s="5"/>
      <c r="DC299" s="5"/>
      <c r="DD299" s="5"/>
      <c r="DE299" s="5"/>
      <c r="DF299" s="5"/>
      <c r="DG299" s="5"/>
      <c r="DH299" s="5"/>
      <c r="DI299" s="5"/>
      <c r="DJ299" s="5"/>
      <c r="DK299" s="5"/>
      <c r="DL299" s="5"/>
      <c r="DM299" s="5"/>
      <c r="DN299" s="5"/>
      <c r="DO299" s="5"/>
      <c r="DP299" s="5"/>
      <c r="DQ299" s="5"/>
      <c r="DR299" s="5"/>
      <c r="DS299" s="5"/>
      <c r="DT299" s="5"/>
      <c r="DU299" s="5"/>
      <c r="DV299" s="5"/>
      <c r="DW299" s="5"/>
      <c r="DX299" s="5"/>
      <c r="DY299" s="5"/>
      <c r="DZ299" s="5"/>
      <c r="EA299" s="5"/>
      <c r="EB299" s="5"/>
      <c r="EC299" s="5"/>
      <c r="ED299" s="5"/>
      <c r="EE299" s="5"/>
      <c r="EF299" s="5"/>
      <c r="EG299" s="5"/>
      <c r="EH299" s="5"/>
      <c r="EI299" s="5"/>
      <c r="EJ299" s="5"/>
      <c r="EK299" s="5"/>
      <c r="EL299" s="5"/>
      <c r="EM299" s="5"/>
      <c r="EN299" s="5"/>
      <c r="EO299" s="5"/>
      <c r="EP299" s="5"/>
      <c r="EQ299" s="5"/>
      <c r="ER299" s="5"/>
      <c r="ES299" s="5"/>
      <c r="ET299" s="5"/>
      <c r="EU299" s="5"/>
      <c r="EV299" s="5"/>
      <c r="EW299" s="5"/>
      <c r="EX299" s="5"/>
      <c r="EY299" s="5"/>
      <c r="EZ299" s="5"/>
      <c r="FA299" s="5"/>
      <c r="FB299" s="5"/>
      <c r="FC299" s="5"/>
    </row>
    <row r="300" spans="1:159" ht="15" customHeight="1">
      <c r="A300" s="7">
        <v>4</v>
      </c>
      <c r="B300" s="55" t="str">
        <f>VLOOKUP(Ruimtestaat[[#This Row],[Code]],Locaties[[Code]:[Locatie]],2,FALSE)</f>
        <v xml:space="preserve">MET Praktijkonderwijs </v>
      </c>
      <c r="C300" s="55" t="str">
        <f>VLOOKUP(Ruimtestaat[[#This Row],[Code]],Locaties[[#All],[Code]:[Adres]],3,FALSE)</f>
        <v>Koetshuislaan 1</v>
      </c>
      <c r="D300" s="55" t="str">
        <f>VLOOKUP(Ruimtestaat[[#This Row],[Code]],Locaties[#All],4,FALSE)</f>
        <v>Waalwijk</v>
      </c>
      <c r="E300" s="44" t="s">
        <v>358</v>
      </c>
      <c r="F300" s="44" t="s">
        <v>392</v>
      </c>
      <c r="G300" s="7" t="s">
        <v>189</v>
      </c>
      <c r="H300" s="56" t="s">
        <v>30</v>
      </c>
      <c r="I300" s="7">
        <v>15</v>
      </c>
      <c r="J300" s="56" t="str">
        <f>VLOOKUP(Ruimtestaat[[#This Row],[Ruimte code]],Ruimtegroepen[[#All],[Code]:[Ruimte omschrijving]],2,FALSE)</f>
        <v>Keuken/pantry</v>
      </c>
      <c r="K300" s="44" t="s">
        <v>19</v>
      </c>
      <c r="L300" s="47" t="s">
        <v>367</v>
      </c>
      <c r="M300" s="147">
        <v>22.8</v>
      </c>
      <c r="N300" s="149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/>
      <c r="AI300" s="5"/>
      <c r="AJ300" s="5"/>
      <c r="AK300" s="5"/>
      <c r="AL300" s="5"/>
      <c r="AM300" s="5"/>
      <c r="AN300" s="5"/>
      <c r="AO300" s="5"/>
      <c r="AP300" s="5"/>
      <c r="AQ300" s="5"/>
      <c r="AR300" s="5"/>
      <c r="AS300" s="5"/>
      <c r="AT300" s="5"/>
      <c r="AU300" s="5"/>
      <c r="AV300" s="5"/>
      <c r="AW300" s="5"/>
      <c r="AX300" s="5"/>
      <c r="AY300" s="5"/>
      <c r="AZ300" s="5"/>
      <c r="BA300" s="5"/>
      <c r="BB300" s="5"/>
      <c r="BC300" s="5"/>
      <c r="BD300" s="5"/>
      <c r="BE300" s="5"/>
      <c r="BF300" s="5"/>
      <c r="BG300" s="5"/>
      <c r="BH300" s="5"/>
      <c r="BI300" s="5"/>
      <c r="BJ300" s="5"/>
      <c r="BK300" s="5"/>
      <c r="BL300" s="5"/>
      <c r="BM300" s="5"/>
      <c r="BN300" s="5"/>
      <c r="BO300" s="5"/>
      <c r="BP300" s="5"/>
      <c r="BQ300" s="5"/>
      <c r="BR300" s="5"/>
      <c r="BS300" s="5"/>
      <c r="BT300" s="5"/>
      <c r="BU300" s="5"/>
      <c r="BV300" s="5"/>
      <c r="BW300" s="5"/>
      <c r="BX300" s="5"/>
      <c r="BY300" s="5"/>
      <c r="BZ300" s="5"/>
      <c r="CA300" s="5"/>
      <c r="CB300" s="5"/>
      <c r="CC300" s="5"/>
      <c r="CD300" s="5"/>
      <c r="CE300" s="5"/>
      <c r="CF300" s="5"/>
      <c r="CG300" s="5"/>
      <c r="CH300" s="5"/>
      <c r="CI300" s="5"/>
      <c r="CJ300" s="5"/>
      <c r="CK300" s="5"/>
      <c r="CL300" s="5"/>
      <c r="CM300" s="5"/>
      <c r="CN300" s="5"/>
      <c r="CO300" s="5"/>
      <c r="CP300" s="5"/>
      <c r="CQ300" s="5"/>
      <c r="CR300" s="5"/>
      <c r="CS300" s="5"/>
      <c r="CT300" s="5"/>
      <c r="CU300" s="5"/>
      <c r="CV300" s="5"/>
      <c r="CW300" s="5"/>
      <c r="CX300" s="5"/>
      <c r="CY300" s="5"/>
      <c r="CZ300" s="5"/>
      <c r="DA300" s="5"/>
      <c r="DB300" s="5"/>
      <c r="DC300" s="5"/>
      <c r="DD300" s="5"/>
      <c r="DE300" s="5"/>
      <c r="DF300" s="5"/>
      <c r="DG300" s="5"/>
      <c r="DH300" s="5"/>
      <c r="DI300" s="5"/>
      <c r="DJ300" s="5"/>
      <c r="DK300" s="5"/>
      <c r="DL300" s="5"/>
      <c r="DM300" s="5"/>
      <c r="DN300" s="5"/>
      <c r="DO300" s="5"/>
      <c r="DP300" s="5"/>
      <c r="DQ300" s="5"/>
      <c r="DR300" s="5"/>
      <c r="DS300" s="5"/>
      <c r="DT300" s="5"/>
      <c r="DU300" s="5"/>
      <c r="DV300" s="5"/>
      <c r="DW300" s="5"/>
      <c r="DX300" s="5"/>
      <c r="DY300" s="5"/>
      <c r="DZ300" s="5"/>
      <c r="EA300" s="5"/>
      <c r="EB300" s="5"/>
      <c r="EC300" s="5"/>
      <c r="ED300" s="5"/>
      <c r="EE300" s="5"/>
      <c r="EF300" s="5"/>
      <c r="EG300" s="5"/>
      <c r="EH300" s="5"/>
      <c r="EI300" s="5"/>
      <c r="EJ300" s="5"/>
      <c r="EK300" s="5"/>
      <c r="EL300" s="5"/>
      <c r="EM300" s="5"/>
      <c r="EN300" s="5"/>
      <c r="EO300" s="5"/>
      <c r="EP300" s="5"/>
      <c r="EQ300" s="5"/>
      <c r="ER300" s="5"/>
      <c r="ES300" s="5"/>
      <c r="ET300" s="5"/>
      <c r="EU300" s="5"/>
      <c r="EV300" s="5"/>
      <c r="EW300" s="5"/>
      <c r="EX300" s="5"/>
      <c r="EY300" s="5"/>
      <c r="EZ300" s="5"/>
      <c r="FA300" s="5"/>
      <c r="FB300" s="5"/>
      <c r="FC300" s="5"/>
    </row>
    <row r="301" spans="1:159" ht="15" customHeight="1">
      <c r="A301" s="7">
        <v>4</v>
      </c>
      <c r="B301" s="55" t="str">
        <f>VLOOKUP(Ruimtestaat[[#This Row],[Code]],Locaties[[Code]:[Locatie]],2,FALSE)</f>
        <v xml:space="preserve">MET Praktijkonderwijs </v>
      </c>
      <c r="C301" s="55" t="str">
        <f>VLOOKUP(Ruimtestaat[[#This Row],[Code]],Locaties[[#All],[Code]:[Adres]],3,FALSE)</f>
        <v>Koetshuislaan 1</v>
      </c>
      <c r="D301" s="55" t="str">
        <f>VLOOKUP(Ruimtestaat[[#This Row],[Code]],Locaties[#All],4,FALSE)</f>
        <v>Waalwijk</v>
      </c>
      <c r="E301" s="44" t="s">
        <v>358</v>
      </c>
      <c r="F301" s="44" t="s">
        <v>392</v>
      </c>
      <c r="G301" s="7" t="s">
        <v>351</v>
      </c>
      <c r="H301" s="56" t="s">
        <v>353</v>
      </c>
      <c r="I301" s="7">
        <v>15</v>
      </c>
      <c r="J301" s="56" t="str">
        <f>VLOOKUP(Ruimtestaat[[#This Row],[Ruimte code]],Ruimtegroepen[[#All],[Code]:[Ruimte omschrijving]],2,FALSE)</f>
        <v>Keuken/pantry</v>
      </c>
      <c r="K301" s="44" t="s">
        <v>19</v>
      </c>
      <c r="L301" s="47" t="s">
        <v>367</v>
      </c>
      <c r="M301" s="147">
        <v>10</v>
      </c>
      <c r="N301" s="149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  <c r="AI301" s="5"/>
      <c r="AJ301" s="5"/>
      <c r="AK301" s="5"/>
      <c r="AL301" s="5"/>
      <c r="AM301" s="5"/>
      <c r="AN301" s="5"/>
      <c r="AO301" s="5"/>
      <c r="AP301" s="5"/>
      <c r="AQ301" s="5"/>
      <c r="AR301" s="5"/>
      <c r="AS301" s="5"/>
      <c r="AT301" s="5"/>
      <c r="AU301" s="5"/>
      <c r="AV301" s="5"/>
      <c r="AW301" s="5"/>
      <c r="AX301" s="5"/>
      <c r="AY301" s="5"/>
      <c r="AZ301" s="5"/>
      <c r="BA301" s="5"/>
      <c r="BB301" s="5"/>
      <c r="BC301" s="5"/>
      <c r="BD301" s="5"/>
      <c r="BE301" s="5"/>
      <c r="BF301" s="5"/>
      <c r="BG301" s="5"/>
      <c r="BH301" s="5"/>
      <c r="BI301" s="5"/>
      <c r="BJ301" s="5"/>
      <c r="BK301" s="5"/>
      <c r="BL301" s="5"/>
      <c r="BM301" s="5"/>
      <c r="BN301" s="5"/>
      <c r="BO301" s="5"/>
      <c r="BP301" s="5"/>
      <c r="BQ301" s="5"/>
      <c r="BR301" s="5"/>
      <c r="BS301" s="5"/>
      <c r="BT301" s="5"/>
      <c r="BU301" s="5"/>
      <c r="BV301" s="5"/>
      <c r="BW301" s="5"/>
      <c r="BX301" s="5"/>
      <c r="BY301" s="5"/>
      <c r="BZ301" s="5"/>
      <c r="CA301" s="5"/>
      <c r="CB301" s="5"/>
      <c r="CC301" s="5"/>
      <c r="CD301" s="5"/>
      <c r="CE301" s="5"/>
      <c r="CF301" s="5"/>
      <c r="CG301" s="5"/>
      <c r="CH301" s="5"/>
      <c r="CI301" s="5"/>
      <c r="CJ301" s="5"/>
      <c r="CK301" s="5"/>
      <c r="CL301" s="5"/>
      <c r="CM301" s="5"/>
      <c r="CN301" s="5"/>
      <c r="CO301" s="5"/>
      <c r="CP301" s="5"/>
      <c r="CQ301" s="5"/>
      <c r="CR301" s="5"/>
      <c r="CS301" s="5"/>
      <c r="CT301" s="5"/>
      <c r="CU301" s="5"/>
      <c r="CV301" s="5"/>
      <c r="CW301" s="5"/>
      <c r="CX301" s="5"/>
      <c r="CY301" s="5"/>
      <c r="CZ301" s="5"/>
      <c r="DA301" s="5"/>
      <c r="DB301" s="5"/>
      <c r="DC301" s="5"/>
      <c r="DD301" s="5"/>
      <c r="DE301" s="5"/>
      <c r="DF301" s="5"/>
      <c r="DG301" s="5"/>
      <c r="DH301" s="5"/>
      <c r="DI301" s="5"/>
      <c r="DJ301" s="5"/>
      <c r="DK301" s="5"/>
      <c r="DL301" s="5"/>
      <c r="DM301" s="5"/>
      <c r="DN301" s="5"/>
      <c r="DO301" s="5"/>
      <c r="DP301" s="5"/>
      <c r="DQ301" s="5"/>
      <c r="DR301" s="5"/>
      <c r="DS301" s="5"/>
      <c r="DT301" s="5"/>
      <c r="DU301" s="5"/>
      <c r="DV301" s="5"/>
      <c r="DW301" s="5"/>
      <c r="DX301" s="5"/>
      <c r="DY301" s="5"/>
      <c r="DZ301" s="5"/>
      <c r="EA301" s="5"/>
      <c r="EB301" s="5"/>
      <c r="EC301" s="5"/>
      <c r="ED301" s="5"/>
      <c r="EE301" s="5"/>
      <c r="EF301" s="5"/>
      <c r="EG301" s="5"/>
      <c r="EH301" s="5"/>
      <c r="EI301" s="5"/>
      <c r="EJ301" s="5"/>
      <c r="EK301" s="5"/>
      <c r="EL301" s="5"/>
      <c r="EM301" s="5"/>
      <c r="EN301" s="5"/>
      <c r="EO301" s="5"/>
      <c r="EP301" s="5"/>
      <c r="EQ301" s="5"/>
      <c r="ER301" s="5"/>
      <c r="ES301" s="5"/>
      <c r="ET301" s="5"/>
      <c r="EU301" s="5"/>
      <c r="EV301" s="5"/>
      <c r="EW301" s="5"/>
      <c r="EX301" s="5"/>
      <c r="EY301" s="5"/>
      <c r="EZ301" s="5"/>
      <c r="FA301" s="5"/>
      <c r="FB301" s="5"/>
      <c r="FC301" s="5"/>
    </row>
    <row r="302" spans="1:159" ht="15" customHeight="1">
      <c r="A302" s="7">
        <v>4</v>
      </c>
      <c r="B302" s="55" t="str">
        <f>VLOOKUP(Ruimtestaat[[#This Row],[Code]],Locaties[[Code]:[Locatie]],2,FALSE)</f>
        <v xml:space="preserve">MET Praktijkonderwijs </v>
      </c>
      <c r="C302" s="55" t="str">
        <f>VLOOKUP(Ruimtestaat[[#This Row],[Code]],Locaties[[#All],[Code]:[Adres]],3,FALSE)</f>
        <v>Koetshuislaan 1</v>
      </c>
      <c r="D302" s="55" t="str">
        <f>VLOOKUP(Ruimtestaat[[#This Row],[Code]],Locaties[#All],4,FALSE)</f>
        <v>Waalwijk</v>
      </c>
      <c r="E302" s="44" t="s">
        <v>358</v>
      </c>
      <c r="F302" s="44" t="s">
        <v>392</v>
      </c>
      <c r="G302" s="7" t="s">
        <v>352</v>
      </c>
      <c r="H302" s="56" t="s">
        <v>353</v>
      </c>
      <c r="I302" s="7">
        <v>15</v>
      </c>
      <c r="J302" s="56" t="str">
        <f>VLOOKUP(Ruimtestaat[[#This Row],[Ruimte code]],Ruimtegroepen[[#All],[Code]:[Ruimte omschrijving]],2,FALSE)</f>
        <v>Keuken/pantry</v>
      </c>
      <c r="K302" s="44" t="s">
        <v>19</v>
      </c>
      <c r="L302" s="47" t="s">
        <v>367</v>
      </c>
      <c r="M302" s="147">
        <v>12</v>
      </c>
      <c r="N302" s="44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5"/>
      <c r="AI302" s="5"/>
      <c r="AJ302" s="5"/>
      <c r="AK302" s="5"/>
      <c r="AL302" s="5"/>
      <c r="AM302" s="5"/>
      <c r="AN302" s="5"/>
      <c r="AO302" s="5"/>
      <c r="AP302" s="5"/>
      <c r="AQ302" s="5"/>
      <c r="AR302" s="5"/>
      <c r="AS302" s="5"/>
      <c r="AT302" s="5"/>
      <c r="AU302" s="5"/>
      <c r="AV302" s="5"/>
      <c r="AW302" s="5"/>
      <c r="AX302" s="5"/>
      <c r="AY302" s="5"/>
      <c r="AZ302" s="5"/>
      <c r="BA302" s="5"/>
      <c r="BB302" s="5"/>
      <c r="BC302" s="5"/>
      <c r="BD302" s="5"/>
      <c r="BE302" s="5"/>
      <c r="BF302" s="5"/>
      <c r="BG302" s="5"/>
      <c r="BH302" s="5"/>
      <c r="BI302" s="5"/>
      <c r="BJ302" s="5"/>
      <c r="BK302" s="5"/>
      <c r="BL302" s="5"/>
      <c r="BM302" s="5"/>
      <c r="BN302" s="5"/>
      <c r="BO302" s="5"/>
      <c r="BP302" s="5"/>
      <c r="BQ302" s="5"/>
      <c r="BR302" s="5"/>
      <c r="BS302" s="5"/>
      <c r="BT302" s="5"/>
      <c r="BU302" s="5"/>
      <c r="BV302" s="5"/>
      <c r="BW302" s="5"/>
      <c r="BX302" s="5"/>
      <c r="BY302" s="5"/>
      <c r="BZ302" s="5"/>
      <c r="CA302" s="5"/>
      <c r="CB302" s="5"/>
      <c r="CC302" s="5"/>
      <c r="CD302" s="5"/>
      <c r="CE302" s="5"/>
      <c r="CF302" s="5"/>
      <c r="CG302" s="5"/>
      <c r="CH302" s="5"/>
      <c r="CI302" s="5"/>
      <c r="CJ302" s="5"/>
      <c r="CK302" s="5"/>
      <c r="CL302" s="5"/>
      <c r="CM302" s="5"/>
      <c r="CN302" s="5"/>
      <c r="CO302" s="5"/>
      <c r="CP302" s="5"/>
      <c r="CQ302" s="5"/>
      <c r="CR302" s="5"/>
      <c r="CS302" s="5"/>
      <c r="CT302" s="5"/>
      <c r="CU302" s="5"/>
      <c r="CV302" s="5"/>
      <c r="CW302" s="5"/>
      <c r="CX302" s="5"/>
      <c r="CY302" s="5"/>
      <c r="CZ302" s="5"/>
      <c r="DA302" s="5"/>
      <c r="DB302" s="5"/>
      <c r="DC302" s="5"/>
      <c r="DD302" s="5"/>
      <c r="DE302" s="5"/>
      <c r="DF302" s="5"/>
      <c r="DG302" s="5"/>
      <c r="DH302" s="5"/>
      <c r="DI302" s="5"/>
      <c r="DJ302" s="5"/>
      <c r="DK302" s="5"/>
      <c r="DL302" s="5"/>
      <c r="DM302" s="5"/>
      <c r="DN302" s="5"/>
      <c r="DO302" s="5"/>
      <c r="DP302" s="5"/>
      <c r="DQ302" s="5"/>
      <c r="DR302" s="5"/>
      <c r="DS302" s="5"/>
      <c r="DT302" s="5"/>
      <c r="DU302" s="5"/>
      <c r="DV302" s="5"/>
      <c r="DW302" s="5"/>
      <c r="DX302" s="5"/>
      <c r="DY302" s="5"/>
      <c r="DZ302" s="5"/>
      <c r="EA302" s="5"/>
      <c r="EB302" s="5"/>
      <c r="EC302" s="5"/>
      <c r="ED302" s="5"/>
      <c r="EE302" s="5"/>
      <c r="EF302" s="5"/>
      <c r="EG302" s="5"/>
      <c r="EH302" s="5"/>
      <c r="EI302" s="5"/>
      <c r="EJ302" s="5"/>
      <c r="EK302" s="5"/>
      <c r="EL302" s="5"/>
      <c r="EM302" s="5"/>
      <c r="EN302" s="5"/>
      <c r="EO302" s="5"/>
      <c r="EP302" s="5"/>
      <c r="EQ302" s="5"/>
      <c r="ER302" s="5"/>
      <c r="ES302" s="5"/>
      <c r="ET302" s="5"/>
      <c r="EU302" s="5"/>
      <c r="EV302" s="5"/>
      <c r="EW302" s="5"/>
      <c r="EX302" s="5"/>
      <c r="EY302" s="5"/>
      <c r="EZ302" s="5"/>
      <c r="FA302" s="5"/>
      <c r="FB302" s="5"/>
      <c r="FC302" s="5"/>
    </row>
    <row r="303" spans="1:159" ht="15" customHeight="1">
      <c r="A303" s="7">
        <v>4</v>
      </c>
      <c r="B303" s="55" t="str">
        <f>VLOOKUP(Ruimtestaat[[#This Row],[Code]],Locaties[[Code]:[Locatie]],2,FALSE)</f>
        <v xml:space="preserve">MET Praktijkonderwijs </v>
      </c>
      <c r="C303" s="55" t="str">
        <f>VLOOKUP(Ruimtestaat[[#This Row],[Code]],Locaties[[#All],[Code]:[Adres]],3,FALSE)</f>
        <v>Koetshuislaan 1</v>
      </c>
      <c r="D303" s="55" t="str">
        <f>VLOOKUP(Ruimtestaat[[#This Row],[Code]],Locaties[#All],4,FALSE)</f>
        <v>Waalwijk</v>
      </c>
      <c r="E303" s="44" t="s">
        <v>358</v>
      </c>
      <c r="F303" s="44" t="s">
        <v>392</v>
      </c>
      <c r="G303" s="7" t="s">
        <v>191</v>
      </c>
      <c r="H303" s="56" t="s">
        <v>354</v>
      </c>
      <c r="I303" s="7">
        <v>15</v>
      </c>
      <c r="J303" s="56" t="str">
        <f>VLOOKUP(Ruimtestaat[[#This Row],[Ruimte code]],Ruimtegroepen[[#All],[Code]:[Ruimte omschrijving]],2,FALSE)</f>
        <v>Keuken/pantry</v>
      </c>
      <c r="K303" s="44" t="s">
        <v>19</v>
      </c>
      <c r="L303" s="47" t="s">
        <v>367</v>
      </c>
      <c r="M303" s="147">
        <v>75</v>
      </c>
      <c r="N303" s="149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  <c r="AI303" s="5"/>
      <c r="AJ303" s="5"/>
      <c r="AK303" s="5"/>
      <c r="AL303" s="5"/>
      <c r="AM303" s="5"/>
      <c r="AN303" s="5"/>
      <c r="AO303" s="5"/>
      <c r="AP303" s="5"/>
      <c r="AQ303" s="5"/>
      <c r="AR303" s="5"/>
      <c r="AS303" s="5"/>
      <c r="AT303" s="5"/>
      <c r="AU303" s="5"/>
      <c r="AV303" s="5"/>
      <c r="AW303" s="5"/>
      <c r="AX303" s="5"/>
      <c r="AY303" s="5"/>
      <c r="AZ303" s="5"/>
      <c r="BA303" s="5"/>
      <c r="BB303" s="5"/>
      <c r="BC303" s="5"/>
      <c r="BD303" s="5"/>
      <c r="BE303" s="5"/>
      <c r="BF303" s="5"/>
      <c r="BG303" s="5"/>
      <c r="BH303" s="5"/>
      <c r="BI303" s="5"/>
      <c r="BJ303" s="5"/>
      <c r="BK303" s="5"/>
      <c r="BL303" s="5"/>
      <c r="BM303" s="5"/>
      <c r="BN303" s="5"/>
      <c r="BO303" s="5"/>
      <c r="BP303" s="5"/>
      <c r="BQ303" s="5"/>
      <c r="BR303" s="5"/>
      <c r="BS303" s="5"/>
      <c r="BT303" s="5"/>
      <c r="BU303" s="5"/>
      <c r="BV303" s="5"/>
      <c r="BW303" s="5"/>
      <c r="BX303" s="5"/>
      <c r="BY303" s="5"/>
      <c r="BZ303" s="5"/>
      <c r="CA303" s="5"/>
      <c r="CB303" s="5"/>
      <c r="CC303" s="5"/>
      <c r="CD303" s="5"/>
      <c r="CE303" s="5"/>
      <c r="CF303" s="5"/>
      <c r="CG303" s="5"/>
      <c r="CH303" s="5"/>
      <c r="CI303" s="5"/>
      <c r="CJ303" s="5"/>
      <c r="CK303" s="5"/>
      <c r="CL303" s="5"/>
      <c r="CM303" s="5"/>
      <c r="CN303" s="5"/>
      <c r="CO303" s="5"/>
      <c r="CP303" s="5"/>
      <c r="CQ303" s="5"/>
      <c r="CR303" s="5"/>
      <c r="CS303" s="5"/>
      <c r="CT303" s="5"/>
      <c r="CU303" s="5"/>
      <c r="CV303" s="5"/>
      <c r="CW303" s="5"/>
      <c r="CX303" s="5"/>
      <c r="CY303" s="5"/>
      <c r="CZ303" s="5"/>
      <c r="DA303" s="5"/>
      <c r="DB303" s="5"/>
      <c r="DC303" s="5"/>
      <c r="DD303" s="5"/>
      <c r="DE303" s="5"/>
      <c r="DF303" s="5"/>
      <c r="DG303" s="5"/>
      <c r="DH303" s="5"/>
      <c r="DI303" s="5"/>
      <c r="DJ303" s="5"/>
      <c r="DK303" s="5"/>
      <c r="DL303" s="5"/>
      <c r="DM303" s="5"/>
      <c r="DN303" s="5"/>
      <c r="DO303" s="5"/>
      <c r="DP303" s="5"/>
      <c r="DQ303" s="5"/>
      <c r="DR303" s="5"/>
      <c r="DS303" s="5"/>
      <c r="DT303" s="5"/>
      <c r="DU303" s="5"/>
      <c r="DV303" s="5"/>
      <c r="DW303" s="5"/>
      <c r="DX303" s="5"/>
      <c r="DY303" s="5"/>
      <c r="DZ303" s="5"/>
      <c r="EA303" s="5"/>
      <c r="EB303" s="5"/>
      <c r="EC303" s="5"/>
      <c r="ED303" s="5"/>
      <c r="EE303" s="5"/>
      <c r="EF303" s="5"/>
      <c r="EG303" s="5"/>
      <c r="EH303" s="5"/>
      <c r="EI303" s="5"/>
      <c r="EJ303" s="5"/>
      <c r="EK303" s="5"/>
      <c r="EL303" s="5"/>
      <c r="EM303" s="5"/>
      <c r="EN303" s="5"/>
      <c r="EO303" s="5"/>
      <c r="EP303" s="5"/>
      <c r="EQ303" s="5"/>
      <c r="ER303" s="5"/>
      <c r="ES303" s="5"/>
      <c r="ET303" s="5"/>
      <c r="EU303" s="5"/>
      <c r="EV303" s="5"/>
      <c r="EW303" s="5"/>
      <c r="EX303" s="5"/>
      <c r="EY303" s="5"/>
      <c r="EZ303" s="5"/>
      <c r="FA303" s="5"/>
      <c r="FB303" s="5"/>
      <c r="FC303" s="5"/>
    </row>
    <row r="304" spans="1:159" ht="15" customHeight="1">
      <c r="A304" s="7">
        <v>4</v>
      </c>
      <c r="B304" s="55" t="str">
        <f>VLOOKUP(Ruimtestaat[[#This Row],[Code]],Locaties[[Code]:[Locatie]],2,FALSE)</f>
        <v xml:space="preserve">MET Praktijkonderwijs </v>
      </c>
      <c r="C304" s="55" t="str">
        <f>VLOOKUP(Ruimtestaat[[#This Row],[Code]],Locaties[[#All],[Code]:[Adres]],3,FALSE)</f>
        <v>Koetshuislaan 1</v>
      </c>
      <c r="D304" s="55" t="str">
        <f>VLOOKUP(Ruimtestaat[[#This Row],[Code]],Locaties[#All],4,FALSE)</f>
        <v>Waalwijk</v>
      </c>
      <c r="E304" s="44" t="s">
        <v>358</v>
      </c>
      <c r="F304" s="44" t="s">
        <v>392</v>
      </c>
      <c r="G304" s="7" t="s">
        <v>188</v>
      </c>
      <c r="H304" s="56" t="s">
        <v>355</v>
      </c>
      <c r="I304" s="7">
        <v>1</v>
      </c>
      <c r="J304" s="56" t="str">
        <f>VLOOKUP(Ruimtestaat[[#This Row],[Ruimte code]],Ruimtegroepen[[#All],[Code]:[Ruimte omschrijving]],2,FALSE)</f>
        <v>Magazijnen/bergingen</v>
      </c>
      <c r="K304" s="44" t="s">
        <v>19</v>
      </c>
      <c r="L304" s="47" t="s">
        <v>367</v>
      </c>
      <c r="M304" s="147">
        <v>22</v>
      </c>
      <c r="N304" s="149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  <c r="AF304" s="5"/>
      <c r="AG304" s="5"/>
      <c r="AH304" s="5"/>
      <c r="AI304" s="5"/>
      <c r="AJ304" s="5"/>
      <c r="AK304" s="5"/>
      <c r="AL304" s="5"/>
      <c r="AM304" s="5"/>
      <c r="AN304" s="5"/>
      <c r="AO304" s="5"/>
      <c r="AP304" s="5"/>
      <c r="AQ304" s="5"/>
      <c r="AR304" s="5"/>
      <c r="AS304" s="5"/>
      <c r="AT304" s="5"/>
      <c r="AU304" s="5"/>
      <c r="AV304" s="5"/>
      <c r="AW304" s="5"/>
      <c r="AX304" s="5"/>
      <c r="AY304" s="5"/>
      <c r="AZ304" s="5"/>
      <c r="BA304" s="5"/>
      <c r="BB304" s="5"/>
      <c r="BC304" s="5"/>
      <c r="BD304" s="5"/>
      <c r="BE304" s="5"/>
      <c r="BF304" s="5"/>
      <c r="BG304" s="5"/>
      <c r="BH304" s="5"/>
      <c r="BI304" s="5"/>
      <c r="BJ304" s="5"/>
      <c r="BK304" s="5"/>
      <c r="BL304" s="5"/>
      <c r="BM304" s="5"/>
      <c r="BN304" s="5"/>
      <c r="BO304" s="5"/>
      <c r="BP304" s="5"/>
      <c r="BQ304" s="5"/>
      <c r="BR304" s="5"/>
      <c r="BS304" s="5"/>
      <c r="BT304" s="5"/>
      <c r="BU304" s="5"/>
      <c r="BV304" s="5"/>
      <c r="BW304" s="5"/>
      <c r="BX304" s="5"/>
      <c r="BY304" s="5"/>
      <c r="BZ304" s="5"/>
      <c r="CA304" s="5"/>
      <c r="CB304" s="5"/>
      <c r="CC304" s="5"/>
      <c r="CD304" s="5"/>
      <c r="CE304" s="5"/>
      <c r="CF304" s="5"/>
      <c r="CG304" s="5"/>
      <c r="CH304" s="5"/>
      <c r="CI304" s="5"/>
      <c r="CJ304" s="5"/>
      <c r="CK304" s="5"/>
      <c r="CL304" s="5"/>
      <c r="CM304" s="5"/>
      <c r="CN304" s="5"/>
      <c r="CO304" s="5"/>
      <c r="CP304" s="5"/>
      <c r="CQ304" s="5"/>
      <c r="CR304" s="5"/>
      <c r="CS304" s="5"/>
      <c r="CT304" s="5"/>
      <c r="CU304" s="5"/>
      <c r="CV304" s="5"/>
      <c r="CW304" s="5"/>
      <c r="CX304" s="5"/>
      <c r="CY304" s="5"/>
      <c r="CZ304" s="5"/>
      <c r="DA304" s="5"/>
      <c r="DB304" s="5"/>
      <c r="DC304" s="5"/>
      <c r="DD304" s="5"/>
      <c r="DE304" s="5"/>
      <c r="DF304" s="5"/>
      <c r="DG304" s="5"/>
      <c r="DH304" s="5"/>
      <c r="DI304" s="5"/>
      <c r="DJ304" s="5"/>
      <c r="DK304" s="5"/>
      <c r="DL304" s="5"/>
      <c r="DM304" s="5"/>
      <c r="DN304" s="5"/>
      <c r="DO304" s="5"/>
      <c r="DP304" s="5"/>
      <c r="DQ304" s="5"/>
      <c r="DR304" s="5"/>
      <c r="DS304" s="5"/>
      <c r="DT304" s="5"/>
      <c r="DU304" s="5"/>
      <c r="DV304" s="5"/>
      <c r="DW304" s="5"/>
      <c r="DX304" s="5"/>
      <c r="DY304" s="5"/>
      <c r="DZ304" s="5"/>
      <c r="EA304" s="5"/>
      <c r="EB304" s="5"/>
      <c r="EC304" s="5"/>
      <c r="ED304" s="5"/>
      <c r="EE304" s="5"/>
      <c r="EF304" s="5"/>
      <c r="EG304" s="5"/>
      <c r="EH304" s="5"/>
      <c r="EI304" s="5"/>
      <c r="EJ304" s="5"/>
      <c r="EK304" s="5"/>
      <c r="EL304" s="5"/>
      <c r="EM304" s="5"/>
      <c r="EN304" s="5"/>
      <c r="EO304" s="5"/>
      <c r="EP304" s="5"/>
      <c r="EQ304" s="5"/>
      <c r="ER304" s="5"/>
      <c r="ES304" s="5"/>
      <c r="ET304" s="5"/>
      <c r="EU304" s="5"/>
      <c r="EV304" s="5"/>
      <c r="EW304" s="5"/>
      <c r="EX304" s="5"/>
      <c r="EY304" s="5"/>
      <c r="EZ304" s="5"/>
      <c r="FA304" s="5"/>
      <c r="FB304" s="5"/>
      <c r="FC304" s="5"/>
    </row>
    <row r="305" spans="1:159" ht="15" customHeight="1">
      <c r="A305" s="7">
        <v>4</v>
      </c>
      <c r="B305" s="55" t="str">
        <f>VLOOKUP(Ruimtestaat[[#This Row],[Code]],Locaties[[Code]:[Locatie]],2,FALSE)</f>
        <v xml:space="preserve">MET Praktijkonderwijs </v>
      </c>
      <c r="C305" s="55" t="str">
        <f>VLOOKUP(Ruimtestaat[[#This Row],[Code]],Locaties[[#All],[Code]:[Adres]],3,FALSE)</f>
        <v>Koetshuislaan 1</v>
      </c>
      <c r="D305" s="55" t="str">
        <f>VLOOKUP(Ruimtestaat[[#This Row],[Code]],Locaties[#All],4,FALSE)</f>
        <v>Waalwijk</v>
      </c>
      <c r="E305" s="44" t="s">
        <v>358</v>
      </c>
      <c r="F305" s="44" t="s">
        <v>392</v>
      </c>
      <c r="G305" s="7" t="s">
        <v>195</v>
      </c>
      <c r="H305" s="56" t="s">
        <v>126</v>
      </c>
      <c r="I305" s="7">
        <v>12</v>
      </c>
      <c r="J305" s="56" t="str">
        <f>VLOOKUP(Ruimtestaat[[#This Row],[Ruimte code]],Ruimtegroepen[[#All],[Code]:[Ruimte omschrijving]],2,FALSE)</f>
        <v>Kantine/Aula</v>
      </c>
      <c r="K305" s="44" t="s">
        <v>18</v>
      </c>
      <c r="L305" s="47" t="s">
        <v>124</v>
      </c>
      <c r="M305" s="147">
        <v>185</v>
      </c>
      <c r="N305" s="44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5"/>
      <c r="AI305" s="5"/>
      <c r="AJ305" s="5"/>
      <c r="AK305" s="5"/>
      <c r="AL305" s="5"/>
      <c r="AM305" s="5"/>
      <c r="AN305" s="5"/>
      <c r="AO305" s="5"/>
      <c r="AP305" s="5"/>
      <c r="AQ305" s="5"/>
      <c r="AR305" s="5"/>
      <c r="AS305" s="5"/>
      <c r="AT305" s="5"/>
      <c r="AU305" s="5"/>
      <c r="AV305" s="5"/>
      <c r="AW305" s="5"/>
      <c r="AX305" s="5"/>
      <c r="AY305" s="5"/>
      <c r="AZ305" s="5"/>
      <c r="BA305" s="5"/>
      <c r="BB305" s="5"/>
      <c r="BC305" s="5"/>
      <c r="BD305" s="5"/>
      <c r="BE305" s="5"/>
      <c r="BF305" s="5"/>
      <c r="BG305" s="5"/>
      <c r="BH305" s="5"/>
      <c r="BI305" s="5"/>
      <c r="BJ305" s="5"/>
      <c r="BK305" s="5"/>
      <c r="BL305" s="5"/>
      <c r="BM305" s="5"/>
      <c r="BN305" s="5"/>
      <c r="BO305" s="5"/>
      <c r="BP305" s="5"/>
      <c r="BQ305" s="5"/>
      <c r="BR305" s="5"/>
      <c r="BS305" s="5"/>
      <c r="BT305" s="5"/>
      <c r="BU305" s="5"/>
      <c r="BV305" s="5"/>
      <c r="BW305" s="5"/>
      <c r="BX305" s="5"/>
      <c r="BY305" s="5"/>
      <c r="BZ305" s="5"/>
      <c r="CA305" s="5"/>
      <c r="CB305" s="5"/>
      <c r="CC305" s="5"/>
      <c r="CD305" s="5"/>
      <c r="CE305" s="5"/>
      <c r="CF305" s="5"/>
      <c r="CG305" s="5"/>
      <c r="CH305" s="5"/>
      <c r="CI305" s="5"/>
      <c r="CJ305" s="5"/>
      <c r="CK305" s="5"/>
      <c r="CL305" s="5"/>
      <c r="CM305" s="5"/>
      <c r="CN305" s="5"/>
      <c r="CO305" s="5"/>
      <c r="CP305" s="5"/>
      <c r="CQ305" s="5"/>
      <c r="CR305" s="5"/>
      <c r="CS305" s="5"/>
      <c r="CT305" s="5"/>
      <c r="CU305" s="5"/>
      <c r="CV305" s="5"/>
      <c r="CW305" s="5"/>
      <c r="CX305" s="5"/>
      <c r="CY305" s="5"/>
      <c r="CZ305" s="5"/>
      <c r="DA305" s="5"/>
      <c r="DB305" s="5"/>
      <c r="DC305" s="5"/>
      <c r="DD305" s="5"/>
      <c r="DE305" s="5"/>
      <c r="DF305" s="5"/>
      <c r="DG305" s="5"/>
      <c r="DH305" s="5"/>
      <c r="DI305" s="5"/>
      <c r="DJ305" s="5"/>
      <c r="DK305" s="5"/>
      <c r="DL305" s="5"/>
      <c r="DM305" s="5"/>
      <c r="DN305" s="5"/>
      <c r="DO305" s="5"/>
      <c r="DP305" s="5"/>
      <c r="DQ305" s="5"/>
      <c r="DR305" s="5"/>
      <c r="DS305" s="5"/>
      <c r="DT305" s="5"/>
      <c r="DU305" s="5"/>
      <c r="DV305" s="5"/>
      <c r="DW305" s="5"/>
      <c r="DX305" s="5"/>
      <c r="DY305" s="5"/>
      <c r="DZ305" s="5"/>
      <c r="EA305" s="5"/>
      <c r="EB305" s="5"/>
      <c r="EC305" s="5"/>
      <c r="ED305" s="5"/>
      <c r="EE305" s="5"/>
      <c r="EF305" s="5"/>
      <c r="EG305" s="5"/>
      <c r="EH305" s="5"/>
      <c r="EI305" s="5"/>
      <c r="EJ305" s="5"/>
      <c r="EK305" s="5"/>
      <c r="EL305" s="5"/>
      <c r="EM305" s="5"/>
      <c r="EN305" s="5"/>
      <c r="EO305" s="5"/>
      <c r="EP305" s="5"/>
      <c r="EQ305" s="5"/>
      <c r="ER305" s="5"/>
      <c r="ES305" s="5"/>
      <c r="ET305" s="5"/>
      <c r="EU305" s="5"/>
      <c r="EV305" s="5"/>
      <c r="EW305" s="5"/>
      <c r="EX305" s="5"/>
      <c r="EY305" s="5"/>
      <c r="EZ305" s="5"/>
      <c r="FA305" s="5"/>
      <c r="FB305" s="5"/>
      <c r="FC305" s="5"/>
    </row>
    <row r="306" spans="1:159" ht="15" customHeight="1">
      <c r="A306" s="7">
        <v>4</v>
      </c>
      <c r="B306" s="55" t="str">
        <f>VLOOKUP(Ruimtestaat[[#This Row],[Code]],Locaties[[Code]:[Locatie]],2,FALSE)</f>
        <v xml:space="preserve">MET Praktijkonderwijs </v>
      </c>
      <c r="C306" s="55" t="str">
        <f>VLOOKUP(Ruimtestaat[[#This Row],[Code]],Locaties[[#All],[Code]:[Adres]],3,FALSE)</f>
        <v>Koetshuislaan 1</v>
      </c>
      <c r="D306" s="55" t="str">
        <f>VLOOKUP(Ruimtestaat[[#This Row],[Code]],Locaties[#All],4,FALSE)</f>
        <v>Waalwijk</v>
      </c>
      <c r="E306" s="44" t="s">
        <v>357</v>
      </c>
      <c r="F306" s="44" t="s">
        <v>392</v>
      </c>
      <c r="G306" s="7" t="s">
        <v>356</v>
      </c>
      <c r="H306" s="56" t="s">
        <v>128</v>
      </c>
      <c r="I306" s="7">
        <v>6</v>
      </c>
      <c r="J306" s="56" t="str">
        <f>VLOOKUP(Ruimtestaat[[#This Row],[Ruimte code]],Ruimtegroepen[[#All],[Code]:[Ruimte omschrijving]],2,FALSE)</f>
        <v>Gangen/hallen</v>
      </c>
      <c r="K306" s="44" t="s">
        <v>19</v>
      </c>
      <c r="L306" s="47" t="s">
        <v>367</v>
      </c>
      <c r="M306" s="147">
        <v>46.5</v>
      </c>
      <c r="N306" s="149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5"/>
      <c r="AI306" s="5"/>
      <c r="AJ306" s="5"/>
      <c r="AK306" s="5"/>
      <c r="AL306" s="5"/>
      <c r="AM306" s="5"/>
      <c r="AN306" s="5"/>
      <c r="AO306" s="5"/>
      <c r="AP306" s="5"/>
      <c r="AQ306" s="5"/>
      <c r="AR306" s="5"/>
      <c r="AS306" s="5"/>
      <c r="AT306" s="5"/>
      <c r="AU306" s="5"/>
      <c r="AV306" s="5"/>
      <c r="AW306" s="5"/>
      <c r="AX306" s="5"/>
      <c r="AY306" s="5"/>
      <c r="AZ306" s="5"/>
      <c r="BA306" s="5"/>
      <c r="BB306" s="5"/>
      <c r="BC306" s="5"/>
      <c r="BD306" s="5"/>
      <c r="BE306" s="5"/>
      <c r="BF306" s="5"/>
      <c r="BG306" s="5"/>
      <c r="BH306" s="5"/>
      <c r="BI306" s="5"/>
      <c r="BJ306" s="5"/>
      <c r="BK306" s="5"/>
      <c r="BL306" s="5"/>
      <c r="BM306" s="5"/>
      <c r="BN306" s="5"/>
      <c r="BO306" s="5"/>
      <c r="BP306" s="5"/>
      <c r="BQ306" s="5"/>
      <c r="BR306" s="5"/>
      <c r="BS306" s="5"/>
      <c r="BT306" s="5"/>
      <c r="BU306" s="5"/>
      <c r="BV306" s="5"/>
      <c r="BW306" s="5"/>
      <c r="BX306" s="5"/>
      <c r="BY306" s="5"/>
      <c r="BZ306" s="5"/>
      <c r="CA306" s="5"/>
      <c r="CB306" s="5"/>
      <c r="CC306" s="5"/>
      <c r="CD306" s="5"/>
      <c r="CE306" s="5"/>
      <c r="CF306" s="5"/>
      <c r="CG306" s="5"/>
      <c r="CH306" s="5"/>
      <c r="CI306" s="5"/>
      <c r="CJ306" s="5"/>
      <c r="CK306" s="5"/>
      <c r="CL306" s="5"/>
      <c r="CM306" s="5"/>
      <c r="CN306" s="5"/>
      <c r="CO306" s="5"/>
      <c r="CP306" s="5"/>
      <c r="CQ306" s="5"/>
      <c r="CR306" s="5"/>
      <c r="CS306" s="5"/>
      <c r="CT306" s="5"/>
      <c r="CU306" s="5"/>
      <c r="CV306" s="5"/>
      <c r="CW306" s="5"/>
      <c r="CX306" s="5"/>
      <c r="CY306" s="5"/>
      <c r="CZ306" s="5"/>
      <c r="DA306" s="5"/>
      <c r="DB306" s="5"/>
      <c r="DC306" s="5"/>
      <c r="DD306" s="5"/>
      <c r="DE306" s="5"/>
      <c r="DF306" s="5"/>
      <c r="DG306" s="5"/>
      <c r="DH306" s="5"/>
      <c r="DI306" s="5"/>
      <c r="DJ306" s="5"/>
      <c r="DK306" s="5"/>
      <c r="DL306" s="5"/>
      <c r="DM306" s="5"/>
      <c r="DN306" s="5"/>
      <c r="DO306" s="5"/>
      <c r="DP306" s="5"/>
      <c r="DQ306" s="5"/>
      <c r="DR306" s="5"/>
      <c r="DS306" s="5"/>
      <c r="DT306" s="5"/>
      <c r="DU306" s="5"/>
      <c r="DV306" s="5"/>
      <c r="DW306" s="5"/>
      <c r="DX306" s="5"/>
      <c r="DY306" s="5"/>
      <c r="DZ306" s="5"/>
      <c r="EA306" s="5"/>
      <c r="EB306" s="5"/>
      <c r="EC306" s="5"/>
      <c r="ED306" s="5"/>
      <c r="EE306" s="5"/>
      <c r="EF306" s="5"/>
      <c r="EG306" s="5"/>
      <c r="EH306" s="5"/>
      <c r="EI306" s="5"/>
      <c r="EJ306" s="5"/>
      <c r="EK306" s="5"/>
      <c r="EL306" s="5"/>
      <c r="EM306" s="5"/>
      <c r="EN306" s="5"/>
      <c r="EO306" s="5"/>
      <c r="EP306" s="5"/>
      <c r="EQ306" s="5"/>
      <c r="ER306" s="5"/>
      <c r="ES306" s="5"/>
      <c r="ET306" s="5"/>
      <c r="EU306" s="5"/>
      <c r="EV306" s="5"/>
      <c r="EW306" s="5"/>
      <c r="EX306" s="5"/>
      <c r="EY306" s="5"/>
      <c r="EZ306" s="5"/>
      <c r="FA306" s="5"/>
      <c r="FB306" s="5"/>
      <c r="FC306" s="5"/>
    </row>
    <row r="307" spans="1:159" ht="15" customHeight="1">
      <c r="A307" s="7">
        <v>4</v>
      </c>
      <c r="B307" s="55" t="str">
        <f>VLOOKUP(Ruimtestaat[[#This Row],[Code]],Locaties[[Code]:[Locatie]],2,FALSE)</f>
        <v xml:space="preserve">MET Praktijkonderwijs </v>
      </c>
      <c r="C307" s="55" t="str">
        <f>VLOOKUP(Ruimtestaat[[#This Row],[Code]],Locaties[[#All],[Code]:[Adres]],3,FALSE)</f>
        <v>Koetshuislaan 1</v>
      </c>
      <c r="D307" s="55" t="str">
        <f>VLOOKUP(Ruimtestaat[[#This Row],[Code]],Locaties[#All],4,FALSE)</f>
        <v>Waalwijk</v>
      </c>
      <c r="E307" s="44" t="s">
        <v>357</v>
      </c>
      <c r="F307" s="44" t="s">
        <v>392</v>
      </c>
      <c r="G307" s="7" t="s">
        <v>359</v>
      </c>
      <c r="H307" s="56" t="s">
        <v>150</v>
      </c>
      <c r="I307" s="7">
        <v>14</v>
      </c>
      <c r="J307" s="56" t="str">
        <f>VLOOKUP(Ruimtestaat[[#This Row],[Ruimte code]],Ruimtegroepen[[#All],[Code]:[Ruimte omschrijving]],2,FALSE)</f>
        <v>Praktijklokalen</v>
      </c>
      <c r="K307" s="44" t="s">
        <v>19</v>
      </c>
      <c r="L307" s="47" t="s">
        <v>367</v>
      </c>
      <c r="M307" s="147">
        <v>230</v>
      </c>
      <c r="N307" s="149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5"/>
      <c r="AI307" s="5"/>
      <c r="AJ307" s="5"/>
      <c r="AK307" s="5"/>
      <c r="AL307" s="5"/>
      <c r="AM307" s="5"/>
      <c r="AN307" s="5"/>
      <c r="AO307" s="5"/>
      <c r="AP307" s="5"/>
      <c r="AQ307" s="5"/>
      <c r="AR307" s="5"/>
      <c r="AS307" s="5"/>
      <c r="AT307" s="5"/>
      <c r="AU307" s="5"/>
      <c r="AV307" s="5"/>
      <c r="AW307" s="5"/>
      <c r="AX307" s="5"/>
      <c r="AY307" s="5"/>
      <c r="AZ307" s="5"/>
      <c r="BA307" s="5"/>
      <c r="BB307" s="5"/>
      <c r="BC307" s="5"/>
      <c r="BD307" s="5"/>
      <c r="BE307" s="5"/>
      <c r="BF307" s="5"/>
      <c r="BG307" s="5"/>
      <c r="BH307" s="5"/>
      <c r="BI307" s="5"/>
      <c r="BJ307" s="5"/>
      <c r="BK307" s="5"/>
      <c r="BL307" s="5"/>
      <c r="BM307" s="5"/>
      <c r="BN307" s="5"/>
      <c r="BO307" s="5"/>
      <c r="BP307" s="5"/>
      <c r="BQ307" s="5"/>
      <c r="BR307" s="5"/>
      <c r="BS307" s="5"/>
      <c r="BT307" s="5"/>
      <c r="BU307" s="5"/>
      <c r="BV307" s="5"/>
      <c r="BW307" s="5"/>
      <c r="BX307" s="5"/>
      <c r="BY307" s="5"/>
      <c r="BZ307" s="5"/>
      <c r="CA307" s="5"/>
      <c r="CB307" s="5"/>
      <c r="CC307" s="5"/>
      <c r="CD307" s="5"/>
      <c r="CE307" s="5"/>
      <c r="CF307" s="5"/>
      <c r="CG307" s="5"/>
      <c r="CH307" s="5"/>
      <c r="CI307" s="5"/>
      <c r="CJ307" s="5"/>
      <c r="CK307" s="5"/>
      <c r="CL307" s="5"/>
      <c r="CM307" s="5"/>
      <c r="CN307" s="5"/>
      <c r="CO307" s="5"/>
      <c r="CP307" s="5"/>
      <c r="CQ307" s="5"/>
      <c r="CR307" s="5"/>
      <c r="CS307" s="5"/>
      <c r="CT307" s="5"/>
      <c r="CU307" s="5"/>
      <c r="CV307" s="5"/>
      <c r="CW307" s="5"/>
      <c r="CX307" s="5"/>
      <c r="CY307" s="5"/>
      <c r="CZ307" s="5"/>
      <c r="DA307" s="5"/>
      <c r="DB307" s="5"/>
      <c r="DC307" s="5"/>
      <c r="DD307" s="5"/>
      <c r="DE307" s="5"/>
      <c r="DF307" s="5"/>
      <c r="DG307" s="5"/>
      <c r="DH307" s="5"/>
      <c r="DI307" s="5"/>
      <c r="DJ307" s="5"/>
      <c r="DK307" s="5"/>
      <c r="DL307" s="5"/>
      <c r="DM307" s="5"/>
      <c r="DN307" s="5"/>
      <c r="DO307" s="5"/>
      <c r="DP307" s="5"/>
      <c r="DQ307" s="5"/>
      <c r="DR307" s="5"/>
      <c r="DS307" s="5"/>
      <c r="DT307" s="5"/>
      <c r="DU307" s="5"/>
      <c r="DV307" s="5"/>
      <c r="DW307" s="5"/>
      <c r="DX307" s="5"/>
      <c r="DY307" s="5"/>
      <c r="DZ307" s="5"/>
      <c r="EA307" s="5"/>
      <c r="EB307" s="5"/>
      <c r="EC307" s="5"/>
      <c r="ED307" s="5"/>
      <c r="EE307" s="5"/>
      <c r="EF307" s="5"/>
      <c r="EG307" s="5"/>
      <c r="EH307" s="5"/>
      <c r="EI307" s="5"/>
      <c r="EJ307" s="5"/>
      <c r="EK307" s="5"/>
      <c r="EL307" s="5"/>
      <c r="EM307" s="5"/>
      <c r="EN307" s="5"/>
      <c r="EO307" s="5"/>
      <c r="EP307" s="5"/>
      <c r="EQ307" s="5"/>
      <c r="ER307" s="5"/>
      <c r="ES307" s="5"/>
      <c r="ET307" s="5"/>
      <c r="EU307" s="5"/>
      <c r="EV307" s="5"/>
      <c r="EW307" s="5"/>
      <c r="EX307" s="5"/>
      <c r="EY307" s="5"/>
      <c r="EZ307" s="5"/>
      <c r="FA307" s="5"/>
      <c r="FB307" s="5"/>
      <c r="FC307" s="5"/>
    </row>
    <row r="308" spans="1:159" ht="15" customHeight="1">
      <c r="A308" s="7">
        <v>4</v>
      </c>
      <c r="B308" s="55" t="str">
        <f>VLOOKUP(Ruimtestaat[[#This Row],[Code]],Locaties[[Code]:[Locatie]],2,FALSE)</f>
        <v xml:space="preserve">MET Praktijkonderwijs </v>
      </c>
      <c r="C308" s="55" t="str">
        <f>VLOOKUP(Ruimtestaat[[#This Row],[Code]],Locaties[[#All],[Code]:[Adres]],3,FALSE)</f>
        <v>Koetshuislaan 1</v>
      </c>
      <c r="D308" s="55" t="str">
        <f>VLOOKUP(Ruimtestaat[[#This Row],[Code]],Locaties[#All],4,FALSE)</f>
        <v>Waalwijk</v>
      </c>
      <c r="E308" s="44" t="s">
        <v>357</v>
      </c>
      <c r="F308" s="44" t="s">
        <v>392</v>
      </c>
      <c r="G308" s="7" t="s">
        <v>364</v>
      </c>
      <c r="H308" s="56" t="s">
        <v>365</v>
      </c>
      <c r="I308" s="7">
        <v>10</v>
      </c>
      <c r="J308" s="56" t="str">
        <f>VLOOKUP(Ruimtestaat[[#This Row],[Ruimte code]],Ruimtegroepen[[#All],[Code]:[Ruimte omschrijving]],2,FALSE)</f>
        <v>Trappenhuizen/lift</v>
      </c>
      <c r="K308" s="44" t="s">
        <v>20</v>
      </c>
      <c r="L308" s="47" t="s">
        <v>366</v>
      </c>
      <c r="M308" s="147">
        <v>15</v>
      </c>
      <c r="N308" s="149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  <c r="AF308" s="5"/>
      <c r="AG308" s="5"/>
      <c r="AH308" s="5"/>
      <c r="AI308" s="5"/>
      <c r="AJ308" s="5"/>
      <c r="AK308" s="5"/>
      <c r="AL308" s="5"/>
      <c r="AM308" s="5"/>
      <c r="AN308" s="5"/>
      <c r="AO308" s="5"/>
      <c r="AP308" s="5"/>
      <c r="AQ308" s="5"/>
      <c r="AR308" s="5"/>
      <c r="AS308" s="5"/>
      <c r="AT308" s="5"/>
      <c r="AU308" s="5"/>
      <c r="AV308" s="5"/>
      <c r="AW308" s="5"/>
      <c r="AX308" s="5"/>
      <c r="AY308" s="5"/>
      <c r="AZ308" s="5"/>
      <c r="BA308" s="5"/>
      <c r="BB308" s="5"/>
      <c r="BC308" s="5"/>
      <c r="BD308" s="5"/>
      <c r="BE308" s="5"/>
      <c r="BF308" s="5"/>
      <c r="BG308" s="5"/>
      <c r="BH308" s="5"/>
      <c r="BI308" s="5"/>
      <c r="BJ308" s="5"/>
      <c r="BK308" s="5"/>
      <c r="BL308" s="5"/>
      <c r="BM308" s="5"/>
      <c r="BN308" s="5"/>
      <c r="BO308" s="5"/>
      <c r="BP308" s="5"/>
      <c r="BQ308" s="5"/>
      <c r="BR308" s="5"/>
      <c r="BS308" s="5"/>
      <c r="BT308" s="5"/>
      <c r="BU308" s="5"/>
      <c r="BV308" s="5"/>
      <c r="BW308" s="5"/>
      <c r="BX308" s="5"/>
      <c r="BY308" s="5"/>
      <c r="BZ308" s="5"/>
      <c r="CA308" s="5"/>
      <c r="CB308" s="5"/>
      <c r="CC308" s="5"/>
      <c r="CD308" s="5"/>
      <c r="CE308" s="5"/>
      <c r="CF308" s="5"/>
      <c r="CG308" s="5"/>
      <c r="CH308" s="5"/>
      <c r="CI308" s="5"/>
      <c r="CJ308" s="5"/>
      <c r="CK308" s="5"/>
      <c r="CL308" s="5"/>
      <c r="CM308" s="5"/>
      <c r="CN308" s="5"/>
      <c r="CO308" s="5"/>
      <c r="CP308" s="5"/>
      <c r="CQ308" s="5"/>
      <c r="CR308" s="5"/>
      <c r="CS308" s="5"/>
      <c r="CT308" s="5"/>
      <c r="CU308" s="5"/>
      <c r="CV308" s="5"/>
      <c r="CW308" s="5"/>
      <c r="CX308" s="5"/>
      <c r="CY308" s="5"/>
      <c r="CZ308" s="5"/>
      <c r="DA308" s="5"/>
      <c r="DB308" s="5"/>
      <c r="DC308" s="5"/>
      <c r="DD308" s="5"/>
      <c r="DE308" s="5"/>
      <c r="DF308" s="5"/>
      <c r="DG308" s="5"/>
      <c r="DH308" s="5"/>
      <c r="DI308" s="5"/>
      <c r="DJ308" s="5"/>
      <c r="DK308" s="5"/>
      <c r="DL308" s="5"/>
      <c r="DM308" s="5"/>
      <c r="DN308" s="5"/>
      <c r="DO308" s="5"/>
      <c r="DP308" s="5"/>
      <c r="DQ308" s="5"/>
      <c r="DR308" s="5"/>
      <c r="DS308" s="5"/>
      <c r="DT308" s="5"/>
      <c r="DU308" s="5"/>
      <c r="DV308" s="5"/>
      <c r="DW308" s="5"/>
      <c r="DX308" s="5"/>
      <c r="DY308" s="5"/>
      <c r="DZ308" s="5"/>
      <c r="EA308" s="5"/>
      <c r="EB308" s="5"/>
      <c r="EC308" s="5"/>
      <c r="ED308" s="5"/>
      <c r="EE308" s="5"/>
      <c r="EF308" s="5"/>
      <c r="EG308" s="5"/>
      <c r="EH308" s="5"/>
      <c r="EI308" s="5"/>
      <c r="EJ308" s="5"/>
      <c r="EK308" s="5"/>
      <c r="EL308" s="5"/>
      <c r="EM308" s="5"/>
      <c r="EN308" s="5"/>
      <c r="EO308" s="5"/>
      <c r="EP308" s="5"/>
      <c r="EQ308" s="5"/>
      <c r="ER308" s="5"/>
      <c r="ES308" s="5"/>
      <c r="ET308" s="5"/>
      <c r="EU308" s="5"/>
      <c r="EV308" s="5"/>
      <c r="EW308" s="5"/>
      <c r="EX308" s="5"/>
      <c r="EY308" s="5"/>
      <c r="EZ308" s="5"/>
      <c r="FA308" s="5"/>
      <c r="FB308" s="5"/>
      <c r="FC308" s="5"/>
    </row>
    <row r="309" spans="1:159" ht="15" customHeight="1">
      <c r="A309" s="7">
        <v>4</v>
      </c>
      <c r="B309" s="55" t="str">
        <f>VLOOKUP(Ruimtestaat[[#This Row],[Code]],Locaties[[Code]:[Locatie]],2,FALSE)</f>
        <v xml:space="preserve">MET Praktijkonderwijs </v>
      </c>
      <c r="C309" s="55" t="str">
        <f>VLOOKUP(Ruimtestaat[[#This Row],[Code]],Locaties[[#All],[Code]:[Adres]],3,FALSE)</f>
        <v>Koetshuislaan 1</v>
      </c>
      <c r="D309" s="55" t="str">
        <f>VLOOKUP(Ruimtestaat[[#This Row],[Code]],Locaties[#All],4,FALSE)</f>
        <v>Waalwijk</v>
      </c>
      <c r="E309" s="44" t="s">
        <v>357</v>
      </c>
      <c r="F309" s="44" t="s">
        <v>392</v>
      </c>
      <c r="G309" s="7" t="s">
        <v>197</v>
      </c>
      <c r="H309" s="56" t="s">
        <v>348</v>
      </c>
      <c r="I309" s="7">
        <v>1</v>
      </c>
      <c r="J309" s="56" t="str">
        <f>VLOOKUP(Ruimtestaat[[#This Row],[Ruimte code]],Ruimtegroepen[[#All],[Code]:[Ruimte omschrijving]],2,FALSE)</f>
        <v>Magazijnen/bergingen</v>
      </c>
      <c r="K309" s="44" t="s">
        <v>19</v>
      </c>
      <c r="L309" s="47" t="s">
        <v>367</v>
      </c>
      <c r="M309" s="147">
        <v>14</v>
      </c>
      <c r="N309" s="44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5"/>
      <c r="AI309" s="5"/>
      <c r="AJ309" s="5"/>
      <c r="AK309" s="5"/>
      <c r="AL309" s="5"/>
      <c r="AM309" s="5"/>
      <c r="AN309" s="5"/>
      <c r="AO309" s="5"/>
      <c r="AP309" s="5"/>
      <c r="AQ309" s="5"/>
      <c r="AR309" s="5"/>
      <c r="AS309" s="5"/>
      <c r="AT309" s="5"/>
      <c r="AU309" s="5"/>
      <c r="AV309" s="5"/>
      <c r="AW309" s="5"/>
      <c r="AX309" s="5"/>
      <c r="AY309" s="5"/>
      <c r="AZ309" s="5"/>
      <c r="BA309" s="5"/>
      <c r="BB309" s="5"/>
      <c r="BC309" s="5"/>
      <c r="BD309" s="5"/>
      <c r="BE309" s="5"/>
      <c r="BF309" s="5"/>
      <c r="BG309" s="5"/>
      <c r="BH309" s="5"/>
      <c r="BI309" s="5"/>
      <c r="BJ309" s="5"/>
      <c r="BK309" s="5"/>
      <c r="BL309" s="5"/>
      <c r="BM309" s="5"/>
      <c r="BN309" s="5"/>
      <c r="BO309" s="5"/>
      <c r="BP309" s="5"/>
      <c r="BQ309" s="5"/>
      <c r="BR309" s="5"/>
      <c r="BS309" s="5"/>
      <c r="BT309" s="5"/>
      <c r="BU309" s="5"/>
      <c r="BV309" s="5"/>
      <c r="BW309" s="5"/>
      <c r="BX309" s="5"/>
      <c r="BY309" s="5"/>
      <c r="BZ309" s="5"/>
      <c r="CA309" s="5"/>
      <c r="CB309" s="5"/>
      <c r="CC309" s="5"/>
      <c r="CD309" s="5"/>
      <c r="CE309" s="5"/>
      <c r="CF309" s="5"/>
      <c r="CG309" s="5"/>
      <c r="CH309" s="5"/>
      <c r="CI309" s="5"/>
      <c r="CJ309" s="5"/>
      <c r="CK309" s="5"/>
      <c r="CL309" s="5"/>
      <c r="CM309" s="5"/>
      <c r="CN309" s="5"/>
      <c r="CO309" s="5"/>
      <c r="CP309" s="5"/>
      <c r="CQ309" s="5"/>
      <c r="CR309" s="5"/>
      <c r="CS309" s="5"/>
      <c r="CT309" s="5"/>
      <c r="CU309" s="5"/>
      <c r="CV309" s="5"/>
      <c r="CW309" s="5"/>
      <c r="CX309" s="5"/>
      <c r="CY309" s="5"/>
      <c r="CZ309" s="5"/>
      <c r="DA309" s="5"/>
      <c r="DB309" s="5"/>
      <c r="DC309" s="5"/>
      <c r="DD309" s="5"/>
      <c r="DE309" s="5"/>
      <c r="DF309" s="5"/>
      <c r="DG309" s="5"/>
      <c r="DH309" s="5"/>
      <c r="DI309" s="5"/>
      <c r="DJ309" s="5"/>
      <c r="DK309" s="5"/>
      <c r="DL309" s="5"/>
      <c r="DM309" s="5"/>
      <c r="DN309" s="5"/>
      <c r="DO309" s="5"/>
      <c r="DP309" s="5"/>
      <c r="DQ309" s="5"/>
      <c r="DR309" s="5"/>
      <c r="DS309" s="5"/>
      <c r="DT309" s="5"/>
      <c r="DU309" s="5"/>
      <c r="DV309" s="5"/>
      <c r="DW309" s="5"/>
      <c r="DX309" s="5"/>
      <c r="DY309" s="5"/>
      <c r="DZ309" s="5"/>
      <c r="EA309" s="5"/>
      <c r="EB309" s="5"/>
      <c r="EC309" s="5"/>
      <c r="ED309" s="5"/>
      <c r="EE309" s="5"/>
      <c r="EF309" s="5"/>
      <c r="EG309" s="5"/>
      <c r="EH309" s="5"/>
      <c r="EI309" s="5"/>
      <c r="EJ309" s="5"/>
      <c r="EK309" s="5"/>
      <c r="EL309" s="5"/>
      <c r="EM309" s="5"/>
      <c r="EN309" s="5"/>
      <c r="EO309" s="5"/>
      <c r="EP309" s="5"/>
      <c r="EQ309" s="5"/>
      <c r="ER309" s="5"/>
      <c r="ES309" s="5"/>
      <c r="ET309" s="5"/>
      <c r="EU309" s="5"/>
      <c r="EV309" s="5"/>
      <c r="EW309" s="5"/>
      <c r="EX309" s="5"/>
      <c r="EY309" s="5"/>
      <c r="EZ309" s="5"/>
      <c r="FA309" s="5"/>
      <c r="FB309" s="5"/>
      <c r="FC309" s="5"/>
    </row>
    <row r="310" spans="1:159" ht="15" customHeight="1">
      <c r="A310" s="7">
        <v>4</v>
      </c>
      <c r="B310" s="55" t="str">
        <f>VLOOKUP(Ruimtestaat[[#This Row],[Code]],Locaties[[Code]:[Locatie]],2,FALSE)</f>
        <v xml:space="preserve">MET Praktijkonderwijs </v>
      </c>
      <c r="C310" s="55" t="str">
        <f>VLOOKUP(Ruimtestaat[[#This Row],[Code]],Locaties[[#All],[Code]:[Adres]],3,FALSE)</f>
        <v>Koetshuislaan 1</v>
      </c>
      <c r="D310" s="55" t="str">
        <f>VLOOKUP(Ruimtestaat[[#This Row],[Code]],Locaties[#All],4,FALSE)</f>
        <v>Waalwijk</v>
      </c>
      <c r="E310" s="44" t="s">
        <v>357</v>
      </c>
      <c r="F310" s="44" t="s">
        <v>392</v>
      </c>
      <c r="G310" s="7" t="s">
        <v>360</v>
      </c>
      <c r="H310" s="56" t="s">
        <v>348</v>
      </c>
      <c r="I310" s="7">
        <v>1</v>
      </c>
      <c r="J310" s="56" t="str">
        <f>VLOOKUP(Ruimtestaat[[#This Row],[Ruimte code]],Ruimtegroepen[[#All],[Code]:[Ruimte omschrijving]],2,FALSE)</f>
        <v>Magazijnen/bergingen</v>
      </c>
      <c r="K310" s="44" t="s">
        <v>19</v>
      </c>
      <c r="L310" s="47" t="s">
        <v>367</v>
      </c>
      <c r="M310" s="147">
        <v>30</v>
      </c>
      <c r="N310" s="149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5"/>
      <c r="AI310" s="5"/>
      <c r="AJ310" s="5"/>
      <c r="AK310" s="5"/>
      <c r="AL310" s="5"/>
      <c r="AM310" s="5"/>
      <c r="AN310" s="5"/>
      <c r="AO310" s="5"/>
      <c r="AP310" s="5"/>
      <c r="AQ310" s="5"/>
      <c r="AR310" s="5"/>
      <c r="AS310" s="5"/>
      <c r="AT310" s="5"/>
      <c r="AU310" s="5"/>
      <c r="AV310" s="5"/>
      <c r="AW310" s="5"/>
      <c r="AX310" s="5"/>
      <c r="AY310" s="5"/>
      <c r="AZ310" s="5"/>
      <c r="BA310" s="5"/>
      <c r="BB310" s="5"/>
      <c r="BC310" s="5"/>
      <c r="BD310" s="5"/>
      <c r="BE310" s="5"/>
      <c r="BF310" s="5"/>
      <c r="BG310" s="5"/>
      <c r="BH310" s="5"/>
      <c r="BI310" s="5"/>
      <c r="BJ310" s="5"/>
      <c r="BK310" s="5"/>
      <c r="BL310" s="5"/>
      <c r="BM310" s="5"/>
      <c r="BN310" s="5"/>
      <c r="BO310" s="5"/>
      <c r="BP310" s="5"/>
      <c r="BQ310" s="5"/>
      <c r="BR310" s="5"/>
      <c r="BS310" s="5"/>
      <c r="BT310" s="5"/>
      <c r="BU310" s="5"/>
      <c r="BV310" s="5"/>
      <c r="BW310" s="5"/>
      <c r="BX310" s="5"/>
      <c r="BY310" s="5"/>
      <c r="BZ310" s="5"/>
      <c r="CA310" s="5"/>
      <c r="CB310" s="5"/>
      <c r="CC310" s="5"/>
      <c r="CD310" s="5"/>
      <c r="CE310" s="5"/>
      <c r="CF310" s="5"/>
      <c r="CG310" s="5"/>
      <c r="CH310" s="5"/>
      <c r="CI310" s="5"/>
      <c r="CJ310" s="5"/>
      <c r="CK310" s="5"/>
      <c r="CL310" s="5"/>
      <c r="CM310" s="5"/>
      <c r="CN310" s="5"/>
      <c r="CO310" s="5"/>
      <c r="CP310" s="5"/>
      <c r="CQ310" s="5"/>
      <c r="CR310" s="5"/>
      <c r="CS310" s="5"/>
      <c r="CT310" s="5"/>
      <c r="CU310" s="5"/>
      <c r="CV310" s="5"/>
      <c r="CW310" s="5"/>
      <c r="CX310" s="5"/>
      <c r="CY310" s="5"/>
      <c r="CZ310" s="5"/>
      <c r="DA310" s="5"/>
      <c r="DB310" s="5"/>
      <c r="DC310" s="5"/>
      <c r="DD310" s="5"/>
      <c r="DE310" s="5"/>
      <c r="DF310" s="5"/>
      <c r="DG310" s="5"/>
      <c r="DH310" s="5"/>
      <c r="DI310" s="5"/>
      <c r="DJ310" s="5"/>
      <c r="DK310" s="5"/>
      <c r="DL310" s="5"/>
      <c r="DM310" s="5"/>
      <c r="DN310" s="5"/>
      <c r="DO310" s="5"/>
      <c r="DP310" s="5"/>
      <c r="DQ310" s="5"/>
      <c r="DR310" s="5"/>
      <c r="DS310" s="5"/>
      <c r="DT310" s="5"/>
      <c r="DU310" s="5"/>
      <c r="DV310" s="5"/>
      <c r="DW310" s="5"/>
      <c r="DX310" s="5"/>
      <c r="DY310" s="5"/>
      <c r="DZ310" s="5"/>
      <c r="EA310" s="5"/>
      <c r="EB310" s="5"/>
      <c r="EC310" s="5"/>
      <c r="ED310" s="5"/>
      <c r="EE310" s="5"/>
      <c r="EF310" s="5"/>
      <c r="EG310" s="5"/>
      <c r="EH310" s="5"/>
      <c r="EI310" s="5"/>
      <c r="EJ310" s="5"/>
      <c r="EK310" s="5"/>
      <c r="EL310" s="5"/>
      <c r="EM310" s="5"/>
      <c r="EN310" s="5"/>
      <c r="EO310" s="5"/>
      <c r="EP310" s="5"/>
      <c r="EQ310" s="5"/>
      <c r="ER310" s="5"/>
      <c r="ES310" s="5"/>
      <c r="ET310" s="5"/>
      <c r="EU310" s="5"/>
      <c r="EV310" s="5"/>
      <c r="EW310" s="5"/>
      <c r="EX310" s="5"/>
      <c r="EY310" s="5"/>
      <c r="EZ310" s="5"/>
      <c r="FA310" s="5"/>
      <c r="FB310" s="5"/>
      <c r="FC310" s="5"/>
    </row>
    <row r="311" spans="1:159" ht="15" customHeight="1">
      <c r="A311" s="7">
        <v>4</v>
      </c>
      <c r="B311" s="55" t="str">
        <f>VLOOKUP(Ruimtestaat[[#This Row],[Code]],Locaties[[Code]:[Locatie]],2,FALSE)</f>
        <v xml:space="preserve">MET Praktijkonderwijs </v>
      </c>
      <c r="C311" s="55" t="str">
        <f>VLOOKUP(Ruimtestaat[[#This Row],[Code]],Locaties[[#All],[Code]:[Adres]],3,FALSE)</f>
        <v>Koetshuislaan 1</v>
      </c>
      <c r="D311" s="55" t="str">
        <f>VLOOKUP(Ruimtestaat[[#This Row],[Code]],Locaties[#All],4,FALSE)</f>
        <v>Waalwijk</v>
      </c>
      <c r="E311" s="44" t="s">
        <v>357</v>
      </c>
      <c r="F311" s="44" t="s">
        <v>392</v>
      </c>
      <c r="G311" s="7" t="s">
        <v>361</v>
      </c>
      <c r="H311" s="56" t="s">
        <v>348</v>
      </c>
      <c r="I311" s="7">
        <v>1</v>
      </c>
      <c r="J311" s="56" t="str">
        <f>VLOOKUP(Ruimtestaat[[#This Row],[Ruimte code]],Ruimtegroepen[[#All],[Code]:[Ruimte omschrijving]],2,FALSE)</f>
        <v>Magazijnen/bergingen</v>
      </c>
      <c r="K311" s="44" t="s">
        <v>19</v>
      </c>
      <c r="L311" s="47" t="s">
        <v>367</v>
      </c>
      <c r="M311" s="147">
        <v>14</v>
      </c>
      <c r="N311" s="149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  <c r="AF311" s="5"/>
      <c r="AG311" s="5"/>
      <c r="AH311" s="5"/>
      <c r="AI311" s="5"/>
      <c r="AJ311" s="5"/>
      <c r="AK311" s="5"/>
      <c r="AL311" s="5"/>
      <c r="AM311" s="5"/>
      <c r="AN311" s="5"/>
      <c r="AO311" s="5"/>
      <c r="AP311" s="5"/>
      <c r="AQ311" s="5"/>
      <c r="AR311" s="5"/>
      <c r="AS311" s="5"/>
      <c r="AT311" s="5"/>
      <c r="AU311" s="5"/>
      <c r="AV311" s="5"/>
      <c r="AW311" s="5"/>
      <c r="AX311" s="5"/>
      <c r="AY311" s="5"/>
      <c r="AZ311" s="5"/>
      <c r="BA311" s="5"/>
      <c r="BB311" s="5"/>
      <c r="BC311" s="5"/>
      <c r="BD311" s="5"/>
      <c r="BE311" s="5"/>
      <c r="BF311" s="5"/>
      <c r="BG311" s="5"/>
      <c r="BH311" s="5"/>
      <c r="BI311" s="5"/>
      <c r="BJ311" s="5"/>
      <c r="BK311" s="5"/>
      <c r="BL311" s="5"/>
      <c r="BM311" s="5"/>
      <c r="BN311" s="5"/>
      <c r="BO311" s="5"/>
      <c r="BP311" s="5"/>
      <c r="BQ311" s="5"/>
      <c r="BR311" s="5"/>
      <c r="BS311" s="5"/>
      <c r="BT311" s="5"/>
      <c r="BU311" s="5"/>
      <c r="BV311" s="5"/>
      <c r="BW311" s="5"/>
      <c r="BX311" s="5"/>
      <c r="BY311" s="5"/>
      <c r="BZ311" s="5"/>
      <c r="CA311" s="5"/>
      <c r="CB311" s="5"/>
      <c r="CC311" s="5"/>
      <c r="CD311" s="5"/>
      <c r="CE311" s="5"/>
      <c r="CF311" s="5"/>
      <c r="CG311" s="5"/>
      <c r="CH311" s="5"/>
      <c r="CI311" s="5"/>
      <c r="CJ311" s="5"/>
      <c r="CK311" s="5"/>
      <c r="CL311" s="5"/>
      <c r="CM311" s="5"/>
      <c r="CN311" s="5"/>
      <c r="CO311" s="5"/>
      <c r="CP311" s="5"/>
      <c r="CQ311" s="5"/>
      <c r="CR311" s="5"/>
      <c r="CS311" s="5"/>
      <c r="CT311" s="5"/>
      <c r="CU311" s="5"/>
      <c r="CV311" s="5"/>
      <c r="CW311" s="5"/>
      <c r="CX311" s="5"/>
      <c r="CY311" s="5"/>
      <c r="CZ311" s="5"/>
      <c r="DA311" s="5"/>
      <c r="DB311" s="5"/>
      <c r="DC311" s="5"/>
      <c r="DD311" s="5"/>
      <c r="DE311" s="5"/>
      <c r="DF311" s="5"/>
      <c r="DG311" s="5"/>
      <c r="DH311" s="5"/>
      <c r="DI311" s="5"/>
      <c r="DJ311" s="5"/>
      <c r="DK311" s="5"/>
      <c r="DL311" s="5"/>
      <c r="DM311" s="5"/>
      <c r="DN311" s="5"/>
      <c r="DO311" s="5"/>
      <c r="DP311" s="5"/>
      <c r="DQ311" s="5"/>
      <c r="DR311" s="5"/>
      <c r="DS311" s="5"/>
      <c r="DT311" s="5"/>
      <c r="DU311" s="5"/>
      <c r="DV311" s="5"/>
      <c r="DW311" s="5"/>
      <c r="DX311" s="5"/>
      <c r="DY311" s="5"/>
      <c r="DZ311" s="5"/>
      <c r="EA311" s="5"/>
      <c r="EB311" s="5"/>
      <c r="EC311" s="5"/>
      <c r="ED311" s="5"/>
      <c r="EE311" s="5"/>
      <c r="EF311" s="5"/>
      <c r="EG311" s="5"/>
      <c r="EH311" s="5"/>
      <c r="EI311" s="5"/>
      <c r="EJ311" s="5"/>
      <c r="EK311" s="5"/>
      <c r="EL311" s="5"/>
      <c r="EM311" s="5"/>
      <c r="EN311" s="5"/>
      <c r="EO311" s="5"/>
      <c r="EP311" s="5"/>
      <c r="EQ311" s="5"/>
      <c r="ER311" s="5"/>
      <c r="ES311" s="5"/>
      <c r="ET311" s="5"/>
      <c r="EU311" s="5"/>
      <c r="EV311" s="5"/>
      <c r="EW311" s="5"/>
      <c r="EX311" s="5"/>
      <c r="EY311" s="5"/>
      <c r="EZ311" s="5"/>
      <c r="FA311" s="5"/>
      <c r="FB311" s="5"/>
      <c r="FC311" s="5"/>
    </row>
    <row r="312" spans="1:159" ht="15" customHeight="1">
      <c r="A312" s="7">
        <v>4</v>
      </c>
      <c r="B312" s="55" t="str">
        <f>VLOOKUP(Ruimtestaat[[#This Row],[Code]],Locaties[[Code]:[Locatie]],2,FALSE)</f>
        <v xml:space="preserve">MET Praktijkonderwijs </v>
      </c>
      <c r="C312" s="55" t="str">
        <f>VLOOKUP(Ruimtestaat[[#This Row],[Code]],Locaties[[#All],[Code]:[Adres]],3,FALSE)</f>
        <v>Koetshuislaan 1</v>
      </c>
      <c r="D312" s="55" t="str">
        <f>VLOOKUP(Ruimtestaat[[#This Row],[Code]],Locaties[#All],4,FALSE)</f>
        <v>Waalwijk</v>
      </c>
      <c r="E312" s="44" t="s">
        <v>357</v>
      </c>
      <c r="F312" s="44" t="s">
        <v>392</v>
      </c>
      <c r="G312" s="7" t="s">
        <v>362</v>
      </c>
      <c r="H312" s="56" t="s">
        <v>150</v>
      </c>
      <c r="I312" s="7">
        <v>14</v>
      </c>
      <c r="J312" s="56" t="str">
        <f>VLOOKUP(Ruimtestaat[[#This Row],[Ruimte code]],Ruimtegroepen[[#All],[Code]:[Ruimte omschrijving]],2,FALSE)</f>
        <v>Praktijklokalen</v>
      </c>
      <c r="K312" s="44" t="s">
        <v>19</v>
      </c>
      <c r="L312" s="47" t="s">
        <v>367</v>
      </c>
      <c r="M312" s="147">
        <v>220</v>
      </c>
      <c r="N312" s="44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5"/>
      <c r="AH312" s="5"/>
      <c r="AI312" s="5"/>
      <c r="AJ312" s="5"/>
      <c r="AK312" s="5"/>
      <c r="AL312" s="5"/>
      <c r="AM312" s="5"/>
      <c r="AN312" s="5"/>
      <c r="AO312" s="5"/>
      <c r="AP312" s="5"/>
      <c r="AQ312" s="5"/>
      <c r="AR312" s="5"/>
      <c r="AS312" s="5"/>
      <c r="AT312" s="5"/>
      <c r="AU312" s="5"/>
      <c r="AV312" s="5"/>
      <c r="AW312" s="5"/>
      <c r="AX312" s="5"/>
      <c r="AY312" s="5"/>
      <c r="AZ312" s="5"/>
      <c r="BA312" s="5"/>
      <c r="BB312" s="5"/>
      <c r="BC312" s="5"/>
      <c r="BD312" s="5"/>
      <c r="BE312" s="5"/>
      <c r="BF312" s="5"/>
      <c r="BG312" s="5"/>
      <c r="BH312" s="5"/>
      <c r="BI312" s="5"/>
      <c r="BJ312" s="5"/>
      <c r="BK312" s="5"/>
      <c r="BL312" s="5"/>
      <c r="BM312" s="5"/>
      <c r="BN312" s="5"/>
      <c r="BO312" s="5"/>
      <c r="BP312" s="5"/>
      <c r="BQ312" s="5"/>
      <c r="BR312" s="5"/>
      <c r="BS312" s="5"/>
      <c r="BT312" s="5"/>
      <c r="BU312" s="5"/>
      <c r="BV312" s="5"/>
      <c r="BW312" s="5"/>
      <c r="BX312" s="5"/>
      <c r="BY312" s="5"/>
      <c r="BZ312" s="5"/>
      <c r="CA312" s="5"/>
      <c r="CB312" s="5"/>
      <c r="CC312" s="5"/>
      <c r="CD312" s="5"/>
      <c r="CE312" s="5"/>
      <c r="CF312" s="5"/>
      <c r="CG312" s="5"/>
      <c r="CH312" s="5"/>
      <c r="CI312" s="5"/>
      <c r="CJ312" s="5"/>
      <c r="CK312" s="5"/>
      <c r="CL312" s="5"/>
      <c r="CM312" s="5"/>
      <c r="CN312" s="5"/>
      <c r="CO312" s="5"/>
      <c r="CP312" s="5"/>
      <c r="CQ312" s="5"/>
      <c r="CR312" s="5"/>
      <c r="CS312" s="5"/>
      <c r="CT312" s="5"/>
      <c r="CU312" s="5"/>
      <c r="CV312" s="5"/>
      <c r="CW312" s="5"/>
      <c r="CX312" s="5"/>
      <c r="CY312" s="5"/>
      <c r="CZ312" s="5"/>
      <c r="DA312" s="5"/>
      <c r="DB312" s="5"/>
      <c r="DC312" s="5"/>
      <c r="DD312" s="5"/>
      <c r="DE312" s="5"/>
      <c r="DF312" s="5"/>
      <c r="DG312" s="5"/>
      <c r="DH312" s="5"/>
      <c r="DI312" s="5"/>
      <c r="DJ312" s="5"/>
      <c r="DK312" s="5"/>
      <c r="DL312" s="5"/>
      <c r="DM312" s="5"/>
      <c r="DN312" s="5"/>
      <c r="DO312" s="5"/>
      <c r="DP312" s="5"/>
      <c r="DQ312" s="5"/>
      <c r="DR312" s="5"/>
      <c r="DS312" s="5"/>
      <c r="DT312" s="5"/>
      <c r="DU312" s="5"/>
      <c r="DV312" s="5"/>
      <c r="DW312" s="5"/>
      <c r="DX312" s="5"/>
      <c r="DY312" s="5"/>
      <c r="DZ312" s="5"/>
      <c r="EA312" s="5"/>
      <c r="EB312" s="5"/>
      <c r="EC312" s="5"/>
      <c r="ED312" s="5"/>
      <c r="EE312" s="5"/>
      <c r="EF312" s="5"/>
      <c r="EG312" s="5"/>
      <c r="EH312" s="5"/>
      <c r="EI312" s="5"/>
      <c r="EJ312" s="5"/>
      <c r="EK312" s="5"/>
      <c r="EL312" s="5"/>
      <c r="EM312" s="5"/>
      <c r="EN312" s="5"/>
      <c r="EO312" s="5"/>
      <c r="EP312" s="5"/>
      <c r="EQ312" s="5"/>
      <c r="ER312" s="5"/>
      <c r="ES312" s="5"/>
      <c r="ET312" s="5"/>
      <c r="EU312" s="5"/>
      <c r="EV312" s="5"/>
      <c r="EW312" s="5"/>
      <c r="EX312" s="5"/>
      <c r="EY312" s="5"/>
      <c r="EZ312" s="5"/>
      <c r="FA312" s="5"/>
      <c r="FB312" s="5"/>
      <c r="FC312" s="5"/>
    </row>
    <row r="313" spans="1:159" ht="15" customHeight="1">
      <c r="A313" s="7">
        <v>4</v>
      </c>
      <c r="B313" s="55" t="str">
        <f>VLOOKUP(Ruimtestaat[[#This Row],[Code]],Locaties[[Code]:[Locatie]],2,FALSE)</f>
        <v xml:space="preserve">MET Praktijkonderwijs </v>
      </c>
      <c r="C313" s="55" t="str">
        <f>VLOOKUP(Ruimtestaat[[#This Row],[Code]],Locaties[[#All],[Code]:[Adres]],3,FALSE)</f>
        <v>Koetshuislaan 1</v>
      </c>
      <c r="D313" s="55" t="str">
        <f>VLOOKUP(Ruimtestaat[[#This Row],[Code]],Locaties[#All],4,FALSE)</f>
        <v>Waalwijk</v>
      </c>
      <c r="E313" s="44" t="s">
        <v>357</v>
      </c>
      <c r="F313" s="44" t="s">
        <v>392</v>
      </c>
      <c r="G313" s="7" t="s">
        <v>363</v>
      </c>
      <c r="H313" s="56" t="s">
        <v>348</v>
      </c>
      <c r="I313" s="7">
        <v>1</v>
      </c>
      <c r="J313" s="56" t="str">
        <f>VLOOKUP(Ruimtestaat[[#This Row],[Ruimte code]],Ruimtegroepen[[#All],[Code]:[Ruimte omschrijving]],2,FALSE)</f>
        <v>Magazijnen/bergingen</v>
      </c>
      <c r="K313" s="44" t="s">
        <v>19</v>
      </c>
      <c r="L313" s="47" t="s">
        <v>367</v>
      </c>
      <c r="M313" s="147">
        <v>30</v>
      </c>
      <c r="N313" s="149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5"/>
      <c r="AI313" s="5"/>
      <c r="AJ313" s="5"/>
      <c r="AK313" s="5"/>
      <c r="AL313" s="5"/>
      <c r="AM313" s="5"/>
      <c r="AN313" s="5"/>
      <c r="AO313" s="5"/>
      <c r="AP313" s="5"/>
      <c r="AQ313" s="5"/>
      <c r="AR313" s="5"/>
      <c r="AS313" s="5"/>
      <c r="AT313" s="5"/>
      <c r="AU313" s="5"/>
      <c r="AV313" s="5"/>
      <c r="AW313" s="5"/>
      <c r="AX313" s="5"/>
      <c r="AY313" s="5"/>
      <c r="AZ313" s="5"/>
      <c r="BA313" s="5"/>
      <c r="BB313" s="5"/>
      <c r="BC313" s="5"/>
      <c r="BD313" s="5"/>
      <c r="BE313" s="5"/>
      <c r="BF313" s="5"/>
      <c r="BG313" s="5"/>
      <c r="BH313" s="5"/>
      <c r="BI313" s="5"/>
      <c r="BJ313" s="5"/>
      <c r="BK313" s="5"/>
      <c r="BL313" s="5"/>
      <c r="BM313" s="5"/>
      <c r="BN313" s="5"/>
      <c r="BO313" s="5"/>
      <c r="BP313" s="5"/>
      <c r="BQ313" s="5"/>
      <c r="BR313" s="5"/>
      <c r="BS313" s="5"/>
      <c r="BT313" s="5"/>
      <c r="BU313" s="5"/>
      <c r="BV313" s="5"/>
      <c r="BW313" s="5"/>
      <c r="BX313" s="5"/>
      <c r="BY313" s="5"/>
      <c r="BZ313" s="5"/>
      <c r="CA313" s="5"/>
      <c r="CB313" s="5"/>
      <c r="CC313" s="5"/>
      <c r="CD313" s="5"/>
      <c r="CE313" s="5"/>
      <c r="CF313" s="5"/>
      <c r="CG313" s="5"/>
      <c r="CH313" s="5"/>
      <c r="CI313" s="5"/>
      <c r="CJ313" s="5"/>
      <c r="CK313" s="5"/>
      <c r="CL313" s="5"/>
      <c r="CM313" s="5"/>
      <c r="CN313" s="5"/>
      <c r="CO313" s="5"/>
      <c r="CP313" s="5"/>
      <c r="CQ313" s="5"/>
      <c r="CR313" s="5"/>
      <c r="CS313" s="5"/>
      <c r="CT313" s="5"/>
      <c r="CU313" s="5"/>
      <c r="CV313" s="5"/>
      <c r="CW313" s="5"/>
      <c r="CX313" s="5"/>
      <c r="CY313" s="5"/>
      <c r="CZ313" s="5"/>
      <c r="DA313" s="5"/>
      <c r="DB313" s="5"/>
      <c r="DC313" s="5"/>
      <c r="DD313" s="5"/>
      <c r="DE313" s="5"/>
      <c r="DF313" s="5"/>
      <c r="DG313" s="5"/>
      <c r="DH313" s="5"/>
      <c r="DI313" s="5"/>
      <c r="DJ313" s="5"/>
      <c r="DK313" s="5"/>
      <c r="DL313" s="5"/>
      <c r="DM313" s="5"/>
      <c r="DN313" s="5"/>
      <c r="DO313" s="5"/>
      <c r="DP313" s="5"/>
      <c r="DQ313" s="5"/>
      <c r="DR313" s="5"/>
      <c r="DS313" s="5"/>
      <c r="DT313" s="5"/>
      <c r="DU313" s="5"/>
      <c r="DV313" s="5"/>
      <c r="DW313" s="5"/>
      <c r="DX313" s="5"/>
      <c r="DY313" s="5"/>
      <c r="DZ313" s="5"/>
      <c r="EA313" s="5"/>
      <c r="EB313" s="5"/>
      <c r="EC313" s="5"/>
      <c r="ED313" s="5"/>
      <c r="EE313" s="5"/>
      <c r="EF313" s="5"/>
      <c r="EG313" s="5"/>
      <c r="EH313" s="5"/>
      <c r="EI313" s="5"/>
      <c r="EJ313" s="5"/>
      <c r="EK313" s="5"/>
      <c r="EL313" s="5"/>
      <c r="EM313" s="5"/>
      <c r="EN313" s="5"/>
      <c r="EO313" s="5"/>
      <c r="EP313" s="5"/>
      <c r="EQ313" s="5"/>
      <c r="ER313" s="5"/>
      <c r="ES313" s="5"/>
      <c r="ET313" s="5"/>
      <c r="EU313" s="5"/>
      <c r="EV313" s="5"/>
      <c r="EW313" s="5"/>
      <c r="EX313" s="5"/>
      <c r="EY313" s="5"/>
      <c r="EZ313" s="5"/>
      <c r="FA313" s="5"/>
      <c r="FB313" s="5"/>
      <c r="FC313" s="5"/>
    </row>
    <row r="314" spans="1:159" ht="15" customHeight="1">
      <c r="A314" s="7">
        <v>4</v>
      </c>
      <c r="B314" s="55" t="str">
        <f>VLOOKUP(Ruimtestaat[[#This Row],[Code]],Locaties[[Code]:[Locatie]],2,FALSE)</f>
        <v xml:space="preserve">MET Praktijkonderwijs </v>
      </c>
      <c r="C314" s="55" t="str">
        <f>VLOOKUP(Ruimtestaat[[#This Row],[Code]],Locaties[[#All],[Code]:[Adres]],3,FALSE)</f>
        <v>Koetshuislaan 1</v>
      </c>
      <c r="D314" s="55" t="str">
        <f>VLOOKUP(Ruimtestaat[[#This Row],[Code]],Locaties[#All],4,FALSE)</f>
        <v>Waalwijk</v>
      </c>
      <c r="E314" s="44" t="s">
        <v>357</v>
      </c>
      <c r="F314" s="44" t="s">
        <v>392</v>
      </c>
      <c r="G314" s="7" t="s">
        <v>194</v>
      </c>
      <c r="H314" s="56" t="s">
        <v>348</v>
      </c>
      <c r="I314" s="7">
        <v>1</v>
      </c>
      <c r="J314" s="56" t="str">
        <f>VLOOKUP(Ruimtestaat[[#This Row],[Ruimte code]],Ruimtegroepen[[#All],[Code]:[Ruimte omschrijving]],2,FALSE)</f>
        <v>Magazijnen/bergingen</v>
      </c>
      <c r="K314" s="44" t="s">
        <v>19</v>
      </c>
      <c r="L314" s="47" t="s">
        <v>367</v>
      </c>
      <c r="M314" s="147">
        <v>30</v>
      </c>
      <c r="N314" s="149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5"/>
      <c r="AI314" s="5"/>
      <c r="AJ314" s="5"/>
      <c r="AK314" s="5"/>
      <c r="AL314" s="5"/>
      <c r="AM314" s="5"/>
      <c r="AN314" s="5"/>
      <c r="AO314" s="5"/>
      <c r="AP314" s="5"/>
      <c r="AQ314" s="5"/>
      <c r="AR314" s="5"/>
      <c r="AS314" s="5"/>
      <c r="AT314" s="5"/>
      <c r="AU314" s="5"/>
      <c r="AV314" s="5"/>
      <c r="AW314" s="5"/>
      <c r="AX314" s="5"/>
      <c r="AY314" s="5"/>
      <c r="AZ314" s="5"/>
      <c r="BA314" s="5"/>
      <c r="BB314" s="5"/>
      <c r="BC314" s="5"/>
      <c r="BD314" s="5"/>
      <c r="BE314" s="5"/>
      <c r="BF314" s="5"/>
      <c r="BG314" s="5"/>
      <c r="BH314" s="5"/>
      <c r="BI314" s="5"/>
      <c r="BJ314" s="5"/>
      <c r="BK314" s="5"/>
      <c r="BL314" s="5"/>
      <c r="BM314" s="5"/>
      <c r="BN314" s="5"/>
      <c r="BO314" s="5"/>
      <c r="BP314" s="5"/>
      <c r="BQ314" s="5"/>
      <c r="BR314" s="5"/>
      <c r="BS314" s="5"/>
      <c r="BT314" s="5"/>
      <c r="BU314" s="5"/>
      <c r="BV314" s="5"/>
      <c r="BW314" s="5"/>
      <c r="BX314" s="5"/>
      <c r="BY314" s="5"/>
      <c r="BZ314" s="5"/>
      <c r="CA314" s="5"/>
      <c r="CB314" s="5"/>
      <c r="CC314" s="5"/>
      <c r="CD314" s="5"/>
      <c r="CE314" s="5"/>
      <c r="CF314" s="5"/>
      <c r="CG314" s="5"/>
      <c r="CH314" s="5"/>
      <c r="CI314" s="5"/>
      <c r="CJ314" s="5"/>
      <c r="CK314" s="5"/>
      <c r="CL314" s="5"/>
      <c r="CM314" s="5"/>
      <c r="CN314" s="5"/>
      <c r="CO314" s="5"/>
      <c r="CP314" s="5"/>
      <c r="CQ314" s="5"/>
      <c r="CR314" s="5"/>
      <c r="CS314" s="5"/>
      <c r="CT314" s="5"/>
      <c r="CU314" s="5"/>
      <c r="CV314" s="5"/>
      <c r="CW314" s="5"/>
      <c r="CX314" s="5"/>
      <c r="CY314" s="5"/>
      <c r="CZ314" s="5"/>
      <c r="DA314" s="5"/>
      <c r="DB314" s="5"/>
      <c r="DC314" s="5"/>
      <c r="DD314" s="5"/>
      <c r="DE314" s="5"/>
      <c r="DF314" s="5"/>
      <c r="DG314" s="5"/>
      <c r="DH314" s="5"/>
      <c r="DI314" s="5"/>
      <c r="DJ314" s="5"/>
      <c r="DK314" s="5"/>
      <c r="DL314" s="5"/>
      <c r="DM314" s="5"/>
      <c r="DN314" s="5"/>
      <c r="DO314" s="5"/>
      <c r="DP314" s="5"/>
      <c r="DQ314" s="5"/>
      <c r="DR314" s="5"/>
      <c r="DS314" s="5"/>
      <c r="DT314" s="5"/>
      <c r="DU314" s="5"/>
      <c r="DV314" s="5"/>
      <c r="DW314" s="5"/>
      <c r="DX314" s="5"/>
      <c r="DY314" s="5"/>
      <c r="DZ314" s="5"/>
      <c r="EA314" s="5"/>
      <c r="EB314" s="5"/>
      <c r="EC314" s="5"/>
      <c r="ED314" s="5"/>
      <c r="EE314" s="5"/>
      <c r="EF314" s="5"/>
      <c r="EG314" s="5"/>
      <c r="EH314" s="5"/>
      <c r="EI314" s="5"/>
      <c r="EJ314" s="5"/>
      <c r="EK314" s="5"/>
      <c r="EL314" s="5"/>
      <c r="EM314" s="5"/>
      <c r="EN314" s="5"/>
      <c r="EO314" s="5"/>
      <c r="EP314" s="5"/>
      <c r="EQ314" s="5"/>
      <c r="ER314" s="5"/>
      <c r="ES314" s="5"/>
      <c r="ET314" s="5"/>
      <c r="EU314" s="5"/>
      <c r="EV314" s="5"/>
      <c r="EW314" s="5"/>
      <c r="EX314" s="5"/>
      <c r="EY314" s="5"/>
      <c r="EZ314" s="5"/>
      <c r="FA314" s="5"/>
      <c r="FB314" s="5"/>
      <c r="FC314" s="5"/>
    </row>
    <row r="315" spans="1:159" ht="15" customHeight="1">
      <c r="A315" s="7">
        <v>4</v>
      </c>
      <c r="B315" s="55" t="str">
        <f>VLOOKUP(Ruimtestaat[[#This Row],[Code]],Locaties[[Code]:[Locatie]],2,FALSE)</f>
        <v xml:space="preserve">MET Praktijkonderwijs </v>
      </c>
      <c r="C315" s="55" t="str">
        <f>VLOOKUP(Ruimtestaat[[#This Row],[Code]],Locaties[[#All],[Code]:[Adres]],3,FALSE)</f>
        <v>Koetshuislaan 1</v>
      </c>
      <c r="D315" s="55" t="str">
        <f>VLOOKUP(Ruimtestaat[[#This Row],[Code]],Locaties[#All],4,FALSE)</f>
        <v>Waalwijk</v>
      </c>
      <c r="E315" s="44" t="s">
        <v>357</v>
      </c>
      <c r="F315" s="44" t="s">
        <v>392</v>
      </c>
      <c r="G315" s="7" t="s">
        <v>368</v>
      </c>
      <c r="H315" s="56" t="s">
        <v>365</v>
      </c>
      <c r="I315" s="7">
        <v>10</v>
      </c>
      <c r="J315" s="56" t="str">
        <f>VLOOKUP(Ruimtestaat[[#This Row],[Ruimte code]],Ruimtegroepen[[#All],[Code]:[Ruimte omschrijving]],2,FALSE)</f>
        <v>Trappenhuizen/lift</v>
      </c>
      <c r="K315" s="44" t="s">
        <v>20</v>
      </c>
      <c r="L315" s="47" t="s">
        <v>366</v>
      </c>
      <c r="M315" s="147">
        <v>15</v>
      </c>
      <c r="N315" s="44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5"/>
      <c r="AI315" s="5"/>
      <c r="AJ315" s="5"/>
      <c r="AK315" s="5"/>
      <c r="AL315" s="5"/>
      <c r="AM315" s="5"/>
      <c r="AN315" s="5"/>
      <c r="AO315" s="5"/>
      <c r="AP315" s="5"/>
      <c r="AQ315" s="5"/>
      <c r="AR315" s="5"/>
      <c r="AS315" s="5"/>
      <c r="AT315" s="5"/>
      <c r="AU315" s="5"/>
      <c r="AV315" s="5"/>
      <c r="AW315" s="5"/>
      <c r="AX315" s="5"/>
      <c r="AY315" s="5"/>
      <c r="AZ315" s="5"/>
      <c r="BA315" s="5"/>
      <c r="BB315" s="5"/>
      <c r="BC315" s="5"/>
      <c r="BD315" s="5"/>
      <c r="BE315" s="5"/>
      <c r="BF315" s="5"/>
      <c r="BG315" s="5"/>
      <c r="BH315" s="5"/>
      <c r="BI315" s="5"/>
      <c r="BJ315" s="5"/>
      <c r="BK315" s="5"/>
      <c r="BL315" s="5"/>
      <c r="BM315" s="5"/>
      <c r="BN315" s="5"/>
      <c r="BO315" s="5"/>
      <c r="BP315" s="5"/>
      <c r="BQ315" s="5"/>
      <c r="BR315" s="5"/>
      <c r="BS315" s="5"/>
      <c r="BT315" s="5"/>
      <c r="BU315" s="5"/>
      <c r="BV315" s="5"/>
      <c r="BW315" s="5"/>
      <c r="BX315" s="5"/>
      <c r="BY315" s="5"/>
      <c r="BZ315" s="5"/>
      <c r="CA315" s="5"/>
      <c r="CB315" s="5"/>
      <c r="CC315" s="5"/>
      <c r="CD315" s="5"/>
      <c r="CE315" s="5"/>
      <c r="CF315" s="5"/>
      <c r="CG315" s="5"/>
      <c r="CH315" s="5"/>
      <c r="CI315" s="5"/>
      <c r="CJ315" s="5"/>
      <c r="CK315" s="5"/>
      <c r="CL315" s="5"/>
      <c r="CM315" s="5"/>
      <c r="CN315" s="5"/>
      <c r="CO315" s="5"/>
      <c r="CP315" s="5"/>
      <c r="CQ315" s="5"/>
      <c r="CR315" s="5"/>
      <c r="CS315" s="5"/>
      <c r="CT315" s="5"/>
      <c r="CU315" s="5"/>
      <c r="CV315" s="5"/>
      <c r="CW315" s="5"/>
      <c r="CX315" s="5"/>
      <c r="CY315" s="5"/>
      <c r="CZ315" s="5"/>
      <c r="DA315" s="5"/>
      <c r="DB315" s="5"/>
      <c r="DC315" s="5"/>
      <c r="DD315" s="5"/>
      <c r="DE315" s="5"/>
      <c r="DF315" s="5"/>
      <c r="DG315" s="5"/>
      <c r="DH315" s="5"/>
      <c r="DI315" s="5"/>
      <c r="DJ315" s="5"/>
      <c r="DK315" s="5"/>
      <c r="DL315" s="5"/>
      <c r="DM315" s="5"/>
      <c r="DN315" s="5"/>
      <c r="DO315" s="5"/>
      <c r="DP315" s="5"/>
      <c r="DQ315" s="5"/>
      <c r="DR315" s="5"/>
      <c r="DS315" s="5"/>
      <c r="DT315" s="5"/>
      <c r="DU315" s="5"/>
      <c r="DV315" s="5"/>
      <c r="DW315" s="5"/>
      <c r="DX315" s="5"/>
      <c r="DY315" s="5"/>
      <c r="DZ315" s="5"/>
      <c r="EA315" s="5"/>
      <c r="EB315" s="5"/>
      <c r="EC315" s="5"/>
      <c r="ED315" s="5"/>
      <c r="EE315" s="5"/>
      <c r="EF315" s="5"/>
      <c r="EG315" s="5"/>
      <c r="EH315" s="5"/>
      <c r="EI315" s="5"/>
      <c r="EJ315" s="5"/>
      <c r="EK315" s="5"/>
      <c r="EL315" s="5"/>
      <c r="EM315" s="5"/>
      <c r="EN315" s="5"/>
      <c r="EO315" s="5"/>
      <c r="EP315" s="5"/>
      <c r="EQ315" s="5"/>
      <c r="ER315" s="5"/>
      <c r="ES315" s="5"/>
      <c r="ET315" s="5"/>
      <c r="EU315" s="5"/>
      <c r="EV315" s="5"/>
      <c r="EW315" s="5"/>
      <c r="EX315" s="5"/>
      <c r="EY315" s="5"/>
      <c r="EZ315" s="5"/>
      <c r="FA315" s="5"/>
      <c r="FB315" s="5"/>
      <c r="FC315" s="5"/>
    </row>
    <row r="316" spans="1:159" ht="15" customHeight="1">
      <c r="A316" s="7">
        <v>4</v>
      </c>
      <c r="B316" s="55" t="str">
        <f>VLOOKUP(Ruimtestaat[[#This Row],[Code]],Locaties[[Code]:[Locatie]],2,FALSE)</f>
        <v xml:space="preserve">MET Praktijkonderwijs </v>
      </c>
      <c r="C316" s="55" t="str">
        <f>VLOOKUP(Ruimtestaat[[#This Row],[Code]],Locaties[[#All],[Code]:[Adres]],3,FALSE)</f>
        <v>Koetshuislaan 1</v>
      </c>
      <c r="D316" s="55" t="str">
        <f>VLOOKUP(Ruimtestaat[[#This Row],[Code]],Locaties[#All],4,FALSE)</f>
        <v>Waalwijk</v>
      </c>
      <c r="E316" s="44" t="s">
        <v>357</v>
      </c>
      <c r="F316" s="44" t="s">
        <v>401</v>
      </c>
      <c r="G316" s="7" t="s">
        <v>369</v>
      </c>
      <c r="H316" s="56" t="s">
        <v>370</v>
      </c>
      <c r="I316" s="7">
        <v>10</v>
      </c>
      <c r="J316" s="56" t="str">
        <f>VLOOKUP(Ruimtestaat[[#This Row],[Ruimte code]],Ruimtegroepen[[#All],[Code]:[Ruimte omschrijving]],2,FALSE)</f>
        <v>Trappenhuizen/lift</v>
      </c>
      <c r="K316" s="44" t="s">
        <v>20</v>
      </c>
      <c r="L316" s="47" t="s">
        <v>366</v>
      </c>
      <c r="M316" s="147">
        <v>15</v>
      </c>
      <c r="N316" s="149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5"/>
      <c r="AI316" s="5"/>
      <c r="AJ316" s="5"/>
      <c r="AK316" s="5"/>
      <c r="AL316" s="5"/>
      <c r="AM316" s="5"/>
      <c r="AN316" s="5"/>
      <c r="AO316" s="5"/>
      <c r="AP316" s="5"/>
      <c r="AQ316" s="5"/>
      <c r="AR316" s="5"/>
      <c r="AS316" s="5"/>
      <c r="AT316" s="5"/>
      <c r="AU316" s="5"/>
      <c r="AV316" s="5"/>
      <c r="AW316" s="5"/>
      <c r="AX316" s="5"/>
      <c r="AY316" s="5"/>
      <c r="AZ316" s="5"/>
      <c r="BA316" s="5"/>
      <c r="BB316" s="5"/>
      <c r="BC316" s="5"/>
      <c r="BD316" s="5"/>
      <c r="BE316" s="5"/>
      <c r="BF316" s="5"/>
      <c r="BG316" s="5"/>
      <c r="BH316" s="5"/>
      <c r="BI316" s="5"/>
      <c r="BJ316" s="5"/>
      <c r="BK316" s="5"/>
      <c r="BL316" s="5"/>
      <c r="BM316" s="5"/>
      <c r="BN316" s="5"/>
      <c r="BO316" s="5"/>
      <c r="BP316" s="5"/>
      <c r="BQ316" s="5"/>
      <c r="BR316" s="5"/>
      <c r="BS316" s="5"/>
      <c r="BT316" s="5"/>
      <c r="BU316" s="5"/>
      <c r="BV316" s="5"/>
      <c r="BW316" s="5"/>
      <c r="BX316" s="5"/>
      <c r="BY316" s="5"/>
      <c r="BZ316" s="5"/>
      <c r="CA316" s="5"/>
      <c r="CB316" s="5"/>
      <c r="CC316" s="5"/>
      <c r="CD316" s="5"/>
      <c r="CE316" s="5"/>
      <c r="CF316" s="5"/>
      <c r="CG316" s="5"/>
      <c r="CH316" s="5"/>
      <c r="CI316" s="5"/>
      <c r="CJ316" s="5"/>
      <c r="CK316" s="5"/>
      <c r="CL316" s="5"/>
      <c r="CM316" s="5"/>
      <c r="CN316" s="5"/>
      <c r="CO316" s="5"/>
      <c r="CP316" s="5"/>
      <c r="CQ316" s="5"/>
      <c r="CR316" s="5"/>
      <c r="CS316" s="5"/>
      <c r="CT316" s="5"/>
      <c r="CU316" s="5"/>
      <c r="CV316" s="5"/>
      <c r="CW316" s="5"/>
      <c r="CX316" s="5"/>
      <c r="CY316" s="5"/>
      <c r="CZ316" s="5"/>
      <c r="DA316" s="5"/>
      <c r="DB316" s="5"/>
      <c r="DC316" s="5"/>
      <c r="DD316" s="5"/>
      <c r="DE316" s="5"/>
      <c r="DF316" s="5"/>
      <c r="DG316" s="5"/>
      <c r="DH316" s="5"/>
      <c r="DI316" s="5"/>
      <c r="DJ316" s="5"/>
      <c r="DK316" s="5"/>
      <c r="DL316" s="5"/>
      <c r="DM316" s="5"/>
      <c r="DN316" s="5"/>
      <c r="DO316" s="5"/>
      <c r="DP316" s="5"/>
      <c r="DQ316" s="5"/>
      <c r="DR316" s="5"/>
      <c r="DS316" s="5"/>
      <c r="DT316" s="5"/>
      <c r="DU316" s="5"/>
      <c r="DV316" s="5"/>
      <c r="DW316" s="5"/>
      <c r="DX316" s="5"/>
      <c r="DY316" s="5"/>
      <c r="DZ316" s="5"/>
      <c r="EA316" s="5"/>
      <c r="EB316" s="5"/>
      <c r="EC316" s="5"/>
      <c r="ED316" s="5"/>
      <c r="EE316" s="5"/>
      <c r="EF316" s="5"/>
      <c r="EG316" s="5"/>
      <c r="EH316" s="5"/>
      <c r="EI316" s="5"/>
      <c r="EJ316" s="5"/>
      <c r="EK316" s="5"/>
      <c r="EL316" s="5"/>
      <c r="EM316" s="5"/>
      <c r="EN316" s="5"/>
      <c r="EO316" s="5"/>
      <c r="EP316" s="5"/>
      <c r="EQ316" s="5"/>
      <c r="ER316" s="5"/>
      <c r="ES316" s="5"/>
      <c r="ET316" s="5"/>
      <c r="EU316" s="5"/>
      <c r="EV316" s="5"/>
      <c r="EW316" s="5"/>
      <c r="EX316" s="5"/>
      <c r="EY316" s="5"/>
      <c r="EZ316" s="5"/>
      <c r="FA316" s="5"/>
      <c r="FB316" s="5"/>
      <c r="FC316" s="5"/>
    </row>
    <row r="317" spans="1:159" ht="15" customHeight="1">
      <c r="A317" s="7">
        <v>4</v>
      </c>
      <c r="B317" s="55" t="str">
        <f>VLOOKUP(Ruimtestaat[[#This Row],[Code]],Locaties[[Code]:[Locatie]],2,FALSE)</f>
        <v xml:space="preserve">MET Praktijkonderwijs </v>
      </c>
      <c r="C317" s="55" t="str">
        <f>VLOOKUP(Ruimtestaat[[#This Row],[Code]],Locaties[[#All],[Code]:[Adres]],3,FALSE)</f>
        <v>Koetshuislaan 1</v>
      </c>
      <c r="D317" s="55" t="str">
        <f>VLOOKUP(Ruimtestaat[[#This Row],[Code]],Locaties[#All],4,FALSE)</f>
        <v>Waalwijk</v>
      </c>
      <c r="E317" s="44" t="s">
        <v>357</v>
      </c>
      <c r="F317" s="44" t="s">
        <v>401</v>
      </c>
      <c r="G317" s="7" t="s">
        <v>220</v>
      </c>
      <c r="H317" s="56" t="s">
        <v>159</v>
      </c>
      <c r="I317" s="7">
        <v>6</v>
      </c>
      <c r="J317" s="56" t="str">
        <f>VLOOKUP(Ruimtestaat[[#This Row],[Ruimte code]],Ruimtegroepen[[#All],[Code]:[Ruimte omschrijving]],2,FALSE)</f>
        <v>Gangen/hallen</v>
      </c>
      <c r="K317" s="44" t="s">
        <v>20</v>
      </c>
      <c r="L317" s="47" t="s">
        <v>29</v>
      </c>
      <c r="M317" s="147">
        <v>20</v>
      </c>
      <c r="N317" s="149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  <c r="AF317" s="5"/>
      <c r="AG317" s="5"/>
      <c r="AH317" s="5"/>
      <c r="AI317" s="5"/>
      <c r="AJ317" s="5"/>
      <c r="AK317" s="5"/>
      <c r="AL317" s="5"/>
      <c r="AM317" s="5"/>
      <c r="AN317" s="5"/>
      <c r="AO317" s="5"/>
      <c r="AP317" s="5"/>
      <c r="AQ317" s="5"/>
      <c r="AR317" s="5"/>
      <c r="AS317" s="5"/>
      <c r="AT317" s="5"/>
      <c r="AU317" s="5"/>
      <c r="AV317" s="5"/>
      <c r="AW317" s="5"/>
      <c r="AX317" s="5"/>
      <c r="AY317" s="5"/>
      <c r="AZ317" s="5"/>
      <c r="BA317" s="5"/>
      <c r="BB317" s="5"/>
      <c r="BC317" s="5"/>
      <c r="BD317" s="5"/>
      <c r="BE317" s="5"/>
      <c r="BF317" s="5"/>
      <c r="BG317" s="5"/>
      <c r="BH317" s="5"/>
      <c r="BI317" s="5"/>
      <c r="BJ317" s="5"/>
      <c r="BK317" s="5"/>
      <c r="BL317" s="5"/>
      <c r="BM317" s="5"/>
      <c r="BN317" s="5"/>
      <c r="BO317" s="5"/>
      <c r="BP317" s="5"/>
      <c r="BQ317" s="5"/>
      <c r="BR317" s="5"/>
      <c r="BS317" s="5"/>
      <c r="BT317" s="5"/>
      <c r="BU317" s="5"/>
      <c r="BV317" s="5"/>
      <c r="BW317" s="5"/>
      <c r="BX317" s="5"/>
      <c r="BY317" s="5"/>
      <c r="BZ317" s="5"/>
      <c r="CA317" s="5"/>
      <c r="CB317" s="5"/>
      <c r="CC317" s="5"/>
      <c r="CD317" s="5"/>
      <c r="CE317" s="5"/>
      <c r="CF317" s="5"/>
      <c r="CG317" s="5"/>
      <c r="CH317" s="5"/>
      <c r="CI317" s="5"/>
      <c r="CJ317" s="5"/>
      <c r="CK317" s="5"/>
      <c r="CL317" s="5"/>
      <c r="CM317" s="5"/>
      <c r="CN317" s="5"/>
      <c r="CO317" s="5"/>
      <c r="CP317" s="5"/>
      <c r="CQ317" s="5"/>
      <c r="CR317" s="5"/>
      <c r="CS317" s="5"/>
      <c r="CT317" s="5"/>
      <c r="CU317" s="5"/>
      <c r="CV317" s="5"/>
      <c r="CW317" s="5"/>
      <c r="CX317" s="5"/>
      <c r="CY317" s="5"/>
      <c r="CZ317" s="5"/>
      <c r="DA317" s="5"/>
      <c r="DB317" s="5"/>
      <c r="DC317" s="5"/>
      <c r="DD317" s="5"/>
      <c r="DE317" s="5"/>
      <c r="DF317" s="5"/>
      <c r="DG317" s="5"/>
      <c r="DH317" s="5"/>
      <c r="DI317" s="5"/>
      <c r="DJ317" s="5"/>
      <c r="DK317" s="5"/>
      <c r="DL317" s="5"/>
      <c r="DM317" s="5"/>
      <c r="DN317" s="5"/>
      <c r="DO317" s="5"/>
      <c r="DP317" s="5"/>
      <c r="DQ317" s="5"/>
      <c r="DR317" s="5"/>
      <c r="DS317" s="5"/>
      <c r="DT317" s="5"/>
      <c r="DU317" s="5"/>
      <c r="DV317" s="5"/>
      <c r="DW317" s="5"/>
      <c r="DX317" s="5"/>
      <c r="DY317" s="5"/>
      <c r="DZ317" s="5"/>
      <c r="EA317" s="5"/>
      <c r="EB317" s="5"/>
      <c r="EC317" s="5"/>
      <c r="ED317" s="5"/>
      <c r="EE317" s="5"/>
      <c r="EF317" s="5"/>
      <c r="EG317" s="5"/>
      <c r="EH317" s="5"/>
      <c r="EI317" s="5"/>
      <c r="EJ317" s="5"/>
      <c r="EK317" s="5"/>
      <c r="EL317" s="5"/>
      <c r="EM317" s="5"/>
      <c r="EN317" s="5"/>
      <c r="EO317" s="5"/>
      <c r="EP317" s="5"/>
      <c r="EQ317" s="5"/>
      <c r="ER317" s="5"/>
      <c r="ES317" s="5"/>
      <c r="ET317" s="5"/>
      <c r="EU317" s="5"/>
      <c r="EV317" s="5"/>
      <c r="EW317" s="5"/>
      <c r="EX317" s="5"/>
      <c r="EY317" s="5"/>
      <c r="EZ317" s="5"/>
      <c r="FA317" s="5"/>
      <c r="FB317" s="5"/>
      <c r="FC317" s="5"/>
    </row>
    <row r="318" spans="1:159" ht="15" customHeight="1">
      <c r="A318" s="7">
        <v>4</v>
      </c>
      <c r="B318" s="55" t="str">
        <f>VLOOKUP(Ruimtestaat[[#This Row],[Code]],Locaties[[Code]:[Locatie]],2,FALSE)</f>
        <v xml:space="preserve">MET Praktijkonderwijs </v>
      </c>
      <c r="C318" s="55" t="str">
        <f>VLOOKUP(Ruimtestaat[[#This Row],[Code]],Locaties[[#All],[Code]:[Adres]],3,FALSE)</f>
        <v>Koetshuislaan 1</v>
      </c>
      <c r="D318" s="55" t="str">
        <f>VLOOKUP(Ruimtestaat[[#This Row],[Code]],Locaties[#All],4,FALSE)</f>
        <v>Waalwijk</v>
      </c>
      <c r="E318" s="44" t="s">
        <v>357</v>
      </c>
      <c r="F318" s="44" t="s">
        <v>401</v>
      </c>
      <c r="G318" s="7" t="s">
        <v>215</v>
      </c>
      <c r="H318" s="56" t="s">
        <v>134</v>
      </c>
      <c r="I318" s="7">
        <v>16</v>
      </c>
      <c r="J318" s="56" t="str">
        <f>VLOOKUP(Ruimtestaat[[#This Row],[Ruimte code]],Ruimtegroepen[[#All],[Code]:[Ruimte omschrijving]],2,FALSE)</f>
        <v>Leslokalen</v>
      </c>
      <c r="K318" s="44" t="s">
        <v>20</v>
      </c>
      <c r="L318" s="47" t="s">
        <v>29</v>
      </c>
      <c r="M318" s="147">
        <v>65</v>
      </c>
      <c r="N318" s="44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  <c r="AF318" s="5"/>
      <c r="AG318" s="5"/>
      <c r="AH318" s="5"/>
      <c r="AI318" s="5"/>
      <c r="AJ318" s="5"/>
      <c r="AK318" s="5"/>
      <c r="AL318" s="5"/>
      <c r="AM318" s="5"/>
      <c r="AN318" s="5"/>
      <c r="AO318" s="5"/>
      <c r="AP318" s="5"/>
      <c r="AQ318" s="5"/>
      <c r="AR318" s="5"/>
      <c r="AS318" s="5"/>
      <c r="AT318" s="5"/>
      <c r="AU318" s="5"/>
      <c r="AV318" s="5"/>
      <c r="AW318" s="5"/>
      <c r="AX318" s="5"/>
      <c r="AY318" s="5"/>
      <c r="AZ318" s="5"/>
      <c r="BA318" s="5"/>
      <c r="BB318" s="5"/>
      <c r="BC318" s="5"/>
      <c r="BD318" s="5"/>
      <c r="BE318" s="5"/>
      <c r="BF318" s="5"/>
      <c r="BG318" s="5"/>
      <c r="BH318" s="5"/>
      <c r="BI318" s="5"/>
      <c r="BJ318" s="5"/>
      <c r="BK318" s="5"/>
      <c r="BL318" s="5"/>
      <c r="BM318" s="5"/>
      <c r="BN318" s="5"/>
      <c r="BO318" s="5"/>
      <c r="BP318" s="5"/>
      <c r="BQ318" s="5"/>
      <c r="BR318" s="5"/>
      <c r="BS318" s="5"/>
      <c r="BT318" s="5"/>
      <c r="BU318" s="5"/>
      <c r="BV318" s="5"/>
      <c r="BW318" s="5"/>
      <c r="BX318" s="5"/>
      <c r="BY318" s="5"/>
      <c r="BZ318" s="5"/>
      <c r="CA318" s="5"/>
      <c r="CB318" s="5"/>
      <c r="CC318" s="5"/>
      <c r="CD318" s="5"/>
      <c r="CE318" s="5"/>
      <c r="CF318" s="5"/>
      <c r="CG318" s="5"/>
      <c r="CH318" s="5"/>
      <c r="CI318" s="5"/>
      <c r="CJ318" s="5"/>
      <c r="CK318" s="5"/>
      <c r="CL318" s="5"/>
      <c r="CM318" s="5"/>
      <c r="CN318" s="5"/>
      <c r="CO318" s="5"/>
      <c r="CP318" s="5"/>
      <c r="CQ318" s="5"/>
      <c r="CR318" s="5"/>
      <c r="CS318" s="5"/>
      <c r="CT318" s="5"/>
      <c r="CU318" s="5"/>
      <c r="CV318" s="5"/>
      <c r="CW318" s="5"/>
      <c r="CX318" s="5"/>
      <c r="CY318" s="5"/>
      <c r="CZ318" s="5"/>
      <c r="DA318" s="5"/>
      <c r="DB318" s="5"/>
      <c r="DC318" s="5"/>
      <c r="DD318" s="5"/>
      <c r="DE318" s="5"/>
      <c r="DF318" s="5"/>
      <c r="DG318" s="5"/>
      <c r="DH318" s="5"/>
      <c r="DI318" s="5"/>
      <c r="DJ318" s="5"/>
      <c r="DK318" s="5"/>
      <c r="DL318" s="5"/>
      <c r="DM318" s="5"/>
      <c r="DN318" s="5"/>
      <c r="DO318" s="5"/>
      <c r="DP318" s="5"/>
      <c r="DQ318" s="5"/>
      <c r="DR318" s="5"/>
      <c r="DS318" s="5"/>
      <c r="DT318" s="5"/>
      <c r="DU318" s="5"/>
      <c r="DV318" s="5"/>
      <c r="DW318" s="5"/>
      <c r="DX318" s="5"/>
      <c r="DY318" s="5"/>
      <c r="DZ318" s="5"/>
      <c r="EA318" s="5"/>
      <c r="EB318" s="5"/>
      <c r="EC318" s="5"/>
      <c r="ED318" s="5"/>
      <c r="EE318" s="5"/>
      <c r="EF318" s="5"/>
      <c r="EG318" s="5"/>
      <c r="EH318" s="5"/>
      <c r="EI318" s="5"/>
      <c r="EJ318" s="5"/>
      <c r="EK318" s="5"/>
      <c r="EL318" s="5"/>
      <c r="EM318" s="5"/>
      <c r="EN318" s="5"/>
      <c r="EO318" s="5"/>
      <c r="EP318" s="5"/>
      <c r="EQ318" s="5"/>
      <c r="ER318" s="5"/>
      <c r="ES318" s="5"/>
      <c r="ET318" s="5"/>
      <c r="EU318" s="5"/>
      <c r="EV318" s="5"/>
      <c r="EW318" s="5"/>
      <c r="EX318" s="5"/>
      <c r="EY318" s="5"/>
      <c r="EZ318" s="5"/>
      <c r="FA318" s="5"/>
      <c r="FB318" s="5"/>
      <c r="FC318" s="5"/>
    </row>
    <row r="319" spans="1:159" ht="15" customHeight="1">
      <c r="A319" s="7">
        <v>4</v>
      </c>
      <c r="B319" s="55" t="str">
        <f>VLOOKUP(Ruimtestaat[[#This Row],[Code]],Locaties[[Code]:[Locatie]],2,FALSE)</f>
        <v xml:space="preserve">MET Praktijkonderwijs </v>
      </c>
      <c r="C319" s="55" t="str">
        <f>VLOOKUP(Ruimtestaat[[#This Row],[Code]],Locaties[[#All],[Code]:[Adres]],3,FALSE)</f>
        <v>Koetshuislaan 1</v>
      </c>
      <c r="D319" s="55" t="str">
        <f>VLOOKUP(Ruimtestaat[[#This Row],[Code]],Locaties[#All],4,FALSE)</f>
        <v>Waalwijk</v>
      </c>
      <c r="E319" s="44" t="s">
        <v>357</v>
      </c>
      <c r="F319" s="44" t="s">
        <v>401</v>
      </c>
      <c r="G319" s="7" t="s">
        <v>217</v>
      </c>
      <c r="H319" s="56" t="s">
        <v>134</v>
      </c>
      <c r="I319" s="7">
        <v>16</v>
      </c>
      <c r="J319" s="56" t="str">
        <f>VLOOKUP(Ruimtestaat[[#This Row],[Ruimte code]],Ruimtegroepen[[#All],[Code]:[Ruimte omschrijving]],2,FALSE)</f>
        <v>Leslokalen</v>
      </c>
      <c r="K319" s="44" t="s">
        <v>20</v>
      </c>
      <c r="L319" s="47" t="s">
        <v>29</v>
      </c>
      <c r="M319" s="147">
        <v>30</v>
      </c>
      <c r="N319" s="149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  <c r="AF319" s="5"/>
      <c r="AG319" s="5"/>
      <c r="AH319" s="5"/>
      <c r="AI319" s="5"/>
      <c r="AJ319" s="5"/>
      <c r="AK319" s="5"/>
      <c r="AL319" s="5"/>
      <c r="AM319" s="5"/>
      <c r="AN319" s="5"/>
      <c r="AO319" s="5"/>
      <c r="AP319" s="5"/>
      <c r="AQ319" s="5"/>
      <c r="AR319" s="5"/>
      <c r="AS319" s="5"/>
      <c r="AT319" s="5"/>
      <c r="AU319" s="5"/>
      <c r="AV319" s="5"/>
      <c r="AW319" s="5"/>
      <c r="AX319" s="5"/>
      <c r="AY319" s="5"/>
      <c r="AZ319" s="5"/>
      <c r="BA319" s="5"/>
      <c r="BB319" s="5"/>
      <c r="BC319" s="5"/>
      <c r="BD319" s="5"/>
      <c r="BE319" s="5"/>
      <c r="BF319" s="5"/>
      <c r="BG319" s="5"/>
      <c r="BH319" s="5"/>
      <c r="BI319" s="5"/>
      <c r="BJ319" s="5"/>
      <c r="BK319" s="5"/>
      <c r="BL319" s="5"/>
      <c r="BM319" s="5"/>
      <c r="BN319" s="5"/>
      <c r="BO319" s="5"/>
      <c r="BP319" s="5"/>
      <c r="BQ319" s="5"/>
      <c r="BR319" s="5"/>
      <c r="BS319" s="5"/>
      <c r="BT319" s="5"/>
      <c r="BU319" s="5"/>
      <c r="BV319" s="5"/>
      <c r="BW319" s="5"/>
      <c r="BX319" s="5"/>
      <c r="BY319" s="5"/>
      <c r="BZ319" s="5"/>
      <c r="CA319" s="5"/>
      <c r="CB319" s="5"/>
      <c r="CC319" s="5"/>
      <c r="CD319" s="5"/>
      <c r="CE319" s="5"/>
      <c r="CF319" s="5"/>
      <c r="CG319" s="5"/>
      <c r="CH319" s="5"/>
      <c r="CI319" s="5"/>
      <c r="CJ319" s="5"/>
      <c r="CK319" s="5"/>
      <c r="CL319" s="5"/>
      <c r="CM319" s="5"/>
      <c r="CN319" s="5"/>
      <c r="CO319" s="5"/>
      <c r="CP319" s="5"/>
      <c r="CQ319" s="5"/>
      <c r="CR319" s="5"/>
      <c r="CS319" s="5"/>
      <c r="CT319" s="5"/>
      <c r="CU319" s="5"/>
      <c r="CV319" s="5"/>
      <c r="CW319" s="5"/>
      <c r="CX319" s="5"/>
      <c r="CY319" s="5"/>
      <c r="CZ319" s="5"/>
      <c r="DA319" s="5"/>
      <c r="DB319" s="5"/>
      <c r="DC319" s="5"/>
      <c r="DD319" s="5"/>
      <c r="DE319" s="5"/>
      <c r="DF319" s="5"/>
      <c r="DG319" s="5"/>
      <c r="DH319" s="5"/>
      <c r="DI319" s="5"/>
      <c r="DJ319" s="5"/>
      <c r="DK319" s="5"/>
      <c r="DL319" s="5"/>
      <c r="DM319" s="5"/>
      <c r="DN319" s="5"/>
      <c r="DO319" s="5"/>
      <c r="DP319" s="5"/>
      <c r="DQ319" s="5"/>
      <c r="DR319" s="5"/>
      <c r="DS319" s="5"/>
      <c r="DT319" s="5"/>
      <c r="DU319" s="5"/>
      <c r="DV319" s="5"/>
      <c r="DW319" s="5"/>
      <c r="DX319" s="5"/>
      <c r="DY319" s="5"/>
      <c r="DZ319" s="5"/>
      <c r="EA319" s="5"/>
      <c r="EB319" s="5"/>
      <c r="EC319" s="5"/>
      <c r="ED319" s="5"/>
      <c r="EE319" s="5"/>
      <c r="EF319" s="5"/>
      <c r="EG319" s="5"/>
      <c r="EH319" s="5"/>
      <c r="EI319" s="5"/>
      <c r="EJ319" s="5"/>
      <c r="EK319" s="5"/>
      <c r="EL319" s="5"/>
      <c r="EM319" s="5"/>
      <c r="EN319" s="5"/>
      <c r="EO319" s="5"/>
      <c r="EP319" s="5"/>
      <c r="EQ319" s="5"/>
      <c r="ER319" s="5"/>
      <c r="ES319" s="5"/>
      <c r="ET319" s="5"/>
      <c r="EU319" s="5"/>
      <c r="EV319" s="5"/>
      <c r="EW319" s="5"/>
      <c r="EX319" s="5"/>
      <c r="EY319" s="5"/>
      <c r="EZ319" s="5"/>
      <c r="FA319" s="5"/>
      <c r="FB319" s="5"/>
      <c r="FC319" s="5"/>
    </row>
    <row r="320" spans="1:159" ht="15" customHeight="1">
      <c r="A320" s="7">
        <v>4</v>
      </c>
      <c r="B320" s="55" t="str">
        <f>VLOOKUP(Ruimtestaat[[#This Row],[Code]],Locaties[[Code]:[Locatie]],2,FALSE)</f>
        <v xml:space="preserve">MET Praktijkonderwijs </v>
      </c>
      <c r="C320" s="55" t="str">
        <f>VLOOKUP(Ruimtestaat[[#This Row],[Code]],Locaties[[#All],[Code]:[Adres]],3,FALSE)</f>
        <v>Koetshuislaan 1</v>
      </c>
      <c r="D320" s="55" t="str">
        <f>VLOOKUP(Ruimtestaat[[#This Row],[Code]],Locaties[#All],4,FALSE)</f>
        <v>Waalwijk</v>
      </c>
      <c r="E320" s="44" t="s">
        <v>357</v>
      </c>
      <c r="F320" s="44" t="s">
        <v>401</v>
      </c>
      <c r="G320" s="7" t="s">
        <v>219</v>
      </c>
      <c r="H320" s="56" t="s">
        <v>134</v>
      </c>
      <c r="I320" s="7">
        <v>16</v>
      </c>
      <c r="J320" s="56" t="str">
        <f>VLOOKUP(Ruimtestaat[[#This Row],[Ruimte code]],Ruimtegroepen[[#All],[Code]:[Ruimte omschrijving]],2,FALSE)</f>
        <v>Leslokalen</v>
      </c>
      <c r="K320" s="44" t="s">
        <v>20</v>
      </c>
      <c r="L320" s="47" t="s">
        <v>29</v>
      </c>
      <c r="M320" s="147">
        <v>65</v>
      </c>
      <c r="N320" s="149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5"/>
      <c r="AI320" s="5"/>
      <c r="AJ320" s="5"/>
      <c r="AK320" s="5"/>
      <c r="AL320" s="5"/>
      <c r="AM320" s="5"/>
      <c r="AN320" s="5"/>
      <c r="AO320" s="5"/>
      <c r="AP320" s="5"/>
      <c r="AQ320" s="5"/>
      <c r="AR320" s="5"/>
      <c r="AS320" s="5"/>
      <c r="AT320" s="5"/>
      <c r="AU320" s="5"/>
      <c r="AV320" s="5"/>
      <c r="AW320" s="5"/>
      <c r="AX320" s="5"/>
      <c r="AY320" s="5"/>
      <c r="AZ320" s="5"/>
      <c r="BA320" s="5"/>
      <c r="BB320" s="5"/>
      <c r="BC320" s="5"/>
      <c r="BD320" s="5"/>
      <c r="BE320" s="5"/>
      <c r="BF320" s="5"/>
      <c r="BG320" s="5"/>
      <c r="BH320" s="5"/>
      <c r="BI320" s="5"/>
      <c r="BJ320" s="5"/>
      <c r="BK320" s="5"/>
      <c r="BL320" s="5"/>
      <c r="BM320" s="5"/>
      <c r="BN320" s="5"/>
      <c r="BO320" s="5"/>
      <c r="BP320" s="5"/>
      <c r="BQ320" s="5"/>
      <c r="BR320" s="5"/>
      <c r="BS320" s="5"/>
      <c r="BT320" s="5"/>
      <c r="BU320" s="5"/>
      <c r="BV320" s="5"/>
      <c r="BW320" s="5"/>
      <c r="BX320" s="5"/>
      <c r="BY320" s="5"/>
      <c r="BZ320" s="5"/>
      <c r="CA320" s="5"/>
      <c r="CB320" s="5"/>
      <c r="CC320" s="5"/>
      <c r="CD320" s="5"/>
      <c r="CE320" s="5"/>
      <c r="CF320" s="5"/>
      <c r="CG320" s="5"/>
      <c r="CH320" s="5"/>
      <c r="CI320" s="5"/>
      <c r="CJ320" s="5"/>
      <c r="CK320" s="5"/>
      <c r="CL320" s="5"/>
      <c r="CM320" s="5"/>
      <c r="CN320" s="5"/>
      <c r="CO320" s="5"/>
      <c r="CP320" s="5"/>
      <c r="CQ320" s="5"/>
      <c r="CR320" s="5"/>
      <c r="CS320" s="5"/>
      <c r="CT320" s="5"/>
      <c r="CU320" s="5"/>
      <c r="CV320" s="5"/>
      <c r="CW320" s="5"/>
      <c r="CX320" s="5"/>
      <c r="CY320" s="5"/>
      <c r="CZ320" s="5"/>
      <c r="DA320" s="5"/>
      <c r="DB320" s="5"/>
      <c r="DC320" s="5"/>
      <c r="DD320" s="5"/>
      <c r="DE320" s="5"/>
      <c r="DF320" s="5"/>
      <c r="DG320" s="5"/>
      <c r="DH320" s="5"/>
      <c r="DI320" s="5"/>
      <c r="DJ320" s="5"/>
      <c r="DK320" s="5"/>
      <c r="DL320" s="5"/>
      <c r="DM320" s="5"/>
      <c r="DN320" s="5"/>
      <c r="DO320" s="5"/>
      <c r="DP320" s="5"/>
      <c r="DQ320" s="5"/>
      <c r="DR320" s="5"/>
      <c r="DS320" s="5"/>
      <c r="DT320" s="5"/>
      <c r="DU320" s="5"/>
      <c r="DV320" s="5"/>
      <c r="DW320" s="5"/>
      <c r="DX320" s="5"/>
      <c r="DY320" s="5"/>
      <c r="DZ320" s="5"/>
      <c r="EA320" s="5"/>
      <c r="EB320" s="5"/>
      <c r="EC320" s="5"/>
      <c r="ED320" s="5"/>
      <c r="EE320" s="5"/>
      <c r="EF320" s="5"/>
      <c r="EG320" s="5"/>
      <c r="EH320" s="5"/>
      <c r="EI320" s="5"/>
      <c r="EJ320" s="5"/>
      <c r="EK320" s="5"/>
      <c r="EL320" s="5"/>
      <c r="EM320" s="5"/>
      <c r="EN320" s="5"/>
      <c r="EO320" s="5"/>
      <c r="EP320" s="5"/>
      <c r="EQ320" s="5"/>
      <c r="ER320" s="5"/>
      <c r="ES320" s="5"/>
      <c r="ET320" s="5"/>
      <c r="EU320" s="5"/>
      <c r="EV320" s="5"/>
      <c r="EW320" s="5"/>
      <c r="EX320" s="5"/>
      <c r="EY320" s="5"/>
      <c r="EZ320" s="5"/>
      <c r="FA320" s="5"/>
      <c r="FB320" s="5"/>
      <c r="FC320" s="5"/>
    </row>
    <row r="321" spans="1:159" ht="15" customHeight="1">
      <c r="A321" s="7">
        <v>4</v>
      </c>
      <c r="B321" s="55" t="str">
        <f>VLOOKUP(Ruimtestaat[[#This Row],[Code]],Locaties[[Code]:[Locatie]],2,FALSE)</f>
        <v xml:space="preserve">MET Praktijkonderwijs </v>
      </c>
      <c r="C321" s="55" t="str">
        <f>VLOOKUP(Ruimtestaat[[#This Row],[Code]],Locaties[[#All],[Code]:[Adres]],3,FALSE)</f>
        <v>Koetshuislaan 1</v>
      </c>
      <c r="D321" s="55" t="str">
        <f>VLOOKUP(Ruimtestaat[[#This Row],[Code]],Locaties[#All],4,FALSE)</f>
        <v>Waalwijk</v>
      </c>
      <c r="E321" s="44" t="s">
        <v>358</v>
      </c>
      <c r="F321" s="44" t="s">
        <v>392</v>
      </c>
      <c r="G321" s="7" t="s">
        <v>187</v>
      </c>
      <c r="H321" s="56" t="s">
        <v>150</v>
      </c>
      <c r="I321" s="7">
        <v>14</v>
      </c>
      <c r="J321" s="56" t="str">
        <f>VLOOKUP(Ruimtestaat[[#This Row],[Ruimte code]],Ruimtegroepen[[#All],[Code]:[Ruimte omschrijving]],2,FALSE)</f>
        <v>Praktijklokalen</v>
      </c>
      <c r="K321" s="44" t="s">
        <v>18</v>
      </c>
      <c r="L321" s="47" t="s">
        <v>124</v>
      </c>
      <c r="M321" s="147">
        <v>125</v>
      </c>
      <c r="N321" s="44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  <c r="AF321" s="5"/>
      <c r="AG321" s="5"/>
      <c r="AH321" s="5"/>
      <c r="AI321" s="5"/>
      <c r="AJ321" s="5"/>
      <c r="AK321" s="5"/>
      <c r="AL321" s="5"/>
      <c r="AM321" s="5"/>
      <c r="AN321" s="5"/>
      <c r="AO321" s="5"/>
      <c r="AP321" s="5"/>
      <c r="AQ321" s="5"/>
      <c r="AR321" s="5"/>
      <c r="AS321" s="5"/>
      <c r="AT321" s="5"/>
      <c r="AU321" s="5"/>
      <c r="AV321" s="5"/>
      <c r="AW321" s="5"/>
      <c r="AX321" s="5"/>
      <c r="AY321" s="5"/>
      <c r="AZ321" s="5"/>
      <c r="BA321" s="5"/>
      <c r="BB321" s="5"/>
      <c r="BC321" s="5"/>
      <c r="BD321" s="5"/>
      <c r="BE321" s="5"/>
      <c r="BF321" s="5"/>
      <c r="BG321" s="5"/>
      <c r="BH321" s="5"/>
      <c r="BI321" s="5"/>
      <c r="BJ321" s="5"/>
      <c r="BK321" s="5"/>
      <c r="BL321" s="5"/>
      <c r="BM321" s="5"/>
      <c r="BN321" s="5"/>
      <c r="BO321" s="5"/>
      <c r="BP321" s="5"/>
      <c r="BQ321" s="5"/>
      <c r="BR321" s="5"/>
      <c r="BS321" s="5"/>
      <c r="BT321" s="5"/>
      <c r="BU321" s="5"/>
      <c r="BV321" s="5"/>
      <c r="BW321" s="5"/>
      <c r="BX321" s="5"/>
      <c r="BY321" s="5"/>
      <c r="BZ321" s="5"/>
      <c r="CA321" s="5"/>
      <c r="CB321" s="5"/>
      <c r="CC321" s="5"/>
      <c r="CD321" s="5"/>
      <c r="CE321" s="5"/>
      <c r="CF321" s="5"/>
      <c r="CG321" s="5"/>
      <c r="CH321" s="5"/>
      <c r="CI321" s="5"/>
      <c r="CJ321" s="5"/>
      <c r="CK321" s="5"/>
      <c r="CL321" s="5"/>
      <c r="CM321" s="5"/>
      <c r="CN321" s="5"/>
      <c r="CO321" s="5"/>
      <c r="CP321" s="5"/>
      <c r="CQ321" s="5"/>
      <c r="CR321" s="5"/>
      <c r="CS321" s="5"/>
      <c r="CT321" s="5"/>
      <c r="CU321" s="5"/>
      <c r="CV321" s="5"/>
      <c r="CW321" s="5"/>
      <c r="CX321" s="5"/>
      <c r="CY321" s="5"/>
      <c r="CZ321" s="5"/>
      <c r="DA321" s="5"/>
      <c r="DB321" s="5"/>
      <c r="DC321" s="5"/>
      <c r="DD321" s="5"/>
      <c r="DE321" s="5"/>
      <c r="DF321" s="5"/>
      <c r="DG321" s="5"/>
      <c r="DH321" s="5"/>
      <c r="DI321" s="5"/>
      <c r="DJ321" s="5"/>
      <c r="DK321" s="5"/>
      <c r="DL321" s="5"/>
      <c r="DM321" s="5"/>
      <c r="DN321" s="5"/>
      <c r="DO321" s="5"/>
      <c r="DP321" s="5"/>
      <c r="DQ321" s="5"/>
      <c r="DR321" s="5"/>
      <c r="DS321" s="5"/>
      <c r="DT321" s="5"/>
      <c r="DU321" s="5"/>
      <c r="DV321" s="5"/>
      <c r="DW321" s="5"/>
      <c r="DX321" s="5"/>
      <c r="DY321" s="5"/>
      <c r="DZ321" s="5"/>
      <c r="EA321" s="5"/>
      <c r="EB321" s="5"/>
      <c r="EC321" s="5"/>
      <c r="ED321" s="5"/>
      <c r="EE321" s="5"/>
      <c r="EF321" s="5"/>
      <c r="EG321" s="5"/>
      <c r="EH321" s="5"/>
      <c r="EI321" s="5"/>
      <c r="EJ321" s="5"/>
      <c r="EK321" s="5"/>
      <c r="EL321" s="5"/>
      <c r="EM321" s="5"/>
      <c r="EN321" s="5"/>
      <c r="EO321" s="5"/>
      <c r="EP321" s="5"/>
      <c r="EQ321" s="5"/>
      <c r="ER321" s="5"/>
      <c r="ES321" s="5"/>
      <c r="ET321" s="5"/>
      <c r="EU321" s="5"/>
      <c r="EV321" s="5"/>
      <c r="EW321" s="5"/>
      <c r="EX321" s="5"/>
      <c r="EY321" s="5"/>
      <c r="EZ321" s="5"/>
      <c r="FA321" s="5"/>
      <c r="FB321" s="5"/>
      <c r="FC321" s="5"/>
    </row>
    <row r="322" spans="1:159" ht="15" customHeight="1">
      <c r="A322" s="7">
        <v>4</v>
      </c>
      <c r="B322" s="55" t="str">
        <f>VLOOKUP(Ruimtestaat[[#This Row],[Code]],Locaties[[Code]:[Locatie]],2,FALSE)</f>
        <v xml:space="preserve">MET Praktijkonderwijs </v>
      </c>
      <c r="C322" s="55" t="str">
        <f>VLOOKUP(Ruimtestaat[[#This Row],[Code]],Locaties[[#All],[Code]:[Adres]],3,FALSE)</f>
        <v>Koetshuislaan 1</v>
      </c>
      <c r="D322" s="55" t="str">
        <f>VLOOKUP(Ruimtestaat[[#This Row],[Code]],Locaties[#All],4,FALSE)</f>
        <v>Waalwijk</v>
      </c>
      <c r="E322" s="44" t="s">
        <v>358</v>
      </c>
      <c r="F322" s="44" t="s">
        <v>392</v>
      </c>
      <c r="G322" s="7" t="s">
        <v>185</v>
      </c>
      <c r="H322" s="56" t="s">
        <v>348</v>
      </c>
      <c r="I322" s="7">
        <v>1</v>
      </c>
      <c r="J322" s="56" t="str">
        <f>VLOOKUP(Ruimtestaat[[#This Row],[Ruimte code]],Ruimtegroepen[[#All],[Code]:[Ruimte omschrijving]],2,FALSE)</f>
        <v>Magazijnen/bergingen</v>
      </c>
      <c r="K322" s="44" t="s">
        <v>18</v>
      </c>
      <c r="L322" s="47" t="s">
        <v>124</v>
      </c>
      <c r="M322" s="147">
        <v>22</v>
      </c>
      <c r="N322" s="149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5"/>
      <c r="AH322" s="5"/>
      <c r="AI322" s="5"/>
      <c r="AJ322" s="5"/>
      <c r="AK322" s="5"/>
      <c r="AL322" s="5"/>
      <c r="AM322" s="5"/>
      <c r="AN322" s="5"/>
      <c r="AO322" s="5"/>
      <c r="AP322" s="5"/>
      <c r="AQ322" s="5"/>
      <c r="AR322" s="5"/>
      <c r="AS322" s="5"/>
      <c r="AT322" s="5"/>
      <c r="AU322" s="5"/>
      <c r="AV322" s="5"/>
      <c r="AW322" s="5"/>
      <c r="AX322" s="5"/>
      <c r="AY322" s="5"/>
      <c r="AZ322" s="5"/>
      <c r="BA322" s="5"/>
      <c r="BB322" s="5"/>
      <c r="BC322" s="5"/>
      <c r="BD322" s="5"/>
      <c r="BE322" s="5"/>
      <c r="BF322" s="5"/>
      <c r="BG322" s="5"/>
      <c r="BH322" s="5"/>
      <c r="BI322" s="5"/>
      <c r="BJ322" s="5"/>
      <c r="BK322" s="5"/>
      <c r="BL322" s="5"/>
      <c r="BM322" s="5"/>
      <c r="BN322" s="5"/>
      <c r="BO322" s="5"/>
      <c r="BP322" s="5"/>
      <c r="BQ322" s="5"/>
      <c r="BR322" s="5"/>
      <c r="BS322" s="5"/>
      <c r="BT322" s="5"/>
      <c r="BU322" s="5"/>
      <c r="BV322" s="5"/>
      <c r="BW322" s="5"/>
      <c r="BX322" s="5"/>
      <c r="BY322" s="5"/>
      <c r="BZ322" s="5"/>
      <c r="CA322" s="5"/>
      <c r="CB322" s="5"/>
      <c r="CC322" s="5"/>
      <c r="CD322" s="5"/>
      <c r="CE322" s="5"/>
      <c r="CF322" s="5"/>
      <c r="CG322" s="5"/>
      <c r="CH322" s="5"/>
      <c r="CI322" s="5"/>
      <c r="CJ322" s="5"/>
      <c r="CK322" s="5"/>
      <c r="CL322" s="5"/>
      <c r="CM322" s="5"/>
      <c r="CN322" s="5"/>
      <c r="CO322" s="5"/>
      <c r="CP322" s="5"/>
      <c r="CQ322" s="5"/>
      <c r="CR322" s="5"/>
      <c r="CS322" s="5"/>
      <c r="CT322" s="5"/>
      <c r="CU322" s="5"/>
      <c r="CV322" s="5"/>
      <c r="CW322" s="5"/>
      <c r="CX322" s="5"/>
      <c r="CY322" s="5"/>
      <c r="CZ322" s="5"/>
      <c r="DA322" s="5"/>
      <c r="DB322" s="5"/>
      <c r="DC322" s="5"/>
      <c r="DD322" s="5"/>
      <c r="DE322" s="5"/>
      <c r="DF322" s="5"/>
      <c r="DG322" s="5"/>
      <c r="DH322" s="5"/>
      <c r="DI322" s="5"/>
      <c r="DJ322" s="5"/>
      <c r="DK322" s="5"/>
      <c r="DL322" s="5"/>
      <c r="DM322" s="5"/>
      <c r="DN322" s="5"/>
      <c r="DO322" s="5"/>
      <c r="DP322" s="5"/>
      <c r="DQ322" s="5"/>
      <c r="DR322" s="5"/>
      <c r="DS322" s="5"/>
      <c r="DT322" s="5"/>
      <c r="DU322" s="5"/>
      <c r="DV322" s="5"/>
      <c r="DW322" s="5"/>
      <c r="DX322" s="5"/>
      <c r="DY322" s="5"/>
      <c r="DZ322" s="5"/>
      <c r="EA322" s="5"/>
      <c r="EB322" s="5"/>
      <c r="EC322" s="5"/>
      <c r="ED322" s="5"/>
      <c r="EE322" s="5"/>
      <c r="EF322" s="5"/>
      <c r="EG322" s="5"/>
      <c r="EH322" s="5"/>
      <c r="EI322" s="5"/>
      <c r="EJ322" s="5"/>
      <c r="EK322" s="5"/>
      <c r="EL322" s="5"/>
      <c r="EM322" s="5"/>
      <c r="EN322" s="5"/>
      <c r="EO322" s="5"/>
      <c r="EP322" s="5"/>
      <c r="EQ322" s="5"/>
      <c r="ER322" s="5"/>
      <c r="ES322" s="5"/>
      <c r="ET322" s="5"/>
      <c r="EU322" s="5"/>
      <c r="EV322" s="5"/>
      <c r="EW322" s="5"/>
      <c r="EX322" s="5"/>
      <c r="EY322" s="5"/>
      <c r="EZ322" s="5"/>
      <c r="FA322" s="5"/>
      <c r="FB322" s="5"/>
      <c r="FC322" s="5"/>
    </row>
    <row r="323" spans="1:159" ht="15" customHeight="1">
      <c r="A323" s="7">
        <v>4</v>
      </c>
      <c r="B323" s="55" t="str">
        <f>VLOOKUP(Ruimtestaat[[#This Row],[Code]],Locaties[[Code]:[Locatie]],2,FALSE)</f>
        <v xml:space="preserve">MET Praktijkonderwijs </v>
      </c>
      <c r="C323" s="55" t="str">
        <f>VLOOKUP(Ruimtestaat[[#This Row],[Code]],Locaties[[#All],[Code]:[Adres]],3,FALSE)</f>
        <v>Koetshuislaan 1</v>
      </c>
      <c r="D323" s="55" t="str">
        <f>VLOOKUP(Ruimtestaat[[#This Row],[Code]],Locaties[#All],4,FALSE)</f>
        <v>Waalwijk</v>
      </c>
      <c r="E323" s="56" t="s">
        <v>358</v>
      </c>
      <c r="F323" s="44" t="s">
        <v>392</v>
      </c>
      <c r="G323" s="7" t="s">
        <v>184</v>
      </c>
      <c r="H323" s="56" t="s">
        <v>371</v>
      </c>
      <c r="I323" s="7">
        <v>6</v>
      </c>
      <c r="J323" s="56" t="str">
        <f>VLOOKUP(Ruimtestaat[[#This Row],[Ruimte code]],Ruimtegroepen[[#All],[Code]:[Ruimte omschrijving]],2,FALSE)</f>
        <v>Gangen/hallen</v>
      </c>
      <c r="K323" s="44" t="s">
        <v>18</v>
      </c>
      <c r="L323" s="47" t="s">
        <v>124</v>
      </c>
      <c r="M323" s="147">
        <v>25</v>
      </c>
      <c r="N323" s="149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  <c r="AF323" s="5"/>
      <c r="AG323" s="5"/>
      <c r="AH323" s="5"/>
      <c r="AI323" s="5"/>
      <c r="AJ323" s="5"/>
      <c r="AK323" s="5"/>
      <c r="AL323" s="5"/>
      <c r="AM323" s="5"/>
      <c r="AN323" s="5"/>
      <c r="AO323" s="5"/>
      <c r="AP323" s="5"/>
      <c r="AQ323" s="5"/>
      <c r="AR323" s="5"/>
      <c r="AS323" s="5"/>
      <c r="AT323" s="5"/>
      <c r="AU323" s="5"/>
      <c r="AV323" s="5"/>
      <c r="AW323" s="5"/>
      <c r="AX323" s="5"/>
      <c r="AY323" s="5"/>
      <c r="AZ323" s="5"/>
      <c r="BA323" s="5"/>
      <c r="BB323" s="5"/>
      <c r="BC323" s="5"/>
      <c r="BD323" s="5"/>
      <c r="BE323" s="5"/>
      <c r="BF323" s="5"/>
      <c r="BG323" s="5"/>
      <c r="BH323" s="5"/>
      <c r="BI323" s="5"/>
      <c r="BJ323" s="5"/>
      <c r="BK323" s="5"/>
      <c r="BL323" s="5"/>
      <c r="BM323" s="5"/>
      <c r="BN323" s="5"/>
      <c r="BO323" s="5"/>
      <c r="BP323" s="5"/>
      <c r="BQ323" s="5"/>
      <c r="BR323" s="5"/>
      <c r="BS323" s="5"/>
      <c r="BT323" s="5"/>
      <c r="BU323" s="5"/>
      <c r="BV323" s="5"/>
      <c r="BW323" s="5"/>
      <c r="BX323" s="5"/>
      <c r="BY323" s="5"/>
      <c r="BZ323" s="5"/>
      <c r="CA323" s="5"/>
      <c r="CB323" s="5"/>
      <c r="CC323" s="5"/>
      <c r="CD323" s="5"/>
      <c r="CE323" s="5"/>
      <c r="CF323" s="5"/>
      <c r="CG323" s="5"/>
      <c r="CH323" s="5"/>
      <c r="CI323" s="5"/>
      <c r="CJ323" s="5"/>
      <c r="CK323" s="5"/>
      <c r="CL323" s="5"/>
      <c r="CM323" s="5"/>
      <c r="CN323" s="5"/>
      <c r="CO323" s="5"/>
      <c r="CP323" s="5"/>
      <c r="CQ323" s="5"/>
      <c r="CR323" s="5"/>
      <c r="CS323" s="5"/>
      <c r="CT323" s="5"/>
      <c r="CU323" s="5"/>
      <c r="CV323" s="5"/>
      <c r="CW323" s="5"/>
      <c r="CX323" s="5"/>
      <c r="CY323" s="5"/>
      <c r="CZ323" s="5"/>
      <c r="DA323" s="5"/>
      <c r="DB323" s="5"/>
      <c r="DC323" s="5"/>
      <c r="DD323" s="5"/>
      <c r="DE323" s="5"/>
      <c r="DF323" s="5"/>
      <c r="DG323" s="5"/>
      <c r="DH323" s="5"/>
      <c r="DI323" s="5"/>
      <c r="DJ323" s="5"/>
      <c r="DK323" s="5"/>
      <c r="DL323" s="5"/>
      <c r="DM323" s="5"/>
      <c r="DN323" s="5"/>
      <c r="DO323" s="5"/>
      <c r="DP323" s="5"/>
      <c r="DQ323" s="5"/>
      <c r="DR323" s="5"/>
      <c r="DS323" s="5"/>
      <c r="DT323" s="5"/>
      <c r="DU323" s="5"/>
      <c r="DV323" s="5"/>
      <c r="DW323" s="5"/>
      <c r="DX323" s="5"/>
      <c r="DY323" s="5"/>
      <c r="DZ323" s="5"/>
      <c r="EA323" s="5"/>
      <c r="EB323" s="5"/>
      <c r="EC323" s="5"/>
      <c r="ED323" s="5"/>
      <c r="EE323" s="5"/>
      <c r="EF323" s="5"/>
      <c r="EG323" s="5"/>
      <c r="EH323" s="5"/>
      <c r="EI323" s="5"/>
      <c r="EJ323" s="5"/>
      <c r="EK323" s="5"/>
      <c r="EL323" s="5"/>
      <c r="EM323" s="5"/>
      <c r="EN323" s="5"/>
      <c r="EO323" s="5"/>
      <c r="EP323" s="5"/>
      <c r="EQ323" s="5"/>
      <c r="ER323" s="5"/>
      <c r="ES323" s="5"/>
      <c r="ET323" s="5"/>
      <c r="EU323" s="5"/>
      <c r="EV323" s="5"/>
      <c r="EW323" s="5"/>
      <c r="EX323" s="5"/>
      <c r="EY323" s="5"/>
      <c r="EZ323" s="5"/>
      <c r="FA323" s="5"/>
      <c r="FB323" s="5"/>
      <c r="FC323" s="5"/>
    </row>
    <row r="324" spans="1:159" ht="15" customHeight="1">
      <c r="A324" s="7">
        <v>4</v>
      </c>
      <c r="B324" s="55" t="str">
        <f>VLOOKUP(Ruimtestaat[[#This Row],[Code]],Locaties[[Code]:[Locatie]],2,FALSE)</f>
        <v xml:space="preserve">MET Praktijkonderwijs </v>
      </c>
      <c r="C324" s="55" t="str">
        <f>VLOOKUP(Ruimtestaat[[#This Row],[Code]],Locaties[[#All],[Code]:[Adres]],3,FALSE)</f>
        <v>Koetshuislaan 1</v>
      </c>
      <c r="D324" s="55" t="str">
        <f>VLOOKUP(Ruimtestaat[[#This Row],[Code]],Locaties[#All],4,FALSE)</f>
        <v>Waalwijk</v>
      </c>
      <c r="E324" s="56" t="s">
        <v>358</v>
      </c>
      <c r="F324" s="44" t="s">
        <v>392</v>
      </c>
      <c r="G324" s="7" t="s">
        <v>372</v>
      </c>
      <c r="H324" s="56" t="s">
        <v>158</v>
      </c>
      <c r="I324" s="7">
        <v>10</v>
      </c>
      <c r="J324" s="56" t="str">
        <f>VLOOKUP(Ruimtestaat[[#This Row],[Ruimte code]],Ruimtegroepen[[#All],[Code]:[Ruimte omschrijving]],2,FALSE)</f>
        <v>Trappenhuizen/lift</v>
      </c>
      <c r="K324" s="44" t="s">
        <v>20</v>
      </c>
      <c r="L324" s="47" t="s">
        <v>373</v>
      </c>
      <c r="M324" s="147">
        <v>15</v>
      </c>
      <c r="N324" s="44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  <c r="AF324" s="5"/>
      <c r="AG324" s="5"/>
      <c r="AH324" s="5"/>
      <c r="AI324" s="5"/>
      <c r="AJ324" s="5"/>
      <c r="AK324" s="5"/>
      <c r="AL324" s="5"/>
      <c r="AM324" s="5"/>
      <c r="AN324" s="5"/>
      <c r="AO324" s="5"/>
      <c r="AP324" s="5"/>
      <c r="AQ324" s="5"/>
      <c r="AR324" s="5"/>
      <c r="AS324" s="5"/>
      <c r="AT324" s="5"/>
      <c r="AU324" s="5"/>
      <c r="AV324" s="5"/>
      <c r="AW324" s="5"/>
      <c r="AX324" s="5"/>
      <c r="AY324" s="5"/>
      <c r="AZ324" s="5"/>
      <c r="BA324" s="5"/>
      <c r="BB324" s="5"/>
      <c r="BC324" s="5"/>
      <c r="BD324" s="5"/>
      <c r="BE324" s="5"/>
      <c r="BF324" s="5"/>
      <c r="BG324" s="5"/>
      <c r="BH324" s="5"/>
      <c r="BI324" s="5"/>
      <c r="BJ324" s="5"/>
      <c r="BK324" s="5"/>
      <c r="BL324" s="5"/>
      <c r="BM324" s="5"/>
      <c r="BN324" s="5"/>
      <c r="BO324" s="5"/>
      <c r="BP324" s="5"/>
      <c r="BQ324" s="5"/>
      <c r="BR324" s="5"/>
      <c r="BS324" s="5"/>
      <c r="BT324" s="5"/>
      <c r="BU324" s="5"/>
      <c r="BV324" s="5"/>
      <c r="BW324" s="5"/>
      <c r="BX324" s="5"/>
      <c r="BY324" s="5"/>
      <c r="BZ324" s="5"/>
      <c r="CA324" s="5"/>
      <c r="CB324" s="5"/>
      <c r="CC324" s="5"/>
      <c r="CD324" s="5"/>
      <c r="CE324" s="5"/>
      <c r="CF324" s="5"/>
      <c r="CG324" s="5"/>
      <c r="CH324" s="5"/>
      <c r="CI324" s="5"/>
      <c r="CJ324" s="5"/>
      <c r="CK324" s="5"/>
      <c r="CL324" s="5"/>
      <c r="CM324" s="5"/>
      <c r="CN324" s="5"/>
      <c r="CO324" s="5"/>
      <c r="CP324" s="5"/>
      <c r="CQ324" s="5"/>
      <c r="CR324" s="5"/>
      <c r="CS324" s="5"/>
      <c r="CT324" s="5"/>
      <c r="CU324" s="5"/>
      <c r="CV324" s="5"/>
      <c r="CW324" s="5"/>
      <c r="CX324" s="5"/>
      <c r="CY324" s="5"/>
      <c r="CZ324" s="5"/>
      <c r="DA324" s="5"/>
      <c r="DB324" s="5"/>
      <c r="DC324" s="5"/>
      <c r="DD324" s="5"/>
      <c r="DE324" s="5"/>
      <c r="DF324" s="5"/>
      <c r="DG324" s="5"/>
      <c r="DH324" s="5"/>
      <c r="DI324" s="5"/>
      <c r="DJ324" s="5"/>
      <c r="DK324" s="5"/>
      <c r="DL324" s="5"/>
      <c r="DM324" s="5"/>
      <c r="DN324" s="5"/>
      <c r="DO324" s="5"/>
      <c r="DP324" s="5"/>
      <c r="DQ324" s="5"/>
      <c r="DR324" s="5"/>
      <c r="DS324" s="5"/>
      <c r="DT324" s="5"/>
      <c r="DU324" s="5"/>
      <c r="DV324" s="5"/>
      <c r="DW324" s="5"/>
      <c r="DX324" s="5"/>
      <c r="DY324" s="5"/>
      <c r="DZ324" s="5"/>
      <c r="EA324" s="5"/>
      <c r="EB324" s="5"/>
      <c r="EC324" s="5"/>
      <c r="ED324" s="5"/>
      <c r="EE324" s="5"/>
      <c r="EF324" s="5"/>
      <c r="EG324" s="5"/>
      <c r="EH324" s="5"/>
      <c r="EI324" s="5"/>
      <c r="EJ324" s="5"/>
      <c r="EK324" s="5"/>
      <c r="EL324" s="5"/>
      <c r="EM324" s="5"/>
      <c r="EN324" s="5"/>
      <c r="EO324" s="5"/>
      <c r="EP324" s="5"/>
      <c r="EQ324" s="5"/>
      <c r="ER324" s="5"/>
      <c r="ES324" s="5"/>
      <c r="ET324" s="5"/>
      <c r="EU324" s="5"/>
      <c r="EV324" s="5"/>
      <c r="EW324" s="5"/>
      <c r="EX324" s="5"/>
      <c r="EY324" s="5"/>
      <c r="EZ324" s="5"/>
      <c r="FA324" s="5"/>
      <c r="FB324" s="5"/>
      <c r="FC324" s="5"/>
    </row>
    <row r="325" spans="1:159" ht="15" customHeight="1">
      <c r="A325" s="7">
        <v>4</v>
      </c>
      <c r="B325" s="55" t="str">
        <f>VLOOKUP(Ruimtestaat[[#This Row],[Code]],Locaties[[Code]:[Locatie]],2,FALSE)</f>
        <v xml:space="preserve">MET Praktijkonderwijs </v>
      </c>
      <c r="C325" s="55" t="str">
        <f>VLOOKUP(Ruimtestaat[[#This Row],[Code]],Locaties[[#All],[Code]:[Adres]],3,FALSE)</f>
        <v>Koetshuislaan 1</v>
      </c>
      <c r="D325" s="55" t="str">
        <f>VLOOKUP(Ruimtestaat[[#This Row],[Code]],Locaties[#All],4,FALSE)</f>
        <v>Waalwijk</v>
      </c>
      <c r="E325" s="56" t="s">
        <v>358</v>
      </c>
      <c r="F325" s="44" t="s">
        <v>401</v>
      </c>
      <c r="G325" s="7" t="s">
        <v>222</v>
      </c>
      <c r="H325" s="56" t="s">
        <v>159</v>
      </c>
      <c r="I325" s="7">
        <v>6</v>
      </c>
      <c r="J325" s="56" t="str">
        <f>VLOOKUP(Ruimtestaat[[#This Row],[Ruimte code]],Ruimtegroepen[[#All],[Code]:[Ruimte omschrijving]],2,FALSE)</f>
        <v>Gangen/hallen</v>
      </c>
      <c r="K325" s="44" t="s">
        <v>18</v>
      </c>
      <c r="L325" s="47" t="s">
        <v>124</v>
      </c>
      <c r="M325" s="147">
        <v>25</v>
      </c>
      <c r="N325" s="149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  <c r="AF325" s="5"/>
      <c r="AG325" s="5"/>
      <c r="AH325" s="5"/>
      <c r="AI325" s="5"/>
      <c r="AJ325" s="5"/>
      <c r="AK325" s="5"/>
      <c r="AL325" s="5"/>
      <c r="AM325" s="5"/>
      <c r="AN325" s="5"/>
      <c r="AO325" s="5"/>
      <c r="AP325" s="5"/>
      <c r="AQ325" s="5"/>
      <c r="AR325" s="5"/>
      <c r="AS325" s="5"/>
      <c r="AT325" s="5"/>
      <c r="AU325" s="5"/>
      <c r="AV325" s="5"/>
      <c r="AW325" s="5"/>
      <c r="AX325" s="5"/>
      <c r="AY325" s="5"/>
      <c r="AZ325" s="5"/>
      <c r="BA325" s="5"/>
      <c r="BB325" s="5"/>
      <c r="BC325" s="5"/>
      <c r="BD325" s="5"/>
      <c r="BE325" s="5"/>
      <c r="BF325" s="5"/>
      <c r="BG325" s="5"/>
      <c r="BH325" s="5"/>
      <c r="BI325" s="5"/>
      <c r="BJ325" s="5"/>
      <c r="BK325" s="5"/>
      <c r="BL325" s="5"/>
      <c r="BM325" s="5"/>
      <c r="BN325" s="5"/>
      <c r="BO325" s="5"/>
      <c r="BP325" s="5"/>
      <c r="BQ325" s="5"/>
      <c r="BR325" s="5"/>
      <c r="BS325" s="5"/>
      <c r="BT325" s="5"/>
      <c r="BU325" s="5"/>
      <c r="BV325" s="5"/>
      <c r="BW325" s="5"/>
      <c r="BX325" s="5"/>
      <c r="BY325" s="5"/>
      <c r="BZ325" s="5"/>
      <c r="CA325" s="5"/>
      <c r="CB325" s="5"/>
      <c r="CC325" s="5"/>
      <c r="CD325" s="5"/>
      <c r="CE325" s="5"/>
      <c r="CF325" s="5"/>
      <c r="CG325" s="5"/>
      <c r="CH325" s="5"/>
      <c r="CI325" s="5"/>
      <c r="CJ325" s="5"/>
      <c r="CK325" s="5"/>
      <c r="CL325" s="5"/>
      <c r="CM325" s="5"/>
      <c r="CN325" s="5"/>
      <c r="CO325" s="5"/>
      <c r="CP325" s="5"/>
      <c r="CQ325" s="5"/>
      <c r="CR325" s="5"/>
      <c r="CS325" s="5"/>
      <c r="CT325" s="5"/>
      <c r="CU325" s="5"/>
      <c r="CV325" s="5"/>
      <c r="CW325" s="5"/>
      <c r="CX325" s="5"/>
      <c r="CY325" s="5"/>
      <c r="CZ325" s="5"/>
      <c r="DA325" s="5"/>
      <c r="DB325" s="5"/>
      <c r="DC325" s="5"/>
      <c r="DD325" s="5"/>
      <c r="DE325" s="5"/>
      <c r="DF325" s="5"/>
      <c r="DG325" s="5"/>
      <c r="DH325" s="5"/>
      <c r="DI325" s="5"/>
      <c r="DJ325" s="5"/>
      <c r="DK325" s="5"/>
      <c r="DL325" s="5"/>
      <c r="DM325" s="5"/>
      <c r="DN325" s="5"/>
      <c r="DO325" s="5"/>
      <c r="DP325" s="5"/>
      <c r="DQ325" s="5"/>
      <c r="DR325" s="5"/>
      <c r="DS325" s="5"/>
      <c r="DT325" s="5"/>
      <c r="DU325" s="5"/>
      <c r="DV325" s="5"/>
      <c r="DW325" s="5"/>
      <c r="DX325" s="5"/>
      <c r="DY325" s="5"/>
      <c r="DZ325" s="5"/>
      <c r="EA325" s="5"/>
      <c r="EB325" s="5"/>
      <c r="EC325" s="5"/>
      <c r="ED325" s="5"/>
      <c r="EE325" s="5"/>
      <c r="EF325" s="5"/>
      <c r="EG325" s="5"/>
      <c r="EH325" s="5"/>
      <c r="EI325" s="5"/>
      <c r="EJ325" s="5"/>
      <c r="EK325" s="5"/>
      <c r="EL325" s="5"/>
      <c r="EM325" s="5"/>
      <c r="EN325" s="5"/>
      <c r="EO325" s="5"/>
      <c r="EP325" s="5"/>
      <c r="EQ325" s="5"/>
      <c r="ER325" s="5"/>
      <c r="ES325" s="5"/>
      <c r="ET325" s="5"/>
      <c r="EU325" s="5"/>
      <c r="EV325" s="5"/>
      <c r="EW325" s="5"/>
      <c r="EX325" s="5"/>
      <c r="EY325" s="5"/>
      <c r="EZ325" s="5"/>
      <c r="FA325" s="5"/>
      <c r="FB325" s="5"/>
      <c r="FC325" s="5"/>
    </row>
    <row r="326" spans="1:159" ht="15" customHeight="1">
      <c r="A326" s="7">
        <v>4</v>
      </c>
      <c r="B326" s="55" t="str">
        <f>VLOOKUP(Ruimtestaat[[#This Row],[Code]],Locaties[[Code]:[Locatie]],2,FALSE)</f>
        <v xml:space="preserve">MET Praktijkonderwijs </v>
      </c>
      <c r="C326" s="55" t="str">
        <f>VLOOKUP(Ruimtestaat[[#This Row],[Code]],Locaties[[#All],[Code]:[Adres]],3,FALSE)</f>
        <v>Koetshuislaan 1</v>
      </c>
      <c r="D326" s="55" t="str">
        <f>VLOOKUP(Ruimtestaat[[#This Row],[Code]],Locaties[#All],4,FALSE)</f>
        <v>Waalwijk</v>
      </c>
      <c r="E326" s="56" t="s">
        <v>358</v>
      </c>
      <c r="F326" s="44" t="s">
        <v>401</v>
      </c>
      <c r="G326" s="7" t="s">
        <v>233</v>
      </c>
      <c r="H326" s="56" t="s">
        <v>134</v>
      </c>
      <c r="I326" s="7">
        <v>16</v>
      </c>
      <c r="J326" s="56" t="str">
        <f>VLOOKUP(Ruimtestaat[[#This Row],[Ruimte code]],Ruimtegroepen[[#All],[Code]:[Ruimte omschrijving]],2,FALSE)</f>
        <v>Leslokalen</v>
      </c>
      <c r="K326" s="44" t="s">
        <v>18</v>
      </c>
      <c r="L326" s="47" t="s">
        <v>124</v>
      </c>
      <c r="M326" s="147">
        <v>70</v>
      </c>
      <c r="N326" s="149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  <c r="AF326" s="5"/>
      <c r="AG326" s="5"/>
      <c r="AH326" s="5"/>
      <c r="AI326" s="5"/>
      <c r="AJ326" s="5"/>
      <c r="AK326" s="5"/>
      <c r="AL326" s="5"/>
      <c r="AM326" s="5"/>
      <c r="AN326" s="5"/>
      <c r="AO326" s="5"/>
      <c r="AP326" s="5"/>
      <c r="AQ326" s="5"/>
      <c r="AR326" s="5"/>
      <c r="AS326" s="5"/>
      <c r="AT326" s="5"/>
      <c r="AU326" s="5"/>
      <c r="AV326" s="5"/>
      <c r="AW326" s="5"/>
      <c r="AX326" s="5"/>
      <c r="AY326" s="5"/>
      <c r="AZ326" s="5"/>
      <c r="BA326" s="5"/>
      <c r="BB326" s="5"/>
      <c r="BC326" s="5"/>
      <c r="BD326" s="5"/>
      <c r="BE326" s="5"/>
      <c r="BF326" s="5"/>
      <c r="BG326" s="5"/>
      <c r="BH326" s="5"/>
      <c r="BI326" s="5"/>
      <c r="BJ326" s="5"/>
      <c r="BK326" s="5"/>
      <c r="BL326" s="5"/>
      <c r="BM326" s="5"/>
      <c r="BN326" s="5"/>
      <c r="BO326" s="5"/>
      <c r="BP326" s="5"/>
      <c r="BQ326" s="5"/>
      <c r="BR326" s="5"/>
      <c r="BS326" s="5"/>
      <c r="BT326" s="5"/>
      <c r="BU326" s="5"/>
      <c r="BV326" s="5"/>
      <c r="BW326" s="5"/>
      <c r="BX326" s="5"/>
      <c r="BY326" s="5"/>
      <c r="BZ326" s="5"/>
      <c r="CA326" s="5"/>
      <c r="CB326" s="5"/>
      <c r="CC326" s="5"/>
      <c r="CD326" s="5"/>
      <c r="CE326" s="5"/>
      <c r="CF326" s="5"/>
      <c r="CG326" s="5"/>
      <c r="CH326" s="5"/>
      <c r="CI326" s="5"/>
      <c r="CJ326" s="5"/>
      <c r="CK326" s="5"/>
      <c r="CL326" s="5"/>
      <c r="CM326" s="5"/>
      <c r="CN326" s="5"/>
      <c r="CO326" s="5"/>
      <c r="CP326" s="5"/>
      <c r="CQ326" s="5"/>
      <c r="CR326" s="5"/>
      <c r="CS326" s="5"/>
      <c r="CT326" s="5"/>
      <c r="CU326" s="5"/>
      <c r="CV326" s="5"/>
      <c r="CW326" s="5"/>
      <c r="CX326" s="5"/>
      <c r="CY326" s="5"/>
      <c r="CZ326" s="5"/>
      <c r="DA326" s="5"/>
      <c r="DB326" s="5"/>
      <c r="DC326" s="5"/>
      <c r="DD326" s="5"/>
      <c r="DE326" s="5"/>
      <c r="DF326" s="5"/>
      <c r="DG326" s="5"/>
      <c r="DH326" s="5"/>
      <c r="DI326" s="5"/>
      <c r="DJ326" s="5"/>
      <c r="DK326" s="5"/>
      <c r="DL326" s="5"/>
      <c r="DM326" s="5"/>
      <c r="DN326" s="5"/>
      <c r="DO326" s="5"/>
      <c r="DP326" s="5"/>
      <c r="DQ326" s="5"/>
      <c r="DR326" s="5"/>
      <c r="DS326" s="5"/>
      <c r="DT326" s="5"/>
      <c r="DU326" s="5"/>
      <c r="DV326" s="5"/>
      <c r="DW326" s="5"/>
      <c r="DX326" s="5"/>
      <c r="DY326" s="5"/>
      <c r="DZ326" s="5"/>
      <c r="EA326" s="5"/>
      <c r="EB326" s="5"/>
      <c r="EC326" s="5"/>
      <c r="ED326" s="5"/>
      <c r="EE326" s="5"/>
      <c r="EF326" s="5"/>
      <c r="EG326" s="5"/>
      <c r="EH326" s="5"/>
      <c r="EI326" s="5"/>
      <c r="EJ326" s="5"/>
      <c r="EK326" s="5"/>
      <c r="EL326" s="5"/>
      <c r="EM326" s="5"/>
      <c r="EN326" s="5"/>
      <c r="EO326" s="5"/>
      <c r="EP326" s="5"/>
      <c r="EQ326" s="5"/>
      <c r="ER326" s="5"/>
      <c r="ES326" s="5"/>
      <c r="ET326" s="5"/>
      <c r="EU326" s="5"/>
      <c r="EV326" s="5"/>
      <c r="EW326" s="5"/>
      <c r="EX326" s="5"/>
      <c r="EY326" s="5"/>
      <c r="EZ326" s="5"/>
      <c r="FA326" s="5"/>
      <c r="FB326" s="5"/>
      <c r="FC326" s="5"/>
    </row>
    <row r="327" spans="1:159" ht="15" customHeight="1">
      <c r="A327" s="7">
        <v>4</v>
      </c>
      <c r="B327" s="55" t="str">
        <f>VLOOKUP(Ruimtestaat[[#This Row],[Code]],Locaties[[Code]:[Locatie]],2,FALSE)</f>
        <v xml:space="preserve">MET Praktijkonderwijs </v>
      </c>
      <c r="C327" s="55" t="str">
        <f>VLOOKUP(Ruimtestaat[[#This Row],[Code]],Locaties[[#All],[Code]:[Adres]],3,FALSE)</f>
        <v>Koetshuislaan 1</v>
      </c>
      <c r="D327" s="55" t="str">
        <f>VLOOKUP(Ruimtestaat[[#This Row],[Code]],Locaties[#All],4,FALSE)</f>
        <v>Waalwijk</v>
      </c>
      <c r="E327" s="56" t="s">
        <v>358</v>
      </c>
      <c r="F327" s="44" t="s">
        <v>401</v>
      </c>
      <c r="G327" s="7" t="s">
        <v>235</v>
      </c>
      <c r="H327" s="56" t="s">
        <v>134</v>
      </c>
      <c r="I327" s="7">
        <v>16</v>
      </c>
      <c r="J327" s="56" t="str">
        <f>VLOOKUP(Ruimtestaat[[#This Row],[Ruimte code]],Ruimtegroepen[[#All],[Code]:[Ruimte omschrijving]],2,FALSE)</f>
        <v>Leslokalen</v>
      </c>
      <c r="K327" s="44" t="s">
        <v>18</v>
      </c>
      <c r="L327" s="47" t="s">
        <v>124</v>
      </c>
      <c r="M327" s="147">
        <v>42</v>
      </c>
      <c r="N327" s="44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/>
      <c r="AE327" s="5"/>
      <c r="AF327" s="5"/>
      <c r="AG327" s="5"/>
      <c r="AH327" s="5"/>
      <c r="AI327" s="5"/>
      <c r="AJ327" s="5"/>
      <c r="AK327" s="5"/>
      <c r="AL327" s="5"/>
      <c r="AM327" s="5"/>
      <c r="AN327" s="5"/>
      <c r="AO327" s="5"/>
      <c r="AP327" s="5"/>
      <c r="AQ327" s="5"/>
      <c r="AR327" s="5"/>
      <c r="AS327" s="5"/>
      <c r="AT327" s="5"/>
      <c r="AU327" s="5"/>
      <c r="AV327" s="5"/>
      <c r="AW327" s="5"/>
      <c r="AX327" s="5"/>
      <c r="AY327" s="5"/>
      <c r="AZ327" s="5"/>
      <c r="BA327" s="5"/>
      <c r="BB327" s="5"/>
      <c r="BC327" s="5"/>
      <c r="BD327" s="5"/>
      <c r="BE327" s="5"/>
      <c r="BF327" s="5"/>
      <c r="BG327" s="5"/>
      <c r="BH327" s="5"/>
      <c r="BI327" s="5"/>
      <c r="BJ327" s="5"/>
      <c r="BK327" s="5"/>
      <c r="BL327" s="5"/>
      <c r="BM327" s="5"/>
      <c r="BN327" s="5"/>
      <c r="BO327" s="5"/>
      <c r="BP327" s="5"/>
      <c r="BQ327" s="5"/>
      <c r="BR327" s="5"/>
      <c r="BS327" s="5"/>
      <c r="BT327" s="5"/>
      <c r="BU327" s="5"/>
      <c r="BV327" s="5"/>
      <c r="BW327" s="5"/>
      <c r="BX327" s="5"/>
      <c r="BY327" s="5"/>
      <c r="BZ327" s="5"/>
      <c r="CA327" s="5"/>
      <c r="CB327" s="5"/>
      <c r="CC327" s="5"/>
      <c r="CD327" s="5"/>
      <c r="CE327" s="5"/>
      <c r="CF327" s="5"/>
      <c r="CG327" s="5"/>
      <c r="CH327" s="5"/>
      <c r="CI327" s="5"/>
      <c r="CJ327" s="5"/>
      <c r="CK327" s="5"/>
      <c r="CL327" s="5"/>
      <c r="CM327" s="5"/>
      <c r="CN327" s="5"/>
      <c r="CO327" s="5"/>
      <c r="CP327" s="5"/>
      <c r="CQ327" s="5"/>
      <c r="CR327" s="5"/>
      <c r="CS327" s="5"/>
      <c r="CT327" s="5"/>
      <c r="CU327" s="5"/>
      <c r="CV327" s="5"/>
      <c r="CW327" s="5"/>
      <c r="CX327" s="5"/>
      <c r="CY327" s="5"/>
      <c r="CZ327" s="5"/>
      <c r="DA327" s="5"/>
      <c r="DB327" s="5"/>
      <c r="DC327" s="5"/>
      <c r="DD327" s="5"/>
      <c r="DE327" s="5"/>
      <c r="DF327" s="5"/>
      <c r="DG327" s="5"/>
      <c r="DH327" s="5"/>
      <c r="DI327" s="5"/>
      <c r="DJ327" s="5"/>
      <c r="DK327" s="5"/>
      <c r="DL327" s="5"/>
      <c r="DM327" s="5"/>
      <c r="DN327" s="5"/>
      <c r="DO327" s="5"/>
      <c r="DP327" s="5"/>
      <c r="DQ327" s="5"/>
      <c r="DR327" s="5"/>
      <c r="DS327" s="5"/>
      <c r="DT327" s="5"/>
      <c r="DU327" s="5"/>
      <c r="DV327" s="5"/>
      <c r="DW327" s="5"/>
      <c r="DX327" s="5"/>
      <c r="DY327" s="5"/>
      <c r="DZ327" s="5"/>
      <c r="EA327" s="5"/>
      <c r="EB327" s="5"/>
      <c r="EC327" s="5"/>
      <c r="ED327" s="5"/>
      <c r="EE327" s="5"/>
      <c r="EF327" s="5"/>
      <c r="EG327" s="5"/>
      <c r="EH327" s="5"/>
      <c r="EI327" s="5"/>
      <c r="EJ327" s="5"/>
      <c r="EK327" s="5"/>
      <c r="EL327" s="5"/>
      <c r="EM327" s="5"/>
      <c r="EN327" s="5"/>
      <c r="EO327" s="5"/>
      <c r="EP327" s="5"/>
      <c r="EQ327" s="5"/>
      <c r="ER327" s="5"/>
      <c r="ES327" s="5"/>
      <c r="ET327" s="5"/>
      <c r="EU327" s="5"/>
      <c r="EV327" s="5"/>
      <c r="EW327" s="5"/>
      <c r="EX327" s="5"/>
      <c r="EY327" s="5"/>
      <c r="EZ327" s="5"/>
      <c r="FA327" s="5"/>
      <c r="FB327" s="5"/>
      <c r="FC327" s="5"/>
    </row>
    <row r="328" spans="1:159" ht="15" customHeight="1">
      <c r="A328" s="7">
        <v>4</v>
      </c>
      <c r="B328" s="55" t="str">
        <f>VLOOKUP(Ruimtestaat[[#This Row],[Code]],Locaties[[Code]:[Locatie]],2,FALSE)</f>
        <v xml:space="preserve">MET Praktijkonderwijs </v>
      </c>
      <c r="C328" s="55" t="str">
        <f>VLOOKUP(Ruimtestaat[[#This Row],[Code]],Locaties[[#All],[Code]:[Adres]],3,FALSE)</f>
        <v>Koetshuislaan 1</v>
      </c>
      <c r="D328" s="55" t="str">
        <f>VLOOKUP(Ruimtestaat[[#This Row],[Code]],Locaties[#All],4,FALSE)</f>
        <v>Waalwijk</v>
      </c>
      <c r="E328" s="56" t="s">
        <v>358</v>
      </c>
      <c r="F328" s="44" t="s">
        <v>401</v>
      </c>
      <c r="G328" s="7" t="s">
        <v>236</v>
      </c>
      <c r="H328" s="56" t="s">
        <v>165</v>
      </c>
      <c r="I328" s="7">
        <v>15</v>
      </c>
      <c r="J328" s="56" t="str">
        <f>VLOOKUP(Ruimtestaat[[#This Row],[Ruimte code]],Ruimtegroepen[[#All],[Code]:[Ruimte omschrijving]],2,FALSE)</f>
        <v>Keuken/pantry</v>
      </c>
      <c r="K328" s="44" t="s">
        <v>19</v>
      </c>
      <c r="L328" s="47" t="s">
        <v>367</v>
      </c>
      <c r="M328" s="147">
        <v>25</v>
      </c>
      <c r="N328" s="149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/>
      <c r="AE328" s="5"/>
      <c r="AF328" s="5"/>
      <c r="AG328" s="5"/>
      <c r="AH328" s="5"/>
      <c r="AI328" s="5"/>
      <c r="AJ328" s="5"/>
      <c r="AK328" s="5"/>
      <c r="AL328" s="5"/>
      <c r="AM328" s="5"/>
      <c r="AN328" s="5"/>
      <c r="AO328" s="5"/>
      <c r="AP328" s="5"/>
      <c r="AQ328" s="5"/>
      <c r="AR328" s="5"/>
      <c r="AS328" s="5"/>
      <c r="AT328" s="5"/>
      <c r="AU328" s="5"/>
      <c r="AV328" s="5"/>
      <c r="AW328" s="5"/>
      <c r="AX328" s="5"/>
      <c r="AY328" s="5"/>
      <c r="AZ328" s="5"/>
      <c r="BA328" s="5"/>
      <c r="BB328" s="5"/>
      <c r="BC328" s="5"/>
      <c r="BD328" s="5"/>
      <c r="BE328" s="5"/>
      <c r="BF328" s="5"/>
      <c r="BG328" s="5"/>
      <c r="BH328" s="5"/>
      <c r="BI328" s="5"/>
      <c r="BJ328" s="5"/>
      <c r="BK328" s="5"/>
      <c r="BL328" s="5"/>
      <c r="BM328" s="5"/>
      <c r="BN328" s="5"/>
      <c r="BO328" s="5"/>
      <c r="BP328" s="5"/>
      <c r="BQ328" s="5"/>
      <c r="BR328" s="5"/>
      <c r="BS328" s="5"/>
      <c r="BT328" s="5"/>
      <c r="BU328" s="5"/>
      <c r="BV328" s="5"/>
      <c r="BW328" s="5"/>
      <c r="BX328" s="5"/>
      <c r="BY328" s="5"/>
      <c r="BZ328" s="5"/>
      <c r="CA328" s="5"/>
      <c r="CB328" s="5"/>
      <c r="CC328" s="5"/>
      <c r="CD328" s="5"/>
      <c r="CE328" s="5"/>
      <c r="CF328" s="5"/>
      <c r="CG328" s="5"/>
      <c r="CH328" s="5"/>
      <c r="CI328" s="5"/>
      <c r="CJ328" s="5"/>
      <c r="CK328" s="5"/>
      <c r="CL328" s="5"/>
      <c r="CM328" s="5"/>
      <c r="CN328" s="5"/>
      <c r="CO328" s="5"/>
      <c r="CP328" s="5"/>
      <c r="CQ328" s="5"/>
      <c r="CR328" s="5"/>
      <c r="CS328" s="5"/>
      <c r="CT328" s="5"/>
      <c r="CU328" s="5"/>
      <c r="CV328" s="5"/>
      <c r="CW328" s="5"/>
      <c r="CX328" s="5"/>
      <c r="CY328" s="5"/>
      <c r="CZ328" s="5"/>
      <c r="DA328" s="5"/>
      <c r="DB328" s="5"/>
      <c r="DC328" s="5"/>
      <c r="DD328" s="5"/>
      <c r="DE328" s="5"/>
      <c r="DF328" s="5"/>
      <c r="DG328" s="5"/>
      <c r="DH328" s="5"/>
      <c r="DI328" s="5"/>
      <c r="DJ328" s="5"/>
      <c r="DK328" s="5"/>
      <c r="DL328" s="5"/>
      <c r="DM328" s="5"/>
      <c r="DN328" s="5"/>
      <c r="DO328" s="5"/>
      <c r="DP328" s="5"/>
      <c r="DQ328" s="5"/>
      <c r="DR328" s="5"/>
      <c r="DS328" s="5"/>
      <c r="DT328" s="5"/>
      <c r="DU328" s="5"/>
      <c r="DV328" s="5"/>
      <c r="DW328" s="5"/>
      <c r="DX328" s="5"/>
      <c r="DY328" s="5"/>
      <c r="DZ328" s="5"/>
      <c r="EA328" s="5"/>
      <c r="EB328" s="5"/>
      <c r="EC328" s="5"/>
      <c r="ED328" s="5"/>
      <c r="EE328" s="5"/>
      <c r="EF328" s="5"/>
      <c r="EG328" s="5"/>
      <c r="EH328" s="5"/>
      <c r="EI328" s="5"/>
      <c r="EJ328" s="5"/>
      <c r="EK328" s="5"/>
      <c r="EL328" s="5"/>
      <c r="EM328" s="5"/>
      <c r="EN328" s="5"/>
      <c r="EO328" s="5"/>
      <c r="EP328" s="5"/>
      <c r="EQ328" s="5"/>
      <c r="ER328" s="5"/>
      <c r="ES328" s="5"/>
      <c r="ET328" s="5"/>
      <c r="EU328" s="5"/>
      <c r="EV328" s="5"/>
      <c r="EW328" s="5"/>
      <c r="EX328" s="5"/>
      <c r="EY328" s="5"/>
      <c r="EZ328" s="5"/>
      <c r="FA328" s="5"/>
      <c r="FB328" s="5"/>
      <c r="FC328" s="5"/>
    </row>
    <row r="329" spans="1:159" ht="15" customHeight="1">
      <c r="A329" s="7">
        <v>4</v>
      </c>
      <c r="B329" s="55" t="str">
        <f>VLOOKUP(Ruimtestaat[[#This Row],[Code]],Locaties[[Code]:[Locatie]],2,FALSE)</f>
        <v xml:space="preserve">MET Praktijkonderwijs </v>
      </c>
      <c r="C329" s="55" t="str">
        <f>VLOOKUP(Ruimtestaat[[#This Row],[Code]],Locaties[[#All],[Code]:[Adres]],3,FALSE)</f>
        <v>Koetshuislaan 1</v>
      </c>
      <c r="D329" s="55" t="str">
        <f>VLOOKUP(Ruimtestaat[[#This Row],[Code]],Locaties[#All],4,FALSE)</f>
        <v>Waalwijk</v>
      </c>
      <c r="E329" s="56" t="s">
        <v>358</v>
      </c>
      <c r="F329" s="44" t="s">
        <v>401</v>
      </c>
      <c r="G329" s="7" t="s">
        <v>374</v>
      </c>
      <c r="H329" s="56" t="s">
        <v>134</v>
      </c>
      <c r="I329" s="7">
        <v>16</v>
      </c>
      <c r="J329" s="56" t="str">
        <f>VLOOKUP(Ruimtestaat[[#This Row],[Ruimte code]],Ruimtegroepen[[#All],[Code]:[Ruimte omschrijving]],2,FALSE)</f>
        <v>Leslokalen</v>
      </c>
      <c r="K329" s="44" t="s">
        <v>18</v>
      </c>
      <c r="L329" s="47" t="s">
        <v>124</v>
      </c>
      <c r="M329" s="147">
        <v>42.5</v>
      </c>
      <c r="N329" s="149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5"/>
      <c r="AF329" s="5"/>
      <c r="AG329" s="5"/>
      <c r="AH329" s="5"/>
      <c r="AI329" s="5"/>
      <c r="AJ329" s="5"/>
      <c r="AK329" s="5"/>
      <c r="AL329" s="5"/>
      <c r="AM329" s="5"/>
      <c r="AN329" s="5"/>
      <c r="AO329" s="5"/>
      <c r="AP329" s="5"/>
      <c r="AQ329" s="5"/>
      <c r="AR329" s="5"/>
      <c r="AS329" s="5"/>
      <c r="AT329" s="5"/>
      <c r="AU329" s="5"/>
      <c r="AV329" s="5"/>
      <c r="AW329" s="5"/>
      <c r="AX329" s="5"/>
      <c r="AY329" s="5"/>
      <c r="AZ329" s="5"/>
      <c r="BA329" s="5"/>
      <c r="BB329" s="5"/>
      <c r="BC329" s="5"/>
      <c r="BD329" s="5"/>
      <c r="BE329" s="5"/>
      <c r="BF329" s="5"/>
      <c r="BG329" s="5"/>
      <c r="BH329" s="5"/>
      <c r="BI329" s="5"/>
      <c r="BJ329" s="5"/>
      <c r="BK329" s="5"/>
      <c r="BL329" s="5"/>
      <c r="BM329" s="5"/>
      <c r="BN329" s="5"/>
      <c r="BO329" s="5"/>
      <c r="BP329" s="5"/>
      <c r="BQ329" s="5"/>
      <c r="BR329" s="5"/>
      <c r="BS329" s="5"/>
      <c r="BT329" s="5"/>
      <c r="BU329" s="5"/>
      <c r="BV329" s="5"/>
      <c r="BW329" s="5"/>
      <c r="BX329" s="5"/>
      <c r="BY329" s="5"/>
      <c r="BZ329" s="5"/>
      <c r="CA329" s="5"/>
      <c r="CB329" s="5"/>
      <c r="CC329" s="5"/>
      <c r="CD329" s="5"/>
      <c r="CE329" s="5"/>
      <c r="CF329" s="5"/>
      <c r="CG329" s="5"/>
      <c r="CH329" s="5"/>
      <c r="CI329" s="5"/>
      <c r="CJ329" s="5"/>
      <c r="CK329" s="5"/>
      <c r="CL329" s="5"/>
      <c r="CM329" s="5"/>
      <c r="CN329" s="5"/>
      <c r="CO329" s="5"/>
      <c r="CP329" s="5"/>
      <c r="CQ329" s="5"/>
      <c r="CR329" s="5"/>
      <c r="CS329" s="5"/>
      <c r="CT329" s="5"/>
      <c r="CU329" s="5"/>
      <c r="CV329" s="5"/>
      <c r="CW329" s="5"/>
      <c r="CX329" s="5"/>
      <c r="CY329" s="5"/>
      <c r="CZ329" s="5"/>
      <c r="DA329" s="5"/>
      <c r="DB329" s="5"/>
      <c r="DC329" s="5"/>
      <c r="DD329" s="5"/>
      <c r="DE329" s="5"/>
      <c r="DF329" s="5"/>
      <c r="DG329" s="5"/>
      <c r="DH329" s="5"/>
      <c r="DI329" s="5"/>
      <c r="DJ329" s="5"/>
      <c r="DK329" s="5"/>
      <c r="DL329" s="5"/>
      <c r="DM329" s="5"/>
      <c r="DN329" s="5"/>
      <c r="DO329" s="5"/>
      <c r="DP329" s="5"/>
      <c r="DQ329" s="5"/>
      <c r="DR329" s="5"/>
      <c r="DS329" s="5"/>
      <c r="DT329" s="5"/>
      <c r="DU329" s="5"/>
      <c r="DV329" s="5"/>
      <c r="DW329" s="5"/>
      <c r="DX329" s="5"/>
      <c r="DY329" s="5"/>
      <c r="DZ329" s="5"/>
      <c r="EA329" s="5"/>
      <c r="EB329" s="5"/>
      <c r="EC329" s="5"/>
      <c r="ED329" s="5"/>
      <c r="EE329" s="5"/>
      <c r="EF329" s="5"/>
      <c r="EG329" s="5"/>
      <c r="EH329" s="5"/>
      <c r="EI329" s="5"/>
      <c r="EJ329" s="5"/>
      <c r="EK329" s="5"/>
      <c r="EL329" s="5"/>
      <c r="EM329" s="5"/>
      <c r="EN329" s="5"/>
      <c r="EO329" s="5"/>
      <c r="EP329" s="5"/>
      <c r="EQ329" s="5"/>
      <c r="ER329" s="5"/>
      <c r="ES329" s="5"/>
      <c r="ET329" s="5"/>
      <c r="EU329" s="5"/>
      <c r="EV329" s="5"/>
      <c r="EW329" s="5"/>
      <c r="EX329" s="5"/>
      <c r="EY329" s="5"/>
      <c r="EZ329" s="5"/>
      <c r="FA329" s="5"/>
      <c r="FB329" s="5"/>
      <c r="FC329" s="5"/>
    </row>
    <row r="330" spans="1:159" ht="15" customHeight="1">
      <c r="A330" s="7">
        <v>4</v>
      </c>
      <c r="B330" s="55" t="str">
        <f>VLOOKUP(Ruimtestaat[[#This Row],[Code]],Locaties[[Code]:[Locatie]],2,FALSE)</f>
        <v xml:space="preserve">MET Praktijkonderwijs </v>
      </c>
      <c r="C330" s="55" t="str">
        <f>VLOOKUP(Ruimtestaat[[#This Row],[Code]],Locaties[[#All],[Code]:[Adres]],3,FALSE)</f>
        <v>Koetshuislaan 1</v>
      </c>
      <c r="D330" s="55" t="str">
        <f>VLOOKUP(Ruimtestaat[[#This Row],[Code]],Locaties[#All],4,FALSE)</f>
        <v>Waalwijk</v>
      </c>
      <c r="E330" s="56" t="s">
        <v>358</v>
      </c>
      <c r="F330" s="44" t="s">
        <v>401</v>
      </c>
      <c r="G330" s="7" t="s">
        <v>375</v>
      </c>
      <c r="H330" s="56" t="s">
        <v>139</v>
      </c>
      <c r="I330" s="7">
        <v>2</v>
      </c>
      <c r="J330" s="56" t="str">
        <f>VLOOKUP(Ruimtestaat[[#This Row],[Ruimte code]],Ruimtegroepen[[#All],[Code]:[Ruimte omschrijving]],2,FALSE)</f>
        <v>Kantoren</v>
      </c>
      <c r="K330" s="44" t="s">
        <v>18</v>
      </c>
      <c r="L330" s="47" t="s">
        <v>124</v>
      </c>
      <c r="M330" s="147">
        <v>21.9</v>
      </c>
      <c r="N330" s="44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  <c r="AF330" s="5"/>
      <c r="AG330" s="5"/>
      <c r="AH330" s="5"/>
      <c r="AI330" s="5"/>
      <c r="AJ330" s="5"/>
      <c r="AK330" s="5"/>
      <c r="AL330" s="5"/>
      <c r="AM330" s="5"/>
      <c r="AN330" s="5"/>
      <c r="AO330" s="5"/>
      <c r="AP330" s="5"/>
      <c r="AQ330" s="5"/>
      <c r="AR330" s="5"/>
      <c r="AS330" s="5"/>
      <c r="AT330" s="5"/>
      <c r="AU330" s="5"/>
      <c r="AV330" s="5"/>
      <c r="AW330" s="5"/>
      <c r="AX330" s="5"/>
      <c r="AY330" s="5"/>
      <c r="AZ330" s="5"/>
      <c r="BA330" s="5"/>
      <c r="BB330" s="5"/>
      <c r="BC330" s="5"/>
      <c r="BD330" s="5"/>
      <c r="BE330" s="5"/>
      <c r="BF330" s="5"/>
      <c r="BG330" s="5"/>
      <c r="BH330" s="5"/>
      <c r="BI330" s="5"/>
      <c r="BJ330" s="5"/>
      <c r="BK330" s="5"/>
      <c r="BL330" s="5"/>
      <c r="BM330" s="5"/>
      <c r="BN330" s="5"/>
      <c r="BO330" s="5"/>
      <c r="BP330" s="5"/>
      <c r="BQ330" s="5"/>
      <c r="BR330" s="5"/>
      <c r="BS330" s="5"/>
      <c r="BT330" s="5"/>
      <c r="BU330" s="5"/>
      <c r="BV330" s="5"/>
      <c r="BW330" s="5"/>
      <c r="BX330" s="5"/>
      <c r="BY330" s="5"/>
      <c r="BZ330" s="5"/>
      <c r="CA330" s="5"/>
      <c r="CB330" s="5"/>
      <c r="CC330" s="5"/>
      <c r="CD330" s="5"/>
      <c r="CE330" s="5"/>
      <c r="CF330" s="5"/>
      <c r="CG330" s="5"/>
      <c r="CH330" s="5"/>
      <c r="CI330" s="5"/>
      <c r="CJ330" s="5"/>
      <c r="CK330" s="5"/>
      <c r="CL330" s="5"/>
      <c r="CM330" s="5"/>
      <c r="CN330" s="5"/>
      <c r="CO330" s="5"/>
      <c r="CP330" s="5"/>
      <c r="CQ330" s="5"/>
      <c r="CR330" s="5"/>
      <c r="CS330" s="5"/>
      <c r="CT330" s="5"/>
      <c r="CU330" s="5"/>
      <c r="CV330" s="5"/>
      <c r="CW330" s="5"/>
      <c r="CX330" s="5"/>
      <c r="CY330" s="5"/>
      <c r="CZ330" s="5"/>
      <c r="DA330" s="5"/>
      <c r="DB330" s="5"/>
      <c r="DC330" s="5"/>
      <c r="DD330" s="5"/>
      <c r="DE330" s="5"/>
      <c r="DF330" s="5"/>
      <c r="DG330" s="5"/>
      <c r="DH330" s="5"/>
      <c r="DI330" s="5"/>
      <c r="DJ330" s="5"/>
      <c r="DK330" s="5"/>
      <c r="DL330" s="5"/>
      <c r="DM330" s="5"/>
      <c r="DN330" s="5"/>
      <c r="DO330" s="5"/>
      <c r="DP330" s="5"/>
      <c r="DQ330" s="5"/>
      <c r="DR330" s="5"/>
      <c r="DS330" s="5"/>
      <c r="DT330" s="5"/>
      <c r="DU330" s="5"/>
      <c r="DV330" s="5"/>
      <c r="DW330" s="5"/>
      <c r="DX330" s="5"/>
      <c r="DY330" s="5"/>
      <c r="DZ330" s="5"/>
      <c r="EA330" s="5"/>
      <c r="EB330" s="5"/>
      <c r="EC330" s="5"/>
      <c r="ED330" s="5"/>
      <c r="EE330" s="5"/>
      <c r="EF330" s="5"/>
      <c r="EG330" s="5"/>
      <c r="EH330" s="5"/>
      <c r="EI330" s="5"/>
      <c r="EJ330" s="5"/>
      <c r="EK330" s="5"/>
      <c r="EL330" s="5"/>
      <c r="EM330" s="5"/>
      <c r="EN330" s="5"/>
      <c r="EO330" s="5"/>
      <c r="EP330" s="5"/>
      <c r="EQ330" s="5"/>
      <c r="ER330" s="5"/>
      <c r="ES330" s="5"/>
      <c r="ET330" s="5"/>
      <c r="EU330" s="5"/>
      <c r="EV330" s="5"/>
      <c r="EW330" s="5"/>
      <c r="EX330" s="5"/>
      <c r="EY330" s="5"/>
      <c r="EZ330" s="5"/>
      <c r="FA330" s="5"/>
      <c r="FB330" s="5"/>
      <c r="FC330" s="5"/>
    </row>
    <row r="331" spans="1:159" ht="15" customHeight="1">
      <c r="A331" s="7">
        <v>4</v>
      </c>
      <c r="B331" s="55" t="str">
        <f>VLOOKUP(Ruimtestaat[[#This Row],[Code]],Locaties[[Code]:[Locatie]],2,FALSE)</f>
        <v xml:space="preserve">MET Praktijkonderwijs </v>
      </c>
      <c r="C331" s="55" t="str">
        <f>VLOOKUP(Ruimtestaat[[#This Row],[Code]],Locaties[[#All],[Code]:[Adres]],3,FALSE)</f>
        <v>Koetshuislaan 1</v>
      </c>
      <c r="D331" s="55" t="str">
        <f>VLOOKUP(Ruimtestaat[[#This Row],[Code]],Locaties[#All],4,FALSE)</f>
        <v>Waalwijk</v>
      </c>
      <c r="E331" s="56" t="s">
        <v>358</v>
      </c>
      <c r="F331" s="44" t="s">
        <v>401</v>
      </c>
      <c r="G331" s="7" t="s">
        <v>243</v>
      </c>
      <c r="H331" s="56" t="s">
        <v>134</v>
      </c>
      <c r="I331" s="7">
        <v>16</v>
      </c>
      <c r="J331" s="56" t="str">
        <f>VLOOKUP(Ruimtestaat[[#This Row],[Ruimte code]],Ruimtegroepen[[#All],[Code]:[Ruimte omschrijving]],2,FALSE)</f>
        <v>Leslokalen</v>
      </c>
      <c r="K331" s="44" t="s">
        <v>18</v>
      </c>
      <c r="L331" s="47" t="s">
        <v>124</v>
      </c>
      <c r="M331" s="147">
        <v>44.9</v>
      </c>
      <c r="N331" s="149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  <c r="AD331" s="5"/>
      <c r="AE331" s="5"/>
      <c r="AF331" s="5"/>
      <c r="AG331" s="5"/>
      <c r="AH331" s="5"/>
      <c r="AI331" s="5"/>
      <c r="AJ331" s="5"/>
      <c r="AK331" s="5"/>
      <c r="AL331" s="5"/>
      <c r="AM331" s="5"/>
      <c r="AN331" s="5"/>
      <c r="AO331" s="5"/>
      <c r="AP331" s="5"/>
      <c r="AQ331" s="5"/>
      <c r="AR331" s="5"/>
      <c r="AS331" s="5"/>
      <c r="AT331" s="5"/>
      <c r="AU331" s="5"/>
      <c r="AV331" s="5"/>
      <c r="AW331" s="5"/>
      <c r="AX331" s="5"/>
      <c r="AY331" s="5"/>
      <c r="AZ331" s="5"/>
      <c r="BA331" s="5"/>
      <c r="BB331" s="5"/>
      <c r="BC331" s="5"/>
      <c r="BD331" s="5"/>
      <c r="BE331" s="5"/>
      <c r="BF331" s="5"/>
      <c r="BG331" s="5"/>
      <c r="BH331" s="5"/>
      <c r="BI331" s="5"/>
      <c r="BJ331" s="5"/>
      <c r="BK331" s="5"/>
      <c r="BL331" s="5"/>
      <c r="BM331" s="5"/>
      <c r="BN331" s="5"/>
      <c r="BO331" s="5"/>
      <c r="BP331" s="5"/>
      <c r="BQ331" s="5"/>
      <c r="BR331" s="5"/>
      <c r="BS331" s="5"/>
      <c r="BT331" s="5"/>
      <c r="BU331" s="5"/>
      <c r="BV331" s="5"/>
      <c r="BW331" s="5"/>
      <c r="BX331" s="5"/>
      <c r="BY331" s="5"/>
      <c r="BZ331" s="5"/>
      <c r="CA331" s="5"/>
      <c r="CB331" s="5"/>
      <c r="CC331" s="5"/>
      <c r="CD331" s="5"/>
      <c r="CE331" s="5"/>
      <c r="CF331" s="5"/>
      <c r="CG331" s="5"/>
      <c r="CH331" s="5"/>
      <c r="CI331" s="5"/>
      <c r="CJ331" s="5"/>
      <c r="CK331" s="5"/>
      <c r="CL331" s="5"/>
      <c r="CM331" s="5"/>
      <c r="CN331" s="5"/>
      <c r="CO331" s="5"/>
      <c r="CP331" s="5"/>
      <c r="CQ331" s="5"/>
      <c r="CR331" s="5"/>
      <c r="CS331" s="5"/>
      <c r="CT331" s="5"/>
      <c r="CU331" s="5"/>
      <c r="CV331" s="5"/>
      <c r="CW331" s="5"/>
      <c r="CX331" s="5"/>
      <c r="CY331" s="5"/>
      <c r="CZ331" s="5"/>
      <c r="DA331" s="5"/>
      <c r="DB331" s="5"/>
      <c r="DC331" s="5"/>
      <c r="DD331" s="5"/>
      <c r="DE331" s="5"/>
      <c r="DF331" s="5"/>
      <c r="DG331" s="5"/>
      <c r="DH331" s="5"/>
      <c r="DI331" s="5"/>
      <c r="DJ331" s="5"/>
      <c r="DK331" s="5"/>
      <c r="DL331" s="5"/>
      <c r="DM331" s="5"/>
      <c r="DN331" s="5"/>
      <c r="DO331" s="5"/>
      <c r="DP331" s="5"/>
      <c r="DQ331" s="5"/>
      <c r="DR331" s="5"/>
      <c r="DS331" s="5"/>
      <c r="DT331" s="5"/>
      <c r="DU331" s="5"/>
      <c r="DV331" s="5"/>
      <c r="DW331" s="5"/>
      <c r="DX331" s="5"/>
      <c r="DY331" s="5"/>
      <c r="DZ331" s="5"/>
      <c r="EA331" s="5"/>
      <c r="EB331" s="5"/>
      <c r="EC331" s="5"/>
      <c r="ED331" s="5"/>
      <c r="EE331" s="5"/>
      <c r="EF331" s="5"/>
      <c r="EG331" s="5"/>
      <c r="EH331" s="5"/>
      <c r="EI331" s="5"/>
      <c r="EJ331" s="5"/>
      <c r="EK331" s="5"/>
      <c r="EL331" s="5"/>
      <c r="EM331" s="5"/>
      <c r="EN331" s="5"/>
      <c r="EO331" s="5"/>
      <c r="EP331" s="5"/>
      <c r="EQ331" s="5"/>
      <c r="ER331" s="5"/>
      <c r="ES331" s="5"/>
      <c r="ET331" s="5"/>
      <c r="EU331" s="5"/>
      <c r="EV331" s="5"/>
      <c r="EW331" s="5"/>
      <c r="EX331" s="5"/>
      <c r="EY331" s="5"/>
      <c r="EZ331" s="5"/>
      <c r="FA331" s="5"/>
      <c r="FB331" s="5"/>
      <c r="FC331" s="5"/>
    </row>
    <row r="332" spans="1:159" ht="15" customHeight="1">
      <c r="A332" s="7">
        <v>4</v>
      </c>
      <c r="B332" s="55" t="str">
        <f>VLOOKUP(Ruimtestaat[[#This Row],[Code]],Locaties[[Code]:[Locatie]],2,FALSE)</f>
        <v xml:space="preserve">MET Praktijkonderwijs </v>
      </c>
      <c r="C332" s="55" t="str">
        <f>VLOOKUP(Ruimtestaat[[#This Row],[Code]],Locaties[[#All],[Code]:[Adres]],3,FALSE)</f>
        <v>Koetshuislaan 1</v>
      </c>
      <c r="D332" s="55" t="str">
        <f>VLOOKUP(Ruimtestaat[[#This Row],[Code]],Locaties[#All],4,FALSE)</f>
        <v>Waalwijk</v>
      </c>
      <c r="E332" s="56" t="s">
        <v>358</v>
      </c>
      <c r="F332" s="44" t="s">
        <v>401</v>
      </c>
      <c r="G332" s="7" t="s">
        <v>244</v>
      </c>
      <c r="H332" s="56" t="s">
        <v>163</v>
      </c>
      <c r="I332" s="7">
        <v>5</v>
      </c>
      <c r="J332" s="56" t="str">
        <f>VLOOKUP(Ruimtestaat[[#This Row],[Ruimte code]],Ruimtegroepen[[#All],[Code]:[Ruimte omschrijving]],2,FALSE)</f>
        <v>Sanitair</v>
      </c>
      <c r="K332" s="44" t="s">
        <v>19</v>
      </c>
      <c r="L332" s="47" t="s">
        <v>367</v>
      </c>
      <c r="M332" s="147">
        <v>7</v>
      </c>
      <c r="N332" s="149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5"/>
      <c r="AE332" s="5"/>
      <c r="AF332" s="5"/>
      <c r="AG332" s="5"/>
      <c r="AH332" s="5"/>
      <c r="AI332" s="5"/>
      <c r="AJ332" s="5"/>
      <c r="AK332" s="5"/>
      <c r="AL332" s="5"/>
      <c r="AM332" s="5"/>
      <c r="AN332" s="5"/>
      <c r="AO332" s="5"/>
      <c r="AP332" s="5"/>
      <c r="AQ332" s="5"/>
      <c r="AR332" s="5"/>
      <c r="AS332" s="5"/>
      <c r="AT332" s="5"/>
      <c r="AU332" s="5"/>
      <c r="AV332" s="5"/>
      <c r="AW332" s="5"/>
      <c r="AX332" s="5"/>
      <c r="AY332" s="5"/>
      <c r="AZ332" s="5"/>
      <c r="BA332" s="5"/>
      <c r="BB332" s="5"/>
      <c r="BC332" s="5"/>
      <c r="BD332" s="5"/>
      <c r="BE332" s="5"/>
      <c r="BF332" s="5"/>
      <c r="BG332" s="5"/>
      <c r="BH332" s="5"/>
      <c r="BI332" s="5"/>
      <c r="BJ332" s="5"/>
      <c r="BK332" s="5"/>
      <c r="BL332" s="5"/>
      <c r="BM332" s="5"/>
      <c r="BN332" s="5"/>
      <c r="BO332" s="5"/>
      <c r="BP332" s="5"/>
      <c r="BQ332" s="5"/>
      <c r="BR332" s="5"/>
      <c r="BS332" s="5"/>
      <c r="BT332" s="5"/>
      <c r="BU332" s="5"/>
      <c r="BV332" s="5"/>
      <c r="BW332" s="5"/>
      <c r="BX332" s="5"/>
      <c r="BY332" s="5"/>
      <c r="BZ332" s="5"/>
      <c r="CA332" s="5"/>
      <c r="CB332" s="5"/>
      <c r="CC332" s="5"/>
      <c r="CD332" s="5"/>
      <c r="CE332" s="5"/>
      <c r="CF332" s="5"/>
      <c r="CG332" s="5"/>
      <c r="CH332" s="5"/>
      <c r="CI332" s="5"/>
      <c r="CJ332" s="5"/>
      <c r="CK332" s="5"/>
      <c r="CL332" s="5"/>
      <c r="CM332" s="5"/>
      <c r="CN332" s="5"/>
      <c r="CO332" s="5"/>
      <c r="CP332" s="5"/>
      <c r="CQ332" s="5"/>
      <c r="CR332" s="5"/>
      <c r="CS332" s="5"/>
      <c r="CT332" s="5"/>
      <c r="CU332" s="5"/>
      <c r="CV332" s="5"/>
      <c r="CW332" s="5"/>
      <c r="CX332" s="5"/>
      <c r="CY332" s="5"/>
      <c r="CZ332" s="5"/>
      <c r="DA332" s="5"/>
      <c r="DB332" s="5"/>
      <c r="DC332" s="5"/>
      <c r="DD332" s="5"/>
      <c r="DE332" s="5"/>
      <c r="DF332" s="5"/>
      <c r="DG332" s="5"/>
      <c r="DH332" s="5"/>
      <c r="DI332" s="5"/>
      <c r="DJ332" s="5"/>
      <c r="DK332" s="5"/>
      <c r="DL332" s="5"/>
      <c r="DM332" s="5"/>
      <c r="DN332" s="5"/>
      <c r="DO332" s="5"/>
      <c r="DP332" s="5"/>
      <c r="DQ332" s="5"/>
      <c r="DR332" s="5"/>
      <c r="DS332" s="5"/>
      <c r="DT332" s="5"/>
      <c r="DU332" s="5"/>
      <c r="DV332" s="5"/>
      <c r="DW332" s="5"/>
      <c r="DX332" s="5"/>
      <c r="DY332" s="5"/>
      <c r="DZ332" s="5"/>
      <c r="EA332" s="5"/>
      <c r="EB332" s="5"/>
      <c r="EC332" s="5"/>
      <c r="ED332" s="5"/>
      <c r="EE332" s="5"/>
      <c r="EF332" s="5"/>
      <c r="EG332" s="5"/>
      <c r="EH332" s="5"/>
      <c r="EI332" s="5"/>
      <c r="EJ332" s="5"/>
      <c r="EK332" s="5"/>
      <c r="EL332" s="5"/>
      <c r="EM332" s="5"/>
      <c r="EN332" s="5"/>
      <c r="EO332" s="5"/>
      <c r="EP332" s="5"/>
      <c r="EQ332" s="5"/>
      <c r="ER332" s="5"/>
      <c r="ES332" s="5"/>
      <c r="ET332" s="5"/>
      <c r="EU332" s="5"/>
      <c r="EV332" s="5"/>
      <c r="EW332" s="5"/>
      <c r="EX332" s="5"/>
      <c r="EY332" s="5"/>
      <c r="EZ332" s="5"/>
      <c r="FA332" s="5"/>
      <c r="FB332" s="5"/>
      <c r="FC332" s="5"/>
    </row>
    <row r="333" spans="1:159" ht="15" customHeight="1">
      <c r="A333" s="7">
        <v>4</v>
      </c>
      <c r="B333" s="55" t="str">
        <f>VLOOKUP(Ruimtestaat[[#This Row],[Code]],Locaties[[Code]:[Locatie]],2,FALSE)</f>
        <v xml:space="preserve">MET Praktijkonderwijs </v>
      </c>
      <c r="C333" s="55" t="str">
        <f>VLOOKUP(Ruimtestaat[[#This Row],[Code]],Locaties[[#All],[Code]:[Adres]],3,FALSE)</f>
        <v>Koetshuislaan 1</v>
      </c>
      <c r="D333" s="55" t="str">
        <f>VLOOKUP(Ruimtestaat[[#This Row],[Code]],Locaties[#All],4,FALSE)</f>
        <v>Waalwijk</v>
      </c>
      <c r="E333" s="56" t="s">
        <v>358</v>
      </c>
      <c r="F333" s="44" t="s">
        <v>401</v>
      </c>
      <c r="G333" s="7" t="s">
        <v>245</v>
      </c>
      <c r="H333" s="56" t="s">
        <v>162</v>
      </c>
      <c r="I333" s="7">
        <v>5</v>
      </c>
      <c r="J333" s="56" t="str">
        <f>VLOOKUP(Ruimtestaat[[#This Row],[Ruimte code]],Ruimtegroepen[[#All],[Code]:[Ruimte omschrijving]],2,FALSE)</f>
        <v>Sanitair</v>
      </c>
      <c r="K333" s="44" t="s">
        <v>19</v>
      </c>
      <c r="L333" s="47" t="s">
        <v>367</v>
      </c>
      <c r="M333" s="147">
        <v>5</v>
      </c>
      <c r="N333" s="44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  <c r="AE333" s="5"/>
      <c r="AF333" s="5"/>
      <c r="AG333" s="5"/>
      <c r="AH333" s="5"/>
      <c r="AI333" s="5"/>
      <c r="AJ333" s="5"/>
      <c r="AK333" s="5"/>
      <c r="AL333" s="5"/>
      <c r="AM333" s="5"/>
      <c r="AN333" s="5"/>
      <c r="AO333" s="5"/>
      <c r="AP333" s="5"/>
      <c r="AQ333" s="5"/>
      <c r="AR333" s="5"/>
      <c r="AS333" s="5"/>
      <c r="AT333" s="5"/>
      <c r="AU333" s="5"/>
      <c r="AV333" s="5"/>
      <c r="AW333" s="5"/>
      <c r="AX333" s="5"/>
      <c r="AY333" s="5"/>
      <c r="AZ333" s="5"/>
      <c r="BA333" s="5"/>
      <c r="BB333" s="5"/>
      <c r="BC333" s="5"/>
      <c r="BD333" s="5"/>
      <c r="BE333" s="5"/>
      <c r="BF333" s="5"/>
      <c r="BG333" s="5"/>
      <c r="BH333" s="5"/>
      <c r="BI333" s="5"/>
      <c r="BJ333" s="5"/>
      <c r="BK333" s="5"/>
      <c r="BL333" s="5"/>
      <c r="BM333" s="5"/>
      <c r="BN333" s="5"/>
      <c r="BO333" s="5"/>
      <c r="BP333" s="5"/>
      <c r="BQ333" s="5"/>
      <c r="BR333" s="5"/>
      <c r="BS333" s="5"/>
      <c r="BT333" s="5"/>
      <c r="BU333" s="5"/>
      <c r="BV333" s="5"/>
      <c r="BW333" s="5"/>
      <c r="BX333" s="5"/>
      <c r="BY333" s="5"/>
      <c r="BZ333" s="5"/>
      <c r="CA333" s="5"/>
      <c r="CB333" s="5"/>
      <c r="CC333" s="5"/>
      <c r="CD333" s="5"/>
      <c r="CE333" s="5"/>
      <c r="CF333" s="5"/>
      <c r="CG333" s="5"/>
      <c r="CH333" s="5"/>
      <c r="CI333" s="5"/>
      <c r="CJ333" s="5"/>
      <c r="CK333" s="5"/>
      <c r="CL333" s="5"/>
      <c r="CM333" s="5"/>
      <c r="CN333" s="5"/>
      <c r="CO333" s="5"/>
      <c r="CP333" s="5"/>
      <c r="CQ333" s="5"/>
      <c r="CR333" s="5"/>
      <c r="CS333" s="5"/>
      <c r="CT333" s="5"/>
      <c r="CU333" s="5"/>
      <c r="CV333" s="5"/>
      <c r="CW333" s="5"/>
      <c r="CX333" s="5"/>
      <c r="CY333" s="5"/>
      <c r="CZ333" s="5"/>
      <c r="DA333" s="5"/>
      <c r="DB333" s="5"/>
      <c r="DC333" s="5"/>
      <c r="DD333" s="5"/>
      <c r="DE333" s="5"/>
      <c r="DF333" s="5"/>
      <c r="DG333" s="5"/>
      <c r="DH333" s="5"/>
      <c r="DI333" s="5"/>
      <c r="DJ333" s="5"/>
      <c r="DK333" s="5"/>
      <c r="DL333" s="5"/>
      <c r="DM333" s="5"/>
      <c r="DN333" s="5"/>
      <c r="DO333" s="5"/>
      <c r="DP333" s="5"/>
      <c r="DQ333" s="5"/>
      <c r="DR333" s="5"/>
      <c r="DS333" s="5"/>
      <c r="DT333" s="5"/>
      <c r="DU333" s="5"/>
      <c r="DV333" s="5"/>
      <c r="DW333" s="5"/>
      <c r="DX333" s="5"/>
      <c r="DY333" s="5"/>
      <c r="DZ333" s="5"/>
      <c r="EA333" s="5"/>
      <c r="EB333" s="5"/>
      <c r="EC333" s="5"/>
      <c r="ED333" s="5"/>
      <c r="EE333" s="5"/>
      <c r="EF333" s="5"/>
      <c r="EG333" s="5"/>
      <c r="EH333" s="5"/>
      <c r="EI333" s="5"/>
      <c r="EJ333" s="5"/>
      <c r="EK333" s="5"/>
      <c r="EL333" s="5"/>
      <c r="EM333" s="5"/>
      <c r="EN333" s="5"/>
      <c r="EO333" s="5"/>
      <c r="EP333" s="5"/>
      <c r="EQ333" s="5"/>
      <c r="ER333" s="5"/>
      <c r="ES333" s="5"/>
      <c r="ET333" s="5"/>
      <c r="EU333" s="5"/>
      <c r="EV333" s="5"/>
      <c r="EW333" s="5"/>
      <c r="EX333" s="5"/>
      <c r="EY333" s="5"/>
      <c r="EZ333" s="5"/>
      <c r="FA333" s="5"/>
      <c r="FB333" s="5"/>
      <c r="FC333" s="5"/>
    </row>
    <row r="334" spans="1:159" ht="15" customHeight="1">
      <c r="A334" s="7">
        <v>4</v>
      </c>
      <c r="B334" s="55" t="str">
        <f>VLOOKUP(Ruimtestaat[[#This Row],[Code]],Locaties[[Code]:[Locatie]],2,FALSE)</f>
        <v xml:space="preserve">MET Praktijkonderwijs </v>
      </c>
      <c r="C334" s="55" t="str">
        <f>VLOOKUP(Ruimtestaat[[#This Row],[Code]],Locaties[[#All],[Code]:[Adres]],3,FALSE)</f>
        <v>Koetshuislaan 1</v>
      </c>
      <c r="D334" s="55" t="str">
        <f>VLOOKUP(Ruimtestaat[[#This Row],[Code]],Locaties[#All],4,FALSE)</f>
        <v>Waalwijk</v>
      </c>
      <c r="E334" s="56" t="s">
        <v>358</v>
      </c>
      <c r="F334" s="44" t="s">
        <v>401</v>
      </c>
      <c r="G334" s="7" t="s">
        <v>211</v>
      </c>
      <c r="H334" s="56" t="s">
        <v>128</v>
      </c>
      <c r="I334" s="7">
        <v>6</v>
      </c>
      <c r="J334" s="56" t="str">
        <f>VLOOKUP(Ruimtestaat[[#This Row],[Ruimte code]],Ruimtegroepen[[#All],[Code]:[Ruimte omschrijving]],2,FALSE)</f>
        <v>Gangen/hallen</v>
      </c>
      <c r="K334" s="44" t="s">
        <v>18</v>
      </c>
      <c r="L334" s="47" t="s">
        <v>124</v>
      </c>
      <c r="M334" s="147">
        <v>144</v>
      </c>
      <c r="N334" s="149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"/>
      <c r="AE334" s="5"/>
      <c r="AF334" s="5"/>
      <c r="AG334" s="5"/>
      <c r="AH334" s="5"/>
      <c r="AI334" s="5"/>
      <c r="AJ334" s="5"/>
      <c r="AK334" s="5"/>
      <c r="AL334" s="5"/>
      <c r="AM334" s="5"/>
      <c r="AN334" s="5"/>
      <c r="AO334" s="5"/>
      <c r="AP334" s="5"/>
      <c r="AQ334" s="5"/>
      <c r="AR334" s="5"/>
      <c r="AS334" s="5"/>
      <c r="AT334" s="5"/>
      <c r="AU334" s="5"/>
      <c r="AV334" s="5"/>
      <c r="AW334" s="5"/>
      <c r="AX334" s="5"/>
      <c r="AY334" s="5"/>
      <c r="AZ334" s="5"/>
      <c r="BA334" s="5"/>
      <c r="BB334" s="5"/>
      <c r="BC334" s="5"/>
      <c r="BD334" s="5"/>
      <c r="BE334" s="5"/>
      <c r="BF334" s="5"/>
      <c r="BG334" s="5"/>
      <c r="BH334" s="5"/>
      <c r="BI334" s="5"/>
      <c r="BJ334" s="5"/>
      <c r="BK334" s="5"/>
      <c r="BL334" s="5"/>
      <c r="BM334" s="5"/>
      <c r="BN334" s="5"/>
      <c r="BO334" s="5"/>
      <c r="BP334" s="5"/>
      <c r="BQ334" s="5"/>
      <c r="BR334" s="5"/>
      <c r="BS334" s="5"/>
      <c r="BT334" s="5"/>
      <c r="BU334" s="5"/>
      <c r="BV334" s="5"/>
      <c r="BW334" s="5"/>
      <c r="BX334" s="5"/>
      <c r="BY334" s="5"/>
      <c r="BZ334" s="5"/>
      <c r="CA334" s="5"/>
      <c r="CB334" s="5"/>
      <c r="CC334" s="5"/>
      <c r="CD334" s="5"/>
      <c r="CE334" s="5"/>
      <c r="CF334" s="5"/>
      <c r="CG334" s="5"/>
      <c r="CH334" s="5"/>
      <c r="CI334" s="5"/>
      <c r="CJ334" s="5"/>
      <c r="CK334" s="5"/>
      <c r="CL334" s="5"/>
      <c r="CM334" s="5"/>
      <c r="CN334" s="5"/>
      <c r="CO334" s="5"/>
      <c r="CP334" s="5"/>
      <c r="CQ334" s="5"/>
      <c r="CR334" s="5"/>
      <c r="CS334" s="5"/>
      <c r="CT334" s="5"/>
      <c r="CU334" s="5"/>
      <c r="CV334" s="5"/>
      <c r="CW334" s="5"/>
      <c r="CX334" s="5"/>
      <c r="CY334" s="5"/>
      <c r="CZ334" s="5"/>
      <c r="DA334" s="5"/>
      <c r="DB334" s="5"/>
      <c r="DC334" s="5"/>
      <c r="DD334" s="5"/>
      <c r="DE334" s="5"/>
      <c r="DF334" s="5"/>
      <c r="DG334" s="5"/>
      <c r="DH334" s="5"/>
      <c r="DI334" s="5"/>
      <c r="DJ334" s="5"/>
      <c r="DK334" s="5"/>
      <c r="DL334" s="5"/>
      <c r="DM334" s="5"/>
      <c r="DN334" s="5"/>
      <c r="DO334" s="5"/>
      <c r="DP334" s="5"/>
      <c r="DQ334" s="5"/>
      <c r="DR334" s="5"/>
      <c r="DS334" s="5"/>
      <c r="DT334" s="5"/>
      <c r="DU334" s="5"/>
      <c r="DV334" s="5"/>
      <c r="DW334" s="5"/>
      <c r="DX334" s="5"/>
      <c r="DY334" s="5"/>
      <c r="DZ334" s="5"/>
      <c r="EA334" s="5"/>
      <c r="EB334" s="5"/>
      <c r="EC334" s="5"/>
      <c r="ED334" s="5"/>
      <c r="EE334" s="5"/>
      <c r="EF334" s="5"/>
      <c r="EG334" s="5"/>
      <c r="EH334" s="5"/>
      <c r="EI334" s="5"/>
      <c r="EJ334" s="5"/>
      <c r="EK334" s="5"/>
      <c r="EL334" s="5"/>
      <c r="EM334" s="5"/>
      <c r="EN334" s="5"/>
      <c r="EO334" s="5"/>
      <c r="EP334" s="5"/>
      <c r="EQ334" s="5"/>
      <c r="ER334" s="5"/>
      <c r="ES334" s="5"/>
      <c r="ET334" s="5"/>
      <c r="EU334" s="5"/>
      <c r="EV334" s="5"/>
      <c r="EW334" s="5"/>
      <c r="EX334" s="5"/>
      <c r="EY334" s="5"/>
      <c r="EZ334" s="5"/>
      <c r="FA334" s="5"/>
      <c r="FB334" s="5"/>
      <c r="FC334" s="5"/>
    </row>
    <row r="335" spans="1:159" ht="15" customHeight="1">
      <c r="A335" s="7">
        <v>4</v>
      </c>
      <c r="B335" s="55" t="str">
        <f>VLOOKUP(Ruimtestaat[[#This Row],[Code]],Locaties[[Code]:[Locatie]],2,FALSE)</f>
        <v xml:space="preserve">MET Praktijkonderwijs </v>
      </c>
      <c r="C335" s="55" t="str">
        <f>VLOOKUP(Ruimtestaat[[#This Row],[Code]],Locaties[[#All],[Code]:[Adres]],3,FALSE)</f>
        <v>Koetshuislaan 1</v>
      </c>
      <c r="D335" s="55" t="str">
        <f>VLOOKUP(Ruimtestaat[[#This Row],[Code]],Locaties[#All],4,FALSE)</f>
        <v>Waalwijk</v>
      </c>
      <c r="E335" s="56" t="s">
        <v>358</v>
      </c>
      <c r="F335" s="44" t="s">
        <v>401</v>
      </c>
      <c r="G335" s="7" t="s">
        <v>230</v>
      </c>
      <c r="H335" s="56" t="s">
        <v>139</v>
      </c>
      <c r="I335" s="7">
        <v>2</v>
      </c>
      <c r="J335" s="56" t="str">
        <f>VLOOKUP(Ruimtestaat[[#This Row],[Ruimte code]],Ruimtegroepen[[#All],[Code]:[Ruimte omschrijving]],2,FALSE)</f>
        <v>Kantoren</v>
      </c>
      <c r="K335" s="44" t="s">
        <v>18</v>
      </c>
      <c r="L335" s="47" t="s">
        <v>124</v>
      </c>
      <c r="M335" s="147">
        <v>16</v>
      </c>
      <c r="N335" s="149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"/>
      <c r="AE335" s="5"/>
      <c r="AF335" s="5"/>
      <c r="AG335" s="5"/>
      <c r="AH335" s="5"/>
      <c r="AI335" s="5"/>
      <c r="AJ335" s="5"/>
      <c r="AK335" s="5"/>
      <c r="AL335" s="5"/>
      <c r="AM335" s="5"/>
      <c r="AN335" s="5"/>
      <c r="AO335" s="5"/>
      <c r="AP335" s="5"/>
      <c r="AQ335" s="5"/>
      <c r="AR335" s="5"/>
      <c r="AS335" s="5"/>
      <c r="AT335" s="5"/>
      <c r="AU335" s="5"/>
      <c r="AV335" s="5"/>
      <c r="AW335" s="5"/>
      <c r="AX335" s="5"/>
      <c r="AY335" s="5"/>
      <c r="AZ335" s="5"/>
      <c r="BA335" s="5"/>
      <c r="BB335" s="5"/>
      <c r="BC335" s="5"/>
      <c r="BD335" s="5"/>
      <c r="BE335" s="5"/>
      <c r="BF335" s="5"/>
      <c r="BG335" s="5"/>
      <c r="BH335" s="5"/>
      <c r="BI335" s="5"/>
      <c r="BJ335" s="5"/>
      <c r="BK335" s="5"/>
      <c r="BL335" s="5"/>
      <c r="BM335" s="5"/>
      <c r="BN335" s="5"/>
      <c r="BO335" s="5"/>
      <c r="BP335" s="5"/>
      <c r="BQ335" s="5"/>
      <c r="BR335" s="5"/>
      <c r="BS335" s="5"/>
      <c r="BT335" s="5"/>
      <c r="BU335" s="5"/>
      <c r="BV335" s="5"/>
      <c r="BW335" s="5"/>
      <c r="BX335" s="5"/>
      <c r="BY335" s="5"/>
      <c r="BZ335" s="5"/>
      <c r="CA335" s="5"/>
      <c r="CB335" s="5"/>
      <c r="CC335" s="5"/>
      <c r="CD335" s="5"/>
      <c r="CE335" s="5"/>
      <c r="CF335" s="5"/>
      <c r="CG335" s="5"/>
      <c r="CH335" s="5"/>
      <c r="CI335" s="5"/>
      <c r="CJ335" s="5"/>
      <c r="CK335" s="5"/>
      <c r="CL335" s="5"/>
      <c r="CM335" s="5"/>
      <c r="CN335" s="5"/>
      <c r="CO335" s="5"/>
      <c r="CP335" s="5"/>
      <c r="CQ335" s="5"/>
      <c r="CR335" s="5"/>
      <c r="CS335" s="5"/>
      <c r="CT335" s="5"/>
      <c r="CU335" s="5"/>
      <c r="CV335" s="5"/>
      <c r="CW335" s="5"/>
      <c r="CX335" s="5"/>
      <c r="CY335" s="5"/>
      <c r="CZ335" s="5"/>
      <c r="DA335" s="5"/>
      <c r="DB335" s="5"/>
      <c r="DC335" s="5"/>
      <c r="DD335" s="5"/>
      <c r="DE335" s="5"/>
      <c r="DF335" s="5"/>
      <c r="DG335" s="5"/>
      <c r="DH335" s="5"/>
      <c r="DI335" s="5"/>
      <c r="DJ335" s="5"/>
      <c r="DK335" s="5"/>
      <c r="DL335" s="5"/>
      <c r="DM335" s="5"/>
      <c r="DN335" s="5"/>
      <c r="DO335" s="5"/>
      <c r="DP335" s="5"/>
      <c r="DQ335" s="5"/>
      <c r="DR335" s="5"/>
      <c r="DS335" s="5"/>
      <c r="DT335" s="5"/>
      <c r="DU335" s="5"/>
      <c r="DV335" s="5"/>
      <c r="DW335" s="5"/>
      <c r="DX335" s="5"/>
      <c r="DY335" s="5"/>
      <c r="DZ335" s="5"/>
      <c r="EA335" s="5"/>
      <c r="EB335" s="5"/>
      <c r="EC335" s="5"/>
      <c r="ED335" s="5"/>
      <c r="EE335" s="5"/>
      <c r="EF335" s="5"/>
      <c r="EG335" s="5"/>
      <c r="EH335" s="5"/>
      <c r="EI335" s="5"/>
      <c r="EJ335" s="5"/>
      <c r="EK335" s="5"/>
      <c r="EL335" s="5"/>
      <c r="EM335" s="5"/>
      <c r="EN335" s="5"/>
      <c r="EO335" s="5"/>
      <c r="EP335" s="5"/>
      <c r="EQ335" s="5"/>
      <c r="ER335" s="5"/>
      <c r="ES335" s="5"/>
      <c r="ET335" s="5"/>
      <c r="EU335" s="5"/>
      <c r="EV335" s="5"/>
      <c r="EW335" s="5"/>
      <c r="EX335" s="5"/>
      <c r="EY335" s="5"/>
      <c r="EZ335" s="5"/>
      <c r="FA335" s="5"/>
      <c r="FB335" s="5"/>
      <c r="FC335" s="5"/>
    </row>
    <row r="336" spans="1:159" ht="15" customHeight="1">
      <c r="A336" s="7">
        <v>4</v>
      </c>
      <c r="B336" s="55" t="str">
        <f>VLOOKUP(Ruimtestaat[[#This Row],[Code]],Locaties[[Code]:[Locatie]],2,FALSE)</f>
        <v xml:space="preserve">MET Praktijkonderwijs </v>
      </c>
      <c r="C336" s="55" t="str">
        <f>VLOOKUP(Ruimtestaat[[#This Row],[Code]],Locaties[[#All],[Code]:[Adres]],3,FALSE)</f>
        <v>Koetshuislaan 1</v>
      </c>
      <c r="D336" s="55" t="str">
        <f>VLOOKUP(Ruimtestaat[[#This Row],[Code]],Locaties[#All],4,FALSE)</f>
        <v>Waalwijk</v>
      </c>
      <c r="E336" s="56" t="s">
        <v>358</v>
      </c>
      <c r="F336" s="44" t="s">
        <v>401</v>
      </c>
      <c r="G336" s="7" t="s">
        <v>229</v>
      </c>
      <c r="H336" s="56" t="s">
        <v>139</v>
      </c>
      <c r="I336" s="7">
        <v>2</v>
      </c>
      <c r="J336" s="56" t="str">
        <f>VLOOKUP(Ruimtestaat[[#This Row],[Ruimte code]],Ruimtegroepen[[#All],[Code]:[Ruimte omschrijving]],2,FALSE)</f>
        <v>Kantoren</v>
      </c>
      <c r="K336" s="44" t="s">
        <v>18</v>
      </c>
      <c r="L336" s="47" t="s">
        <v>124</v>
      </c>
      <c r="M336" s="147">
        <v>16</v>
      </c>
      <c r="N336" s="44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5"/>
      <c r="AE336" s="5"/>
      <c r="AF336" s="5"/>
      <c r="AG336" s="5"/>
      <c r="AH336" s="5"/>
      <c r="AI336" s="5"/>
      <c r="AJ336" s="5"/>
      <c r="AK336" s="5"/>
      <c r="AL336" s="5"/>
      <c r="AM336" s="5"/>
      <c r="AN336" s="5"/>
      <c r="AO336" s="5"/>
      <c r="AP336" s="5"/>
      <c r="AQ336" s="5"/>
      <c r="AR336" s="5"/>
      <c r="AS336" s="5"/>
      <c r="AT336" s="5"/>
      <c r="AU336" s="5"/>
      <c r="AV336" s="5"/>
      <c r="AW336" s="5"/>
      <c r="AX336" s="5"/>
      <c r="AY336" s="5"/>
      <c r="AZ336" s="5"/>
      <c r="BA336" s="5"/>
      <c r="BB336" s="5"/>
      <c r="BC336" s="5"/>
      <c r="BD336" s="5"/>
      <c r="BE336" s="5"/>
      <c r="BF336" s="5"/>
      <c r="BG336" s="5"/>
      <c r="BH336" s="5"/>
      <c r="BI336" s="5"/>
      <c r="BJ336" s="5"/>
      <c r="BK336" s="5"/>
      <c r="BL336" s="5"/>
      <c r="BM336" s="5"/>
      <c r="BN336" s="5"/>
      <c r="BO336" s="5"/>
      <c r="BP336" s="5"/>
      <c r="BQ336" s="5"/>
      <c r="BR336" s="5"/>
      <c r="BS336" s="5"/>
      <c r="BT336" s="5"/>
      <c r="BU336" s="5"/>
      <c r="BV336" s="5"/>
      <c r="BW336" s="5"/>
      <c r="BX336" s="5"/>
      <c r="BY336" s="5"/>
      <c r="BZ336" s="5"/>
      <c r="CA336" s="5"/>
      <c r="CB336" s="5"/>
      <c r="CC336" s="5"/>
      <c r="CD336" s="5"/>
      <c r="CE336" s="5"/>
      <c r="CF336" s="5"/>
      <c r="CG336" s="5"/>
      <c r="CH336" s="5"/>
      <c r="CI336" s="5"/>
      <c r="CJ336" s="5"/>
      <c r="CK336" s="5"/>
      <c r="CL336" s="5"/>
      <c r="CM336" s="5"/>
      <c r="CN336" s="5"/>
      <c r="CO336" s="5"/>
      <c r="CP336" s="5"/>
      <c r="CQ336" s="5"/>
      <c r="CR336" s="5"/>
      <c r="CS336" s="5"/>
      <c r="CT336" s="5"/>
      <c r="CU336" s="5"/>
      <c r="CV336" s="5"/>
      <c r="CW336" s="5"/>
      <c r="CX336" s="5"/>
      <c r="CY336" s="5"/>
      <c r="CZ336" s="5"/>
      <c r="DA336" s="5"/>
      <c r="DB336" s="5"/>
      <c r="DC336" s="5"/>
      <c r="DD336" s="5"/>
      <c r="DE336" s="5"/>
      <c r="DF336" s="5"/>
      <c r="DG336" s="5"/>
      <c r="DH336" s="5"/>
      <c r="DI336" s="5"/>
      <c r="DJ336" s="5"/>
      <c r="DK336" s="5"/>
      <c r="DL336" s="5"/>
      <c r="DM336" s="5"/>
      <c r="DN336" s="5"/>
      <c r="DO336" s="5"/>
      <c r="DP336" s="5"/>
      <c r="DQ336" s="5"/>
      <c r="DR336" s="5"/>
      <c r="DS336" s="5"/>
      <c r="DT336" s="5"/>
      <c r="DU336" s="5"/>
      <c r="DV336" s="5"/>
      <c r="DW336" s="5"/>
      <c r="DX336" s="5"/>
      <c r="DY336" s="5"/>
      <c r="DZ336" s="5"/>
      <c r="EA336" s="5"/>
      <c r="EB336" s="5"/>
      <c r="EC336" s="5"/>
      <c r="ED336" s="5"/>
      <c r="EE336" s="5"/>
      <c r="EF336" s="5"/>
      <c r="EG336" s="5"/>
      <c r="EH336" s="5"/>
      <c r="EI336" s="5"/>
      <c r="EJ336" s="5"/>
      <c r="EK336" s="5"/>
      <c r="EL336" s="5"/>
      <c r="EM336" s="5"/>
      <c r="EN336" s="5"/>
      <c r="EO336" s="5"/>
      <c r="EP336" s="5"/>
      <c r="EQ336" s="5"/>
      <c r="ER336" s="5"/>
      <c r="ES336" s="5"/>
      <c r="ET336" s="5"/>
      <c r="EU336" s="5"/>
      <c r="EV336" s="5"/>
      <c r="EW336" s="5"/>
      <c r="EX336" s="5"/>
      <c r="EY336" s="5"/>
      <c r="EZ336" s="5"/>
      <c r="FA336" s="5"/>
      <c r="FB336" s="5"/>
      <c r="FC336" s="5"/>
    </row>
    <row r="337" spans="1:159" ht="15" customHeight="1">
      <c r="A337" s="7">
        <v>4</v>
      </c>
      <c r="B337" s="55" t="str">
        <f>VLOOKUP(Ruimtestaat[[#This Row],[Code]],Locaties[[Code]:[Locatie]],2,FALSE)</f>
        <v xml:space="preserve">MET Praktijkonderwijs </v>
      </c>
      <c r="C337" s="55" t="str">
        <f>VLOOKUP(Ruimtestaat[[#This Row],[Code]],Locaties[[#All],[Code]:[Adres]],3,FALSE)</f>
        <v>Koetshuislaan 1</v>
      </c>
      <c r="D337" s="55" t="str">
        <f>VLOOKUP(Ruimtestaat[[#This Row],[Code]],Locaties[#All],4,FALSE)</f>
        <v>Waalwijk</v>
      </c>
      <c r="E337" s="56" t="s">
        <v>358</v>
      </c>
      <c r="F337" s="44" t="s">
        <v>401</v>
      </c>
      <c r="G337" s="7" t="s">
        <v>237</v>
      </c>
      <c r="H337" s="56" t="s">
        <v>134</v>
      </c>
      <c r="I337" s="7">
        <v>16</v>
      </c>
      <c r="J337" s="56" t="str">
        <f>VLOOKUP(Ruimtestaat[[#This Row],[Ruimte code]],Ruimtegroepen[[#All],[Code]:[Ruimte omschrijving]],2,FALSE)</f>
        <v>Leslokalen</v>
      </c>
      <c r="K337" s="44" t="s">
        <v>18</v>
      </c>
      <c r="L337" s="47" t="s">
        <v>124</v>
      </c>
      <c r="M337" s="147">
        <v>46</v>
      </c>
      <c r="N337" s="149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  <c r="AF337" s="5"/>
      <c r="AG337" s="5"/>
      <c r="AH337" s="5"/>
      <c r="AI337" s="5"/>
      <c r="AJ337" s="5"/>
      <c r="AK337" s="5"/>
      <c r="AL337" s="5"/>
      <c r="AM337" s="5"/>
      <c r="AN337" s="5"/>
      <c r="AO337" s="5"/>
      <c r="AP337" s="5"/>
      <c r="AQ337" s="5"/>
      <c r="AR337" s="5"/>
      <c r="AS337" s="5"/>
      <c r="AT337" s="5"/>
      <c r="AU337" s="5"/>
      <c r="AV337" s="5"/>
      <c r="AW337" s="5"/>
      <c r="AX337" s="5"/>
      <c r="AY337" s="5"/>
      <c r="AZ337" s="5"/>
      <c r="BA337" s="5"/>
      <c r="BB337" s="5"/>
      <c r="BC337" s="5"/>
      <c r="BD337" s="5"/>
      <c r="BE337" s="5"/>
      <c r="BF337" s="5"/>
      <c r="BG337" s="5"/>
      <c r="BH337" s="5"/>
      <c r="BI337" s="5"/>
      <c r="BJ337" s="5"/>
      <c r="BK337" s="5"/>
      <c r="BL337" s="5"/>
      <c r="BM337" s="5"/>
      <c r="BN337" s="5"/>
      <c r="BO337" s="5"/>
      <c r="BP337" s="5"/>
      <c r="BQ337" s="5"/>
      <c r="BR337" s="5"/>
      <c r="BS337" s="5"/>
      <c r="BT337" s="5"/>
      <c r="BU337" s="5"/>
      <c r="BV337" s="5"/>
      <c r="BW337" s="5"/>
      <c r="BX337" s="5"/>
      <c r="BY337" s="5"/>
      <c r="BZ337" s="5"/>
      <c r="CA337" s="5"/>
      <c r="CB337" s="5"/>
      <c r="CC337" s="5"/>
      <c r="CD337" s="5"/>
      <c r="CE337" s="5"/>
      <c r="CF337" s="5"/>
      <c r="CG337" s="5"/>
      <c r="CH337" s="5"/>
      <c r="CI337" s="5"/>
      <c r="CJ337" s="5"/>
      <c r="CK337" s="5"/>
      <c r="CL337" s="5"/>
      <c r="CM337" s="5"/>
      <c r="CN337" s="5"/>
      <c r="CO337" s="5"/>
      <c r="CP337" s="5"/>
      <c r="CQ337" s="5"/>
      <c r="CR337" s="5"/>
      <c r="CS337" s="5"/>
      <c r="CT337" s="5"/>
      <c r="CU337" s="5"/>
      <c r="CV337" s="5"/>
      <c r="CW337" s="5"/>
      <c r="CX337" s="5"/>
      <c r="CY337" s="5"/>
      <c r="CZ337" s="5"/>
      <c r="DA337" s="5"/>
      <c r="DB337" s="5"/>
      <c r="DC337" s="5"/>
      <c r="DD337" s="5"/>
      <c r="DE337" s="5"/>
      <c r="DF337" s="5"/>
      <c r="DG337" s="5"/>
      <c r="DH337" s="5"/>
      <c r="DI337" s="5"/>
      <c r="DJ337" s="5"/>
      <c r="DK337" s="5"/>
      <c r="DL337" s="5"/>
      <c r="DM337" s="5"/>
      <c r="DN337" s="5"/>
      <c r="DO337" s="5"/>
      <c r="DP337" s="5"/>
      <c r="DQ337" s="5"/>
      <c r="DR337" s="5"/>
      <c r="DS337" s="5"/>
      <c r="DT337" s="5"/>
      <c r="DU337" s="5"/>
      <c r="DV337" s="5"/>
      <c r="DW337" s="5"/>
      <c r="DX337" s="5"/>
      <c r="DY337" s="5"/>
      <c r="DZ337" s="5"/>
      <c r="EA337" s="5"/>
      <c r="EB337" s="5"/>
      <c r="EC337" s="5"/>
      <c r="ED337" s="5"/>
      <c r="EE337" s="5"/>
      <c r="EF337" s="5"/>
      <c r="EG337" s="5"/>
      <c r="EH337" s="5"/>
      <c r="EI337" s="5"/>
      <c r="EJ337" s="5"/>
      <c r="EK337" s="5"/>
      <c r="EL337" s="5"/>
      <c r="EM337" s="5"/>
      <c r="EN337" s="5"/>
      <c r="EO337" s="5"/>
      <c r="EP337" s="5"/>
      <c r="EQ337" s="5"/>
      <c r="ER337" s="5"/>
      <c r="ES337" s="5"/>
      <c r="ET337" s="5"/>
      <c r="EU337" s="5"/>
      <c r="EV337" s="5"/>
      <c r="EW337" s="5"/>
      <c r="EX337" s="5"/>
      <c r="EY337" s="5"/>
      <c r="EZ337" s="5"/>
      <c r="FA337" s="5"/>
      <c r="FB337" s="5"/>
      <c r="FC337" s="5"/>
    </row>
    <row r="338" spans="1:159" ht="15" customHeight="1">
      <c r="A338" s="7">
        <v>4</v>
      </c>
      <c r="B338" s="55" t="str">
        <f>VLOOKUP(Ruimtestaat[[#This Row],[Code]],Locaties[[Code]:[Locatie]],2,FALSE)</f>
        <v xml:space="preserve">MET Praktijkonderwijs </v>
      </c>
      <c r="C338" s="55" t="str">
        <f>VLOOKUP(Ruimtestaat[[#This Row],[Code]],Locaties[[#All],[Code]:[Adres]],3,FALSE)</f>
        <v>Koetshuislaan 1</v>
      </c>
      <c r="D338" s="55" t="str">
        <f>VLOOKUP(Ruimtestaat[[#This Row],[Code]],Locaties[#All],4,FALSE)</f>
        <v>Waalwijk</v>
      </c>
      <c r="E338" s="56" t="s">
        <v>358</v>
      </c>
      <c r="F338" s="44" t="s">
        <v>401</v>
      </c>
      <c r="G338" s="7" t="s">
        <v>247</v>
      </c>
      <c r="H338" s="56" t="s">
        <v>139</v>
      </c>
      <c r="I338" s="7">
        <v>2</v>
      </c>
      <c r="J338" s="56" t="str">
        <f>VLOOKUP(Ruimtestaat[[#This Row],[Ruimte code]],Ruimtegroepen[[#All],[Code]:[Ruimte omschrijving]],2,FALSE)</f>
        <v>Kantoren</v>
      </c>
      <c r="K338" s="44" t="s">
        <v>18</v>
      </c>
      <c r="L338" s="47" t="s">
        <v>124</v>
      </c>
      <c r="M338" s="147">
        <v>16.2</v>
      </c>
      <c r="N338" s="149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  <c r="AD338" s="5"/>
      <c r="AE338" s="5"/>
      <c r="AF338" s="5"/>
      <c r="AG338" s="5"/>
      <c r="AH338" s="5"/>
      <c r="AI338" s="5"/>
      <c r="AJ338" s="5"/>
      <c r="AK338" s="5"/>
      <c r="AL338" s="5"/>
      <c r="AM338" s="5"/>
      <c r="AN338" s="5"/>
      <c r="AO338" s="5"/>
      <c r="AP338" s="5"/>
      <c r="AQ338" s="5"/>
      <c r="AR338" s="5"/>
      <c r="AS338" s="5"/>
      <c r="AT338" s="5"/>
      <c r="AU338" s="5"/>
      <c r="AV338" s="5"/>
      <c r="AW338" s="5"/>
      <c r="AX338" s="5"/>
      <c r="AY338" s="5"/>
      <c r="AZ338" s="5"/>
      <c r="BA338" s="5"/>
      <c r="BB338" s="5"/>
      <c r="BC338" s="5"/>
      <c r="BD338" s="5"/>
      <c r="BE338" s="5"/>
      <c r="BF338" s="5"/>
      <c r="BG338" s="5"/>
      <c r="BH338" s="5"/>
      <c r="BI338" s="5"/>
      <c r="BJ338" s="5"/>
      <c r="BK338" s="5"/>
      <c r="BL338" s="5"/>
      <c r="BM338" s="5"/>
      <c r="BN338" s="5"/>
      <c r="BO338" s="5"/>
      <c r="BP338" s="5"/>
      <c r="BQ338" s="5"/>
      <c r="BR338" s="5"/>
      <c r="BS338" s="5"/>
      <c r="BT338" s="5"/>
      <c r="BU338" s="5"/>
      <c r="BV338" s="5"/>
      <c r="BW338" s="5"/>
      <c r="BX338" s="5"/>
      <c r="BY338" s="5"/>
      <c r="BZ338" s="5"/>
      <c r="CA338" s="5"/>
      <c r="CB338" s="5"/>
      <c r="CC338" s="5"/>
      <c r="CD338" s="5"/>
      <c r="CE338" s="5"/>
      <c r="CF338" s="5"/>
      <c r="CG338" s="5"/>
      <c r="CH338" s="5"/>
      <c r="CI338" s="5"/>
      <c r="CJ338" s="5"/>
      <c r="CK338" s="5"/>
      <c r="CL338" s="5"/>
      <c r="CM338" s="5"/>
      <c r="CN338" s="5"/>
      <c r="CO338" s="5"/>
      <c r="CP338" s="5"/>
      <c r="CQ338" s="5"/>
      <c r="CR338" s="5"/>
      <c r="CS338" s="5"/>
      <c r="CT338" s="5"/>
      <c r="CU338" s="5"/>
      <c r="CV338" s="5"/>
      <c r="CW338" s="5"/>
      <c r="CX338" s="5"/>
      <c r="CY338" s="5"/>
      <c r="CZ338" s="5"/>
      <c r="DA338" s="5"/>
      <c r="DB338" s="5"/>
      <c r="DC338" s="5"/>
      <c r="DD338" s="5"/>
      <c r="DE338" s="5"/>
      <c r="DF338" s="5"/>
      <c r="DG338" s="5"/>
      <c r="DH338" s="5"/>
      <c r="DI338" s="5"/>
      <c r="DJ338" s="5"/>
      <c r="DK338" s="5"/>
      <c r="DL338" s="5"/>
      <c r="DM338" s="5"/>
      <c r="DN338" s="5"/>
      <c r="DO338" s="5"/>
      <c r="DP338" s="5"/>
      <c r="DQ338" s="5"/>
      <c r="DR338" s="5"/>
      <c r="DS338" s="5"/>
      <c r="DT338" s="5"/>
      <c r="DU338" s="5"/>
      <c r="DV338" s="5"/>
      <c r="DW338" s="5"/>
      <c r="DX338" s="5"/>
      <c r="DY338" s="5"/>
      <c r="DZ338" s="5"/>
      <c r="EA338" s="5"/>
      <c r="EB338" s="5"/>
      <c r="EC338" s="5"/>
      <c r="ED338" s="5"/>
      <c r="EE338" s="5"/>
      <c r="EF338" s="5"/>
      <c r="EG338" s="5"/>
      <c r="EH338" s="5"/>
      <c r="EI338" s="5"/>
      <c r="EJ338" s="5"/>
      <c r="EK338" s="5"/>
      <c r="EL338" s="5"/>
      <c r="EM338" s="5"/>
      <c r="EN338" s="5"/>
      <c r="EO338" s="5"/>
      <c r="EP338" s="5"/>
      <c r="EQ338" s="5"/>
      <c r="ER338" s="5"/>
      <c r="ES338" s="5"/>
      <c r="ET338" s="5"/>
      <c r="EU338" s="5"/>
      <c r="EV338" s="5"/>
      <c r="EW338" s="5"/>
      <c r="EX338" s="5"/>
      <c r="EY338" s="5"/>
      <c r="EZ338" s="5"/>
      <c r="FA338" s="5"/>
      <c r="FB338" s="5"/>
      <c r="FC338" s="5"/>
    </row>
    <row r="339" spans="1:159" ht="15" customHeight="1">
      <c r="A339" s="7">
        <v>4</v>
      </c>
      <c r="B339" s="55" t="str">
        <f>VLOOKUP(Ruimtestaat[[#This Row],[Code]],Locaties[[Code]:[Locatie]],2,FALSE)</f>
        <v xml:space="preserve">MET Praktijkonderwijs </v>
      </c>
      <c r="C339" s="55" t="str">
        <f>VLOOKUP(Ruimtestaat[[#This Row],[Code]],Locaties[[#All],[Code]:[Adres]],3,FALSE)</f>
        <v>Koetshuislaan 1</v>
      </c>
      <c r="D339" s="55" t="str">
        <f>VLOOKUP(Ruimtestaat[[#This Row],[Code]],Locaties[#All],4,FALSE)</f>
        <v>Waalwijk</v>
      </c>
      <c r="E339" s="56" t="s">
        <v>358</v>
      </c>
      <c r="F339" s="44" t="s">
        <v>401</v>
      </c>
      <c r="G339" s="7" t="s">
        <v>248</v>
      </c>
      <c r="H339" s="56" t="s">
        <v>139</v>
      </c>
      <c r="I339" s="7">
        <v>2</v>
      </c>
      <c r="J339" s="56" t="str">
        <f>VLOOKUP(Ruimtestaat[[#This Row],[Ruimte code]],Ruimtegroepen[[#All],[Code]:[Ruimte omschrijving]],2,FALSE)</f>
        <v>Kantoren</v>
      </c>
      <c r="K339" s="44" t="s">
        <v>18</v>
      </c>
      <c r="L339" s="47" t="s">
        <v>124</v>
      </c>
      <c r="M339" s="147">
        <v>16.2</v>
      </c>
      <c r="N339" s="44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  <c r="AD339" s="5"/>
      <c r="AE339" s="5"/>
      <c r="AF339" s="5"/>
      <c r="AG339" s="5"/>
      <c r="AH339" s="5"/>
      <c r="AI339" s="5"/>
      <c r="AJ339" s="5"/>
      <c r="AK339" s="5"/>
      <c r="AL339" s="5"/>
      <c r="AM339" s="5"/>
      <c r="AN339" s="5"/>
      <c r="AO339" s="5"/>
      <c r="AP339" s="5"/>
      <c r="AQ339" s="5"/>
      <c r="AR339" s="5"/>
      <c r="AS339" s="5"/>
      <c r="AT339" s="5"/>
      <c r="AU339" s="5"/>
      <c r="AV339" s="5"/>
      <c r="AW339" s="5"/>
      <c r="AX339" s="5"/>
      <c r="AY339" s="5"/>
      <c r="AZ339" s="5"/>
      <c r="BA339" s="5"/>
      <c r="BB339" s="5"/>
      <c r="BC339" s="5"/>
      <c r="BD339" s="5"/>
      <c r="BE339" s="5"/>
      <c r="BF339" s="5"/>
      <c r="BG339" s="5"/>
      <c r="BH339" s="5"/>
      <c r="BI339" s="5"/>
      <c r="BJ339" s="5"/>
      <c r="BK339" s="5"/>
      <c r="BL339" s="5"/>
      <c r="BM339" s="5"/>
      <c r="BN339" s="5"/>
      <c r="BO339" s="5"/>
      <c r="BP339" s="5"/>
      <c r="BQ339" s="5"/>
      <c r="BR339" s="5"/>
      <c r="BS339" s="5"/>
      <c r="BT339" s="5"/>
      <c r="BU339" s="5"/>
      <c r="BV339" s="5"/>
      <c r="BW339" s="5"/>
      <c r="BX339" s="5"/>
      <c r="BY339" s="5"/>
      <c r="BZ339" s="5"/>
      <c r="CA339" s="5"/>
      <c r="CB339" s="5"/>
      <c r="CC339" s="5"/>
      <c r="CD339" s="5"/>
      <c r="CE339" s="5"/>
      <c r="CF339" s="5"/>
      <c r="CG339" s="5"/>
      <c r="CH339" s="5"/>
      <c r="CI339" s="5"/>
      <c r="CJ339" s="5"/>
      <c r="CK339" s="5"/>
      <c r="CL339" s="5"/>
      <c r="CM339" s="5"/>
      <c r="CN339" s="5"/>
      <c r="CO339" s="5"/>
      <c r="CP339" s="5"/>
      <c r="CQ339" s="5"/>
      <c r="CR339" s="5"/>
      <c r="CS339" s="5"/>
      <c r="CT339" s="5"/>
      <c r="CU339" s="5"/>
      <c r="CV339" s="5"/>
      <c r="CW339" s="5"/>
      <c r="CX339" s="5"/>
      <c r="CY339" s="5"/>
      <c r="CZ339" s="5"/>
      <c r="DA339" s="5"/>
      <c r="DB339" s="5"/>
      <c r="DC339" s="5"/>
      <c r="DD339" s="5"/>
      <c r="DE339" s="5"/>
      <c r="DF339" s="5"/>
      <c r="DG339" s="5"/>
      <c r="DH339" s="5"/>
      <c r="DI339" s="5"/>
      <c r="DJ339" s="5"/>
      <c r="DK339" s="5"/>
      <c r="DL339" s="5"/>
      <c r="DM339" s="5"/>
      <c r="DN339" s="5"/>
      <c r="DO339" s="5"/>
      <c r="DP339" s="5"/>
      <c r="DQ339" s="5"/>
      <c r="DR339" s="5"/>
      <c r="DS339" s="5"/>
      <c r="DT339" s="5"/>
      <c r="DU339" s="5"/>
      <c r="DV339" s="5"/>
      <c r="DW339" s="5"/>
      <c r="DX339" s="5"/>
      <c r="DY339" s="5"/>
      <c r="DZ339" s="5"/>
      <c r="EA339" s="5"/>
      <c r="EB339" s="5"/>
      <c r="EC339" s="5"/>
      <c r="ED339" s="5"/>
      <c r="EE339" s="5"/>
      <c r="EF339" s="5"/>
      <c r="EG339" s="5"/>
      <c r="EH339" s="5"/>
      <c r="EI339" s="5"/>
      <c r="EJ339" s="5"/>
      <c r="EK339" s="5"/>
      <c r="EL339" s="5"/>
      <c r="EM339" s="5"/>
      <c r="EN339" s="5"/>
      <c r="EO339" s="5"/>
      <c r="EP339" s="5"/>
      <c r="EQ339" s="5"/>
      <c r="ER339" s="5"/>
      <c r="ES339" s="5"/>
      <c r="ET339" s="5"/>
      <c r="EU339" s="5"/>
      <c r="EV339" s="5"/>
      <c r="EW339" s="5"/>
      <c r="EX339" s="5"/>
      <c r="EY339" s="5"/>
      <c r="EZ339" s="5"/>
      <c r="FA339" s="5"/>
      <c r="FB339" s="5"/>
      <c r="FC339" s="5"/>
    </row>
    <row r="340" spans="1:159" ht="15" customHeight="1">
      <c r="A340" s="7">
        <v>4</v>
      </c>
      <c r="B340" s="55" t="str">
        <f>VLOOKUP(Ruimtestaat[[#This Row],[Code]],Locaties[[Code]:[Locatie]],2,FALSE)</f>
        <v xml:space="preserve">MET Praktijkonderwijs </v>
      </c>
      <c r="C340" s="55" t="str">
        <f>VLOOKUP(Ruimtestaat[[#This Row],[Code]],Locaties[[#All],[Code]:[Adres]],3,FALSE)</f>
        <v>Koetshuislaan 1</v>
      </c>
      <c r="D340" s="55" t="str">
        <f>VLOOKUP(Ruimtestaat[[#This Row],[Code]],Locaties[#All],4,FALSE)</f>
        <v>Waalwijk</v>
      </c>
      <c r="E340" s="56" t="s">
        <v>358</v>
      </c>
      <c r="F340" s="44" t="s">
        <v>401</v>
      </c>
      <c r="G340" s="7" t="s">
        <v>213</v>
      </c>
      <c r="H340" s="56" t="s">
        <v>346</v>
      </c>
      <c r="I340" s="7">
        <v>2</v>
      </c>
      <c r="J340" s="56" t="str">
        <f>VLOOKUP(Ruimtestaat[[#This Row],[Ruimte code]],Ruimtegroepen[[#All],[Code]:[Ruimte omschrijving]],2,FALSE)</f>
        <v>Kantoren</v>
      </c>
      <c r="K340" s="44" t="s">
        <v>18</v>
      </c>
      <c r="L340" s="47" t="s">
        <v>124</v>
      </c>
      <c r="M340" s="147">
        <v>6</v>
      </c>
      <c r="N340" s="149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  <c r="AD340" s="5"/>
      <c r="AE340" s="5"/>
      <c r="AF340" s="5"/>
      <c r="AG340" s="5"/>
      <c r="AH340" s="5"/>
      <c r="AI340" s="5"/>
      <c r="AJ340" s="5"/>
      <c r="AK340" s="5"/>
      <c r="AL340" s="5"/>
      <c r="AM340" s="5"/>
      <c r="AN340" s="5"/>
      <c r="AO340" s="5"/>
      <c r="AP340" s="5"/>
      <c r="AQ340" s="5"/>
      <c r="AR340" s="5"/>
      <c r="AS340" s="5"/>
      <c r="AT340" s="5"/>
      <c r="AU340" s="5"/>
      <c r="AV340" s="5"/>
      <c r="AW340" s="5"/>
      <c r="AX340" s="5"/>
      <c r="AY340" s="5"/>
      <c r="AZ340" s="5"/>
      <c r="BA340" s="5"/>
      <c r="BB340" s="5"/>
      <c r="BC340" s="5"/>
      <c r="BD340" s="5"/>
      <c r="BE340" s="5"/>
      <c r="BF340" s="5"/>
      <c r="BG340" s="5"/>
      <c r="BH340" s="5"/>
      <c r="BI340" s="5"/>
      <c r="BJ340" s="5"/>
      <c r="BK340" s="5"/>
      <c r="BL340" s="5"/>
      <c r="BM340" s="5"/>
      <c r="BN340" s="5"/>
      <c r="BO340" s="5"/>
      <c r="BP340" s="5"/>
      <c r="BQ340" s="5"/>
      <c r="BR340" s="5"/>
      <c r="BS340" s="5"/>
      <c r="BT340" s="5"/>
      <c r="BU340" s="5"/>
      <c r="BV340" s="5"/>
      <c r="BW340" s="5"/>
      <c r="BX340" s="5"/>
      <c r="BY340" s="5"/>
      <c r="BZ340" s="5"/>
      <c r="CA340" s="5"/>
      <c r="CB340" s="5"/>
      <c r="CC340" s="5"/>
      <c r="CD340" s="5"/>
      <c r="CE340" s="5"/>
      <c r="CF340" s="5"/>
      <c r="CG340" s="5"/>
      <c r="CH340" s="5"/>
      <c r="CI340" s="5"/>
      <c r="CJ340" s="5"/>
      <c r="CK340" s="5"/>
      <c r="CL340" s="5"/>
      <c r="CM340" s="5"/>
      <c r="CN340" s="5"/>
      <c r="CO340" s="5"/>
      <c r="CP340" s="5"/>
      <c r="CQ340" s="5"/>
      <c r="CR340" s="5"/>
      <c r="CS340" s="5"/>
      <c r="CT340" s="5"/>
      <c r="CU340" s="5"/>
      <c r="CV340" s="5"/>
      <c r="CW340" s="5"/>
      <c r="CX340" s="5"/>
      <c r="CY340" s="5"/>
      <c r="CZ340" s="5"/>
      <c r="DA340" s="5"/>
      <c r="DB340" s="5"/>
      <c r="DC340" s="5"/>
      <c r="DD340" s="5"/>
      <c r="DE340" s="5"/>
      <c r="DF340" s="5"/>
      <c r="DG340" s="5"/>
      <c r="DH340" s="5"/>
      <c r="DI340" s="5"/>
      <c r="DJ340" s="5"/>
      <c r="DK340" s="5"/>
      <c r="DL340" s="5"/>
      <c r="DM340" s="5"/>
      <c r="DN340" s="5"/>
      <c r="DO340" s="5"/>
      <c r="DP340" s="5"/>
      <c r="DQ340" s="5"/>
      <c r="DR340" s="5"/>
      <c r="DS340" s="5"/>
      <c r="DT340" s="5"/>
      <c r="DU340" s="5"/>
      <c r="DV340" s="5"/>
      <c r="DW340" s="5"/>
      <c r="DX340" s="5"/>
      <c r="DY340" s="5"/>
      <c r="DZ340" s="5"/>
      <c r="EA340" s="5"/>
      <c r="EB340" s="5"/>
      <c r="EC340" s="5"/>
      <c r="ED340" s="5"/>
      <c r="EE340" s="5"/>
      <c r="EF340" s="5"/>
      <c r="EG340" s="5"/>
      <c r="EH340" s="5"/>
      <c r="EI340" s="5"/>
      <c r="EJ340" s="5"/>
      <c r="EK340" s="5"/>
      <c r="EL340" s="5"/>
      <c r="EM340" s="5"/>
      <c r="EN340" s="5"/>
      <c r="EO340" s="5"/>
      <c r="EP340" s="5"/>
      <c r="EQ340" s="5"/>
      <c r="ER340" s="5"/>
      <c r="ES340" s="5"/>
      <c r="ET340" s="5"/>
      <c r="EU340" s="5"/>
      <c r="EV340" s="5"/>
      <c r="EW340" s="5"/>
      <c r="EX340" s="5"/>
      <c r="EY340" s="5"/>
      <c r="EZ340" s="5"/>
      <c r="FA340" s="5"/>
      <c r="FB340" s="5"/>
      <c r="FC340" s="5"/>
    </row>
    <row r="341" spans="1:159" ht="15" customHeight="1">
      <c r="A341" s="7">
        <v>4</v>
      </c>
      <c r="B341" s="55" t="str">
        <f>VLOOKUP(Ruimtestaat[[#This Row],[Code]],Locaties[[Code]:[Locatie]],2,FALSE)</f>
        <v xml:space="preserve">MET Praktijkonderwijs </v>
      </c>
      <c r="C341" s="55" t="str">
        <f>VLOOKUP(Ruimtestaat[[#This Row],[Code]],Locaties[[#All],[Code]:[Adres]],3,FALSE)</f>
        <v>Koetshuislaan 1</v>
      </c>
      <c r="D341" s="55" t="str">
        <f>VLOOKUP(Ruimtestaat[[#This Row],[Code]],Locaties[#All],4,FALSE)</f>
        <v>Waalwijk</v>
      </c>
      <c r="E341" s="56" t="s">
        <v>358</v>
      </c>
      <c r="F341" s="44" t="s">
        <v>401</v>
      </c>
      <c r="G341" s="7" t="s">
        <v>239</v>
      </c>
      <c r="H341" s="56" t="s">
        <v>139</v>
      </c>
      <c r="I341" s="7">
        <v>2</v>
      </c>
      <c r="J341" s="56" t="str">
        <f>VLOOKUP(Ruimtestaat[[#This Row],[Ruimte code]],Ruimtegroepen[[#All],[Code]:[Ruimte omschrijving]],2,FALSE)</f>
        <v>Kantoren</v>
      </c>
      <c r="K341" s="44" t="s">
        <v>18</v>
      </c>
      <c r="L341" s="47" t="s">
        <v>124</v>
      </c>
      <c r="M341" s="147">
        <v>23</v>
      </c>
      <c r="N341" s="149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  <c r="AD341" s="5"/>
      <c r="AE341" s="5"/>
      <c r="AF341" s="5"/>
      <c r="AG341" s="5"/>
      <c r="AH341" s="5"/>
      <c r="AI341" s="5"/>
      <c r="AJ341" s="5"/>
      <c r="AK341" s="5"/>
      <c r="AL341" s="5"/>
      <c r="AM341" s="5"/>
      <c r="AN341" s="5"/>
      <c r="AO341" s="5"/>
      <c r="AP341" s="5"/>
      <c r="AQ341" s="5"/>
      <c r="AR341" s="5"/>
      <c r="AS341" s="5"/>
      <c r="AT341" s="5"/>
      <c r="AU341" s="5"/>
      <c r="AV341" s="5"/>
      <c r="AW341" s="5"/>
      <c r="AX341" s="5"/>
      <c r="AY341" s="5"/>
      <c r="AZ341" s="5"/>
      <c r="BA341" s="5"/>
      <c r="BB341" s="5"/>
      <c r="BC341" s="5"/>
      <c r="BD341" s="5"/>
      <c r="BE341" s="5"/>
      <c r="BF341" s="5"/>
      <c r="BG341" s="5"/>
      <c r="BH341" s="5"/>
      <c r="BI341" s="5"/>
      <c r="BJ341" s="5"/>
      <c r="BK341" s="5"/>
      <c r="BL341" s="5"/>
      <c r="BM341" s="5"/>
      <c r="BN341" s="5"/>
      <c r="BO341" s="5"/>
      <c r="BP341" s="5"/>
      <c r="BQ341" s="5"/>
      <c r="BR341" s="5"/>
      <c r="BS341" s="5"/>
      <c r="BT341" s="5"/>
      <c r="BU341" s="5"/>
      <c r="BV341" s="5"/>
      <c r="BW341" s="5"/>
      <c r="BX341" s="5"/>
      <c r="BY341" s="5"/>
      <c r="BZ341" s="5"/>
      <c r="CA341" s="5"/>
      <c r="CB341" s="5"/>
      <c r="CC341" s="5"/>
      <c r="CD341" s="5"/>
      <c r="CE341" s="5"/>
      <c r="CF341" s="5"/>
      <c r="CG341" s="5"/>
      <c r="CH341" s="5"/>
      <c r="CI341" s="5"/>
      <c r="CJ341" s="5"/>
      <c r="CK341" s="5"/>
      <c r="CL341" s="5"/>
      <c r="CM341" s="5"/>
      <c r="CN341" s="5"/>
      <c r="CO341" s="5"/>
      <c r="CP341" s="5"/>
      <c r="CQ341" s="5"/>
      <c r="CR341" s="5"/>
      <c r="CS341" s="5"/>
      <c r="CT341" s="5"/>
      <c r="CU341" s="5"/>
      <c r="CV341" s="5"/>
      <c r="CW341" s="5"/>
      <c r="CX341" s="5"/>
      <c r="CY341" s="5"/>
      <c r="CZ341" s="5"/>
      <c r="DA341" s="5"/>
      <c r="DB341" s="5"/>
      <c r="DC341" s="5"/>
      <c r="DD341" s="5"/>
      <c r="DE341" s="5"/>
      <c r="DF341" s="5"/>
      <c r="DG341" s="5"/>
      <c r="DH341" s="5"/>
      <c r="DI341" s="5"/>
      <c r="DJ341" s="5"/>
      <c r="DK341" s="5"/>
      <c r="DL341" s="5"/>
      <c r="DM341" s="5"/>
      <c r="DN341" s="5"/>
      <c r="DO341" s="5"/>
      <c r="DP341" s="5"/>
      <c r="DQ341" s="5"/>
      <c r="DR341" s="5"/>
      <c r="DS341" s="5"/>
      <c r="DT341" s="5"/>
      <c r="DU341" s="5"/>
      <c r="DV341" s="5"/>
      <c r="DW341" s="5"/>
      <c r="DX341" s="5"/>
      <c r="DY341" s="5"/>
      <c r="DZ341" s="5"/>
      <c r="EA341" s="5"/>
      <c r="EB341" s="5"/>
      <c r="EC341" s="5"/>
      <c r="ED341" s="5"/>
      <c r="EE341" s="5"/>
      <c r="EF341" s="5"/>
      <c r="EG341" s="5"/>
      <c r="EH341" s="5"/>
      <c r="EI341" s="5"/>
      <c r="EJ341" s="5"/>
      <c r="EK341" s="5"/>
      <c r="EL341" s="5"/>
      <c r="EM341" s="5"/>
      <c r="EN341" s="5"/>
      <c r="EO341" s="5"/>
      <c r="EP341" s="5"/>
      <c r="EQ341" s="5"/>
      <c r="ER341" s="5"/>
      <c r="ES341" s="5"/>
      <c r="ET341" s="5"/>
      <c r="EU341" s="5"/>
      <c r="EV341" s="5"/>
      <c r="EW341" s="5"/>
      <c r="EX341" s="5"/>
      <c r="EY341" s="5"/>
      <c r="EZ341" s="5"/>
      <c r="FA341" s="5"/>
      <c r="FB341" s="5"/>
      <c r="FC341" s="5"/>
    </row>
    <row r="342" spans="1:159" ht="15" customHeight="1">
      <c r="A342" s="7">
        <v>4</v>
      </c>
      <c r="B342" s="55" t="str">
        <f>VLOOKUP(Ruimtestaat[[#This Row],[Code]],Locaties[[Code]:[Locatie]],2,FALSE)</f>
        <v xml:space="preserve">MET Praktijkonderwijs </v>
      </c>
      <c r="C342" s="55" t="str">
        <f>VLOOKUP(Ruimtestaat[[#This Row],[Code]],Locaties[[#All],[Code]:[Adres]],3,FALSE)</f>
        <v>Koetshuislaan 1</v>
      </c>
      <c r="D342" s="55" t="str">
        <f>VLOOKUP(Ruimtestaat[[#This Row],[Code]],Locaties[#All],4,FALSE)</f>
        <v>Waalwijk</v>
      </c>
      <c r="E342" s="56" t="s">
        <v>358</v>
      </c>
      <c r="F342" s="44" t="s">
        <v>401</v>
      </c>
      <c r="G342" s="7" t="s">
        <v>214</v>
      </c>
      <c r="H342" s="56" t="s">
        <v>134</v>
      </c>
      <c r="I342" s="7">
        <v>16</v>
      </c>
      <c r="J342" s="56" t="str">
        <f>VLOOKUP(Ruimtestaat[[#This Row],[Ruimte code]],Ruimtegroepen[[#All],[Code]:[Ruimte omschrijving]],2,FALSE)</f>
        <v>Leslokalen</v>
      </c>
      <c r="K342" s="44" t="s">
        <v>18</v>
      </c>
      <c r="L342" s="47" t="s">
        <v>124</v>
      </c>
      <c r="M342" s="147">
        <v>46</v>
      </c>
      <c r="N342" s="44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  <c r="AD342" s="5"/>
      <c r="AE342" s="5"/>
      <c r="AF342" s="5"/>
      <c r="AG342" s="5"/>
      <c r="AH342" s="5"/>
      <c r="AI342" s="5"/>
      <c r="AJ342" s="5"/>
      <c r="AK342" s="5"/>
      <c r="AL342" s="5"/>
      <c r="AM342" s="5"/>
      <c r="AN342" s="5"/>
      <c r="AO342" s="5"/>
      <c r="AP342" s="5"/>
      <c r="AQ342" s="5"/>
      <c r="AR342" s="5"/>
      <c r="AS342" s="5"/>
      <c r="AT342" s="5"/>
      <c r="AU342" s="5"/>
      <c r="AV342" s="5"/>
      <c r="AW342" s="5"/>
      <c r="AX342" s="5"/>
      <c r="AY342" s="5"/>
      <c r="AZ342" s="5"/>
      <c r="BA342" s="5"/>
      <c r="BB342" s="5"/>
      <c r="BC342" s="5"/>
      <c r="BD342" s="5"/>
      <c r="BE342" s="5"/>
      <c r="BF342" s="5"/>
      <c r="BG342" s="5"/>
      <c r="BH342" s="5"/>
      <c r="BI342" s="5"/>
      <c r="BJ342" s="5"/>
      <c r="BK342" s="5"/>
      <c r="BL342" s="5"/>
      <c r="BM342" s="5"/>
      <c r="BN342" s="5"/>
      <c r="BO342" s="5"/>
      <c r="BP342" s="5"/>
      <c r="BQ342" s="5"/>
      <c r="BR342" s="5"/>
      <c r="BS342" s="5"/>
      <c r="BT342" s="5"/>
      <c r="BU342" s="5"/>
      <c r="BV342" s="5"/>
      <c r="BW342" s="5"/>
      <c r="BX342" s="5"/>
      <c r="BY342" s="5"/>
      <c r="BZ342" s="5"/>
      <c r="CA342" s="5"/>
      <c r="CB342" s="5"/>
      <c r="CC342" s="5"/>
      <c r="CD342" s="5"/>
      <c r="CE342" s="5"/>
      <c r="CF342" s="5"/>
      <c r="CG342" s="5"/>
      <c r="CH342" s="5"/>
      <c r="CI342" s="5"/>
      <c r="CJ342" s="5"/>
      <c r="CK342" s="5"/>
      <c r="CL342" s="5"/>
      <c r="CM342" s="5"/>
      <c r="CN342" s="5"/>
      <c r="CO342" s="5"/>
      <c r="CP342" s="5"/>
      <c r="CQ342" s="5"/>
      <c r="CR342" s="5"/>
      <c r="CS342" s="5"/>
      <c r="CT342" s="5"/>
      <c r="CU342" s="5"/>
      <c r="CV342" s="5"/>
      <c r="CW342" s="5"/>
      <c r="CX342" s="5"/>
      <c r="CY342" s="5"/>
      <c r="CZ342" s="5"/>
      <c r="DA342" s="5"/>
      <c r="DB342" s="5"/>
      <c r="DC342" s="5"/>
      <c r="DD342" s="5"/>
      <c r="DE342" s="5"/>
      <c r="DF342" s="5"/>
      <c r="DG342" s="5"/>
      <c r="DH342" s="5"/>
      <c r="DI342" s="5"/>
      <c r="DJ342" s="5"/>
      <c r="DK342" s="5"/>
      <c r="DL342" s="5"/>
      <c r="DM342" s="5"/>
      <c r="DN342" s="5"/>
      <c r="DO342" s="5"/>
      <c r="DP342" s="5"/>
      <c r="DQ342" s="5"/>
      <c r="DR342" s="5"/>
      <c r="DS342" s="5"/>
      <c r="DT342" s="5"/>
      <c r="DU342" s="5"/>
      <c r="DV342" s="5"/>
      <c r="DW342" s="5"/>
      <c r="DX342" s="5"/>
      <c r="DY342" s="5"/>
      <c r="DZ342" s="5"/>
      <c r="EA342" s="5"/>
      <c r="EB342" s="5"/>
      <c r="EC342" s="5"/>
      <c r="ED342" s="5"/>
      <c r="EE342" s="5"/>
      <c r="EF342" s="5"/>
      <c r="EG342" s="5"/>
      <c r="EH342" s="5"/>
      <c r="EI342" s="5"/>
      <c r="EJ342" s="5"/>
      <c r="EK342" s="5"/>
      <c r="EL342" s="5"/>
      <c r="EM342" s="5"/>
      <c r="EN342" s="5"/>
      <c r="EO342" s="5"/>
      <c r="EP342" s="5"/>
      <c r="EQ342" s="5"/>
      <c r="ER342" s="5"/>
      <c r="ES342" s="5"/>
      <c r="ET342" s="5"/>
      <c r="EU342" s="5"/>
      <c r="EV342" s="5"/>
      <c r="EW342" s="5"/>
      <c r="EX342" s="5"/>
      <c r="EY342" s="5"/>
      <c r="EZ342" s="5"/>
      <c r="FA342" s="5"/>
      <c r="FB342" s="5"/>
      <c r="FC342" s="5"/>
    </row>
    <row r="343" spans="1:159" ht="15" customHeight="1">
      <c r="A343" s="7">
        <v>4</v>
      </c>
      <c r="B343" s="55" t="str">
        <f>VLOOKUP(Ruimtestaat[[#This Row],[Code]],Locaties[[Code]:[Locatie]],2,FALSE)</f>
        <v xml:space="preserve">MET Praktijkonderwijs </v>
      </c>
      <c r="C343" s="55" t="str">
        <f>VLOOKUP(Ruimtestaat[[#This Row],[Code]],Locaties[[#All],[Code]:[Adres]],3,FALSE)</f>
        <v>Koetshuislaan 1</v>
      </c>
      <c r="D343" s="55" t="str">
        <f>VLOOKUP(Ruimtestaat[[#This Row],[Code]],Locaties[#All],4,FALSE)</f>
        <v>Waalwijk</v>
      </c>
      <c r="E343" s="56" t="s">
        <v>358</v>
      </c>
      <c r="F343" s="44" t="s">
        <v>401</v>
      </c>
      <c r="G343" s="7" t="s">
        <v>240</v>
      </c>
      <c r="H343" s="56" t="s">
        <v>134</v>
      </c>
      <c r="I343" s="7">
        <v>16</v>
      </c>
      <c r="J343" s="56" t="str">
        <f>VLOOKUP(Ruimtestaat[[#This Row],[Ruimte code]],Ruimtegroepen[[#All],[Code]:[Ruimte omschrijving]],2,FALSE)</f>
        <v>Leslokalen</v>
      </c>
      <c r="K343" s="44" t="s">
        <v>18</v>
      </c>
      <c r="L343" s="47" t="s">
        <v>124</v>
      </c>
      <c r="M343" s="147">
        <v>46</v>
      </c>
      <c r="N343" s="149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  <c r="AD343" s="5"/>
      <c r="AE343" s="5"/>
      <c r="AF343" s="5"/>
      <c r="AG343" s="5"/>
      <c r="AH343" s="5"/>
      <c r="AI343" s="5"/>
      <c r="AJ343" s="5"/>
      <c r="AK343" s="5"/>
      <c r="AL343" s="5"/>
      <c r="AM343" s="5"/>
      <c r="AN343" s="5"/>
      <c r="AO343" s="5"/>
      <c r="AP343" s="5"/>
      <c r="AQ343" s="5"/>
      <c r="AR343" s="5"/>
      <c r="AS343" s="5"/>
      <c r="AT343" s="5"/>
      <c r="AU343" s="5"/>
      <c r="AV343" s="5"/>
      <c r="AW343" s="5"/>
      <c r="AX343" s="5"/>
      <c r="AY343" s="5"/>
      <c r="AZ343" s="5"/>
      <c r="BA343" s="5"/>
      <c r="BB343" s="5"/>
      <c r="BC343" s="5"/>
      <c r="BD343" s="5"/>
      <c r="BE343" s="5"/>
      <c r="BF343" s="5"/>
      <c r="BG343" s="5"/>
      <c r="BH343" s="5"/>
      <c r="BI343" s="5"/>
      <c r="BJ343" s="5"/>
      <c r="BK343" s="5"/>
      <c r="BL343" s="5"/>
      <c r="BM343" s="5"/>
      <c r="BN343" s="5"/>
      <c r="BO343" s="5"/>
      <c r="BP343" s="5"/>
      <c r="BQ343" s="5"/>
      <c r="BR343" s="5"/>
      <c r="BS343" s="5"/>
      <c r="BT343" s="5"/>
      <c r="BU343" s="5"/>
      <c r="BV343" s="5"/>
      <c r="BW343" s="5"/>
      <c r="BX343" s="5"/>
      <c r="BY343" s="5"/>
      <c r="BZ343" s="5"/>
      <c r="CA343" s="5"/>
      <c r="CB343" s="5"/>
      <c r="CC343" s="5"/>
      <c r="CD343" s="5"/>
      <c r="CE343" s="5"/>
      <c r="CF343" s="5"/>
      <c r="CG343" s="5"/>
      <c r="CH343" s="5"/>
      <c r="CI343" s="5"/>
      <c r="CJ343" s="5"/>
      <c r="CK343" s="5"/>
      <c r="CL343" s="5"/>
      <c r="CM343" s="5"/>
      <c r="CN343" s="5"/>
      <c r="CO343" s="5"/>
      <c r="CP343" s="5"/>
      <c r="CQ343" s="5"/>
      <c r="CR343" s="5"/>
      <c r="CS343" s="5"/>
      <c r="CT343" s="5"/>
      <c r="CU343" s="5"/>
      <c r="CV343" s="5"/>
      <c r="CW343" s="5"/>
      <c r="CX343" s="5"/>
      <c r="CY343" s="5"/>
      <c r="CZ343" s="5"/>
      <c r="DA343" s="5"/>
      <c r="DB343" s="5"/>
      <c r="DC343" s="5"/>
      <c r="DD343" s="5"/>
      <c r="DE343" s="5"/>
      <c r="DF343" s="5"/>
      <c r="DG343" s="5"/>
      <c r="DH343" s="5"/>
      <c r="DI343" s="5"/>
      <c r="DJ343" s="5"/>
      <c r="DK343" s="5"/>
      <c r="DL343" s="5"/>
      <c r="DM343" s="5"/>
      <c r="DN343" s="5"/>
      <c r="DO343" s="5"/>
      <c r="DP343" s="5"/>
      <c r="DQ343" s="5"/>
      <c r="DR343" s="5"/>
      <c r="DS343" s="5"/>
      <c r="DT343" s="5"/>
      <c r="DU343" s="5"/>
      <c r="DV343" s="5"/>
      <c r="DW343" s="5"/>
      <c r="DX343" s="5"/>
      <c r="DY343" s="5"/>
      <c r="DZ343" s="5"/>
      <c r="EA343" s="5"/>
      <c r="EB343" s="5"/>
      <c r="EC343" s="5"/>
      <c r="ED343" s="5"/>
      <c r="EE343" s="5"/>
      <c r="EF343" s="5"/>
      <c r="EG343" s="5"/>
      <c r="EH343" s="5"/>
      <c r="EI343" s="5"/>
      <c r="EJ343" s="5"/>
      <c r="EK343" s="5"/>
      <c r="EL343" s="5"/>
      <c r="EM343" s="5"/>
      <c r="EN343" s="5"/>
      <c r="EO343" s="5"/>
      <c r="EP343" s="5"/>
      <c r="EQ343" s="5"/>
      <c r="ER343" s="5"/>
      <c r="ES343" s="5"/>
      <c r="ET343" s="5"/>
      <c r="EU343" s="5"/>
      <c r="EV343" s="5"/>
      <c r="EW343" s="5"/>
      <c r="EX343" s="5"/>
      <c r="EY343" s="5"/>
      <c r="EZ343" s="5"/>
      <c r="FA343" s="5"/>
      <c r="FB343" s="5"/>
      <c r="FC343" s="5"/>
    </row>
    <row r="344" spans="1:159" ht="15" customHeight="1">
      <c r="A344" s="7">
        <v>4</v>
      </c>
      <c r="B344" s="55" t="str">
        <f>VLOOKUP(Ruimtestaat[[#This Row],[Code]],Locaties[[Code]:[Locatie]],2,FALSE)</f>
        <v xml:space="preserve">MET Praktijkonderwijs </v>
      </c>
      <c r="C344" s="55" t="str">
        <f>VLOOKUP(Ruimtestaat[[#This Row],[Code]],Locaties[[#All],[Code]:[Adres]],3,FALSE)</f>
        <v>Koetshuislaan 1</v>
      </c>
      <c r="D344" s="55" t="str">
        <f>VLOOKUP(Ruimtestaat[[#This Row],[Code]],Locaties[#All],4,FALSE)</f>
        <v>Waalwijk</v>
      </c>
      <c r="E344" s="56" t="s">
        <v>358</v>
      </c>
      <c r="F344" s="44" t="s">
        <v>401</v>
      </c>
      <c r="G344" s="7" t="s">
        <v>376</v>
      </c>
      <c r="H344" s="56" t="s">
        <v>134</v>
      </c>
      <c r="I344" s="7">
        <v>16</v>
      </c>
      <c r="J344" s="56" t="str">
        <f>VLOOKUP(Ruimtestaat[[#This Row],[Ruimte code]],Ruimtegroepen[[#All],[Code]:[Ruimte omschrijving]],2,FALSE)</f>
        <v>Leslokalen</v>
      </c>
      <c r="K344" s="44" t="s">
        <v>18</v>
      </c>
      <c r="L344" s="47" t="s">
        <v>124</v>
      </c>
      <c r="M344" s="147">
        <v>70</v>
      </c>
      <c r="N344" s="149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  <c r="AD344" s="5"/>
      <c r="AE344" s="5"/>
      <c r="AF344" s="5"/>
      <c r="AG344" s="5"/>
      <c r="AH344" s="5"/>
      <c r="AI344" s="5"/>
      <c r="AJ344" s="5"/>
      <c r="AK344" s="5"/>
      <c r="AL344" s="5"/>
      <c r="AM344" s="5"/>
      <c r="AN344" s="5"/>
      <c r="AO344" s="5"/>
      <c r="AP344" s="5"/>
      <c r="AQ344" s="5"/>
      <c r="AR344" s="5"/>
      <c r="AS344" s="5"/>
      <c r="AT344" s="5"/>
      <c r="AU344" s="5"/>
      <c r="AV344" s="5"/>
      <c r="AW344" s="5"/>
      <c r="AX344" s="5"/>
      <c r="AY344" s="5"/>
      <c r="AZ344" s="5"/>
      <c r="BA344" s="5"/>
      <c r="BB344" s="5"/>
      <c r="BC344" s="5"/>
      <c r="BD344" s="5"/>
      <c r="BE344" s="5"/>
      <c r="BF344" s="5"/>
      <c r="BG344" s="5"/>
      <c r="BH344" s="5"/>
      <c r="BI344" s="5"/>
      <c r="BJ344" s="5"/>
      <c r="BK344" s="5"/>
      <c r="BL344" s="5"/>
      <c r="BM344" s="5"/>
      <c r="BN344" s="5"/>
      <c r="BO344" s="5"/>
      <c r="BP344" s="5"/>
      <c r="BQ344" s="5"/>
      <c r="BR344" s="5"/>
      <c r="BS344" s="5"/>
      <c r="BT344" s="5"/>
      <c r="BU344" s="5"/>
      <c r="BV344" s="5"/>
      <c r="BW344" s="5"/>
      <c r="BX344" s="5"/>
      <c r="BY344" s="5"/>
      <c r="BZ344" s="5"/>
      <c r="CA344" s="5"/>
      <c r="CB344" s="5"/>
      <c r="CC344" s="5"/>
      <c r="CD344" s="5"/>
      <c r="CE344" s="5"/>
      <c r="CF344" s="5"/>
      <c r="CG344" s="5"/>
      <c r="CH344" s="5"/>
      <c r="CI344" s="5"/>
      <c r="CJ344" s="5"/>
      <c r="CK344" s="5"/>
      <c r="CL344" s="5"/>
      <c r="CM344" s="5"/>
      <c r="CN344" s="5"/>
      <c r="CO344" s="5"/>
      <c r="CP344" s="5"/>
      <c r="CQ344" s="5"/>
      <c r="CR344" s="5"/>
      <c r="CS344" s="5"/>
      <c r="CT344" s="5"/>
      <c r="CU344" s="5"/>
      <c r="CV344" s="5"/>
      <c r="CW344" s="5"/>
      <c r="CX344" s="5"/>
      <c r="CY344" s="5"/>
      <c r="CZ344" s="5"/>
      <c r="DA344" s="5"/>
      <c r="DB344" s="5"/>
      <c r="DC344" s="5"/>
      <c r="DD344" s="5"/>
      <c r="DE344" s="5"/>
      <c r="DF344" s="5"/>
      <c r="DG344" s="5"/>
      <c r="DH344" s="5"/>
      <c r="DI344" s="5"/>
      <c r="DJ344" s="5"/>
      <c r="DK344" s="5"/>
      <c r="DL344" s="5"/>
      <c r="DM344" s="5"/>
      <c r="DN344" s="5"/>
      <c r="DO344" s="5"/>
      <c r="DP344" s="5"/>
      <c r="DQ344" s="5"/>
      <c r="DR344" s="5"/>
      <c r="DS344" s="5"/>
      <c r="DT344" s="5"/>
      <c r="DU344" s="5"/>
      <c r="DV344" s="5"/>
      <c r="DW344" s="5"/>
      <c r="DX344" s="5"/>
      <c r="DY344" s="5"/>
      <c r="DZ344" s="5"/>
      <c r="EA344" s="5"/>
      <c r="EB344" s="5"/>
      <c r="EC344" s="5"/>
      <c r="ED344" s="5"/>
      <c r="EE344" s="5"/>
      <c r="EF344" s="5"/>
      <c r="EG344" s="5"/>
      <c r="EH344" s="5"/>
      <c r="EI344" s="5"/>
      <c r="EJ344" s="5"/>
      <c r="EK344" s="5"/>
      <c r="EL344" s="5"/>
      <c r="EM344" s="5"/>
      <c r="EN344" s="5"/>
      <c r="EO344" s="5"/>
      <c r="EP344" s="5"/>
      <c r="EQ344" s="5"/>
      <c r="ER344" s="5"/>
      <c r="ES344" s="5"/>
      <c r="ET344" s="5"/>
      <c r="EU344" s="5"/>
      <c r="EV344" s="5"/>
      <c r="EW344" s="5"/>
      <c r="EX344" s="5"/>
      <c r="EY344" s="5"/>
      <c r="EZ344" s="5"/>
      <c r="FA344" s="5"/>
      <c r="FB344" s="5"/>
      <c r="FC344" s="5"/>
    </row>
    <row r="345" spans="1:159" ht="15" customHeight="1">
      <c r="A345" s="7">
        <v>4</v>
      </c>
      <c r="B345" s="55" t="str">
        <f>VLOOKUP(Ruimtestaat[[#This Row],[Code]],Locaties[[Code]:[Locatie]],2,FALSE)</f>
        <v xml:space="preserve">MET Praktijkonderwijs </v>
      </c>
      <c r="C345" s="55" t="str">
        <f>VLOOKUP(Ruimtestaat[[#This Row],[Code]],Locaties[[#All],[Code]:[Adres]],3,FALSE)</f>
        <v>Koetshuislaan 1</v>
      </c>
      <c r="D345" s="55" t="str">
        <f>VLOOKUP(Ruimtestaat[[#This Row],[Code]],Locaties[#All],4,FALSE)</f>
        <v>Waalwijk</v>
      </c>
      <c r="E345" s="56" t="s">
        <v>358</v>
      </c>
      <c r="F345" s="44" t="s">
        <v>401</v>
      </c>
      <c r="G345" s="7" t="s">
        <v>226</v>
      </c>
      <c r="H345" s="56" t="s">
        <v>134</v>
      </c>
      <c r="I345" s="7">
        <v>16</v>
      </c>
      <c r="J345" s="56" t="str">
        <f>VLOOKUP(Ruimtestaat[[#This Row],[Ruimte code]],Ruimtegroepen[[#All],[Code]:[Ruimte omschrijving]],2,FALSE)</f>
        <v>Leslokalen</v>
      </c>
      <c r="K345" s="44" t="s">
        <v>18</v>
      </c>
      <c r="L345" s="47" t="s">
        <v>124</v>
      </c>
      <c r="M345" s="147">
        <v>70</v>
      </c>
      <c r="N345" s="44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  <c r="AD345" s="5"/>
      <c r="AE345" s="5"/>
      <c r="AF345" s="5"/>
      <c r="AG345" s="5"/>
      <c r="AH345" s="5"/>
      <c r="AI345" s="5"/>
      <c r="AJ345" s="5"/>
      <c r="AK345" s="5"/>
      <c r="AL345" s="5"/>
      <c r="AM345" s="5"/>
      <c r="AN345" s="5"/>
      <c r="AO345" s="5"/>
      <c r="AP345" s="5"/>
      <c r="AQ345" s="5"/>
      <c r="AR345" s="5"/>
      <c r="AS345" s="5"/>
      <c r="AT345" s="5"/>
      <c r="AU345" s="5"/>
      <c r="AV345" s="5"/>
      <c r="AW345" s="5"/>
      <c r="AX345" s="5"/>
      <c r="AY345" s="5"/>
      <c r="AZ345" s="5"/>
      <c r="BA345" s="5"/>
      <c r="BB345" s="5"/>
      <c r="BC345" s="5"/>
      <c r="BD345" s="5"/>
      <c r="BE345" s="5"/>
      <c r="BF345" s="5"/>
      <c r="BG345" s="5"/>
      <c r="BH345" s="5"/>
      <c r="BI345" s="5"/>
      <c r="BJ345" s="5"/>
      <c r="BK345" s="5"/>
      <c r="BL345" s="5"/>
      <c r="BM345" s="5"/>
      <c r="BN345" s="5"/>
      <c r="BO345" s="5"/>
      <c r="BP345" s="5"/>
      <c r="BQ345" s="5"/>
      <c r="BR345" s="5"/>
      <c r="BS345" s="5"/>
      <c r="BT345" s="5"/>
      <c r="BU345" s="5"/>
      <c r="BV345" s="5"/>
      <c r="BW345" s="5"/>
      <c r="BX345" s="5"/>
      <c r="BY345" s="5"/>
      <c r="BZ345" s="5"/>
      <c r="CA345" s="5"/>
      <c r="CB345" s="5"/>
      <c r="CC345" s="5"/>
      <c r="CD345" s="5"/>
      <c r="CE345" s="5"/>
      <c r="CF345" s="5"/>
      <c r="CG345" s="5"/>
      <c r="CH345" s="5"/>
      <c r="CI345" s="5"/>
      <c r="CJ345" s="5"/>
      <c r="CK345" s="5"/>
      <c r="CL345" s="5"/>
      <c r="CM345" s="5"/>
      <c r="CN345" s="5"/>
      <c r="CO345" s="5"/>
      <c r="CP345" s="5"/>
      <c r="CQ345" s="5"/>
      <c r="CR345" s="5"/>
      <c r="CS345" s="5"/>
      <c r="CT345" s="5"/>
      <c r="CU345" s="5"/>
      <c r="CV345" s="5"/>
      <c r="CW345" s="5"/>
      <c r="CX345" s="5"/>
      <c r="CY345" s="5"/>
      <c r="CZ345" s="5"/>
      <c r="DA345" s="5"/>
      <c r="DB345" s="5"/>
      <c r="DC345" s="5"/>
      <c r="DD345" s="5"/>
      <c r="DE345" s="5"/>
      <c r="DF345" s="5"/>
      <c r="DG345" s="5"/>
      <c r="DH345" s="5"/>
      <c r="DI345" s="5"/>
      <c r="DJ345" s="5"/>
      <c r="DK345" s="5"/>
      <c r="DL345" s="5"/>
      <c r="DM345" s="5"/>
      <c r="DN345" s="5"/>
      <c r="DO345" s="5"/>
      <c r="DP345" s="5"/>
      <c r="DQ345" s="5"/>
      <c r="DR345" s="5"/>
      <c r="DS345" s="5"/>
      <c r="DT345" s="5"/>
      <c r="DU345" s="5"/>
      <c r="DV345" s="5"/>
      <c r="DW345" s="5"/>
      <c r="DX345" s="5"/>
      <c r="DY345" s="5"/>
      <c r="DZ345" s="5"/>
      <c r="EA345" s="5"/>
      <c r="EB345" s="5"/>
      <c r="EC345" s="5"/>
      <c r="ED345" s="5"/>
      <c r="EE345" s="5"/>
      <c r="EF345" s="5"/>
      <c r="EG345" s="5"/>
      <c r="EH345" s="5"/>
      <c r="EI345" s="5"/>
      <c r="EJ345" s="5"/>
      <c r="EK345" s="5"/>
      <c r="EL345" s="5"/>
      <c r="EM345" s="5"/>
      <c r="EN345" s="5"/>
      <c r="EO345" s="5"/>
      <c r="EP345" s="5"/>
      <c r="EQ345" s="5"/>
      <c r="ER345" s="5"/>
      <c r="ES345" s="5"/>
      <c r="ET345" s="5"/>
      <c r="EU345" s="5"/>
      <c r="EV345" s="5"/>
      <c r="EW345" s="5"/>
      <c r="EX345" s="5"/>
      <c r="EY345" s="5"/>
      <c r="EZ345" s="5"/>
      <c r="FA345" s="5"/>
      <c r="FB345" s="5"/>
      <c r="FC345" s="5"/>
    </row>
    <row r="346" spans="1:159" ht="15" customHeight="1">
      <c r="A346" s="7">
        <v>4</v>
      </c>
      <c r="B346" s="55" t="str">
        <f>VLOOKUP(Ruimtestaat[[#This Row],[Code]],Locaties[[Code]:[Locatie]],2,FALSE)</f>
        <v xml:space="preserve">MET Praktijkonderwijs </v>
      </c>
      <c r="C346" s="55" t="str">
        <f>VLOOKUP(Ruimtestaat[[#This Row],[Code]],Locaties[[#All],[Code]:[Adres]],3,FALSE)</f>
        <v>Koetshuislaan 1</v>
      </c>
      <c r="D346" s="55" t="str">
        <f>VLOOKUP(Ruimtestaat[[#This Row],[Code]],Locaties[#All],4,FALSE)</f>
        <v>Waalwijk</v>
      </c>
      <c r="E346" s="56" t="s">
        <v>358</v>
      </c>
      <c r="F346" s="44" t="s">
        <v>401</v>
      </c>
      <c r="G346" s="7" t="s">
        <v>212</v>
      </c>
      <c r="H346" s="56" t="s">
        <v>377</v>
      </c>
      <c r="I346" s="7">
        <v>10</v>
      </c>
      <c r="J346" s="56" t="str">
        <f>VLOOKUP(Ruimtestaat[[#This Row],[Ruimte code]],Ruimtegroepen[[#All],[Code]:[Ruimte omschrijving]],2,FALSE)</f>
        <v>Trappenhuizen/lift</v>
      </c>
      <c r="K346" s="44" t="s">
        <v>20</v>
      </c>
      <c r="L346" s="47" t="s">
        <v>373</v>
      </c>
      <c r="M346" s="147">
        <v>1</v>
      </c>
      <c r="N346" s="149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  <c r="AD346" s="5"/>
      <c r="AE346" s="5"/>
      <c r="AF346" s="5"/>
      <c r="AG346" s="5"/>
      <c r="AH346" s="5"/>
      <c r="AI346" s="5"/>
      <c r="AJ346" s="5"/>
      <c r="AK346" s="5"/>
      <c r="AL346" s="5"/>
      <c r="AM346" s="5"/>
      <c r="AN346" s="5"/>
      <c r="AO346" s="5"/>
      <c r="AP346" s="5"/>
      <c r="AQ346" s="5"/>
      <c r="AR346" s="5"/>
      <c r="AS346" s="5"/>
      <c r="AT346" s="5"/>
      <c r="AU346" s="5"/>
      <c r="AV346" s="5"/>
      <c r="AW346" s="5"/>
      <c r="AX346" s="5"/>
      <c r="AY346" s="5"/>
      <c r="AZ346" s="5"/>
      <c r="BA346" s="5"/>
      <c r="BB346" s="5"/>
      <c r="BC346" s="5"/>
      <c r="BD346" s="5"/>
      <c r="BE346" s="5"/>
      <c r="BF346" s="5"/>
      <c r="BG346" s="5"/>
      <c r="BH346" s="5"/>
      <c r="BI346" s="5"/>
      <c r="BJ346" s="5"/>
      <c r="BK346" s="5"/>
      <c r="BL346" s="5"/>
      <c r="BM346" s="5"/>
      <c r="BN346" s="5"/>
      <c r="BO346" s="5"/>
      <c r="BP346" s="5"/>
      <c r="BQ346" s="5"/>
      <c r="BR346" s="5"/>
      <c r="BS346" s="5"/>
      <c r="BT346" s="5"/>
      <c r="BU346" s="5"/>
      <c r="BV346" s="5"/>
      <c r="BW346" s="5"/>
      <c r="BX346" s="5"/>
      <c r="BY346" s="5"/>
      <c r="BZ346" s="5"/>
      <c r="CA346" s="5"/>
      <c r="CB346" s="5"/>
      <c r="CC346" s="5"/>
      <c r="CD346" s="5"/>
      <c r="CE346" s="5"/>
      <c r="CF346" s="5"/>
      <c r="CG346" s="5"/>
      <c r="CH346" s="5"/>
      <c r="CI346" s="5"/>
      <c r="CJ346" s="5"/>
      <c r="CK346" s="5"/>
      <c r="CL346" s="5"/>
      <c r="CM346" s="5"/>
      <c r="CN346" s="5"/>
      <c r="CO346" s="5"/>
      <c r="CP346" s="5"/>
      <c r="CQ346" s="5"/>
      <c r="CR346" s="5"/>
      <c r="CS346" s="5"/>
      <c r="CT346" s="5"/>
      <c r="CU346" s="5"/>
      <c r="CV346" s="5"/>
      <c r="CW346" s="5"/>
      <c r="CX346" s="5"/>
      <c r="CY346" s="5"/>
      <c r="CZ346" s="5"/>
      <c r="DA346" s="5"/>
      <c r="DB346" s="5"/>
      <c r="DC346" s="5"/>
      <c r="DD346" s="5"/>
      <c r="DE346" s="5"/>
      <c r="DF346" s="5"/>
      <c r="DG346" s="5"/>
      <c r="DH346" s="5"/>
      <c r="DI346" s="5"/>
      <c r="DJ346" s="5"/>
      <c r="DK346" s="5"/>
      <c r="DL346" s="5"/>
      <c r="DM346" s="5"/>
      <c r="DN346" s="5"/>
      <c r="DO346" s="5"/>
      <c r="DP346" s="5"/>
      <c r="DQ346" s="5"/>
      <c r="DR346" s="5"/>
      <c r="DS346" s="5"/>
      <c r="DT346" s="5"/>
      <c r="DU346" s="5"/>
      <c r="DV346" s="5"/>
      <c r="DW346" s="5"/>
      <c r="DX346" s="5"/>
      <c r="DY346" s="5"/>
      <c r="DZ346" s="5"/>
      <c r="EA346" s="5"/>
      <c r="EB346" s="5"/>
      <c r="EC346" s="5"/>
      <c r="ED346" s="5"/>
      <c r="EE346" s="5"/>
      <c r="EF346" s="5"/>
      <c r="EG346" s="5"/>
      <c r="EH346" s="5"/>
      <c r="EI346" s="5"/>
      <c r="EJ346" s="5"/>
      <c r="EK346" s="5"/>
      <c r="EL346" s="5"/>
      <c r="EM346" s="5"/>
      <c r="EN346" s="5"/>
      <c r="EO346" s="5"/>
      <c r="EP346" s="5"/>
      <c r="EQ346" s="5"/>
      <c r="ER346" s="5"/>
      <c r="ES346" s="5"/>
      <c r="ET346" s="5"/>
      <c r="EU346" s="5"/>
      <c r="EV346" s="5"/>
      <c r="EW346" s="5"/>
      <c r="EX346" s="5"/>
      <c r="EY346" s="5"/>
      <c r="EZ346" s="5"/>
      <c r="FA346" s="5"/>
      <c r="FB346" s="5"/>
      <c r="FC346" s="5"/>
    </row>
    <row r="347" spans="1:159" ht="15" customHeight="1">
      <c r="A347" s="7">
        <v>4</v>
      </c>
      <c r="B347" s="55" t="str">
        <f>VLOOKUP(Ruimtestaat[[#This Row],[Code]],Locaties[[Code]:[Locatie]],2,FALSE)</f>
        <v xml:space="preserve">MET Praktijkonderwijs </v>
      </c>
      <c r="C347" s="55" t="str">
        <f>VLOOKUP(Ruimtestaat[[#This Row],[Code]],Locaties[[#All],[Code]:[Adres]],3,FALSE)</f>
        <v>Koetshuislaan 1</v>
      </c>
      <c r="D347" s="55" t="str">
        <f>VLOOKUP(Ruimtestaat[[#This Row],[Code]],Locaties[#All],4,FALSE)</f>
        <v>Waalwijk</v>
      </c>
      <c r="E347" s="56" t="s">
        <v>358</v>
      </c>
      <c r="F347" s="44" t="s">
        <v>401</v>
      </c>
      <c r="G347" s="7" t="s">
        <v>378</v>
      </c>
      <c r="H347" s="56" t="s">
        <v>159</v>
      </c>
      <c r="I347" s="7">
        <v>6</v>
      </c>
      <c r="J347" s="56" t="str">
        <f>VLOOKUP(Ruimtestaat[[#This Row],[Ruimte code]],Ruimtegroepen[[#All],[Code]:[Ruimte omschrijving]],2,FALSE)</f>
        <v>Gangen/hallen</v>
      </c>
      <c r="K347" s="44" t="s">
        <v>18</v>
      </c>
      <c r="L347" s="47" t="s">
        <v>124</v>
      </c>
      <c r="M347" s="147">
        <v>25</v>
      </c>
      <c r="N347" s="149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  <c r="AD347" s="5"/>
      <c r="AE347" s="5"/>
      <c r="AF347" s="5"/>
      <c r="AG347" s="5"/>
      <c r="AH347" s="5"/>
      <c r="AI347" s="5"/>
      <c r="AJ347" s="5"/>
      <c r="AK347" s="5"/>
      <c r="AL347" s="5"/>
      <c r="AM347" s="5"/>
      <c r="AN347" s="5"/>
      <c r="AO347" s="5"/>
      <c r="AP347" s="5"/>
      <c r="AQ347" s="5"/>
      <c r="AR347" s="5"/>
      <c r="AS347" s="5"/>
      <c r="AT347" s="5"/>
      <c r="AU347" s="5"/>
      <c r="AV347" s="5"/>
      <c r="AW347" s="5"/>
      <c r="AX347" s="5"/>
      <c r="AY347" s="5"/>
      <c r="AZ347" s="5"/>
      <c r="BA347" s="5"/>
      <c r="BB347" s="5"/>
      <c r="BC347" s="5"/>
      <c r="BD347" s="5"/>
      <c r="BE347" s="5"/>
      <c r="BF347" s="5"/>
      <c r="BG347" s="5"/>
      <c r="BH347" s="5"/>
      <c r="BI347" s="5"/>
      <c r="BJ347" s="5"/>
      <c r="BK347" s="5"/>
      <c r="BL347" s="5"/>
      <c r="BM347" s="5"/>
      <c r="BN347" s="5"/>
      <c r="BO347" s="5"/>
      <c r="BP347" s="5"/>
      <c r="BQ347" s="5"/>
      <c r="BR347" s="5"/>
      <c r="BS347" s="5"/>
      <c r="BT347" s="5"/>
      <c r="BU347" s="5"/>
      <c r="BV347" s="5"/>
      <c r="BW347" s="5"/>
      <c r="BX347" s="5"/>
      <c r="BY347" s="5"/>
      <c r="BZ347" s="5"/>
      <c r="CA347" s="5"/>
      <c r="CB347" s="5"/>
      <c r="CC347" s="5"/>
      <c r="CD347" s="5"/>
      <c r="CE347" s="5"/>
      <c r="CF347" s="5"/>
      <c r="CG347" s="5"/>
      <c r="CH347" s="5"/>
      <c r="CI347" s="5"/>
      <c r="CJ347" s="5"/>
      <c r="CK347" s="5"/>
      <c r="CL347" s="5"/>
      <c r="CM347" s="5"/>
      <c r="CN347" s="5"/>
      <c r="CO347" s="5"/>
      <c r="CP347" s="5"/>
      <c r="CQ347" s="5"/>
      <c r="CR347" s="5"/>
      <c r="CS347" s="5"/>
      <c r="CT347" s="5"/>
      <c r="CU347" s="5"/>
      <c r="CV347" s="5"/>
      <c r="CW347" s="5"/>
      <c r="CX347" s="5"/>
      <c r="CY347" s="5"/>
      <c r="CZ347" s="5"/>
      <c r="DA347" s="5"/>
      <c r="DB347" s="5"/>
      <c r="DC347" s="5"/>
      <c r="DD347" s="5"/>
      <c r="DE347" s="5"/>
      <c r="DF347" s="5"/>
      <c r="DG347" s="5"/>
      <c r="DH347" s="5"/>
      <c r="DI347" s="5"/>
      <c r="DJ347" s="5"/>
      <c r="DK347" s="5"/>
      <c r="DL347" s="5"/>
      <c r="DM347" s="5"/>
      <c r="DN347" s="5"/>
      <c r="DO347" s="5"/>
      <c r="DP347" s="5"/>
      <c r="DQ347" s="5"/>
      <c r="DR347" s="5"/>
      <c r="DS347" s="5"/>
      <c r="DT347" s="5"/>
      <c r="DU347" s="5"/>
      <c r="DV347" s="5"/>
      <c r="DW347" s="5"/>
      <c r="DX347" s="5"/>
      <c r="DY347" s="5"/>
      <c r="DZ347" s="5"/>
      <c r="EA347" s="5"/>
      <c r="EB347" s="5"/>
      <c r="EC347" s="5"/>
      <c r="ED347" s="5"/>
      <c r="EE347" s="5"/>
      <c r="EF347" s="5"/>
      <c r="EG347" s="5"/>
      <c r="EH347" s="5"/>
      <c r="EI347" s="5"/>
      <c r="EJ347" s="5"/>
      <c r="EK347" s="5"/>
      <c r="EL347" s="5"/>
      <c r="EM347" s="5"/>
      <c r="EN347" s="5"/>
      <c r="EO347" s="5"/>
      <c r="EP347" s="5"/>
      <c r="EQ347" s="5"/>
      <c r="ER347" s="5"/>
      <c r="ES347" s="5"/>
      <c r="ET347" s="5"/>
      <c r="EU347" s="5"/>
      <c r="EV347" s="5"/>
      <c r="EW347" s="5"/>
      <c r="EX347" s="5"/>
      <c r="EY347" s="5"/>
      <c r="EZ347" s="5"/>
      <c r="FA347" s="5"/>
      <c r="FB347" s="5"/>
      <c r="FC347" s="5"/>
    </row>
    <row r="348" spans="1:159" ht="15" customHeight="1">
      <c r="A348" s="7">
        <v>4</v>
      </c>
      <c r="B348" s="55" t="str">
        <f>VLOOKUP(Ruimtestaat[[#This Row],[Code]],Locaties[[Code]:[Locatie]],2,FALSE)</f>
        <v xml:space="preserve">MET Praktijkonderwijs </v>
      </c>
      <c r="C348" s="55" t="str">
        <f>VLOOKUP(Ruimtestaat[[#This Row],[Code]],Locaties[[#All],[Code]:[Adres]],3,FALSE)</f>
        <v>Koetshuislaan 1</v>
      </c>
      <c r="D348" s="55" t="str">
        <f>VLOOKUP(Ruimtestaat[[#This Row],[Code]],Locaties[#All],4,FALSE)</f>
        <v>Waalwijk</v>
      </c>
      <c r="E348" s="56" t="s">
        <v>358</v>
      </c>
      <c r="F348" s="44" t="s">
        <v>401</v>
      </c>
      <c r="G348" s="7" t="s">
        <v>379</v>
      </c>
      <c r="H348" s="56" t="s">
        <v>158</v>
      </c>
      <c r="I348" s="7">
        <v>10</v>
      </c>
      <c r="J348" s="56" t="str">
        <f>VLOOKUP(Ruimtestaat[[#This Row],[Ruimte code]],Ruimtegroepen[[#All],[Code]:[Ruimte omschrijving]],2,FALSE)</f>
        <v>Trappenhuizen/lift</v>
      </c>
      <c r="K348" s="44" t="s">
        <v>20</v>
      </c>
      <c r="L348" s="47" t="s">
        <v>366</v>
      </c>
      <c r="M348" s="147">
        <v>15</v>
      </c>
      <c r="N348" s="44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  <c r="AD348" s="5"/>
      <c r="AE348" s="5"/>
      <c r="AF348" s="5"/>
      <c r="AG348" s="5"/>
      <c r="AH348" s="5"/>
      <c r="AI348" s="5"/>
      <c r="AJ348" s="5"/>
      <c r="AK348" s="5"/>
      <c r="AL348" s="5"/>
      <c r="AM348" s="5"/>
      <c r="AN348" s="5"/>
      <c r="AO348" s="5"/>
      <c r="AP348" s="5"/>
      <c r="AQ348" s="5"/>
      <c r="AR348" s="5"/>
      <c r="AS348" s="5"/>
      <c r="AT348" s="5"/>
      <c r="AU348" s="5"/>
      <c r="AV348" s="5"/>
      <c r="AW348" s="5"/>
      <c r="AX348" s="5"/>
      <c r="AY348" s="5"/>
      <c r="AZ348" s="5"/>
      <c r="BA348" s="5"/>
      <c r="BB348" s="5"/>
      <c r="BC348" s="5"/>
      <c r="BD348" s="5"/>
      <c r="BE348" s="5"/>
      <c r="BF348" s="5"/>
      <c r="BG348" s="5"/>
      <c r="BH348" s="5"/>
      <c r="BI348" s="5"/>
      <c r="BJ348" s="5"/>
      <c r="BK348" s="5"/>
      <c r="BL348" s="5"/>
      <c r="BM348" s="5"/>
      <c r="BN348" s="5"/>
      <c r="BO348" s="5"/>
      <c r="BP348" s="5"/>
      <c r="BQ348" s="5"/>
      <c r="BR348" s="5"/>
      <c r="BS348" s="5"/>
      <c r="BT348" s="5"/>
      <c r="BU348" s="5"/>
      <c r="BV348" s="5"/>
      <c r="BW348" s="5"/>
      <c r="BX348" s="5"/>
      <c r="BY348" s="5"/>
      <c r="BZ348" s="5"/>
      <c r="CA348" s="5"/>
      <c r="CB348" s="5"/>
      <c r="CC348" s="5"/>
      <c r="CD348" s="5"/>
      <c r="CE348" s="5"/>
      <c r="CF348" s="5"/>
      <c r="CG348" s="5"/>
      <c r="CH348" s="5"/>
      <c r="CI348" s="5"/>
      <c r="CJ348" s="5"/>
      <c r="CK348" s="5"/>
      <c r="CL348" s="5"/>
      <c r="CM348" s="5"/>
      <c r="CN348" s="5"/>
      <c r="CO348" s="5"/>
      <c r="CP348" s="5"/>
      <c r="CQ348" s="5"/>
      <c r="CR348" s="5"/>
      <c r="CS348" s="5"/>
      <c r="CT348" s="5"/>
      <c r="CU348" s="5"/>
      <c r="CV348" s="5"/>
      <c r="CW348" s="5"/>
      <c r="CX348" s="5"/>
      <c r="CY348" s="5"/>
      <c r="CZ348" s="5"/>
      <c r="DA348" s="5"/>
      <c r="DB348" s="5"/>
      <c r="DC348" s="5"/>
      <c r="DD348" s="5"/>
      <c r="DE348" s="5"/>
      <c r="DF348" s="5"/>
      <c r="DG348" s="5"/>
      <c r="DH348" s="5"/>
      <c r="DI348" s="5"/>
      <c r="DJ348" s="5"/>
      <c r="DK348" s="5"/>
      <c r="DL348" s="5"/>
      <c r="DM348" s="5"/>
      <c r="DN348" s="5"/>
      <c r="DO348" s="5"/>
      <c r="DP348" s="5"/>
      <c r="DQ348" s="5"/>
      <c r="DR348" s="5"/>
      <c r="DS348" s="5"/>
      <c r="DT348" s="5"/>
      <c r="DU348" s="5"/>
      <c r="DV348" s="5"/>
      <c r="DW348" s="5"/>
      <c r="DX348" s="5"/>
      <c r="DY348" s="5"/>
      <c r="DZ348" s="5"/>
      <c r="EA348" s="5"/>
      <c r="EB348" s="5"/>
      <c r="EC348" s="5"/>
      <c r="ED348" s="5"/>
      <c r="EE348" s="5"/>
      <c r="EF348" s="5"/>
      <c r="EG348" s="5"/>
      <c r="EH348" s="5"/>
      <c r="EI348" s="5"/>
      <c r="EJ348" s="5"/>
      <c r="EK348" s="5"/>
      <c r="EL348" s="5"/>
      <c r="EM348" s="5"/>
      <c r="EN348" s="5"/>
      <c r="EO348" s="5"/>
      <c r="EP348" s="5"/>
      <c r="EQ348" s="5"/>
      <c r="ER348" s="5"/>
      <c r="ES348" s="5"/>
      <c r="ET348" s="5"/>
      <c r="EU348" s="5"/>
      <c r="EV348" s="5"/>
      <c r="EW348" s="5"/>
      <c r="EX348" s="5"/>
      <c r="EY348" s="5"/>
      <c r="EZ348" s="5"/>
      <c r="FA348" s="5"/>
      <c r="FB348" s="5"/>
      <c r="FC348" s="5"/>
    </row>
    <row r="349" spans="1:159" ht="15" customHeight="1">
      <c r="A349" s="7">
        <v>6</v>
      </c>
      <c r="B349" s="55" t="str">
        <f>VLOOKUP(Ruimtestaat[[#This Row],[Code]],Locaties[[Code]:[Locatie]],2,FALSE)</f>
        <v>Juliana van Stolbergschool</v>
      </c>
      <c r="C349" s="55" t="str">
        <f>VLOOKUP(Ruimtestaat[[#This Row],[Code]],Locaties[[#All],[Code]:[Adres]],3,FALSE)</f>
        <v>Woeringenlaan 20</v>
      </c>
      <c r="D349" s="55" t="str">
        <f>VLOOKUP(Ruimtestaat[[#This Row],[Code]],Locaties[#All],4,FALSE)</f>
        <v>Waalwijk</v>
      </c>
      <c r="E349" s="56"/>
      <c r="F349" s="7" t="s">
        <v>392</v>
      </c>
      <c r="G349" s="7" t="s">
        <v>445</v>
      </c>
      <c r="H349" s="56" t="s">
        <v>8</v>
      </c>
      <c r="I349" s="7">
        <v>7</v>
      </c>
      <c r="J349" s="56" t="str">
        <f>VLOOKUP(Ruimtestaat[[#This Row],[Ruimte code]],Ruimtegroepen[[#All],[Code]:[Ruimte omschrijving]],2,FALSE)</f>
        <v>Entree</v>
      </c>
      <c r="K349" s="44" t="s">
        <v>17</v>
      </c>
      <c r="L349" s="47" t="s">
        <v>6</v>
      </c>
      <c r="M349" s="147">
        <v>10</v>
      </c>
      <c r="N349" s="44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  <c r="AD349" s="5"/>
      <c r="AE349" s="5"/>
      <c r="AF349" s="5"/>
      <c r="AG349" s="5"/>
      <c r="AH349" s="5"/>
      <c r="AI349" s="5"/>
      <c r="AJ349" s="5"/>
      <c r="AK349" s="5"/>
      <c r="AL349" s="5"/>
      <c r="AM349" s="5"/>
      <c r="AN349" s="5"/>
      <c r="AO349" s="5"/>
      <c r="AP349" s="5"/>
      <c r="AQ349" s="5"/>
      <c r="AR349" s="5"/>
      <c r="AS349" s="5"/>
      <c r="AT349" s="5"/>
      <c r="AU349" s="5"/>
      <c r="AV349" s="5"/>
      <c r="AW349" s="5"/>
      <c r="AX349" s="5"/>
      <c r="AY349" s="5"/>
      <c r="AZ349" s="5"/>
      <c r="BA349" s="5"/>
      <c r="BB349" s="5"/>
      <c r="BC349" s="5"/>
      <c r="BD349" s="5"/>
      <c r="BE349" s="5"/>
      <c r="BF349" s="5"/>
      <c r="BG349" s="5"/>
      <c r="BH349" s="5"/>
      <c r="BI349" s="5"/>
      <c r="BJ349" s="5"/>
      <c r="BK349" s="5"/>
      <c r="BL349" s="5"/>
      <c r="BM349" s="5"/>
      <c r="BN349" s="5"/>
      <c r="BO349" s="5"/>
      <c r="BP349" s="5"/>
      <c r="BQ349" s="5"/>
      <c r="BR349" s="5"/>
      <c r="BS349" s="5"/>
      <c r="BT349" s="5"/>
      <c r="BU349" s="5"/>
      <c r="BV349" s="5"/>
      <c r="BW349" s="5"/>
      <c r="BX349" s="5"/>
      <c r="BY349" s="5"/>
      <c r="BZ349" s="5"/>
      <c r="CA349" s="5"/>
      <c r="CB349" s="5"/>
      <c r="CC349" s="5"/>
      <c r="CD349" s="5"/>
      <c r="CE349" s="5"/>
      <c r="CF349" s="5"/>
      <c r="CG349" s="5"/>
      <c r="CH349" s="5"/>
      <c r="CI349" s="5"/>
      <c r="CJ349" s="5"/>
      <c r="CK349" s="5"/>
      <c r="CL349" s="5"/>
      <c r="CM349" s="5"/>
      <c r="CN349" s="5"/>
      <c r="CO349" s="5"/>
      <c r="CP349" s="5"/>
      <c r="CQ349" s="5"/>
      <c r="CR349" s="5"/>
      <c r="CS349" s="5"/>
      <c r="CT349" s="5"/>
      <c r="CU349" s="5"/>
      <c r="CV349" s="5"/>
      <c r="CW349" s="5"/>
      <c r="CX349" s="5"/>
      <c r="CY349" s="5"/>
      <c r="CZ349" s="5"/>
      <c r="DA349" s="5"/>
      <c r="DB349" s="5"/>
      <c r="DC349" s="5"/>
      <c r="DD349" s="5"/>
      <c r="DE349" s="5"/>
      <c r="DF349" s="5"/>
      <c r="DG349" s="5"/>
      <c r="DH349" s="5"/>
      <c r="DI349" s="5"/>
      <c r="DJ349" s="5"/>
      <c r="DK349" s="5"/>
      <c r="DL349" s="5"/>
      <c r="DM349" s="5"/>
      <c r="DN349" s="5"/>
      <c r="DO349" s="5"/>
      <c r="DP349" s="5"/>
      <c r="DQ349" s="5"/>
      <c r="DR349" s="5"/>
      <c r="DS349" s="5"/>
      <c r="DT349" s="5"/>
      <c r="DU349" s="5"/>
      <c r="DV349" s="5"/>
      <c r="DW349" s="5"/>
      <c r="DX349" s="5"/>
      <c r="DY349" s="5"/>
      <c r="DZ349" s="5"/>
      <c r="EA349" s="5"/>
      <c r="EB349" s="5"/>
      <c r="EC349" s="5"/>
      <c r="ED349" s="5"/>
      <c r="EE349" s="5"/>
      <c r="EF349" s="5"/>
      <c r="EG349" s="5"/>
      <c r="EH349" s="5"/>
      <c r="EI349" s="5"/>
      <c r="EJ349" s="5"/>
      <c r="EK349" s="5"/>
      <c r="EL349" s="5"/>
      <c r="EM349" s="5"/>
      <c r="EN349" s="5"/>
      <c r="EO349" s="5"/>
      <c r="EP349" s="5"/>
      <c r="EQ349" s="5"/>
      <c r="ER349" s="5"/>
      <c r="ES349" s="5"/>
      <c r="ET349" s="5"/>
      <c r="EU349" s="5"/>
      <c r="EV349" s="5"/>
      <c r="EW349" s="5"/>
      <c r="EX349" s="5"/>
      <c r="EY349" s="5"/>
      <c r="EZ349" s="5"/>
      <c r="FA349" s="5"/>
      <c r="FB349" s="5"/>
      <c r="FC349" s="5"/>
    </row>
    <row r="350" spans="1:159" ht="15" customHeight="1">
      <c r="A350" s="7">
        <v>6</v>
      </c>
      <c r="B350" s="55" t="str">
        <f>VLOOKUP(Ruimtestaat[[#This Row],[Code]],Locaties[[Code]:[Locatie]],2,FALSE)</f>
        <v>Juliana van Stolbergschool</v>
      </c>
      <c r="C350" s="55" t="str">
        <f>VLOOKUP(Ruimtestaat[[#This Row],[Code]],Locaties[[#All],[Code]:[Adres]],3,FALSE)</f>
        <v>Woeringenlaan 20</v>
      </c>
      <c r="D350" s="55" t="str">
        <f>VLOOKUP(Ruimtestaat[[#This Row],[Code]],Locaties[#All],4,FALSE)</f>
        <v>Waalwijk</v>
      </c>
      <c r="E350" s="56"/>
      <c r="F350" s="7" t="s">
        <v>392</v>
      </c>
      <c r="G350" s="7" t="s">
        <v>446</v>
      </c>
      <c r="H350" s="56" t="s">
        <v>498</v>
      </c>
      <c r="I350" s="7">
        <v>2</v>
      </c>
      <c r="J350" s="56" t="str">
        <f>VLOOKUP(Ruimtestaat[[#This Row],[Ruimte code]],Ruimtegroepen[[#All],[Code]:[Ruimte omschrijving]],2,FALSE)</f>
        <v>Kantoren</v>
      </c>
      <c r="K350" s="44" t="s">
        <v>17</v>
      </c>
      <c r="L350" s="47" t="s">
        <v>6</v>
      </c>
      <c r="M350" s="147">
        <v>13.7</v>
      </c>
      <c r="N350" s="44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  <c r="AD350" s="5"/>
      <c r="AE350" s="5"/>
      <c r="AF350" s="5"/>
      <c r="AG350" s="5"/>
      <c r="AH350" s="5"/>
      <c r="AI350" s="5"/>
      <c r="AJ350" s="5"/>
      <c r="AK350" s="5"/>
      <c r="AL350" s="5"/>
      <c r="AM350" s="5"/>
      <c r="AN350" s="5"/>
      <c r="AO350" s="5"/>
      <c r="AP350" s="5"/>
      <c r="AQ350" s="5"/>
      <c r="AR350" s="5"/>
      <c r="AS350" s="5"/>
      <c r="AT350" s="5"/>
      <c r="AU350" s="5"/>
      <c r="AV350" s="5"/>
      <c r="AW350" s="5"/>
      <c r="AX350" s="5"/>
      <c r="AY350" s="5"/>
      <c r="AZ350" s="5"/>
      <c r="BA350" s="5"/>
      <c r="BB350" s="5"/>
      <c r="BC350" s="5"/>
      <c r="BD350" s="5"/>
      <c r="BE350" s="5"/>
      <c r="BF350" s="5"/>
      <c r="BG350" s="5"/>
      <c r="BH350" s="5"/>
      <c r="BI350" s="5"/>
      <c r="BJ350" s="5"/>
      <c r="BK350" s="5"/>
      <c r="BL350" s="5"/>
      <c r="BM350" s="5"/>
      <c r="BN350" s="5"/>
      <c r="BO350" s="5"/>
      <c r="BP350" s="5"/>
      <c r="BQ350" s="5"/>
      <c r="BR350" s="5"/>
      <c r="BS350" s="5"/>
      <c r="BT350" s="5"/>
      <c r="BU350" s="5"/>
      <c r="BV350" s="5"/>
      <c r="BW350" s="5"/>
      <c r="BX350" s="5"/>
      <c r="BY350" s="5"/>
      <c r="BZ350" s="5"/>
      <c r="CA350" s="5"/>
      <c r="CB350" s="5"/>
      <c r="CC350" s="5"/>
      <c r="CD350" s="5"/>
      <c r="CE350" s="5"/>
      <c r="CF350" s="5"/>
      <c r="CG350" s="5"/>
      <c r="CH350" s="5"/>
      <c r="CI350" s="5"/>
      <c r="CJ350" s="5"/>
      <c r="CK350" s="5"/>
      <c r="CL350" s="5"/>
      <c r="CM350" s="5"/>
      <c r="CN350" s="5"/>
      <c r="CO350" s="5"/>
      <c r="CP350" s="5"/>
      <c r="CQ350" s="5"/>
      <c r="CR350" s="5"/>
      <c r="CS350" s="5"/>
      <c r="CT350" s="5"/>
      <c r="CU350" s="5"/>
      <c r="CV350" s="5"/>
      <c r="CW350" s="5"/>
      <c r="CX350" s="5"/>
      <c r="CY350" s="5"/>
      <c r="CZ350" s="5"/>
      <c r="DA350" s="5"/>
      <c r="DB350" s="5"/>
      <c r="DC350" s="5"/>
      <c r="DD350" s="5"/>
      <c r="DE350" s="5"/>
      <c r="DF350" s="5"/>
      <c r="DG350" s="5"/>
      <c r="DH350" s="5"/>
      <c r="DI350" s="5"/>
      <c r="DJ350" s="5"/>
      <c r="DK350" s="5"/>
      <c r="DL350" s="5"/>
      <c r="DM350" s="5"/>
      <c r="DN350" s="5"/>
      <c r="DO350" s="5"/>
      <c r="DP350" s="5"/>
      <c r="DQ350" s="5"/>
      <c r="DR350" s="5"/>
      <c r="DS350" s="5"/>
      <c r="DT350" s="5"/>
      <c r="DU350" s="5"/>
      <c r="DV350" s="5"/>
      <c r="DW350" s="5"/>
      <c r="DX350" s="5"/>
      <c r="DY350" s="5"/>
      <c r="DZ350" s="5"/>
      <c r="EA350" s="5"/>
      <c r="EB350" s="5"/>
      <c r="EC350" s="5"/>
      <c r="ED350" s="5"/>
      <c r="EE350" s="5"/>
      <c r="EF350" s="5"/>
      <c r="EG350" s="5"/>
      <c r="EH350" s="5"/>
      <c r="EI350" s="5"/>
      <c r="EJ350" s="5"/>
      <c r="EK350" s="5"/>
      <c r="EL350" s="5"/>
      <c r="EM350" s="5"/>
      <c r="EN350" s="5"/>
      <c r="EO350" s="5"/>
      <c r="EP350" s="5"/>
      <c r="EQ350" s="5"/>
      <c r="ER350" s="5"/>
      <c r="ES350" s="5"/>
      <c r="ET350" s="5"/>
      <c r="EU350" s="5"/>
      <c r="EV350" s="5"/>
      <c r="EW350" s="5"/>
      <c r="EX350" s="5"/>
      <c r="EY350" s="5"/>
      <c r="EZ350" s="5"/>
      <c r="FA350" s="5"/>
      <c r="FB350" s="5"/>
      <c r="FC350" s="5"/>
    </row>
    <row r="351" spans="1:159" ht="15" customHeight="1">
      <c r="A351" s="7">
        <v>6</v>
      </c>
      <c r="B351" s="55" t="str">
        <f>VLOOKUP(Ruimtestaat[[#This Row],[Code]],Locaties[[Code]:[Locatie]],2,FALSE)</f>
        <v>Juliana van Stolbergschool</v>
      </c>
      <c r="C351" s="55" t="str">
        <f>VLOOKUP(Ruimtestaat[[#This Row],[Code]],Locaties[[#All],[Code]:[Adres]],3,FALSE)</f>
        <v>Woeringenlaan 20</v>
      </c>
      <c r="D351" s="55" t="str">
        <f>VLOOKUP(Ruimtestaat[[#This Row],[Code]],Locaties[#All],4,FALSE)</f>
        <v>Waalwijk</v>
      </c>
      <c r="E351" s="56"/>
      <c r="F351" s="7" t="s">
        <v>392</v>
      </c>
      <c r="G351" s="7" t="s">
        <v>447</v>
      </c>
      <c r="H351" s="56" t="s">
        <v>499</v>
      </c>
      <c r="I351" s="7">
        <v>2</v>
      </c>
      <c r="J351" s="56" t="str">
        <f>VLOOKUP(Ruimtestaat[[#This Row],[Ruimte code]],Ruimtegroepen[[#All],[Code]:[Ruimte omschrijving]],2,FALSE)</f>
        <v>Kantoren</v>
      </c>
      <c r="K351" s="44" t="s">
        <v>17</v>
      </c>
      <c r="L351" s="47" t="s">
        <v>6</v>
      </c>
      <c r="M351" s="147">
        <v>29</v>
      </c>
      <c r="N351" s="44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  <c r="AD351" s="5"/>
      <c r="AE351" s="5"/>
      <c r="AF351" s="5"/>
      <c r="AG351" s="5"/>
      <c r="AH351" s="5"/>
      <c r="AI351" s="5"/>
      <c r="AJ351" s="5"/>
      <c r="AK351" s="5"/>
      <c r="AL351" s="5"/>
      <c r="AM351" s="5"/>
      <c r="AN351" s="5"/>
      <c r="AO351" s="5"/>
      <c r="AP351" s="5"/>
      <c r="AQ351" s="5"/>
      <c r="AR351" s="5"/>
      <c r="AS351" s="5"/>
      <c r="AT351" s="5"/>
      <c r="AU351" s="5"/>
      <c r="AV351" s="5"/>
      <c r="AW351" s="5"/>
      <c r="AX351" s="5"/>
      <c r="AY351" s="5"/>
      <c r="AZ351" s="5"/>
      <c r="BA351" s="5"/>
      <c r="BB351" s="5"/>
      <c r="BC351" s="5"/>
      <c r="BD351" s="5"/>
      <c r="BE351" s="5"/>
      <c r="BF351" s="5"/>
      <c r="BG351" s="5"/>
      <c r="BH351" s="5"/>
      <c r="BI351" s="5"/>
      <c r="BJ351" s="5"/>
      <c r="BK351" s="5"/>
      <c r="BL351" s="5"/>
      <c r="BM351" s="5"/>
      <c r="BN351" s="5"/>
      <c r="BO351" s="5"/>
      <c r="BP351" s="5"/>
      <c r="BQ351" s="5"/>
      <c r="BR351" s="5"/>
      <c r="BS351" s="5"/>
      <c r="BT351" s="5"/>
      <c r="BU351" s="5"/>
      <c r="BV351" s="5"/>
      <c r="BW351" s="5"/>
      <c r="BX351" s="5"/>
      <c r="BY351" s="5"/>
      <c r="BZ351" s="5"/>
      <c r="CA351" s="5"/>
      <c r="CB351" s="5"/>
      <c r="CC351" s="5"/>
      <c r="CD351" s="5"/>
      <c r="CE351" s="5"/>
      <c r="CF351" s="5"/>
      <c r="CG351" s="5"/>
      <c r="CH351" s="5"/>
      <c r="CI351" s="5"/>
      <c r="CJ351" s="5"/>
      <c r="CK351" s="5"/>
      <c r="CL351" s="5"/>
      <c r="CM351" s="5"/>
      <c r="CN351" s="5"/>
      <c r="CO351" s="5"/>
      <c r="CP351" s="5"/>
      <c r="CQ351" s="5"/>
      <c r="CR351" s="5"/>
      <c r="CS351" s="5"/>
      <c r="CT351" s="5"/>
      <c r="CU351" s="5"/>
      <c r="CV351" s="5"/>
      <c r="CW351" s="5"/>
      <c r="CX351" s="5"/>
      <c r="CY351" s="5"/>
      <c r="CZ351" s="5"/>
      <c r="DA351" s="5"/>
      <c r="DB351" s="5"/>
      <c r="DC351" s="5"/>
      <c r="DD351" s="5"/>
      <c r="DE351" s="5"/>
      <c r="DF351" s="5"/>
      <c r="DG351" s="5"/>
      <c r="DH351" s="5"/>
      <c r="DI351" s="5"/>
      <c r="DJ351" s="5"/>
      <c r="DK351" s="5"/>
      <c r="DL351" s="5"/>
      <c r="DM351" s="5"/>
      <c r="DN351" s="5"/>
      <c r="DO351" s="5"/>
      <c r="DP351" s="5"/>
      <c r="DQ351" s="5"/>
      <c r="DR351" s="5"/>
      <c r="DS351" s="5"/>
      <c r="DT351" s="5"/>
      <c r="DU351" s="5"/>
      <c r="DV351" s="5"/>
      <c r="DW351" s="5"/>
      <c r="DX351" s="5"/>
      <c r="DY351" s="5"/>
      <c r="DZ351" s="5"/>
      <c r="EA351" s="5"/>
      <c r="EB351" s="5"/>
      <c r="EC351" s="5"/>
      <c r="ED351" s="5"/>
      <c r="EE351" s="5"/>
      <c r="EF351" s="5"/>
      <c r="EG351" s="5"/>
      <c r="EH351" s="5"/>
      <c r="EI351" s="5"/>
      <c r="EJ351" s="5"/>
      <c r="EK351" s="5"/>
      <c r="EL351" s="5"/>
      <c r="EM351" s="5"/>
      <c r="EN351" s="5"/>
      <c r="EO351" s="5"/>
      <c r="EP351" s="5"/>
      <c r="EQ351" s="5"/>
      <c r="ER351" s="5"/>
      <c r="ES351" s="5"/>
      <c r="ET351" s="5"/>
      <c r="EU351" s="5"/>
      <c r="EV351" s="5"/>
      <c r="EW351" s="5"/>
      <c r="EX351" s="5"/>
      <c r="EY351" s="5"/>
      <c r="EZ351" s="5"/>
      <c r="FA351" s="5"/>
      <c r="FB351" s="5"/>
      <c r="FC351" s="5"/>
    </row>
    <row r="352" spans="1:159" ht="15" customHeight="1">
      <c r="A352" s="7">
        <v>6</v>
      </c>
      <c r="B352" s="55" t="str">
        <f>VLOOKUP(Ruimtestaat[[#This Row],[Code]],Locaties[[Code]:[Locatie]],2,FALSE)</f>
        <v>Juliana van Stolbergschool</v>
      </c>
      <c r="C352" s="55" t="str">
        <f>VLOOKUP(Ruimtestaat[[#This Row],[Code]],Locaties[[#All],[Code]:[Adres]],3,FALSE)</f>
        <v>Woeringenlaan 20</v>
      </c>
      <c r="D352" s="55" t="str">
        <f>VLOOKUP(Ruimtestaat[[#This Row],[Code]],Locaties[#All],4,FALSE)</f>
        <v>Waalwijk</v>
      </c>
      <c r="E352" s="56"/>
      <c r="F352" s="7" t="s">
        <v>392</v>
      </c>
      <c r="G352" s="7" t="s">
        <v>448</v>
      </c>
      <c r="H352" s="56" t="s">
        <v>139</v>
      </c>
      <c r="I352" s="7">
        <v>2</v>
      </c>
      <c r="J352" s="56" t="str">
        <f>VLOOKUP(Ruimtestaat[[#This Row],[Ruimte code]],Ruimtegroepen[[#All],[Code]:[Ruimte omschrijving]],2,FALSE)</f>
        <v>Kantoren</v>
      </c>
      <c r="K352" s="44" t="s">
        <v>17</v>
      </c>
      <c r="L352" s="47" t="s">
        <v>6</v>
      </c>
      <c r="M352" s="147">
        <v>14</v>
      </c>
      <c r="N352" s="44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  <c r="AD352" s="5"/>
      <c r="AE352" s="5"/>
      <c r="AF352" s="5"/>
      <c r="AG352" s="5"/>
      <c r="AH352" s="5"/>
      <c r="AI352" s="5"/>
      <c r="AJ352" s="5"/>
      <c r="AK352" s="5"/>
      <c r="AL352" s="5"/>
      <c r="AM352" s="5"/>
      <c r="AN352" s="5"/>
      <c r="AO352" s="5"/>
      <c r="AP352" s="5"/>
      <c r="AQ352" s="5"/>
      <c r="AR352" s="5"/>
      <c r="AS352" s="5"/>
      <c r="AT352" s="5"/>
      <c r="AU352" s="5"/>
      <c r="AV352" s="5"/>
      <c r="AW352" s="5"/>
      <c r="AX352" s="5"/>
      <c r="AY352" s="5"/>
      <c r="AZ352" s="5"/>
      <c r="BA352" s="5"/>
      <c r="BB352" s="5"/>
      <c r="BC352" s="5"/>
      <c r="BD352" s="5"/>
      <c r="BE352" s="5"/>
      <c r="BF352" s="5"/>
      <c r="BG352" s="5"/>
      <c r="BH352" s="5"/>
      <c r="BI352" s="5"/>
      <c r="BJ352" s="5"/>
      <c r="BK352" s="5"/>
      <c r="BL352" s="5"/>
      <c r="BM352" s="5"/>
      <c r="BN352" s="5"/>
      <c r="BO352" s="5"/>
      <c r="BP352" s="5"/>
      <c r="BQ352" s="5"/>
      <c r="BR352" s="5"/>
      <c r="BS352" s="5"/>
      <c r="BT352" s="5"/>
      <c r="BU352" s="5"/>
      <c r="BV352" s="5"/>
      <c r="BW352" s="5"/>
      <c r="BX352" s="5"/>
      <c r="BY352" s="5"/>
      <c r="BZ352" s="5"/>
      <c r="CA352" s="5"/>
      <c r="CB352" s="5"/>
      <c r="CC352" s="5"/>
      <c r="CD352" s="5"/>
      <c r="CE352" s="5"/>
      <c r="CF352" s="5"/>
      <c r="CG352" s="5"/>
      <c r="CH352" s="5"/>
      <c r="CI352" s="5"/>
      <c r="CJ352" s="5"/>
      <c r="CK352" s="5"/>
      <c r="CL352" s="5"/>
      <c r="CM352" s="5"/>
      <c r="CN352" s="5"/>
      <c r="CO352" s="5"/>
      <c r="CP352" s="5"/>
      <c r="CQ352" s="5"/>
      <c r="CR352" s="5"/>
      <c r="CS352" s="5"/>
      <c r="CT352" s="5"/>
      <c r="CU352" s="5"/>
      <c r="CV352" s="5"/>
      <c r="CW352" s="5"/>
      <c r="CX352" s="5"/>
      <c r="CY352" s="5"/>
      <c r="CZ352" s="5"/>
      <c r="DA352" s="5"/>
      <c r="DB352" s="5"/>
      <c r="DC352" s="5"/>
      <c r="DD352" s="5"/>
      <c r="DE352" s="5"/>
      <c r="DF352" s="5"/>
      <c r="DG352" s="5"/>
      <c r="DH352" s="5"/>
      <c r="DI352" s="5"/>
      <c r="DJ352" s="5"/>
      <c r="DK352" s="5"/>
      <c r="DL352" s="5"/>
      <c r="DM352" s="5"/>
      <c r="DN352" s="5"/>
      <c r="DO352" s="5"/>
      <c r="DP352" s="5"/>
      <c r="DQ352" s="5"/>
      <c r="DR352" s="5"/>
      <c r="DS352" s="5"/>
      <c r="DT352" s="5"/>
      <c r="DU352" s="5"/>
      <c r="DV352" s="5"/>
      <c r="DW352" s="5"/>
      <c r="DX352" s="5"/>
      <c r="DY352" s="5"/>
      <c r="DZ352" s="5"/>
      <c r="EA352" s="5"/>
      <c r="EB352" s="5"/>
      <c r="EC352" s="5"/>
      <c r="ED352" s="5"/>
      <c r="EE352" s="5"/>
      <c r="EF352" s="5"/>
      <c r="EG352" s="5"/>
      <c r="EH352" s="5"/>
      <c r="EI352" s="5"/>
      <c r="EJ352" s="5"/>
      <c r="EK352" s="5"/>
      <c r="EL352" s="5"/>
      <c r="EM352" s="5"/>
      <c r="EN352" s="5"/>
      <c r="EO352" s="5"/>
      <c r="EP352" s="5"/>
      <c r="EQ352" s="5"/>
      <c r="ER352" s="5"/>
      <c r="ES352" s="5"/>
      <c r="ET352" s="5"/>
      <c r="EU352" s="5"/>
      <c r="EV352" s="5"/>
      <c r="EW352" s="5"/>
      <c r="EX352" s="5"/>
      <c r="EY352" s="5"/>
      <c r="EZ352" s="5"/>
      <c r="FA352" s="5"/>
      <c r="FB352" s="5"/>
      <c r="FC352" s="5"/>
    </row>
    <row r="353" spans="1:159" ht="15" customHeight="1">
      <c r="A353" s="7">
        <v>6</v>
      </c>
      <c r="B353" s="55" t="str">
        <f>VLOOKUP(Ruimtestaat[[#This Row],[Code]],Locaties[[Code]:[Locatie]],2,FALSE)</f>
        <v>Juliana van Stolbergschool</v>
      </c>
      <c r="C353" s="55" t="str">
        <f>VLOOKUP(Ruimtestaat[[#This Row],[Code]],Locaties[[#All],[Code]:[Adres]],3,FALSE)</f>
        <v>Woeringenlaan 20</v>
      </c>
      <c r="D353" s="55" t="str">
        <f>VLOOKUP(Ruimtestaat[[#This Row],[Code]],Locaties[#All],4,FALSE)</f>
        <v>Waalwijk</v>
      </c>
      <c r="E353" s="56"/>
      <c r="F353" s="7" t="s">
        <v>392</v>
      </c>
      <c r="G353" s="7" t="s">
        <v>449</v>
      </c>
      <c r="H353" s="56" t="s">
        <v>500</v>
      </c>
      <c r="I353" s="7">
        <v>2</v>
      </c>
      <c r="J353" s="56" t="str">
        <f>VLOOKUP(Ruimtestaat[[#This Row],[Ruimte code]],Ruimtegroepen[[#All],[Code]:[Ruimte omschrijving]],2,FALSE)</f>
        <v>Kantoren</v>
      </c>
      <c r="K353" s="44" t="s">
        <v>17</v>
      </c>
      <c r="L353" s="47" t="s">
        <v>6</v>
      </c>
      <c r="M353" s="147">
        <v>16</v>
      </c>
      <c r="N353" s="44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  <c r="AD353" s="5"/>
      <c r="AE353" s="5"/>
      <c r="AF353" s="5"/>
      <c r="AG353" s="5"/>
      <c r="AH353" s="5"/>
      <c r="AI353" s="5"/>
      <c r="AJ353" s="5"/>
      <c r="AK353" s="5"/>
      <c r="AL353" s="5"/>
      <c r="AM353" s="5"/>
      <c r="AN353" s="5"/>
      <c r="AO353" s="5"/>
      <c r="AP353" s="5"/>
      <c r="AQ353" s="5"/>
      <c r="AR353" s="5"/>
      <c r="AS353" s="5"/>
      <c r="AT353" s="5"/>
      <c r="AU353" s="5"/>
      <c r="AV353" s="5"/>
      <c r="AW353" s="5"/>
      <c r="AX353" s="5"/>
      <c r="AY353" s="5"/>
      <c r="AZ353" s="5"/>
      <c r="BA353" s="5"/>
      <c r="BB353" s="5"/>
      <c r="BC353" s="5"/>
      <c r="BD353" s="5"/>
      <c r="BE353" s="5"/>
      <c r="BF353" s="5"/>
      <c r="BG353" s="5"/>
      <c r="BH353" s="5"/>
      <c r="BI353" s="5"/>
      <c r="BJ353" s="5"/>
      <c r="BK353" s="5"/>
      <c r="BL353" s="5"/>
      <c r="BM353" s="5"/>
      <c r="BN353" s="5"/>
      <c r="BO353" s="5"/>
      <c r="BP353" s="5"/>
      <c r="BQ353" s="5"/>
      <c r="BR353" s="5"/>
      <c r="BS353" s="5"/>
      <c r="BT353" s="5"/>
      <c r="BU353" s="5"/>
      <c r="BV353" s="5"/>
      <c r="BW353" s="5"/>
      <c r="BX353" s="5"/>
      <c r="BY353" s="5"/>
      <c r="BZ353" s="5"/>
      <c r="CA353" s="5"/>
      <c r="CB353" s="5"/>
      <c r="CC353" s="5"/>
      <c r="CD353" s="5"/>
      <c r="CE353" s="5"/>
      <c r="CF353" s="5"/>
      <c r="CG353" s="5"/>
      <c r="CH353" s="5"/>
      <c r="CI353" s="5"/>
      <c r="CJ353" s="5"/>
      <c r="CK353" s="5"/>
      <c r="CL353" s="5"/>
      <c r="CM353" s="5"/>
      <c r="CN353" s="5"/>
      <c r="CO353" s="5"/>
      <c r="CP353" s="5"/>
      <c r="CQ353" s="5"/>
      <c r="CR353" s="5"/>
      <c r="CS353" s="5"/>
      <c r="CT353" s="5"/>
      <c r="CU353" s="5"/>
      <c r="CV353" s="5"/>
      <c r="CW353" s="5"/>
      <c r="CX353" s="5"/>
      <c r="CY353" s="5"/>
      <c r="CZ353" s="5"/>
      <c r="DA353" s="5"/>
      <c r="DB353" s="5"/>
      <c r="DC353" s="5"/>
      <c r="DD353" s="5"/>
      <c r="DE353" s="5"/>
      <c r="DF353" s="5"/>
      <c r="DG353" s="5"/>
      <c r="DH353" s="5"/>
      <c r="DI353" s="5"/>
      <c r="DJ353" s="5"/>
      <c r="DK353" s="5"/>
      <c r="DL353" s="5"/>
      <c r="DM353" s="5"/>
      <c r="DN353" s="5"/>
      <c r="DO353" s="5"/>
      <c r="DP353" s="5"/>
      <c r="DQ353" s="5"/>
      <c r="DR353" s="5"/>
      <c r="DS353" s="5"/>
      <c r="DT353" s="5"/>
      <c r="DU353" s="5"/>
      <c r="DV353" s="5"/>
      <c r="DW353" s="5"/>
      <c r="DX353" s="5"/>
      <c r="DY353" s="5"/>
      <c r="DZ353" s="5"/>
      <c r="EA353" s="5"/>
      <c r="EB353" s="5"/>
      <c r="EC353" s="5"/>
      <c r="ED353" s="5"/>
      <c r="EE353" s="5"/>
      <c r="EF353" s="5"/>
      <c r="EG353" s="5"/>
      <c r="EH353" s="5"/>
      <c r="EI353" s="5"/>
      <c r="EJ353" s="5"/>
      <c r="EK353" s="5"/>
      <c r="EL353" s="5"/>
      <c r="EM353" s="5"/>
      <c r="EN353" s="5"/>
      <c r="EO353" s="5"/>
      <c r="EP353" s="5"/>
      <c r="EQ353" s="5"/>
      <c r="ER353" s="5"/>
      <c r="ES353" s="5"/>
      <c r="ET353" s="5"/>
      <c r="EU353" s="5"/>
      <c r="EV353" s="5"/>
      <c r="EW353" s="5"/>
      <c r="EX353" s="5"/>
      <c r="EY353" s="5"/>
      <c r="EZ353" s="5"/>
      <c r="FA353" s="5"/>
      <c r="FB353" s="5"/>
      <c r="FC353" s="5"/>
    </row>
    <row r="354" spans="1:159" ht="15" customHeight="1">
      <c r="A354" s="7">
        <v>6</v>
      </c>
      <c r="B354" s="55" t="str">
        <f>VLOOKUP(Ruimtestaat[[#This Row],[Code]],Locaties[[Code]:[Locatie]],2,FALSE)</f>
        <v>Juliana van Stolbergschool</v>
      </c>
      <c r="C354" s="55" t="str">
        <f>VLOOKUP(Ruimtestaat[[#This Row],[Code]],Locaties[[#All],[Code]:[Adres]],3,FALSE)</f>
        <v>Woeringenlaan 20</v>
      </c>
      <c r="D354" s="55" t="str">
        <f>VLOOKUP(Ruimtestaat[[#This Row],[Code]],Locaties[#All],4,FALSE)</f>
        <v>Waalwijk</v>
      </c>
      <c r="E354" s="56"/>
      <c r="F354" s="7" t="s">
        <v>392</v>
      </c>
      <c r="G354" s="7" t="s">
        <v>450</v>
      </c>
      <c r="H354" s="56" t="s">
        <v>500</v>
      </c>
      <c r="I354" s="7">
        <v>2</v>
      </c>
      <c r="J354" s="56" t="str">
        <f>VLOOKUP(Ruimtestaat[[#This Row],[Ruimte code]],Ruimtegroepen[[#All],[Code]:[Ruimte omschrijving]],2,FALSE)</f>
        <v>Kantoren</v>
      </c>
      <c r="K354" s="44" t="s">
        <v>17</v>
      </c>
      <c r="L354" s="47" t="s">
        <v>6</v>
      </c>
      <c r="M354" s="147">
        <v>8</v>
      </c>
      <c r="N354" s="44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  <c r="AD354" s="5"/>
      <c r="AE354" s="5"/>
      <c r="AF354" s="5"/>
      <c r="AG354" s="5"/>
      <c r="AH354" s="5"/>
      <c r="AI354" s="5"/>
      <c r="AJ354" s="5"/>
      <c r="AK354" s="5"/>
      <c r="AL354" s="5"/>
      <c r="AM354" s="5"/>
      <c r="AN354" s="5"/>
      <c r="AO354" s="5"/>
      <c r="AP354" s="5"/>
      <c r="AQ354" s="5"/>
      <c r="AR354" s="5"/>
      <c r="AS354" s="5"/>
      <c r="AT354" s="5"/>
      <c r="AU354" s="5"/>
      <c r="AV354" s="5"/>
      <c r="AW354" s="5"/>
      <c r="AX354" s="5"/>
      <c r="AY354" s="5"/>
      <c r="AZ354" s="5"/>
      <c r="BA354" s="5"/>
      <c r="BB354" s="5"/>
      <c r="BC354" s="5"/>
      <c r="BD354" s="5"/>
      <c r="BE354" s="5"/>
      <c r="BF354" s="5"/>
      <c r="BG354" s="5"/>
      <c r="BH354" s="5"/>
      <c r="BI354" s="5"/>
      <c r="BJ354" s="5"/>
      <c r="BK354" s="5"/>
      <c r="BL354" s="5"/>
      <c r="BM354" s="5"/>
      <c r="BN354" s="5"/>
      <c r="BO354" s="5"/>
      <c r="BP354" s="5"/>
      <c r="BQ354" s="5"/>
      <c r="BR354" s="5"/>
      <c r="BS354" s="5"/>
      <c r="BT354" s="5"/>
      <c r="BU354" s="5"/>
      <c r="BV354" s="5"/>
      <c r="BW354" s="5"/>
      <c r="BX354" s="5"/>
      <c r="BY354" s="5"/>
      <c r="BZ354" s="5"/>
      <c r="CA354" s="5"/>
      <c r="CB354" s="5"/>
      <c r="CC354" s="5"/>
      <c r="CD354" s="5"/>
      <c r="CE354" s="5"/>
      <c r="CF354" s="5"/>
      <c r="CG354" s="5"/>
      <c r="CH354" s="5"/>
      <c r="CI354" s="5"/>
      <c r="CJ354" s="5"/>
      <c r="CK354" s="5"/>
      <c r="CL354" s="5"/>
      <c r="CM354" s="5"/>
      <c r="CN354" s="5"/>
      <c r="CO354" s="5"/>
      <c r="CP354" s="5"/>
      <c r="CQ354" s="5"/>
      <c r="CR354" s="5"/>
      <c r="CS354" s="5"/>
      <c r="CT354" s="5"/>
      <c r="CU354" s="5"/>
      <c r="CV354" s="5"/>
      <c r="CW354" s="5"/>
      <c r="CX354" s="5"/>
      <c r="CY354" s="5"/>
      <c r="CZ354" s="5"/>
      <c r="DA354" s="5"/>
      <c r="DB354" s="5"/>
      <c r="DC354" s="5"/>
      <c r="DD354" s="5"/>
      <c r="DE354" s="5"/>
      <c r="DF354" s="5"/>
      <c r="DG354" s="5"/>
      <c r="DH354" s="5"/>
      <c r="DI354" s="5"/>
      <c r="DJ354" s="5"/>
      <c r="DK354" s="5"/>
      <c r="DL354" s="5"/>
      <c r="DM354" s="5"/>
      <c r="DN354" s="5"/>
      <c r="DO354" s="5"/>
      <c r="DP354" s="5"/>
      <c r="DQ354" s="5"/>
      <c r="DR354" s="5"/>
      <c r="DS354" s="5"/>
      <c r="DT354" s="5"/>
      <c r="DU354" s="5"/>
      <c r="DV354" s="5"/>
      <c r="DW354" s="5"/>
      <c r="DX354" s="5"/>
      <c r="DY354" s="5"/>
      <c r="DZ354" s="5"/>
      <c r="EA354" s="5"/>
      <c r="EB354" s="5"/>
      <c r="EC354" s="5"/>
      <c r="ED354" s="5"/>
      <c r="EE354" s="5"/>
      <c r="EF354" s="5"/>
      <c r="EG354" s="5"/>
      <c r="EH354" s="5"/>
      <c r="EI354" s="5"/>
      <c r="EJ354" s="5"/>
      <c r="EK354" s="5"/>
      <c r="EL354" s="5"/>
      <c r="EM354" s="5"/>
      <c r="EN354" s="5"/>
      <c r="EO354" s="5"/>
      <c r="EP354" s="5"/>
      <c r="EQ354" s="5"/>
      <c r="ER354" s="5"/>
      <c r="ES354" s="5"/>
      <c r="ET354" s="5"/>
      <c r="EU354" s="5"/>
      <c r="EV354" s="5"/>
      <c r="EW354" s="5"/>
      <c r="EX354" s="5"/>
      <c r="EY354" s="5"/>
      <c r="EZ354" s="5"/>
      <c r="FA354" s="5"/>
      <c r="FB354" s="5"/>
      <c r="FC354" s="5"/>
    </row>
    <row r="355" spans="1:159" ht="15" customHeight="1">
      <c r="A355" s="7">
        <v>6</v>
      </c>
      <c r="B355" s="55" t="str">
        <f>VLOOKUP(Ruimtestaat[[#This Row],[Code]],Locaties[[Code]:[Locatie]],2,FALSE)</f>
        <v>Juliana van Stolbergschool</v>
      </c>
      <c r="C355" s="55" t="str">
        <f>VLOOKUP(Ruimtestaat[[#This Row],[Code]],Locaties[[#All],[Code]:[Adres]],3,FALSE)</f>
        <v>Woeringenlaan 20</v>
      </c>
      <c r="D355" s="55" t="str">
        <f>VLOOKUP(Ruimtestaat[[#This Row],[Code]],Locaties[#All],4,FALSE)</f>
        <v>Waalwijk</v>
      </c>
      <c r="E355" s="56"/>
      <c r="F355" s="7" t="s">
        <v>392</v>
      </c>
      <c r="G355" s="7" t="s">
        <v>451</v>
      </c>
      <c r="H355" s="56" t="s">
        <v>154</v>
      </c>
      <c r="I355" s="7">
        <v>2</v>
      </c>
      <c r="J355" s="56" t="str">
        <f>VLOOKUP(Ruimtestaat[[#This Row],[Ruimte code]],Ruimtegroepen[[#All],[Code]:[Ruimte omschrijving]],2,FALSE)</f>
        <v>Kantoren</v>
      </c>
      <c r="K355" s="44" t="s">
        <v>18</v>
      </c>
      <c r="L355" s="47" t="s">
        <v>124</v>
      </c>
      <c r="M355" s="147">
        <v>22</v>
      </c>
      <c r="N355" s="44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  <c r="AD355" s="5"/>
      <c r="AE355" s="5"/>
      <c r="AF355" s="5"/>
      <c r="AG355" s="5"/>
      <c r="AH355" s="5"/>
      <c r="AI355" s="5"/>
      <c r="AJ355" s="5"/>
      <c r="AK355" s="5"/>
      <c r="AL355" s="5"/>
      <c r="AM355" s="5"/>
      <c r="AN355" s="5"/>
      <c r="AO355" s="5"/>
      <c r="AP355" s="5"/>
      <c r="AQ355" s="5"/>
      <c r="AR355" s="5"/>
      <c r="AS355" s="5"/>
      <c r="AT355" s="5"/>
      <c r="AU355" s="5"/>
      <c r="AV355" s="5"/>
      <c r="AW355" s="5"/>
      <c r="AX355" s="5"/>
      <c r="AY355" s="5"/>
      <c r="AZ355" s="5"/>
      <c r="BA355" s="5"/>
      <c r="BB355" s="5"/>
      <c r="BC355" s="5"/>
      <c r="BD355" s="5"/>
      <c r="BE355" s="5"/>
      <c r="BF355" s="5"/>
      <c r="BG355" s="5"/>
      <c r="BH355" s="5"/>
      <c r="BI355" s="5"/>
      <c r="BJ355" s="5"/>
      <c r="BK355" s="5"/>
      <c r="BL355" s="5"/>
      <c r="BM355" s="5"/>
      <c r="BN355" s="5"/>
      <c r="BO355" s="5"/>
      <c r="BP355" s="5"/>
      <c r="BQ355" s="5"/>
      <c r="BR355" s="5"/>
      <c r="BS355" s="5"/>
      <c r="BT355" s="5"/>
      <c r="BU355" s="5"/>
      <c r="BV355" s="5"/>
      <c r="BW355" s="5"/>
      <c r="BX355" s="5"/>
      <c r="BY355" s="5"/>
      <c r="BZ355" s="5"/>
      <c r="CA355" s="5"/>
      <c r="CB355" s="5"/>
      <c r="CC355" s="5"/>
      <c r="CD355" s="5"/>
      <c r="CE355" s="5"/>
      <c r="CF355" s="5"/>
      <c r="CG355" s="5"/>
      <c r="CH355" s="5"/>
      <c r="CI355" s="5"/>
      <c r="CJ355" s="5"/>
      <c r="CK355" s="5"/>
      <c r="CL355" s="5"/>
      <c r="CM355" s="5"/>
      <c r="CN355" s="5"/>
      <c r="CO355" s="5"/>
      <c r="CP355" s="5"/>
      <c r="CQ355" s="5"/>
      <c r="CR355" s="5"/>
      <c r="CS355" s="5"/>
      <c r="CT355" s="5"/>
      <c r="CU355" s="5"/>
      <c r="CV355" s="5"/>
      <c r="CW355" s="5"/>
      <c r="CX355" s="5"/>
      <c r="CY355" s="5"/>
      <c r="CZ355" s="5"/>
      <c r="DA355" s="5"/>
      <c r="DB355" s="5"/>
      <c r="DC355" s="5"/>
      <c r="DD355" s="5"/>
      <c r="DE355" s="5"/>
      <c r="DF355" s="5"/>
      <c r="DG355" s="5"/>
      <c r="DH355" s="5"/>
      <c r="DI355" s="5"/>
      <c r="DJ355" s="5"/>
      <c r="DK355" s="5"/>
      <c r="DL355" s="5"/>
      <c r="DM355" s="5"/>
      <c r="DN355" s="5"/>
      <c r="DO355" s="5"/>
      <c r="DP355" s="5"/>
      <c r="DQ355" s="5"/>
      <c r="DR355" s="5"/>
      <c r="DS355" s="5"/>
      <c r="DT355" s="5"/>
      <c r="DU355" s="5"/>
      <c r="DV355" s="5"/>
      <c r="DW355" s="5"/>
      <c r="DX355" s="5"/>
      <c r="DY355" s="5"/>
      <c r="DZ355" s="5"/>
      <c r="EA355" s="5"/>
      <c r="EB355" s="5"/>
      <c r="EC355" s="5"/>
      <c r="ED355" s="5"/>
      <c r="EE355" s="5"/>
      <c r="EF355" s="5"/>
      <c r="EG355" s="5"/>
      <c r="EH355" s="5"/>
      <c r="EI355" s="5"/>
      <c r="EJ355" s="5"/>
      <c r="EK355" s="5"/>
      <c r="EL355" s="5"/>
      <c r="EM355" s="5"/>
      <c r="EN355" s="5"/>
      <c r="EO355" s="5"/>
      <c r="EP355" s="5"/>
      <c r="EQ355" s="5"/>
      <c r="ER355" s="5"/>
      <c r="ES355" s="5"/>
      <c r="ET355" s="5"/>
      <c r="EU355" s="5"/>
      <c r="EV355" s="5"/>
      <c r="EW355" s="5"/>
      <c r="EX355" s="5"/>
      <c r="EY355" s="5"/>
      <c r="EZ355" s="5"/>
      <c r="FA355" s="5"/>
      <c r="FB355" s="5"/>
      <c r="FC355" s="5"/>
    </row>
    <row r="356" spans="1:159" ht="15" customHeight="1">
      <c r="A356" s="7">
        <v>6</v>
      </c>
      <c r="B356" s="55" t="str">
        <f>VLOOKUP(Ruimtestaat[[#This Row],[Code]],Locaties[[Code]:[Locatie]],2,FALSE)</f>
        <v>Juliana van Stolbergschool</v>
      </c>
      <c r="C356" s="55" t="str">
        <f>VLOOKUP(Ruimtestaat[[#This Row],[Code]],Locaties[[#All],[Code]:[Adres]],3,FALSE)</f>
        <v>Woeringenlaan 20</v>
      </c>
      <c r="D356" s="55" t="str">
        <f>VLOOKUP(Ruimtestaat[[#This Row],[Code]],Locaties[#All],4,FALSE)</f>
        <v>Waalwijk</v>
      </c>
      <c r="E356" s="56"/>
      <c r="F356" s="7" t="s">
        <v>392</v>
      </c>
      <c r="G356" s="7" t="s">
        <v>452</v>
      </c>
      <c r="H356" s="56" t="s">
        <v>136</v>
      </c>
      <c r="I356" s="7">
        <v>5</v>
      </c>
      <c r="J356" s="56" t="str">
        <f>VLOOKUP(Ruimtestaat[[#This Row],[Ruimte code]],Ruimtegroepen[[#All],[Code]:[Ruimte omschrijving]],2,FALSE)</f>
        <v>Sanitair</v>
      </c>
      <c r="K356" s="44" t="s">
        <v>19</v>
      </c>
      <c r="L356" s="47" t="s">
        <v>366</v>
      </c>
      <c r="M356" s="147">
        <v>3.4</v>
      </c>
      <c r="N356" s="44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  <c r="AD356" s="5"/>
      <c r="AE356" s="5"/>
      <c r="AF356" s="5"/>
      <c r="AG356" s="5"/>
      <c r="AH356" s="5"/>
      <c r="AI356" s="5"/>
      <c r="AJ356" s="5"/>
      <c r="AK356" s="5"/>
      <c r="AL356" s="5"/>
      <c r="AM356" s="5"/>
      <c r="AN356" s="5"/>
      <c r="AO356" s="5"/>
      <c r="AP356" s="5"/>
      <c r="AQ356" s="5"/>
      <c r="AR356" s="5"/>
      <c r="AS356" s="5"/>
      <c r="AT356" s="5"/>
      <c r="AU356" s="5"/>
      <c r="AV356" s="5"/>
      <c r="AW356" s="5"/>
      <c r="AX356" s="5"/>
      <c r="AY356" s="5"/>
      <c r="AZ356" s="5"/>
      <c r="BA356" s="5"/>
      <c r="BB356" s="5"/>
      <c r="BC356" s="5"/>
      <c r="BD356" s="5"/>
      <c r="BE356" s="5"/>
      <c r="BF356" s="5"/>
      <c r="BG356" s="5"/>
      <c r="BH356" s="5"/>
      <c r="BI356" s="5"/>
      <c r="BJ356" s="5"/>
      <c r="BK356" s="5"/>
      <c r="BL356" s="5"/>
      <c r="BM356" s="5"/>
      <c r="BN356" s="5"/>
      <c r="BO356" s="5"/>
      <c r="BP356" s="5"/>
      <c r="BQ356" s="5"/>
      <c r="BR356" s="5"/>
      <c r="BS356" s="5"/>
      <c r="BT356" s="5"/>
      <c r="BU356" s="5"/>
      <c r="BV356" s="5"/>
      <c r="BW356" s="5"/>
      <c r="BX356" s="5"/>
      <c r="BY356" s="5"/>
      <c r="BZ356" s="5"/>
      <c r="CA356" s="5"/>
      <c r="CB356" s="5"/>
      <c r="CC356" s="5"/>
      <c r="CD356" s="5"/>
      <c r="CE356" s="5"/>
      <c r="CF356" s="5"/>
      <c r="CG356" s="5"/>
      <c r="CH356" s="5"/>
      <c r="CI356" s="5"/>
      <c r="CJ356" s="5"/>
      <c r="CK356" s="5"/>
      <c r="CL356" s="5"/>
      <c r="CM356" s="5"/>
      <c r="CN356" s="5"/>
      <c r="CO356" s="5"/>
      <c r="CP356" s="5"/>
      <c r="CQ356" s="5"/>
      <c r="CR356" s="5"/>
      <c r="CS356" s="5"/>
      <c r="CT356" s="5"/>
      <c r="CU356" s="5"/>
      <c r="CV356" s="5"/>
      <c r="CW356" s="5"/>
      <c r="CX356" s="5"/>
      <c r="CY356" s="5"/>
      <c r="CZ356" s="5"/>
      <c r="DA356" s="5"/>
      <c r="DB356" s="5"/>
      <c r="DC356" s="5"/>
      <c r="DD356" s="5"/>
      <c r="DE356" s="5"/>
      <c r="DF356" s="5"/>
      <c r="DG356" s="5"/>
      <c r="DH356" s="5"/>
      <c r="DI356" s="5"/>
      <c r="DJ356" s="5"/>
      <c r="DK356" s="5"/>
      <c r="DL356" s="5"/>
      <c r="DM356" s="5"/>
      <c r="DN356" s="5"/>
      <c r="DO356" s="5"/>
      <c r="DP356" s="5"/>
      <c r="DQ356" s="5"/>
      <c r="DR356" s="5"/>
      <c r="DS356" s="5"/>
      <c r="DT356" s="5"/>
      <c r="DU356" s="5"/>
      <c r="DV356" s="5"/>
      <c r="DW356" s="5"/>
      <c r="DX356" s="5"/>
      <c r="DY356" s="5"/>
      <c r="DZ356" s="5"/>
      <c r="EA356" s="5"/>
      <c r="EB356" s="5"/>
      <c r="EC356" s="5"/>
      <c r="ED356" s="5"/>
      <c r="EE356" s="5"/>
      <c r="EF356" s="5"/>
      <c r="EG356" s="5"/>
      <c r="EH356" s="5"/>
      <c r="EI356" s="5"/>
      <c r="EJ356" s="5"/>
      <c r="EK356" s="5"/>
      <c r="EL356" s="5"/>
      <c r="EM356" s="5"/>
      <c r="EN356" s="5"/>
      <c r="EO356" s="5"/>
      <c r="EP356" s="5"/>
      <c r="EQ356" s="5"/>
      <c r="ER356" s="5"/>
      <c r="ES356" s="5"/>
      <c r="ET356" s="5"/>
      <c r="EU356" s="5"/>
      <c r="EV356" s="5"/>
      <c r="EW356" s="5"/>
      <c r="EX356" s="5"/>
      <c r="EY356" s="5"/>
      <c r="EZ356" s="5"/>
      <c r="FA356" s="5"/>
      <c r="FB356" s="5"/>
      <c r="FC356" s="5"/>
    </row>
    <row r="357" spans="1:159" ht="15" customHeight="1">
      <c r="A357" s="7">
        <v>6</v>
      </c>
      <c r="B357" s="55" t="str">
        <f>VLOOKUP(Ruimtestaat[[#This Row],[Code]],Locaties[[Code]:[Locatie]],2,FALSE)</f>
        <v>Juliana van Stolbergschool</v>
      </c>
      <c r="C357" s="55" t="str">
        <f>VLOOKUP(Ruimtestaat[[#This Row],[Code]],Locaties[[#All],[Code]:[Adres]],3,FALSE)</f>
        <v>Woeringenlaan 20</v>
      </c>
      <c r="D357" s="55" t="str">
        <f>VLOOKUP(Ruimtestaat[[#This Row],[Code]],Locaties[#All],4,FALSE)</f>
        <v>Waalwijk</v>
      </c>
      <c r="E357" s="56"/>
      <c r="F357" s="7" t="s">
        <v>392</v>
      </c>
      <c r="G357" s="7" t="s">
        <v>453</v>
      </c>
      <c r="H357" s="56" t="s">
        <v>513</v>
      </c>
      <c r="I357" s="7">
        <v>5</v>
      </c>
      <c r="J357" s="56" t="str">
        <f>VLOOKUP(Ruimtestaat[[#This Row],[Ruimte code]],Ruimtegroepen[[#All],[Code]:[Ruimte omschrijving]],2,FALSE)</f>
        <v>Sanitair</v>
      </c>
      <c r="K357" s="44" t="s">
        <v>19</v>
      </c>
      <c r="L357" s="47" t="s">
        <v>366</v>
      </c>
      <c r="M357" s="147">
        <v>3.4</v>
      </c>
      <c r="N357" s="44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  <c r="AD357" s="5"/>
      <c r="AE357" s="5"/>
      <c r="AF357" s="5"/>
      <c r="AG357" s="5"/>
      <c r="AH357" s="5"/>
      <c r="AI357" s="5"/>
      <c r="AJ357" s="5"/>
      <c r="AK357" s="5"/>
      <c r="AL357" s="5"/>
      <c r="AM357" s="5"/>
      <c r="AN357" s="5"/>
      <c r="AO357" s="5"/>
      <c r="AP357" s="5"/>
      <c r="AQ357" s="5"/>
      <c r="AR357" s="5"/>
      <c r="AS357" s="5"/>
      <c r="AT357" s="5"/>
      <c r="AU357" s="5"/>
      <c r="AV357" s="5"/>
      <c r="AW357" s="5"/>
      <c r="AX357" s="5"/>
      <c r="AY357" s="5"/>
      <c r="AZ357" s="5"/>
      <c r="BA357" s="5"/>
      <c r="BB357" s="5"/>
      <c r="BC357" s="5"/>
      <c r="BD357" s="5"/>
      <c r="BE357" s="5"/>
      <c r="BF357" s="5"/>
      <c r="BG357" s="5"/>
      <c r="BH357" s="5"/>
      <c r="BI357" s="5"/>
      <c r="BJ357" s="5"/>
      <c r="BK357" s="5"/>
      <c r="BL357" s="5"/>
      <c r="BM357" s="5"/>
      <c r="BN357" s="5"/>
      <c r="BO357" s="5"/>
      <c r="BP357" s="5"/>
      <c r="BQ357" s="5"/>
      <c r="BR357" s="5"/>
      <c r="BS357" s="5"/>
      <c r="BT357" s="5"/>
      <c r="BU357" s="5"/>
      <c r="BV357" s="5"/>
      <c r="BW357" s="5"/>
      <c r="BX357" s="5"/>
      <c r="BY357" s="5"/>
      <c r="BZ357" s="5"/>
      <c r="CA357" s="5"/>
      <c r="CB357" s="5"/>
      <c r="CC357" s="5"/>
      <c r="CD357" s="5"/>
      <c r="CE357" s="5"/>
      <c r="CF357" s="5"/>
      <c r="CG357" s="5"/>
      <c r="CH357" s="5"/>
      <c r="CI357" s="5"/>
      <c r="CJ357" s="5"/>
      <c r="CK357" s="5"/>
      <c r="CL357" s="5"/>
      <c r="CM357" s="5"/>
      <c r="CN357" s="5"/>
      <c r="CO357" s="5"/>
      <c r="CP357" s="5"/>
      <c r="CQ357" s="5"/>
      <c r="CR357" s="5"/>
      <c r="CS357" s="5"/>
      <c r="CT357" s="5"/>
      <c r="CU357" s="5"/>
      <c r="CV357" s="5"/>
      <c r="CW357" s="5"/>
      <c r="CX357" s="5"/>
      <c r="CY357" s="5"/>
      <c r="CZ357" s="5"/>
      <c r="DA357" s="5"/>
      <c r="DB357" s="5"/>
      <c r="DC357" s="5"/>
      <c r="DD357" s="5"/>
      <c r="DE357" s="5"/>
      <c r="DF357" s="5"/>
      <c r="DG357" s="5"/>
      <c r="DH357" s="5"/>
      <c r="DI357" s="5"/>
      <c r="DJ357" s="5"/>
      <c r="DK357" s="5"/>
      <c r="DL357" s="5"/>
      <c r="DM357" s="5"/>
      <c r="DN357" s="5"/>
      <c r="DO357" s="5"/>
      <c r="DP357" s="5"/>
      <c r="DQ357" s="5"/>
      <c r="DR357" s="5"/>
      <c r="DS357" s="5"/>
      <c r="DT357" s="5"/>
      <c r="DU357" s="5"/>
      <c r="DV357" s="5"/>
      <c r="DW357" s="5"/>
      <c r="DX357" s="5"/>
      <c r="DY357" s="5"/>
      <c r="DZ357" s="5"/>
      <c r="EA357" s="5"/>
      <c r="EB357" s="5"/>
      <c r="EC357" s="5"/>
      <c r="ED357" s="5"/>
      <c r="EE357" s="5"/>
      <c r="EF357" s="5"/>
      <c r="EG357" s="5"/>
      <c r="EH357" s="5"/>
      <c r="EI357" s="5"/>
      <c r="EJ357" s="5"/>
      <c r="EK357" s="5"/>
      <c r="EL357" s="5"/>
      <c r="EM357" s="5"/>
      <c r="EN357" s="5"/>
      <c r="EO357" s="5"/>
      <c r="EP357" s="5"/>
      <c r="EQ357" s="5"/>
      <c r="ER357" s="5"/>
      <c r="ES357" s="5"/>
      <c r="ET357" s="5"/>
      <c r="EU357" s="5"/>
      <c r="EV357" s="5"/>
      <c r="EW357" s="5"/>
      <c r="EX357" s="5"/>
      <c r="EY357" s="5"/>
      <c r="EZ357" s="5"/>
      <c r="FA357" s="5"/>
      <c r="FB357" s="5"/>
      <c r="FC357" s="5"/>
    </row>
    <row r="358" spans="1:159" ht="15" customHeight="1">
      <c r="A358" s="7">
        <v>6</v>
      </c>
      <c r="B358" s="55" t="str">
        <f>VLOOKUP(Ruimtestaat[[#This Row],[Code]],Locaties[[Code]:[Locatie]],2,FALSE)</f>
        <v>Juliana van Stolbergschool</v>
      </c>
      <c r="C358" s="55" t="str">
        <f>VLOOKUP(Ruimtestaat[[#This Row],[Code]],Locaties[[#All],[Code]:[Adres]],3,FALSE)</f>
        <v>Woeringenlaan 20</v>
      </c>
      <c r="D358" s="55" t="str">
        <f>VLOOKUP(Ruimtestaat[[#This Row],[Code]],Locaties[#All],4,FALSE)</f>
        <v>Waalwijk</v>
      </c>
      <c r="E358" s="56"/>
      <c r="F358" s="7" t="s">
        <v>392</v>
      </c>
      <c r="G358" s="7" t="s">
        <v>454</v>
      </c>
      <c r="H358" s="56" t="s">
        <v>128</v>
      </c>
      <c r="I358" s="7">
        <v>6</v>
      </c>
      <c r="J358" s="56" t="str">
        <f>VLOOKUP(Ruimtestaat[[#This Row],[Ruimte code]],Ruimtegroepen[[#All],[Code]:[Ruimte omschrijving]],2,FALSE)</f>
        <v>Gangen/hallen</v>
      </c>
      <c r="K358" s="44" t="s">
        <v>18</v>
      </c>
      <c r="L358" s="47" t="s">
        <v>124</v>
      </c>
      <c r="M358" s="147">
        <v>19</v>
      </c>
      <c r="N358" s="44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  <c r="AD358" s="5"/>
      <c r="AE358" s="5"/>
      <c r="AF358" s="5"/>
      <c r="AG358" s="5"/>
      <c r="AH358" s="5"/>
      <c r="AI358" s="5"/>
      <c r="AJ358" s="5"/>
      <c r="AK358" s="5"/>
      <c r="AL358" s="5"/>
      <c r="AM358" s="5"/>
      <c r="AN358" s="5"/>
      <c r="AO358" s="5"/>
      <c r="AP358" s="5"/>
      <c r="AQ358" s="5"/>
      <c r="AR358" s="5"/>
      <c r="AS358" s="5"/>
      <c r="AT358" s="5"/>
      <c r="AU358" s="5"/>
      <c r="AV358" s="5"/>
      <c r="AW358" s="5"/>
      <c r="AX358" s="5"/>
      <c r="AY358" s="5"/>
      <c r="AZ358" s="5"/>
      <c r="BA358" s="5"/>
      <c r="BB358" s="5"/>
      <c r="BC358" s="5"/>
      <c r="BD358" s="5"/>
      <c r="BE358" s="5"/>
      <c r="BF358" s="5"/>
      <c r="BG358" s="5"/>
      <c r="BH358" s="5"/>
      <c r="BI358" s="5"/>
      <c r="BJ358" s="5"/>
      <c r="BK358" s="5"/>
      <c r="BL358" s="5"/>
      <c r="BM358" s="5"/>
      <c r="BN358" s="5"/>
      <c r="BO358" s="5"/>
      <c r="BP358" s="5"/>
      <c r="BQ358" s="5"/>
      <c r="BR358" s="5"/>
      <c r="BS358" s="5"/>
      <c r="BT358" s="5"/>
      <c r="BU358" s="5"/>
      <c r="BV358" s="5"/>
      <c r="BW358" s="5"/>
      <c r="BX358" s="5"/>
      <c r="BY358" s="5"/>
      <c r="BZ358" s="5"/>
      <c r="CA358" s="5"/>
      <c r="CB358" s="5"/>
      <c r="CC358" s="5"/>
      <c r="CD358" s="5"/>
      <c r="CE358" s="5"/>
      <c r="CF358" s="5"/>
      <c r="CG358" s="5"/>
      <c r="CH358" s="5"/>
      <c r="CI358" s="5"/>
      <c r="CJ358" s="5"/>
      <c r="CK358" s="5"/>
      <c r="CL358" s="5"/>
      <c r="CM358" s="5"/>
      <c r="CN358" s="5"/>
      <c r="CO358" s="5"/>
      <c r="CP358" s="5"/>
      <c r="CQ358" s="5"/>
      <c r="CR358" s="5"/>
      <c r="CS358" s="5"/>
      <c r="CT358" s="5"/>
      <c r="CU358" s="5"/>
      <c r="CV358" s="5"/>
      <c r="CW358" s="5"/>
      <c r="CX358" s="5"/>
      <c r="CY358" s="5"/>
      <c r="CZ358" s="5"/>
      <c r="DA358" s="5"/>
      <c r="DB358" s="5"/>
      <c r="DC358" s="5"/>
      <c r="DD358" s="5"/>
      <c r="DE358" s="5"/>
      <c r="DF358" s="5"/>
      <c r="DG358" s="5"/>
      <c r="DH358" s="5"/>
      <c r="DI358" s="5"/>
      <c r="DJ358" s="5"/>
      <c r="DK358" s="5"/>
      <c r="DL358" s="5"/>
      <c r="DM358" s="5"/>
      <c r="DN358" s="5"/>
      <c r="DO358" s="5"/>
      <c r="DP358" s="5"/>
      <c r="DQ358" s="5"/>
      <c r="DR358" s="5"/>
      <c r="DS358" s="5"/>
      <c r="DT358" s="5"/>
      <c r="DU358" s="5"/>
      <c r="DV358" s="5"/>
      <c r="DW358" s="5"/>
      <c r="DX358" s="5"/>
      <c r="DY358" s="5"/>
      <c r="DZ358" s="5"/>
      <c r="EA358" s="5"/>
      <c r="EB358" s="5"/>
      <c r="EC358" s="5"/>
      <c r="ED358" s="5"/>
      <c r="EE358" s="5"/>
      <c r="EF358" s="5"/>
      <c r="EG358" s="5"/>
      <c r="EH358" s="5"/>
      <c r="EI358" s="5"/>
      <c r="EJ358" s="5"/>
      <c r="EK358" s="5"/>
      <c r="EL358" s="5"/>
      <c r="EM358" s="5"/>
      <c r="EN358" s="5"/>
      <c r="EO358" s="5"/>
      <c r="EP358" s="5"/>
      <c r="EQ358" s="5"/>
      <c r="ER358" s="5"/>
      <c r="ES358" s="5"/>
      <c r="ET358" s="5"/>
      <c r="EU358" s="5"/>
      <c r="EV358" s="5"/>
      <c r="EW358" s="5"/>
      <c r="EX358" s="5"/>
      <c r="EY358" s="5"/>
      <c r="EZ358" s="5"/>
      <c r="FA358" s="5"/>
      <c r="FB358" s="5"/>
      <c r="FC358" s="5"/>
    </row>
    <row r="359" spans="1:159" ht="15" customHeight="1">
      <c r="A359" s="7">
        <v>6</v>
      </c>
      <c r="B359" s="55" t="str">
        <f>VLOOKUP(Ruimtestaat[[#This Row],[Code]],Locaties[[Code]:[Locatie]],2,FALSE)</f>
        <v>Juliana van Stolbergschool</v>
      </c>
      <c r="C359" s="55" t="str">
        <f>VLOOKUP(Ruimtestaat[[#This Row],[Code]],Locaties[[#All],[Code]:[Adres]],3,FALSE)</f>
        <v>Woeringenlaan 20</v>
      </c>
      <c r="D359" s="55" t="str">
        <f>VLOOKUP(Ruimtestaat[[#This Row],[Code]],Locaties[#All],4,FALSE)</f>
        <v>Waalwijk</v>
      </c>
      <c r="E359" s="56"/>
      <c r="F359" s="7" t="s">
        <v>392</v>
      </c>
      <c r="G359" s="7" t="s">
        <v>455</v>
      </c>
      <c r="H359" s="56" t="s">
        <v>501</v>
      </c>
      <c r="I359" s="7">
        <v>5</v>
      </c>
      <c r="J359" s="56" t="str">
        <f>VLOOKUP(Ruimtestaat[[#This Row],[Ruimte code]],Ruimtegroepen[[#All],[Code]:[Ruimte omschrijving]],2,FALSE)</f>
        <v>Sanitair</v>
      </c>
      <c r="K359" s="44" t="s">
        <v>19</v>
      </c>
      <c r="L359" s="47" t="s">
        <v>366</v>
      </c>
      <c r="M359" s="147">
        <v>42</v>
      </c>
      <c r="N359" s="44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  <c r="AD359" s="5"/>
      <c r="AE359" s="5"/>
      <c r="AF359" s="5"/>
      <c r="AG359" s="5"/>
      <c r="AH359" s="5"/>
      <c r="AI359" s="5"/>
      <c r="AJ359" s="5"/>
      <c r="AK359" s="5"/>
      <c r="AL359" s="5"/>
      <c r="AM359" s="5"/>
      <c r="AN359" s="5"/>
      <c r="AO359" s="5"/>
      <c r="AP359" s="5"/>
      <c r="AQ359" s="5"/>
      <c r="AR359" s="5"/>
      <c r="AS359" s="5"/>
      <c r="AT359" s="5"/>
      <c r="AU359" s="5"/>
      <c r="AV359" s="5"/>
      <c r="AW359" s="5"/>
      <c r="AX359" s="5"/>
      <c r="AY359" s="5"/>
      <c r="AZ359" s="5"/>
      <c r="BA359" s="5"/>
      <c r="BB359" s="5"/>
      <c r="BC359" s="5"/>
      <c r="BD359" s="5"/>
      <c r="BE359" s="5"/>
      <c r="BF359" s="5"/>
      <c r="BG359" s="5"/>
      <c r="BH359" s="5"/>
      <c r="BI359" s="5"/>
      <c r="BJ359" s="5"/>
      <c r="BK359" s="5"/>
      <c r="BL359" s="5"/>
      <c r="BM359" s="5"/>
      <c r="BN359" s="5"/>
      <c r="BO359" s="5"/>
      <c r="BP359" s="5"/>
      <c r="BQ359" s="5"/>
      <c r="BR359" s="5"/>
      <c r="BS359" s="5"/>
      <c r="BT359" s="5"/>
      <c r="BU359" s="5"/>
      <c r="BV359" s="5"/>
      <c r="BW359" s="5"/>
      <c r="BX359" s="5"/>
      <c r="BY359" s="5"/>
      <c r="BZ359" s="5"/>
      <c r="CA359" s="5"/>
      <c r="CB359" s="5"/>
      <c r="CC359" s="5"/>
      <c r="CD359" s="5"/>
      <c r="CE359" s="5"/>
      <c r="CF359" s="5"/>
      <c r="CG359" s="5"/>
      <c r="CH359" s="5"/>
      <c r="CI359" s="5"/>
      <c r="CJ359" s="5"/>
      <c r="CK359" s="5"/>
      <c r="CL359" s="5"/>
      <c r="CM359" s="5"/>
      <c r="CN359" s="5"/>
      <c r="CO359" s="5"/>
      <c r="CP359" s="5"/>
      <c r="CQ359" s="5"/>
      <c r="CR359" s="5"/>
      <c r="CS359" s="5"/>
      <c r="CT359" s="5"/>
      <c r="CU359" s="5"/>
      <c r="CV359" s="5"/>
      <c r="CW359" s="5"/>
      <c r="CX359" s="5"/>
      <c r="CY359" s="5"/>
      <c r="CZ359" s="5"/>
      <c r="DA359" s="5"/>
      <c r="DB359" s="5"/>
      <c r="DC359" s="5"/>
      <c r="DD359" s="5"/>
      <c r="DE359" s="5"/>
      <c r="DF359" s="5"/>
      <c r="DG359" s="5"/>
      <c r="DH359" s="5"/>
      <c r="DI359" s="5"/>
      <c r="DJ359" s="5"/>
      <c r="DK359" s="5"/>
      <c r="DL359" s="5"/>
      <c r="DM359" s="5"/>
      <c r="DN359" s="5"/>
      <c r="DO359" s="5"/>
      <c r="DP359" s="5"/>
      <c r="DQ359" s="5"/>
      <c r="DR359" s="5"/>
      <c r="DS359" s="5"/>
      <c r="DT359" s="5"/>
      <c r="DU359" s="5"/>
      <c r="DV359" s="5"/>
      <c r="DW359" s="5"/>
      <c r="DX359" s="5"/>
      <c r="DY359" s="5"/>
      <c r="DZ359" s="5"/>
      <c r="EA359" s="5"/>
      <c r="EB359" s="5"/>
      <c r="EC359" s="5"/>
      <c r="ED359" s="5"/>
      <c r="EE359" s="5"/>
      <c r="EF359" s="5"/>
      <c r="EG359" s="5"/>
      <c r="EH359" s="5"/>
      <c r="EI359" s="5"/>
      <c r="EJ359" s="5"/>
      <c r="EK359" s="5"/>
      <c r="EL359" s="5"/>
      <c r="EM359" s="5"/>
      <c r="EN359" s="5"/>
      <c r="EO359" s="5"/>
      <c r="EP359" s="5"/>
      <c r="EQ359" s="5"/>
      <c r="ER359" s="5"/>
      <c r="ES359" s="5"/>
      <c r="ET359" s="5"/>
      <c r="EU359" s="5"/>
      <c r="EV359" s="5"/>
      <c r="EW359" s="5"/>
      <c r="EX359" s="5"/>
      <c r="EY359" s="5"/>
      <c r="EZ359" s="5"/>
      <c r="FA359" s="5"/>
      <c r="FB359" s="5"/>
      <c r="FC359" s="5"/>
    </row>
    <row r="360" spans="1:159" ht="15" customHeight="1">
      <c r="A360" s="7">
        <v>6</v>
      </c>
      <c r="B360" s="55" t="str">
        <f>VLOOKUP(Ruimtestaat[[#This Row],[Code]],Locaties[[Code]:[Locatie]],2,FALSE)</f>
        <v>Juliana van Stolbergschool</v>
      </c>
      <c r="C360" s="55" t="str">
        <f>VLOOKUP(Ruimtestaat[[#This Row],[Code]],Locaties[[#All],[Code]:[Adres]],3,FALSE)</f>
        <v>Woeringenlaan 20</v>
      </c>
      <c r="D360" s="55" t="str">
        <f>VLOOKUP(Ruimtestaat[[#This Row],[Code]],Locaties[#All],4,FALSE)</f>
        <v>Waalwijk</v>
      </c>
      <c r="E360" s="56"/>
      <c r="F360" s="7" t="s">
        <v>392</v>
      </c>
      <c r="G360" s="7" t="s">
        <v>456</v>
      </c>
      <c r="H360" s="56" t="s">
        <v>502</v>
      </c>
      <c r="I360" s="7">
        <v>19</v>
      </c>
      <c r="J360" s="56" t="str">
        <f>VLOOKUP(Ruimtestaat[[#This Row],[Ruimte code]],Ruimtegroepen[[#All],[Code]:[Ruimte omschrijving]],2,FALSE)</f>
        <v>kleedruimten</v>
      </c>
      <c r="K360" s="44" t="s">
        <v>19</v>
      </c>
      <c r="L360" s="47" t="s">
        <v>366</v>
      </c>
      <c r="M360" s="147">
        <v>31</v>
      </c>
      <c r="N360" s="44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  <c r="AD360" s="5"/>
      <c r="AE360" s="5"/>
      <c r="AF360" s="5"/>
      <c r="AG360" s="5"/>
      <c r="AH360" s="5"/>
      <c r="AI360" s="5"/>
      <c r="AJ360" s="5"/>
      <c r="AK360" s="5"/>
      <c r="AL360" s="5"/>
      <c r="AM360" s="5"/>
      <c r="AN360" s="5"/>
      <c r="AO360" s="5"/>
      <c r="AP360" s="5"/>
      <c r="AQ360" s="5"/>
      <c r="AR360" s="5"/>
      <c r="AS360" s="5"/>
      <c r="AT360" s="5"/>
      <c r="AU360" s="5"/>
      <c r="AV360" s="5"/>
      <c r="AW360" s="5"/>
      <c r="AX360" s="5"/>
      <c r="AY360" s="5"/>
      <c r="AZ360" s="5"/>
      <c r="BA360" s="5"/>
      <c r="BB360" s="5"/>
      <c r="BC360" s="5"/>
      <c r="BD360" s="5"/>
      <c r="BE360" s="5"/>
      <c r="BF360" s="5"/>
      <c r="BG360" s="5"/>
      <c r="BH360" s="5"/>
      <c r="BI360" s="5"/>
      <c r="BJ360" s="5"/>
      <c r="BK360" s="5"/>
      <c r="BL360" s="5"/>
      <c r="BM360" s="5"/>
      <c r="BN360" s="5"/>
      <c r="BO360" s="5"/>
      <c r="BP360" s="5"/>
      <c r="BQ360" s="5"/>
      <c r="BR360" s="5"/>
      <c r="BS360" s="5"/>
      <c r="BT360" s="5"/>
      <c r="BU360" s="5"/>
      <c r="BV360" s="5"/>
      <c r="BW360" s="5"/>
      <c r="BX360" s="5"/>
      <c r="BY360" s="5"/>
      <c r="BZ360" s="5"/>
      <c r="CA360" s="5"/>
      <c r="CB360" s="5"/>
      <c r="CC360" s="5"/>
      <c r="CD360" s="5"/>
      <c r="CE360" s="5"/>
      <c r="CF360" s="5"/>
      <c r="CG360" s="5"/>
      <c r="CH360" s="5"/>
      <c r="CI360" s="5"/>
      <c r="CJ360" s="5"/>
      <c r="CK360" s="5"/>
      <c r="CL360" s="5"/>
      <c r="CM360" s="5"/>
      <c r="CN360" s="5"/>
      <c r="CO360" s="5"/>
      <c r="CP360" s="5"/>
      <c r="CQ360" s="5"/>
      <c r="CR360" s="5"/>
      <c r="CS360" s="5"/>
      <c r="CT360" s="5"/>
      <c r="CU360" s="5"/>
      <c r="CV360" s="5"/>
      <c r="CW360" s="5"/>
      <c r="CX360" s="5"/>
      <c r="CY360" s="5"/>
      <c r="CZ360" s="5"/>
      <c r="DA360" s="5"/>
      <c r="DB360" s="5"/>
      <c r="DC360" s="5"/>
      <c r="DD360" s="5"/>
      <c r="DE360" s="5"/>
      <c r="DF360" s="5"/>
      <c r="DG360" s="5"/>
      <c r="DH360" s="5"/>
      <c r="DI360" s="5"/>
      <c r="DJ360" s="5"/>
      <c r="DK360" s="5"/>
      <c r="DL360" s="5"/>
      <c r="DM360" s="5"/>
      <c r="DN360" s="5"/>
      <c r="DO360" s="5"/>
      <c r="DP360" s="5"/>
      <c r="DQ360" s="5"/>
      <c r="DR360" s="5"/>
      <c r="DS360" s="5"/>
      <c r="DT360" s="5"/>
      <c r="DU360" s="5"/>
      <c r="DV360" s="5"/>
      <c r="DW360" s="5"/>
      <c r="DX360" s="5"/>
      <c r="DY360" s="5"/>
      <c r="DZ360" s="5"/>
      <c r="EA360" s="5"/>
      <c r="EB360" s="5"/>
      <c r="EC360" s="5"/>
      <c r="ED360" s="5"/>
      <c r="EE360" s="5"/>
      <c r="EF360" s="5"/>
      <c r="EG360" s="5"/>
      <c r="EH360" s="5"/>
      <c r="EI360" s="5"/>
      <c r="EJ360" s="5"/>
      <c r="EK360" s="5"/>
      <c r="EL360" s="5"/>
      <c r="EM360" s="5"/>
      <c r="EN360" s="5"/>
      <c r="EO360" s="5"/>
      <c r="EP360" s="5"/>
      <c r="EQ360" s="5"/>
      <c r="ER360" s="5"/>
      <c r="ES360" s="5"/>
      <c r="ET360" s="5"/>
      <c r="EU360" s="5"/>
      <c r="EV360" s="5"/>
      <c r="EW360" s="5"/>
      <c r="EX360" s="5"/>
      <c r="EY360" s="5"/>
      <c r="EZ360" s="5"/>
      <c r="FA360" s="5"/>
      <c r="FB360" s="5"/>
      <c r="FC360" s="5"/>
    </row>
    <row r="361" spans="1:159" ht="15" customHeight="1">
      <c r="A361" s="7">
        <v>6</v>
      </c>
      <c r="B361" s="55" t="str">
        <f>VLOOKUP(Ruimtestaat[[#This Row],[Code]],Locaties[[Code]:[Locatie]],2,FALSE)</f>
        <v>Juliana van Stolbergschool</v>
      </c>
      <c r="C361" s="55" t="str">
        <f>VLOOKUP(Ruimtestaat[[#This Row],[Code]],Locaties[[#All],[Code]:[Adres]],3,FALSE)</f>
        <v>Woeringenlaan 20</v>
      </c>
      <c r="D361" s="55" t="str">
        <f>VLOOKUP(Ruimtestaat[[#This Row],[Code]],Locaties[#All],4,FALSE)</f>
        <v>Waalwijk</v>
      </c>
      <c r="E361" s="56"/>
      <c r="F361" s="7" t="s">
        <v>392</v>
      </c>
      <c r="G361" s="7" t="s">
        <v>457</v>
      </c>
      <c r="H361" s="56" t="s">
        <v>502</v>
      </c>
      <c r="I361" s="7">
        <v>19</v>
      </c>
      <c r="J361" s="56" t="str">
        <f>VLOOKUP(Ruimtestaat[[#This Row],[Ruimte code]],Ruimtegroepen[[#All],[Code]:[Ruimte omschrijving]],2,FALSE)</f>
        <v>kleedruimten</v>
      </c>
      <c r="K361" s="44" t="s">
        <v>19</v>
      </c>
      <c r="L361" s="47" t="s">
        <v>366</v>
      </c>
      <c r="M361" s="147">
        <v>31</v>
      </c>
      <c r="N361" s="44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  <c r="AD361" s="5"/>
      <c r="AE361" s="5"/>
      <c r="AF361" s="5"/>
      <c r="AG361" s="5"/>
      <c r="AH361" s="5"/>
      <c r="AI361" s="5"/>
      <c r="AJ361" s="5"/>
      <c r="AK361" s="5"/>
      <c r="AL361" s="5"/>
      <c r="AM361" s="5"/>
      <c r="AN361" s="5"/>
      <c r="AO361" s="5"/>
      <c r="AP361" s="5"/>
      <c r="AQ361" s="5"/>
      <c r="AR361" s="5"/>
      <c r="AS361" s="5"/>
      <c r="AT361" s="5"/>
      <c r="AU361" s="5"/>
      <c r="AV361" s="5"/>
      <c r="AW361" s="5"/>
      <c r="AX361" s="5"/>
      <c r="AY361" s="5"/>
      <c r="AZ361" s="5"/>
      <c r="BA361" s="5"/>
      <c r="BB361" s="5"/>
      <c r="BC361" s="5"/>
      <c r="BD361" s="5"/>
      <c r="BE361" s="5"/>
      <c r="BF361" s="5"/>
      <c r="BG361" s="5"/>
      <c r="BH361" s="5"/>
      <c r="BI361" s="5"/>
      <c r="BJ361" s="5"/>
      <c r="BK361" s="5"/>
      <c r="BL361" s="5"/>
      <c r="BM361" s="5"/>
      <c r="BN361" s="5"/>
      <c r="BO361" s="5"/>
      <c r="BP361" s="5"/>
      <c r="BQ361" s="5"/>
      <c r="BR361" s="5"/>
      <c r="BS361" s="5"/>
      <c r="BT361" s="5"/>
      <c r="BU361" s="5"/>
      <c r="BV361" s="5"/>
      <c r="BW361" s="5"/>
      <c r="BX361" s="5"/>
      <c r="BY361" s="5"/>
      <c r="BZ361" s="5"/>
      <c r="CA361" s="5"/>
      <c r="CB361" s="5"/>
      <c r="CC361" s="5"/>
      <c r="CD361" s="5"/>
      <c r="CE361" s="5"/>
      <c r="CF361" s="5"/>
      <c r="CG361" s="5"/>
      <c r="CH361" s="5"/>
      <c r="CI361" s="5"/>
      <c r="CJ361" s="5"/>
      <c r="CK361" s="5"/>
      <c r="CL361" s="5"/>
      <c r="CM361" s="5"/>
      <c r="CN361" s="5"/>
      <c r="CO361" s="5"/>
      <c r="CP361" s="5"/>
      <c r="CQ361" s="5"/>
      <c r="CR361" s="5"/>
      <c r="CS361" s="5"/>
      <c r="CT361" s="5"/>
      <c r="CU361" s="5"/>
      <c r="CV361" s="5"/>
      <c r="CW361" s="5"/>
      <c r="CX361" s="5"/>
      <c r="CY361" s="5"/>
      <c r="CZ361" s="5"/>
      <c r="DA361" s="5"/>
      <c r="DB361" s="5"/>
      <c r="DC361" s="5"/>
      <c r="DD361" s="5"/>
      <c r="DE361" s="5"/>
      <c r="DF361" s="5"/>
      <c r="DG361" s="5"/>
      <c r="DH361" s="5"/>
      <c r="DI361" s="5"/>
      <c r="DJ361" s="5"/>
      <c r="DK361" s="5"/>
      <c r="DL361" s="5"/>
      <c r="DM361" s="5"/>
      <c r="DN361" s="5"/>
      <c r="DO361" s="5"/>
      <c r="DP361" s="5"/>
      <c r="DQ361" s="5"/>
      <c r="DR361" s="5"/>
      <c r="DS361" s="5"/>
      <c r="DT361" s="5"/>
      <c r="DU361" s="5"/>
      <c r="DV361" s="5"/>
      <c r="DW361" s="5"/>
      <c r="DX361" s="5"/>
      <c r="DY361" s="5"/>
      <c r="DZ361" s="5"/>
      <c r="EA361" s="5"/>
      <c r="EB361" s="5"/>
      <c r="EC361" s="5"/>
      <c r="ED361" s="5"/>
      <c r="EE361" s="5"/>
      <c r="EF361" s="5"/>
      <c r="EG361" s="5"/>
      <c r="EH361" s="5"/>
      <c r="EI361" s="5"/>
      <c r="EJ361" s="5"/>
      <c r="EK361" s="5"/>
      <c r="EL361" s="5"/>
      <c r="EM361" s="5"/>
      <c r="EN361" s="5"/>
      <c r="EO361" s="5"/>
      <c r="EP361" s="5"/>
      <c r="EQ361" s="5"/>
      <c r="ER361" s="5"/>
      <c r="ES361" s="5"/>
      <c r="ET361" s="5"/>
      <c r="EU361" s="5"/>
      <c r="EV361" s="5"/>
      <c r="EW361" s="5"/>
      <c r="EX361" s="5"/>
      <c r="EY361" s="5"/>
      <c r="EZ361" s="5"/>
      <c r="FA361" s="5"/>
      <c r="FB361" s="5"/>
      <c r="FC361" s="5"/>
    </row>
    <row r="362" spans="1:159" ht="15" customHeight="1">
      <c r="A362" s="7">
        <v>6</v>
      </c>
      <c r="B362" s="55" t="str">
        <f>VLOOKUP(Ruimtestaat[[#This Row],[Code]],Locaties[[Code]:[Locatie]],2,FALSE)</f>
        <v>Juliana van Stolbergschool</v>
      </c>
      <c r="C362" s="55" t="str">
        <f>VLOOKUP(Ruimtestaat[[#This Row],[Code]],Locaties[[#All],[Code]:[Adres]],3,FALSE)</f>
        <v>Woeringenlaan 20</v>
      </c>
      <c r="D362" s="55" t="str">
        <f>VLOOKUP(Ruimtestaat[[#This Row],[Code]],Locaties[#All],4,FALSE)</f>
        <v>Waalwijk</v>
      </c>
      <c r="E362" s="56"/>
      <c r="F362" s="7" t="s">
        <v>392</v>
      </c>
      <c r="G362" s="7" t="s">
        <v>458</v>
      </c>
      <c r="H362" s="56" t="s">
        <v>501</v>
      </c>
      <c r="I362" s="7">
        <v>5</v>
      </c>
      <c r="J362" s="56" t="str">
        <f>VLOOKUP(Ruimtestaat[[#This Row],[Ruimte code]],Ruimtegroepen[[#All],[Code]:[Ruimte omschrijving]],2,FALSE)</f>
        <v>Sanitair</v>
      </c>
      <c r="K362" s="44" t="s">
        <v>19</v>
      </c>
      <c r="L362" s="47" t="s">
        <v>366</v>
      </c>
      <c r="M362" s="147">
        <v>42</v>
      </c>
      <c r="N362" s="44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  <c r="AD362" s="5"/>
      <c r="AE362" s="5"/>
      <c r="AF362" s="5"/>
      <c r="AG362" s="5"/>
      <c r="AH362" s="5"/>
      <c r="AI362" s="5"/>
      <c r="AJ362" s="5"/>
      <c r="AK362" s="5"/>
      <c r="AL362" s="5"/>
      <c r="AM362" s="5"/>
      <c r="AN362" s="5"/>
      <c r="AO362" s="5"/>
      <c r="AP362" s="5"/>
      <c r="AQ362" s="5"/>
      <c r="AR362" s="5"/>
      <c r="AS362" s="5"/>
      <c r="AT362" s="5"/>
      <c r="AU362" s="5"/>
      <c r="AV362" s="5"/>
      <c r="AW362" s="5"/>
      <c r="AX362" s="5"/>
      <c r="AY362" s="5"/>
      <c r="AZ362" s="5"/>
      <c r="BA362" s="5"/>
      <c r="BB362" s="5"/>
      <c r="BC362" s="5"/>
      <c r="BD362" s="5"/>
      <c r="BE362" s="5"/>
      <c r="BF362" s="5"/>
      <c r="BG362" s="5"/>
      <c r="BH362" s="5"/>
      <c r="BI362" s="5"/>
      <c r="BJ362" s="5"/>
      <c r="BK362" s="5"/>
      <c r="BL362" s="5"/>
      <c r="BM362" s="5"/>
      <c r="BN362" s="5"/>
      <c r="BO362" s="5"/>
      <c r="BP362" s="5"/>
      <c r="BQ362" s="5"/>
      <c r="BR362" s="5"/>
      <c r="BS362" s="5"/>
      <c r="BT362" s="5"/>
      <c r="BU362" s="5"/>
      <c r="BV362" s="5"/>
      <c r="BW362" s="5"/>
      <c r="BX362" s="5"/>
      <c r="BY362" s="5"/>
      <c r="BZ362" s="5"/>
      <c r="CA362" s="5"/>
      <c r="CB362" s="5"/>
      <c r="CC362" s="5"/>
      <c r="CD362" s="5"/>
      <c r="CE362" s="5"/>
      <c r="CF362" s="5"/>
      <c r="CG362" s="5"/>
      <c r="CH362" s="5"/>
      <c r="CI362" s="5"/>
      <c r="CJ362" s="5"/>
      <c r="CK362" s="5"/>
      <c r="CL362" s="5"/>
      <c r="CM362" s="5"/>
      <c r="CN362" s="5"/>
      <c r="CO362" s="5"/>
      <c r="CP362" s="5"/>
      <c r="CQ362" s="5"/>
      <c r="CR362" s="5"/>
      <c r="CS362" s="5"/>
      <c r="CT362" s="5"/>
      <c r="CU362" s="5"/>
      <c r="CV362" s="5"/>
      <c r="CW362" s="5"/>
      <c r="CX362" s="5"/>
      <c r="CY362" s="5"/>
      <c r="CZ362" s="5"/>
      <c r="DA362" s="5"/>
      <c r="DB362" s="5"/>
      <c r="DC362" s="5"/>
      <c r="DD362" s="5"/>
      <c r="DE362" s="5"/>
      <c r="DF362" s="5"/>
      <c r="DG362" s="5"/>
      <c r="DH362" s="5"/>
      <c r="DI362" s="5"/>
      <c r="DJ362" s="5"/>
      <c r="DK362" s="5"/>
      <c r="DL362" s="5"/>
      <c r="DM362" s="5"/>
      <c r="DN362" s="5"/>
      <c r="DO362" s="5"/>
      <c r="DP362" s="5"/>
      <c r="DQ362" s="5"/>
      <c r="DR362" s="5"/>
      <c r="DS362" s="5"/>
      <c r="DT362" s="5"/>
      <c r="DU362" s="5"/>
      <c r="DV362" s="5"/>
      <c r="DW362" s="5"/>
      <c r="DX362" s="5"/>
      <c r="DY362" s="5"/>
      <c r="DZ362" s="5"/>
      <c r="EA362" s="5"/>
      <c r="EB362" s="5"/>
      <c r="EC362" s="5"/>
      <c r="ED362" s="5"/>
      <c r="EE362" s="5"/>
      <c r="EF362" s="5"/>
      <c r="EG362" s="5"/>
      <c r="EH362" s="5"/>
      <c r="EI362" s="5"/>
      <c r="EJ362" s="5"/>
      <c r="EK362" s="5"/>
      <c r="EL362" s="5"/>
      <c r="EM362" s="5"/>
      <c r="EN362" s="5"/>
      <c r="EO362" s="5"/>
      <c r="EP362" s="5"/>
      <c r="EQ362" s="5"/>
      <c r="ER362" s="5"/>
      <c r="ES362" s="5"/>
      <c r="ET362" s="5"/>
      <c r="EU362" s="5"/>
      <c r="EV362" s="5"/>
      <c r="EW362" s="5"/>
      <c r="EX362" s="5"/>
      <c r="EY362" s="5"/>
      <c r="EZ362" s="5"/>
      <c r="FA362" s="5"/>
      <c r="FB362" s="5"/>
      <c r="FC362" s="5"/>
    </row>
    <row r="363" spans="1:159" ht="15" customHeight="1">
      <c r="A363" s="7">
        <v>6</v>
      </c>
      <c r="B363" s="55" t="str">
        <f>VLOOKUP(Ruimtestaat[[#This Row],[Code]],Locaties[[Code]:[Locatie]],2,FALSE)</f>
        <v>Juliana van Stolbergschool</v>
      </c>
      <c r="C363" s="55" t="str">
        <f>VLOOKUP(Ruimtestaat[[#This Row],[Code]],Locaties[[#All],[Code]:[Adres]],3,FALSE)</f>
        <v>Woeringenlaan 20</v>
      </c>
      <c r="D363" s="55" t="str">
        <f>VLOOKUP(Ruimtestaat[[#This Row],[Code]],Locaties[#All],4,FALSE)</f>
        <v>Waalwijk</v>
      </c>
      <c r="E363" s="56"/>
      <c r="F363" s="7" t="s">
        <v>392</v>
      </c>
      <c r="G363" s="7" t="s">
        <v>459</v>
      </c>
      <c r="H363" s="56" t="s">
        <v>84</v>
      </c>
      <c r="I363" s="7">
        <v>18</v>
      </c>
      <c r="J363" s="56" t="str">
        <f>VLOOKUP(Ruimtestaat[[#This Row],[Ruimte code]],Ruimtegroepen[[#All],[Code]:[Ruimte omschrijving]],2,FALSE)</f>
        <v>Gymzaal</v>
      </c>
      <c r="K363" s="44" t="s">
        <v>20</v>
      </c>
      <c r="L363" s="47" t="s">
        <v>512</v>
      </c>
      <c r="M363" s="147">
        <v>263</v>
      </c>
      <c r="N363" s="44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  <c r="AD363" s="5"/>
      <c r="AE363" s="5"/>
      <c r="AF363" s="5"/>
      <c r="AG363" s="5"/>
      <c r="AH363" s="5"/>
      <c r="AI363" s="5"/>
      <c r="AJ363" s="5"/>
      <c r="AK363" s="5"/>
      <c r="AL363" s="5"/>
      <c r="AM363" s="5"/>
      <c r="AN363" s="5"/>
      <c r="AO363" s="5"/>
      <c r="AP363" s="5"/>
      <c r="AQ363" s="5"/>
      <c r="AR363" s="5"/>
      <c r="AS363" s="5"/>
      <c r="AT363" s="5"/>
      <c r="AU363" s="5"/>
      <c r="AV363" s="5"/>
      <c r="AW363" s="5"/>
      <c r="AX363" s="5"/>
      <c r="AY363" s="5"/>
      <c r="AZ363" s="5"/>
      <c r="BA363" s="5"/>
      <c r="BB363" s="5"/>
      <c r="BC363" s="5"/>
      <c r="BD363" s="5"/>
      <c r="BE363" s="5"/>
      <c r="BF363" s="5"/>
      <c r="BG363" s="5"/>
      <c r="BH363" s="5"/>
      <c r="BI363" s="5"/>
      <c r="BJ363" s="5"/>
      <c r="BK363" s="5"/>
      <c r="BL363" s="5"/>
      <c r="BM363" s="5"/>
      <c r="BN363" s="5"/>
      <c r="BO363" s="5"/>
      <c r="BP363" s="5"/>
      <c r="BQ363" s="5"/>
      <c r="BR363" s="5"/>
      <c r="BS363" s="5"/>
      <c r="BT363" s="5"/>
      <c r="BU363" s="5"/>
      <c r="BV363" s="5"/>
      <c r="BW363" s="5"/>
      <c r="BX363" s="5"/>
      <c r="BY363" s="5"/>
      <c r="BZ363" s="5"/>
      <c r="CA363" s="5"/>
      <c r="CB363" s="5"/>
      <c r="CC363" s="5"/>
      <c r="CD363" s="5"/>
      <c r="CE363" s="5"/>
      <c r="CF363" s="5"/>
      <c r="CG363" s="5"/>
      <c r="CH363" s="5"/>
      <c r="CI363" s="5"/>
      <c r="CJ363" s="5"/>
      <c r="CK363" s="5"/>
      <c r="CL363" s="5"/>
      <c r="CM363" s="5"/>
      <c r="CN363" s="5"/>
      <c r="CO363" s="5"/>
      <c r="CP363" s="5"/>
      <c r="CQ363" s="5"/>
      <c r="CR363" s="5"/>
      <c r="CS363" s="5"/>
      <c r="CT363" s="5"/>
      <c r="CU363" s="5"/>
      <c r="CV363" s="5"/>
      <c r="CW363" s="5"/>
      <c r="CX363" s="5"/>
      <c r="CY363" s="5"/>
      <c r="CZ363" s="5"/>
      <c r="DA363" s="5"/>
      <c r="DB363" s="5"/>
      <c r="DC363" s="5"/>
      <c r="DD363" s="5"/>
      <c r="DE363" s="5"/>
      <c r="DF363" s="5"/>
      <c r="DG363" s="5"/>
      <c r="DH363" s="5"/>
      <c r="DI363" s="5"/>
      <c r="DJ363" s="5"/>
      <c r="DK363" s="5"/>
      <c r="DL363" s="5"/>
      <c r="DM363" s="5"/>
      <c r="DN363" s="5"/>
      <c r="DO363" s="5"/>
      <c r="DP363" s="5"/>
      <c r="DQ363" s="5"/>
      <c r="DR363" s="5"/>
      <c r="DS363" s="5"/>
      <c r="DT363" s="5"/>
      <c r="DU363" s="5"/>
      <c r="DV363" s="5"/>
      <c r="DW363" s="5"/>
      <c r="DX363" s="5"/>
      <c r="DY363" s="5"/>
      <c r="DZ363" s="5"/>
      <c r="EA363" s="5"/>
      <c r="EB363" s="5"/>
      <c r="EC363" s="5"/>
      <c r="ED363" s="5"/>
      <c r="EE363" s="5"/>
      <c r="EF363" s="5"/>
      <c r="EG363" s="5"/>
      <c r="EH363" s="5"/>
      <c r="EI363" s="5"/>
      <c r="EJ363" s="5"/>
      <c r="EK363" s="5"/>
      <c r="EL363" s="5"/>
      <c r="EM363" s="5"/>
      <c r="EN363" s="5"/>
      <c r="EO363" s="5"/>
      <c r="EP363" s="5"/>
      <c r="EQ363" s="5"/>
      <c r="ER363" s="5"/>
      <c r="ES363" s="5"/>
      <c r="ET363" s="5"/>
      <c r="EU363" s="5"/>
      <c r="EV363" s="5"/>
      <c r="EW363" s="5"/>
      <c r="EX363" s="5"/>
      <c r="EY363" s="5"/>
      <c r="EZ363" s="5"/>
      <c r="FA363" s="5"/>
      <c r="FB363" s="5"/>
      <c r="FC363" s="5"/>
    </row>
    <row r="364" spans="1:159" ht="15" customHeight="1">
      <c r="A364" s="7">
        <v>6</v>
      </c>
      <c r="B364" s="55" t="str">
        <f>VLOOKUP(Ruimtestaat[[#This Row],[Code]],Locaties[[Code]:[Locatie]],2,FALSE)</f>
        <v>Juliana van Stolbergschool</v>
      </c>
      <c r="C364" s="55" t="str">
        <f>VLOOKUP(Ruimtestaat[[#This Row],[Code]],Locaties[[#All],[Code]:[Adres]],3,FALSE)</f>
        <v>Woeringenlaan 20</v>
      </c>
      <c r="D364" s="55" t="str">
        <f>VLOOKUP(Ruimtestaat[[#This Row],[Code]],Locaties[#All],4,FALSE)</f>
        <v>Waalwijk</v>
      </c>
      <c r="E364" s="56"/>
      <c r="F364" s="7" t="s">
        <v>392</v>
      </c>
      <c r="G364" s="7" t="s">
        <v>460</v>
      </c>
      <c r="H364" s="56" t="s">
        <v>503</v>
      </c>
      <c r="I364" s="7">
        <v>2</v>
      </c>
      <c r="J364" s="56" t="str">
        <f>VLOOKUP(Ruimtestaat[[#This Row],[Ruimte code]],Ruimtegroepen[[#All],[Code]:[Ruimte omschrijving]],2,FALSE)</f>
        <v>Kantoren</v>
      </c>
      <c r="K364" s="44" t="s">
        <v>20</v>
      </c>
      <c r="L364" s="47" t="s">
        <v>512</v>
      </c>
      <c r="M364" s="147">
        <v>18</v>
      </c>
      <c r="N364" s="44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  <c r="AD364" s="5"/>
      <c r="AE364" s="5"/>
      <c r="AF364" s="5"/>
      <c r="AG364" s="5"/>
      <c r="AH364" s="5"/>
      <c r="AI364" s="5"/>
      <c r="AJ364" s="5"/>
      <c r="AK364" s="5"/>
      <c r="AL364" s="5"/>
      <c r="AM364" s="5"/>
      <c r="AN364" s="5"/>
      <c r="AO364" s="5"/>
      <c r="AP364" s="5"/>
      <c r="AQ364" s="5"/>
      <c r="AR364" s="5"/>
      <c r="AS364" s="5"/>
      <c r="AT364" s="5"/>
      <c r="AU364" s="5"/>
      <c r="AV364" s="5"/>
      <c r="AW364" s="5"/>
      <c r="AX364" s="5"/>
      <c r="AY364" s="5"/>
      <c r="AZ364" s="5"/>
      <c r="BA364" s="5"/>
      <c r="BB364" s="5"/>
      <c r="BC364" s="5"/>
      <c r="BD364" s="5"/>
      <c r="BE364" s="5"/>
      <c r="BF364" s="5"/>
      <c r="BG364" s="5"/>
      <c r="BH364" s="5"/>
      <c r="BI364" s="5"/>
      <c r="BJ364" s="5"/>
      <c r="BK364" s="5"/>
      <c r="BL364" s="5"/>
      <c r="BM364" s="5"/>
      <c r="BN364" s="5"/>
      <c r="BO364" s="5"/>
      <c r="BP364" s="5"/>
      <c r="BQ364" s="5"/>
      <c r="BR364" s="5"/>
      <c r="BS364" s="5"/>
      <c r="BT364" s="5"/>
      <c r="BU364" s="5"/>
      <c r="BV364" s="5"/>
      <c r="BW364" s="5"/>
      <c r="BX364" s="5"/>
      <c r="BY364" s="5"/>
      <c r="BZ364" s="5"/>
      <c r="CA364" s="5"/>
      <c r="CB364" s="5"/>
      <c r="CC364" s="5"/>
      <c r="CD364" s="5"/>
      <c r="CE364" s="5"/>
      <c r="CF364" s="5"/>
      <c r="CG364" s="5"/>
      <c r="CH364" s="5"/>
      <c r="CI364" s="5"/>
      <c r="CJ364" s="5"/>
      <c r="CK364" s="5"/>
      <c r="CL364" s="5"/>
      <c r="CM364" s="5"/>
      <c r="CN364" s="5"/>
      <c r="CO364" s="5"/>
      <c r="CP364" s="5"/>
      <c r="CQ364" s="5"/>
      <c r="CR364" s="5"/>
      <c r="CS364" s="5"/>
      <c r="CT364" s="5"/>
      <c r="CU364" s="5"/>
      <c r="CV364" s="5"/>
      <c r="CW364" s="5"/>
      <c r="CX364" s="5"/>
      <c r="CY364" s="5"/>
      <c r="CZ364" s="5"/>
      <c r="DA364" s="5"/>
      <c r="DB364" s="5"/>
      <c r="DC364" s="5"/>
      <c r="DD364" s="5"/>
      <c r="DE364" s="5"/>
      <c r="DF364" s="5"/>
      <c r="DG364" s="5"/>
      <c r="DH364" s="5"/>
      <c r="DI364" s="5"/>
      <c r="DJ364" s="5"/>
      <c r="DK364" s="5"/>
      <c r="DL364" s="5"/>
      <c r="DM364" s="5"/>
      <c r="DN364" s="5"/>
      <c r="DO364" s="5"/>
      <c r="DP364" s="5"/>
      <c r="DQ364" s="5"/>
      <c r="DR364" s="5"/>
      <c r="DS364" s="5"/>
      <c r="DT364" s="5"/>
      <c r="DU364" s="5"/>
      <c r="DV364" s="5"/>
      <c r="DW364" s="5"/>
      <c r="DX364" s="5"/>
      <c r="DY364" s="5"/>
      <c r="DZ364" s="5"/>
      <c r="EA364" s="5"/>
      <c r="EB364" s="5"/>
      <c r="EC364" s="5"/>
      <c r="ED364" s="5"/>
      <c r="EE364" s="5"/>
      <c r="EF364" s="5"/>
      <c r="EG364" s="5"/>
      <c r="EH364" s="5"/>
      <c r="EI364" s="5"/>
      <c r="EJ364" s="5"/>
      <c r="EK364" s="5"/>
      <c r="EL364" s="5"/>
      <c r="EM364" s="5"/>
      <c r="EN364" s="5"/>
      <c r="EO364" s="5"/>
      <c r="EP364" s="5"/>
      <c r="EQ364" s="5"/>
      <c r="ER364" s="5"/>
      <c r="ES364" s="5"/>
      <c r="ET364" s="5"/>
      <c r="EU364" s="5"/>
      <c r="EV364" s="5"/>
      <c r="EW364" s="5"/>
      <c r="EX364" s="5"/>
      <c r="EY364" s="5"/>
      <c r="EZ364" s="5"/>
      <c r="FA364" s="5"/>
      <c r="FB364" s="5"/>
      <c r="FC364" s="5"/>
    </row>
    <row r="365" spans="1:159" ht="15" customHeight="1">
      <c r="A365" s="7">
        <v>6</v>
      </c>
      <c r="B365" s="55" t="str">
        <f>VLOOKUP(Ruimtestaat[[#This Row],[Code]],Locaties[[Code]:[Locatie]],2,FALSE)</f>
        <v>Juliana van Stolbergschool</v>
      </c>
      <c r="C365" s="55" t="str">
        <f>VLOOKUP(Ruimtestaat[[#This Row],[Code]],Locaties[[#All],[Code]:[Adres]],3,FALSE)</f>
        <v>Woeringenlaan 20</v>
      </c>
      <c r="D365" s="55" t="str">
        <f>VLOOKUP(Ruimtestaat[[#This Row],[Code]],Locaties[#All],4,FALSE)</f>
        <v>Waalwijk</v>
      </c>
      <c r="E365" s="56"/>
      <c r="F365" s="7" t="s">
        <v>392</v>
      </c>
      <c r="G365" s="7" t="s">
        <v>461</v>
      </c>
      <c r="H365" s="56" t="s">
        <v>83</v>
      </c>
      <c r="I365" s="7">
        <v>17</v>
      </c>
      <c r="J365" s="56" t="str">
        <f>VLOOKUP(Ruimtestaat[[#This Row],[Ruimte code]],Ruimtegroepen[[#All],[Code]:[Ruimte omschrijving]],2,FALSE)</f>
        <v>Toestelberging</v>
      </c>
      <c r="K365" s="44" t="s">
        <v>20</v>
      </c>
      <c r="L365" s="47" t="s">
        <v>512</v>
      </c>
      <c r="M365" s="147">
        <v>31.9</v>
      </c>
      <c r="N365" s="44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  <c r="AD365" s="5"/>
      <c r="AE365" s="5"/>
      <c r="AF365" s="5"/>
      <c r="AG365" s="5"/>
      <c r="AH365" s="5"/>
      <c r="AI365" s="5"/>
      <c r="AJ365" s="5"/>
      <c r="AK365" s="5"/>
      <c r="AL365" s="5"/>
      <c r="AM365" s="5"/>
      <c r="AN365" s="5"/>
      <c r="AO365" s="5"/>
      <c r="AP365" s="5"/>
      <c r="AQ365" s="5"/>
      <c r="AR365" s="5"/>
      <c r="AS365" s="5"/>
      <c r="AT365" s="5"/>
      <c r="AU365" s="5"/>
      <c r="AV365" s="5"/>
      <c r="AW365" s="5"/>
      <c r="AX365" s="5"/>
      <c r="AY365" s="5"/>
      <c r="AZ365" s="5"/>
      <c r="BA365" s="5"/>
      <c r="BB365" s="5"/>
      <c r="BC365" s="5"/>
      <c r="BD365" s="5"/>
      <c r="BE365" s="5"/>
      <c r="BF365" s="5"/>
      <c r="BG365" s="5"/>
      <c r="BH365" s="5"/>
      <c r="BI365" s="5"/>
      <c r="BJ365" s="5"/>
      <c r="BK365" s="5"/>
      <c r="BL365" s="5"/>
      <c r="BM365" s="5"/>
      <c r="BN365" s="5"/>
      <c r="BO365" s="5"/>
      <c r="BP365" s="5"/>
      <c r="BQ365" s="5"/>
      <c r="BR365" s="5"/>
      <c r="BS365" s="5"/>
      <c r="BT365" s="5"/>
      <c r="BU365" s="5"/>
      <c r="BV365" s="5"/>
      <c r="BW365" s="5"/>
      <c r="BX365" s="5"/>
      <c r="BY365" s="5"/>
      <c r="BZ365" s="5"/>
      <c r="CA365" s="5"/>
      <c r="CB365" s="5"/>
      <c r="CC365" s="5"/>
      <c r="CD365" s="5"/>
      <c r="CE365" s="5"/>
      <c r="CF365" s="5"/>
      <c r="CG365" s="5"/>
      <c r="CH365" s="5"/>
      <c r="CI365" s="5"/>
      <c r="CJ365" s="5"/>
      <c r="CK365" s="5"/>
      <c r="CL365" s="5"/>
      <c r="CM365" s="5"/>
      <c r="CN365" s="5"/>
      <c r="CO365" s="5"/>
      <c r="CP365" s="5"/>
      <c r="CQ365" s="5"/>
      <c r="CR365" s="5"/>
      <c r="CS365" s="5"/>
      <c r="CT365" s="5"/>
      <c r="CU365" s="5"/>
      <c r="CV365" s="5"/>
      <c r="CW365" s="5"/>
      <c r="CX365" s="5"/>
      <c r="CY365" s="5"/>
      <c r="CZ365" s="5"/>
      <c r="DA365" s="5"/>
      <c r="DB365" s="5"/>
      <c r="DC365" s="5"/>
      <c r="DD365" s="5"/>
      <c r="DE365" s="5"/>
      <c r="DF365" s="5"/>
      <c r="DG365" s="5"/>
      <c r="DH365" s="5"/>
      <c r="DI365" s="5"/>
      <c r="DJ365" s="5"/>
      <c r="DK365" s="5"/>
      <c r="DL365" s="5"/>
      <c r="DM365" s="5"/>
      <c r="DN365" s="5"/>
      <c r="DO365" s="5"/>
      <c r="DP365" s="5"/>
      <c r="DQ365" s="5"/>
      <c r="DR365" s="5"/>
      <c r="DS365" s="5"/>
      <c r="DT365" s="5"/>
      <c r="DU365" s="5"/>
      <c r="DV365" s="5"/>
      <c r="DW365" s="5"/>
      <c r="DX365" s="5"/>
      <c r="DY365" s="5"/>
      <c r="DZ365" s="5"/>
      <c r="EA365" s="5"/>
      <c r="EB365" s="5"/>
      <c r="EC365" s="5"/>
      <c r="ED365" s="5"/>
      <c r="EE365" s="5"/>
      <c r="EF365" s="5"/>
      <c r="EG365" s="5"/>
      <c r="EH365" s="5"/>
      <c r="EI365" s="5"/>
      <c r="EJ365" s="5"/>
      <c r="EK365" s="5"/>
      <c r="EL365" s="5"/>
      <c r="EM365" s="5"/>
      <c r="EN365" s="5"/>
      <c r="EO365" s="5"/>
      <c r="EP365" s="5"/>
      <c r="EQ365" s="5"/>
      <c r="ER365" s="5"/>
      <c r="ES365" s="5"/>
      <c r="ET365" s="5"/>
      <c r="EU365" s="5"/>
      <c r="EV365" s="5"/>
      <c r="EW365" s="5"/>
      <c r="EX365" s="5"/>
      <c r="EY365" s="5"/>
      <c r="EZ365" s="5"/>
      <c r="FA365" s="5"/>
      <c r="FB365" s="5"/>
      <c r="FC365" s="5"/>
    </row>
    <row r="366" spans="1:159" ht="15" customHeight="1">
      <c r="A366" s="7">
        <v>6</v>
      </c>
      <c r="B366" s="55" t="str">
        <f>VLOOKUP(Ruimtestaat[[#This Row],[Code]],Locaties[[Code]:[Locatie]],2,FALSE)</f>
        <v>Juliana van Stolbergschool</v>
      </c>
      <c r="C366" s="55" t="str">
        <f>VLOOKUP(Ruimtestaat[[#This Row],[Code]],Locaties[[#All],[Code]:[Adres]],3,FALSE)</f>
        <v>Woeringenlaan 20</v>
      </c>
      <c r="D366" s="55" t="str">
        <f>VLOOKUP(Ruimtestaat[[#This Row],[Code]],Locaties[#All],4,FALSE)</f>
        <v>Waalwijk</v>
      </c>
      <c r="E366" s="56"/>
      <c r="F366" s="7" t="s">
        <v>392</v>
      </c>
      <c r="G366" s="7" t="s">
        <v>462</v>
      </c>
      <c r="H366" s="56" t="s">
        <v>128</v>
      </c>
      <c r="I366" s="7">
        <v>6</v>
      </c>
      <c r="J366" s="56" t="str">
        <f>VLOOKUP(Ruimtestaat[[#This Row],[Ruimte code]],Ruimtegroepen[[#All],[Code]:[Ruimte omschrijving]],2,FALSE)</f>
        <v>Gangen/hallen</v>
      </c>
      <c r="K366" s="44" t="s">
        <v>17</v>
      </c>
      <c r="L366" s="47" t="s">
        <v>6</v>
      </c>
      <c r="M366" s="147">
        <v>49</v>
      </c>
      <c r="N366" s="44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5"/>
      <c r="AD366" s="5"/>
      <c r="AE366" s="5"/>
      <c r="AF366" s="5"/>
      <c r="AG366" s="5"/>
      <c r="AH366" s="5"/>
      <c r="AI366" s="5"/>
      <c r="AJ366" s="5"/>
      <c r="AK366" s="5"/>
      <c r="AL366" s="5"/>
      <c r="AM366" s="5"/>
      <c r="AN366" s="5"/>
      <c r="AO366" s="5"/>
      <c r="AP366" s="5"/>
      <c r="AQ366" s="5"/>
      <c r="AR366" s="5"/>
      <c r="AS366" s="5"/>
      <c r="AT366" s="5"/>
      <c r="AU366" s="5"/>
      <c r="AV366" s="5"/>
      <c r="AW366" s="5"/>
      <c r="AX366" s="5"/>
      <c r="AY366" s="5"/>
      <c r="AZ366" s="5"/>
      <c r="BA366" s="5"/>
      <c r="BB366" s="5"/>
      <c r="BC366" s="5"/>
      <c r="BD366" s="5"/>
      <c r="BE366" s="5"/>
      <c r="BF366" s="5"/>
      <c r="BG366" s="5"/>
      <c r="BH366" s="5"/>
      <c r="BI366" s="5"/>
      <c r="BJ366" s="5"/>
      <c r="BK366" s="5"/>
      <c r="BL366" s="5"/>
      <c r="BM366" s="5"/>
      <c r="BN366" s="5"/>
      <c r="BO366" s="5"/>
      <c r="BP366" s="5"/>
      <c r="BQ366" s="5"/>
      <c r="BR366" s="5"/>
      <c r="BS366" s="5"/>
      <c r="BT366" s="5"/>
      <c r="BU366" s="5"/>
      <c r="BV366" s="5"/>
      <c r="BW366" s="5"/>
      <c r="BX366" s="5"/>
      <c r="BY366" s="5"/>
      <c r="BZ366" s="5"/>
      <c r="CA366" s="5"/>
      <c r="CB366" s="5"/>
      <c r="CC366" s="5"/>
      <c r="CD366" s="5"/>
      <c r="CE366" s="5"/>
      <c r="CF366" s="5"/>
      <c r="CG366" s="5"/>
      <c r="CH366" s="5"/>
      <c r="CI366" s="5"/>
      <c r="CJ366" s="5"/>
      <c r="CK366" s="5"/>
      <c r="CL366" s="5"/>
      <c r="CM366" s="5"/>
      <c r="CN366" s="5"/>
      <c r="CO366" s="5"/>
      <c r="CP366" s="5"/>
      <c r="CQ366" s="5"/>
      <c r="CR366" s="5"/>
      <c r="CS366" s="5"/>
      <c r="CT366" s="5"/>
      <c r="CU366" s="5"/>
      <c r="CV366" s="5"/>
      <c r="CW366" s="5"/>
      <c r="CX366" s="5"/>
      <c r="CY366" s="5"/>
      <c r="CZ366" s="5"/>
      <c r="DA366" s="5"/>
      <c r="DB366" s="5"/>
      <c r="DC366" s="5"/>
      <c r="DD366" s="5"/>
      <c r="DE366" s="5"/>
      <c r="DF366" s="5"/>
      <c r="DG366" s="5"/>
      <c r="DH366" s="5"/>
      <c r="DI366" s="5"/>
      <c r="DJ366" s="5"/>
      <c r="DK366" s="5"/>
      <c r="DL366" s="5"/>
      <c r="DM366" s="5"/>
      <c r="DN366" s="5"/>
      <c r="DO366" s="5"/>
      <c r="DP366" s="5"/>
      <c r="DQ366" s="5"/>
      <c r="DR366" s="5"/>
      <c r="DS366" s="5"/>
      <c r="DT366" s="5"/>
      <c r="DU366" s="5"/>
      <c r="DV366" s="5"/>
      <c r="DW366" s="5"/>
      <c r="DX366" s="5"/>
      <c r="DY366" s="5"/>
      <c r="DZ366" s="5"/>
      <c r="EA366" s="5"/>
      <c r="EB366" s="5"/>
      <c r="EC366" s="5"/>
      <c r="ED366" s="5"/>
      <c r="EE366" s="5"/>
      <c r="EF366" s="5"/>
      <c r="EG366" s="5"/>
      <c r="EH366" s="5"/>
      <c r="EI366" s="5"/>
      <c r="EJ366" s="5"/>
      <c r="EK366" s="5"/>
      <c r="EL366" s="5"/>
      <c r="EM366" s="5"/>
      <c r="EN366" s="5"/>
      <c r="EO366" s="5"/>
      <c r="EP366" s="5"/>
      <c r="EQ366" s="5"/>
      <c r="ER366" s="5"/>
      <c r="ES366" s="5"/>
      <c r="ET366" s="5"/>
      <c r="EU366" s="5"/>
      <c r="EV366" s="5"/>
      <c r="EW366" s="5"/>
      <c r="EX366" s="5"/>
      <c r="EY366" s="5"/>
      <c r="EZ366" s="5"/>
      <c r="FA366" s="5"/>
      <c r="FB366" s="5"/>
      <c r="FC366" s="5"/>
    </row>
    <row r="367" spans="1:159" ht="15" customHeight="1">
      <c r="A367" s="7">
        <v>6</v>
      </c>
      <c r="B367" s="55" t="str">
        <f>VLOOKUP(Ruimtestaat[[#This Row],[Code]],Locaties[[Code]:[Locatie]],2,FALSE)</f>
        <v>Juliana van Stolbergschool</v>
      </c>
      <c r="C367" s="55" t="str">
        <f>VLOOKUP(Ruimtestaat[[#This Row],[Code]],Locaties[[#All],[Code]:[Adres]],3,FALSE)</f>
        <v>Woeringenlaan 20</v>
      </c>
      <c r="D367" s="55" t="str">
        <f>VLOOKUP(Ruimtestaat[[#This Row],[Code]],Locaties[#All],4,FALSE)</f>
        <v>Waalwijk</v>
      </c>
      <c r="E367" s="56"/>
      <c r="F367" s="7" t="s">
        <v>392</v>
      </c>
      <c r="G367" s="7" t="s">
        <v>463</v>
      </c>
      <c r="H367" s="56" t="s">
        <v>128</v>
      </c>
      <c r="I367" s="7">
        <v>6</v>
      </c>
      <c r="J367" s="56" t="str">
        <f>VLOOKUP(Ruimtestaat[[#This Row],[Ruimte code]],Ruimtegroepen[[#All],[Code]:[Ruimte omschrijving]],2,FALSE)</f>
        <v>Gangen/hallen</v>
      </c>
      <c r="K367" s="44" t="s">
        <v>18</v>
      </c>
      <c r="L367" s="47" t="s">
        <v>124</v>
      </c>
      <c r="M367" s="147">
        <v>37</v>
      </c>
      <c r="N367" s="44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5"/>
      <c r="AD367" s="5"/>
      <c r="AE367" s="5"/>
      <c r="AF367" s="5"/>
      <c r="AG367" s="5"/>
      <c r="AH367" s="5"/>
      <c r="AI367" s="5"/>
      <c r="AJ367" s="5"/>
      <c r="AK367" s="5"/>
      <c r="AL367" s="5"/>
      <c r="AM367" s="5"/>
      <c r="AN367" s="5"/>
      <c r="AO367" s="5"/>
      <c r="AP367" s="5"/>
      <c r="AQ367" s="5"/>
      <c r="AR367" s="5"/>
      <c r="AS367" s="5"/>
      <c r="AT367" s="5"/>
      <c r="AU367" s="5"/>
      <c r="AV367" s="5"/>
      <c r="AW367" s="5"/>
      <c r="AX367" s="5"/>
      <c r="AY367" s="5"/>
      <c r="AZ367" s="5"/>
      <c r="BA367" s="5"/>
      <c r="BB367" s="5"/>
      <c r="BC367" s="5"/>
      <c r="BD367" s="5"/>
      <c r="BE367" s="5"/>
      <c r="BF367" s="5"/>
      <c r="BG367" s="5"/>
      <c r="BH367" s="5"/>
      <c r="BI367" s="5"/>
      <c r="BJ367" s="5"/>
      <c r="BK367" s="5"/>
      <c r="BL367" s="5"/>
      <c r="BM367" s="5"/>
      <c r="BN367" s="5"/>
      <c r="BO367" s="5"/>
      <c r="BP367" s="5"/>
      <c r="BQ367" s="5"/>
      <c r="BR367" s="5"/>
      <c r="BS367" s="5"/>
      <c r="BT367" s="5"/>
      <c r="BU367" s="5"/>
      <c r="BV367" s="5"/>
      <c r="BW367" s="5"/>
      <c r="BX367" s="5"/>
      <c r="BY367" s="5"/>
      <c r="BZ367" s="5"/>
      <c r="CA367" s="5"/>
      <c r="CB367" s="5"/>
      <c r="CC367" s="5"/>
      <c r="CD367" s="5"/>
      <c r="CE367" s="5"/>
      <c r="CF367" s="5"/>
      <c r="CG367" s="5"/>
      <c r="CH367" s="5"/>
      <c r="CI367" s="5"/>
      <c r="CJ367" s="5"/>
      <c r="CK367" s="5"/>
      <c r="CL367" s="5"/>
      <c r="CM367" s="5"/>
      <c r="CN367" s="5"/>
      <c r="CO367" s="5"/>
      <c r="CP367" s="5"/>
      <c r="CQ367" s="5"/>
      <c r="CR367" s="5"/>
      <c r="CS367" s="5"/>
      <c r="CT367" s="5"/>
      <c r="CU367" s="5"/>
      <c r="CV367" s="5"/>
      <c r="CW367" s="5"/>
      <c r="CX367" s="5"/>
      <c r="CY367" s="5"/>
      <c r="CZ367" s="5"/>
      <c r="DA367" s="5"/>
      <c r="DB367" s="5"/>
      <c r="DC367" s="5"/>
      <c r="DD367" s="5"/>
      <c r="DE367" s="5"/>
      <c r="DF367" s="5"/>
      <c r="DG367" s="5"/>
      <c r="DH367" s="5"/>
      <c r="DI367" s="5"/>
      <c r="DJ367" s="5"/>
      <c r="DK367" s="5"/>
      <c r="DL367" s="5"/>
      <c r="DM367" s="5"/>
      <c r="DN367" s="5"/>
      <c r="DO367" s="5"/>
      <c r="DP367" s="5"/>
      <c r="DQ367" s="5"/>
      <c r="DR367" s="5"/>
      <c r="DS367" s="5"/>
      <c r="DT367" s="5"/>
      <c r="DU367" s="5"/>
      <c r="DV367" s="5"/>
      <c r="DW367" s="5"/>
      <c r="DX367" s="5"/>
      <c r="DY367" s="5"/>
      <c r="DZ367" s="5"/>
      <c r="EA367" s="5"/>
      <c r="EB367" s="5"/>
      <c r="EC367" s="5"/>
      <c r="ED367" s="5"/>
      <c r="EE367" s="5"/>
      <c r="EF367" s="5"/>
      <c r="EG367" s="5"/>
      <c r="EH367" s="5"/>
      <c r="EI367" s="5"/>
      <c r="EJ367" s="5"/>
      <c r="EK367" s="5"/>
      <c r="EL367" s="5"/>
      <c r="EM367" s="5"/>
      <c r="EN367" s="5"/>
      <c r="EO367" s="5"/>
      <c r="EP367" s="5"/>
      <c r="EQ367" s="5"/>
      <c r="ER367" s="5"/>
      <c r="ES367" s="5"/>
      <c r="ET367" s="5"/>
      <c r="EU367" s="5"/>
      <c r="EV367" s="5"/>
      <c r="EW367" s="5"/>
      <c r="EX367" s="5"/>
      <c r="EY367" s="5"/>
      <c r="EZ367" s="5"/>
      <c r="FA367" s="5"/>
      <c r="FB367" s="5"/>
      <c r="FC367" s="5"/>
    </row>
    <row r="368" spans="1:159" ht="15" customHeight="1">
      <c r="A368" s="7">
        <v>6</v>
      </c>
      <c r="B368" s="55" t="str">
        <f>VLOOKUP(Ruimtestaat[[#This Row],[Code]],Locaties[[Code]:[Locatie]],2,FALSE)</f>
        <v>Juliana van Stolbergschool</v>
      </c>
      <c r="C368" s="55" t="str">
        <f>VLOOKUP(Ruimtestaat[[#This Row],[Code]],Locaties[[#All],[Code]:[Adres]],3,FALSE)</f>
        <v>Woeringenlaan 20</v>
      </c>
      <c r="D368" s="55" t="str">
        <f>VLOOKUP(Ruimtestaat[[#This Row],[Code]],Locaties[#All],4,FALSE)</f>
        <v>Waalwijk</v>
      </c>
      <c r="E368" s="56"/>
      <c r="F368" s="7" t="s">
        <v>392</v>
      </c>
      <c r="G368" s="7" t="s">
        <v>464</v>
      </c>
      <c r="H368" s="56" t="s">
        <v>166</v>
      </c>
      <c r="I368" s="7">
        <v>3</v>
      </c>
      <c r="J368" s="56" t="str">
        <f>VLOOKUP(Ruimtestaat[[#This Row],[Ruimte code]],Ruimtegroepen[[#All],[Code]:[Ruimte omschrijving]],2,FALSE)</f>
        <v>Reproruimte</v>
      </c>
      <c r="K368" s="44" t="s">
        <v>19</v>
      </c>
      <c r="L368" s="47" t="s">
        <v>366</v>
      </c>
      <c r="M368" s="147">
        <v>9.3000000000000007</v>
      </c>
      <c r="N368" s="44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5"/>
      <c r="AD368" s="5"/>
      <c r="AE368" s="5"/>
      <c r="AF368" s="5"/>
      <c r="AG368" s="5"/>
      <c r="AH368" s="5"/>
      <c r="AI368" s="5"/>
      <c r="AJ368" s="5"/>
      <c r="AK368" s="5"/>
      <c r="AL368" s="5"/>
      <c r="AM368" s="5"/>
      <c r="AN368" s="5"/>
      <c r="AO368" s="5"/>
      <c r="AP368" s="5"/>
      <c r="AQ368" s="5"/>
      <c r="AR368" s="5"/>
      <c r="AS368" s="5"/>
      <c r="AT368" s="5"/>
      <c r="AU368" s="5"/>
      <c r="AV368" s="5"/>
      <c r="AW368" s="5"/>
      <c r="AX368" s="5"/>
      <c r="AY368" s="5"/>
      <c r="AZ368" s="5"/>
      <c r="BA368" s="5"/>
      <c r="BB368" s="5"/>
      <c r="BC368" s="5"/>
      <c r="BD368" s="5"/>
      <c r="BE368" s="5"/>
      <c r="BF368" s="5"/>
      <c r="BG368" s="5"/>
      <c r="BH368" s="5"/>
      <c r="BI368" s="5"/>
      <c r="BJ368" s="5"/>
      <c r="BK368" s="5"/>
      <c r="BL368" s="5"/>
      <c r="BM368" s="5"/>
      <c r="BN368" s="5"/>
      <c r="BO368" s="5"/>
      <c r="BP368" s="5"/>
      <c r="BQ368" s="5"/>
      <c r="BR368" s="5"/>
      <c r="BS368" s="5"/>
      <c r="BT368" s="5"/>
      <c r="BU368" s="5"/>
      <c r="BV368" s="5"/>
      <c r="BW368" s="5"/>
      <c r="BX368" s="5"/>
      <c r="BY368" s="5"/>
      <c r="BZ368" s="5"/>
      <c r="CA368" s="5"/>
      <c r="CB368" s="5"/>
      <c r="CC368" s="5"/>
      <c r="CD368" s="5"/>
      <c r="CE368" s="5"/>
      <c r="CF368" s="5"/>
      <c r="CG368" s="5"/>
      <c r="CH368" s="5"/>
      <c r="CI368" s="5"/>
      <c r="CJ368" s="5"/>
      <c r="CK368" s="5"/>
      <c r="CL368" s="5"/>
      <c r="CM368" s="5"/>
      <c r="CN368" s="5"/>
      <c r="CO368" s="5"/>
      <c r="CP368" s="5"/>
      <c r="CQ368" s="5"/>
      <c r="CR368" s="5"/>
      <c r="CS368" s="5"/>
      <c r="CT368" s="5"/>
      <c r="CU368" s="5"/>
      <c r="CV368" s="5"/>
      <c r="CW368" s="5"/>
      <c r="CX368" s="5"/>
      <c r="CY368" s="5"/>
      <c r="CZ368" s="5"/>
      <c r="DA368" s="5"/>
      <c r="DB368" s="5"/>
      <c r="DC368" s="5"/>
      <c r="DD368" s="5"/>
      <c r="DE368" s="5"/>
      <c r="DF368" s="5"/>
      <c r="DG368" s="5"/>
      <c r="DH368" s="5"/>
      <c r="DI368" s="5"/>
      <c r="DJ368" s="5"/>
      <c r="DK368" s="5"/>
      <c r="DL368" s="5"/>
      <c r="DM368" s="5"/>
      <c r="DN368" s="5"/>
      <c r="DO368" s="5"/>
      <c r="DP368" s="5"/>
      <c r="DQ368" s="5"/>
      <c r="DR368" s="5"/>
      <c r="DS368" s="5"/>
      <c r="DT368" s="5"/>
      <c r="DU368" s="5"/>
      <c r="DV368" s="5"/>
      <c r="DW368" s="5"/>
      <c r="DX368" s="5"/>
      <c r="DY368" s="5"/>
      <c r="DZ368" s="5"/>
      <c r="EA368" s="5"/>
      <c r="EB368" s="5"/>
      <c r="EC368" s="5"/>
      <c r="ED368" s="5"/>
      <c r="EE368" s="5"/>
      <c r="EF368" s="5"/>
      <c r="EG368" s="5"/>
      <c r="EH368" s="5"/>
      <c r="EI368" s="5"/>
      <c r="EJ368" s="5"/>
      <c r="EK368" s="5"/>
      <c r="EL368" s="5"/>
      <c r="EM368" s="5"/>
      <c r="EN368" s="5"/>
      <c r="EO368" s="5"/>
      <c r="EP368" s="5"/>
      <c r="EQ368" s="5"/>
      <c r="ER368" s="5"/>
      <c r="ES368" s="5"/>
      <c r="ET368" s="5"/>
      <c r="EU368" s="5"/>
      <c r="EV368" s="5"/>
      <c r="EW368" s="5"/>
      <c r="EX368" s="5"/>
      <c r="EY368" s="5"/>
      <c r="EZ368" s="5"/>
      <c r="FA368" s="5"/>
      <c r="FB368" s="5"/>
      <c r="FC368" s="5"/>
    </row>
    <row r="369" spans="1:159" ht="15" customHeight="1">
      <c r="A369" s="7">
        <v>6</v>
      </c>
      <c r="B369" s="55" t="str">
        <f>VLOOKUP(Ruimtestaat[[#This Row],[Code]],Locaties[[Code]:[Locatie]],2,FALSE)</f>
        <v>Juliana van Stolbergschool</v>
      </c>
      <c r="C369" s="55" t="str">
        <f>VLOOKUP(Ruimtestaat[[#This Row],[Code]],Locaties[[#All],[Code]:[Adres]],3,FALSE)</f>
        <v>Woeringenlaan 20</v>
      </c>
      <c r="D369" s="55" t="str">
        <f>VLOOKUP(Ruimtestaat[[#This Row],[Code]],Locaties[#All],4,FALSE)</f>
        <v>Waalwijk</v>
      </c>
      <c r="E369" s="56"/>
      <c r="F369" s="7" t="s">
        <v>392</v>
      </c>
      <c r="G369" s="7" t="s">
        <v>465</v>
      </c>
      <c r="H369" s="56" t="s">
        <v>398</v>
      </c>
      <c r="I369" s="7">
        <v>16</v>
      </c>
      <c r="J369" s="56" t="str">
        <f>VLOOKUP(Ruimtestaat[[#This Row],[Ruimte code]],Ruimtegroepen[[#All],[Code]:[Ruimte omschrijving]],2,FALSE)</f>
        <v>Leslokalen</v>
      </c>
      <c r="K369" s="44" t="s">
        <v>18</v>
      </c>
      <c r="L369" s="47" t="s">
        <v>124</v>
      </c>
      <c r="M369" s="147">
        <v>59</v>
      </c>
      <c r="N369" s="44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5"/>
      <c r="AD369" s="5"/>
      <c r="AE369" s="5"/>
      <c r="AF369" s="5"/>
      <c r="AG369" s="5"/>
      <c r="AH369" s="5"/>
      <c r="AI369" s="5"/>
      <c r="AJ369" s="5"/>
      <c r="AK369" s="5"/>
      <c r="AL369" s="5"/>
      <c r="AM369" s="5"/>
      <c r="AN369" s="5"/>
      <c r="AO369" s="5"/>
      <c r="AP369" s="5"/>
      <c r="AQ369" s="5"/>
      <c r="AR369" s="5"/>
      <c r="AS369" s="5"/>
      <c r="AT369" s="5"/>
      <c r="AU369" s="5"/>
      <c r="AV369" s="5"/>
      <c r="AW369" s="5"/>
      <c r="AX369" s="5"/>
      <c r="AY369" s="5"/>
      <c r="AZ369" s="5"/>
      <c r="BA369" s="5"/>
      <c r="BB369" s="5"/>
      <c r="BC369" s="5"/>
      <c r="BD369" s="5"/>
      <c r="BE369" s="5"/>
      <c r="BF369" s="5"/>
      <c r="BG369" s="5"/>
      <c r="BH369" s="5"/>
      <c r="BI369" s="5"/>
      <c r="BJ369" s="5"/>
      <c r="BK369" s="5"/>
      <c r="BL369" s="5"/>
      <c r="BM369" s="5"/>
      <c r="BN369" s="5"/>
      <c r="BO369" s="5"/>
      <c r="BP369" s="5"/>
      <c r="BQ369" s="5"/>
      <c r="BR369" s="5"/>
      <c r="BS369" s="5"/>
      <c r="BT369" s="5"/>
      <c r="BU369" s="5"/>
      <c r="BV369" s="5"/>
      <c r="BW369" s="5"/>
      <c r="BX369" s="5"/>
      <c r="BY369" s="5"/>
      <c r="BZ369" s="5"/>
      <c r="CA369" s="5"/>
      <c r="CB369" s="5"/>
      <c r="CC369" s="5"/>
      <c r="CD369" s="5"/>
      <c r="CE369" s="5"/>
      <c r="CF369" s="5"/>
      <c r="CG369" s="5"/>
      <c r="CH369" s="5"/>
      <c r="CI369" s="5"/>
      <c r="CJ369" s="5"/>
      <c r="CK369" s="5"/>
      <c r="CL369" s="5"/>
      <c r="CM369" s="5"/>
      <c r="CN369" s="5"/>
      <c r="CO369" s="5"/>
      <c r="CP369" s="5"/>
      <c r="CQ369" s="5"/>
      <c r="CR369" s="5"/>
      <c r="CS369" s="5"/>
      <c r="CT369" s="5"/>
      <c r="CU369" s="5"/>
      <c r="CV369" s="5"/>
      <c r="CW369" s="5"/>
      <c r="CX369" s="5"/>
      <c r="CY369" s="5"/>
      <c r="CZ369" s="5"/>
      <c r="DA369" s="5"/>
      <c r="DB369" s="5"/>
      <c r="DC369" s="5"/>
      <c r="DD369" s="5"/>
      <c r="DE369" s="5"/>
      <c r="DF369" s="5"/>
      <c r="DG369" s="5"/>
      <c r="DH369" s="5"/>
      <c r="DI369" s="5"/>
      <c r="DJ369" s="5"/>
      <c r="DK369" s="5"/>
      <c r="DL369" s="5"/>
      <c r="DM369" s="5"/>
      <c r="DN369" s="5"/>
      <c r="DO369" s="5"/>
      <c r="DP369" s="5"/>
      <c r="DQ369" s="5"/>
      <c r="DR369" s="5"/>
      <c r="DS369" s="5"/>
      <c r="DT369" s="5"/>
      <c r="DU369" s="5"/>
      <c r="DV369" s="5"/>
      <c r="DW369" s="5"/>
      <c r="DX369" s="5"/>
      <c r="DY369" s="5"/>
      <c r="DZ369" s="5"/>
      <c r="EA369" s="5"/>
      <c r="EB369" s="5"/>
      <c r="EC369" s="5"/>
      <c r="ED369" s="5"/>
      <c r="EE369" s="5"/>
      <c r="EF369" s="5"/>
      <c r="EG369" s="5"/>
      <c r="EH369" s="5"/>
      <c r="EI369" s="5"/>
      <c r="EJ369" s="5"/>
      <c r="EK369" s="5"/>
      <c r="EL369" s="5"/>
      <c r="EM369" s="5"/>
      <c r="EN369" s="5"/>
      <c r="EO369" s="5"/>
      <c r="EP369" s="5"/>
      <c r="EQ369" s="5"/>
      <c r="ER369" s="5"/>
      <c r="ES369" s="5"/>
      <c r="ET369" s="5"/>
      <c r="EU369" s="5"/>
      <c r="EV369" s="5"/>
      <c r="EW369" s="5"/>
      <c r="EX369" s="5"/>
      <c r="EY369" s="5"/>
      <c r="EZ369" s="5"/>
      <c r="FA369" s="5"/>
      <c r="FB369" s="5"/>
      <c r="FC369" s="5"/>
    </row>
    <row r="370" spans="1:159" ht="15" customHeight="1">
      <c r="A370" s="7">
        <v>6</v>
      </c>
      <c r="B370" s="55" t="str">
        <f>VLOOKUP(Ruimtestaat[[#This Row],[Code]],Locaties[[Code]:[Locatie]],2,FALSE)</f>
        <v>Juliana van Stolbergschool</v>
      </c>
      <c r="C370" s="55" t="str">
        <f>VLOOKUP(Ruimtestaat[[#This Row],[Code]],Locaties[[#All],[Code]:[Adres]],3,FALSE)</f>
        <v>Woeringenlaan 20</v>
      </c>
      <c r="D370" s="55" t="str">
        <f>VLOOKUP(Ruimtestaat[[#This Row],[Code]],Locaties[#All],4,FALSE)</f>
        <v>Waalwijk</v>
      </c>
      <c r="E370" s="56"/>
      <c r="F370" s="7" t="s">
        <v>392</v>
      </c>
      <c r="G370" s="7" t="s">
        <v>466</v>
      </c>
      <c r="H370" s="56" t="s">
        <v>504</v>
      </c>
      <c r="I370" s="7">
        <v>10</v>
      </c>
      <c r="J370" s="56" t="str">
        <f>VLOOKUP(Ruimtestaat[[#This Row],[Ruimte code]],Ruimtegroepen[[#All],[Code]:[Ruimte omschrijving]],2,FALSE)</f>
        <v>Trappenhuizen/lift</v>
      </c>
      <c r="K370" s="44" t="s">
        <v>18</v>
      </c>
      <c r="L370" s="47" t="s">
        <v>124</v>
      </c>
      <c r="M370" s="147">
        <v>21</v>
      </c>
      <c r="N370" s="44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  <c r="AD370" s="5"/>
      <c r="AE370" s="5"/>
      <c r="AF370" s="5"/>
      <c r="AG370" s="5"/>
      <c r="AH370" s="5"/>
      <c r="AI370" s="5"/>
      <c r="AJ370" s="5"/>
      <c r="AK370" s="5"/>
      <c r="AL370" s="5"/>
      <c r="AM370" s="5"/>
      <c r="AN370" s="5"/>
      <c r="AO370" s="5"/>
      <c r="AP370" s="5"/>
      <c r="AQ370" s="5"/>
      <c r="AR370" s="5"/>
      <c r="AS370" s="5"/>
      <c r="AT370" s="5"/>
      <c r="AU370" s="5"/>
      <c r="AV370" s="5"/>
      <c r="AW370" s="5"/>
      <c r="AX370" s="5"/>
      <c r="AY370" s="5"/>
      <c r="AZ370" s="5"/>
      <c r="BA370" s="5"/>
      <c r="BB370" s="5"/>
      <c r="BC370" s="5"/>
      <c r="BD370" s="5"/>
      <c r="BE370" s="5"/>
      <c r="BF370" s="5"/>
      <c r="BG370" s="5"/>
      <c r="BH370" s="5"/>
      <c r="BI370" s="5"/>
      <c r="BJ370" s="5"/>
      <c r="BK370" s="5"/>
      <c r="BL370" s="5"/>
      <c r="BM370" s="5"/>
      <c r="BN370" s="5"/>
      <c r="BO370" s="5"/>
      <c r="BP370" s="5"/>
      <c r="BQ370" s="5"/>
      <c r="BR370" s="5"/>
      <c r="BS370" s="5"/>
      <c r="BT370" s="5"/>
      <c r="BU370" s="5"/>
      <c r="BV370" s="5"/>
      <c r="BW370" s="5"/>
      <c r="BX370" s="5"/>
      <c r="BY370" s="5"/>
      <c r="BZ370" s="5"/>
      <c r="CA370" s="5"/>
      <c r="CB370" s="5"/>
      <c r="CC370" s="5"/>
      <c r="CD370" s="5"/>
      <c r="CE370" s="5"/>
      <c r="CF370" s="5"/>
      <c r="CG370" s="5"/>
      <c r="CH370" s="5"/>
      <c r="CI370" s="5"/>
      <c r="CJ370" s="5"/>
      <c r="CK370" s="5"/>
      <c r="CL370" s="5"/>
      <c r="CM370" s="5"/>
      <c r="CN370" s="5"/>
      <c r="CO370" s="5"/>
      <c r="CP370" s="5"/>
      <c r="CQ370" s="5"/>
      <c r="CR370" s="5"/>
      <c r="CS370" s="5"/>
      <c r="CT370" s="5"/>
      <c r="CU370" s="5"/>
      <c r="CV370" s="5"/>
      <c r="CW370" s="5"/>
      <c r="CX370" s="5"/>
      <c r="CY370" s="5"/>
      <c r="CZ370" s="5"/>
      <c r="DA370" s="5"/>
      <c r="DB370" s="5"/>
      <c r="DC370" s="5"/>
      <c r="DD370" s="5"/>
      <c r="DE370" s="5"/>
      <c r="DF370" s="5"/>
      <c r="DG370" s="5"/>
      <c r="DH370" s="5"/>
      <c r="DI370" s="5"/>
      <c r="DJ370" s="5"/>
      <c r="DK370" s="5"/>
      <c r="DL370" s="5"/>
      <c r="DM370" s="5"/>
      <c r="DN370" s="5"/>
      <c r="DO370" s="5"/>
      <c r="DP370" s="5"/>
      <c r="DQ370" s="5"/>
      <c r="DR370" s="5"/>
      <c r="DS370" s="5"/>
      <c r="DT370" s="5"/>
      <c r="DU370" s="5"/>
      <c r="DV370" s="5"/>
      <c r="DW370" s="5"/>
      <c r="DX370" s="5"/>
      <c r="DY370" s="5"/>
      <c r="DZ370" s="5"/>
      <c r="EA370" s="5"/>
      <c r="EB370" s="5"/>
      <c r="EC370" s="5"/>
      <c r="ED370" s="5"/>
      <c r="EE370" s="5"/>
      <c r="EF370" s="5"/>
      <c r="EG370" s="5"/>
      <c r="EH370" s="5"/>
      <c r="EI370" s="5"/>
      <c r="EJ370" s="5"/>
      <c r="EK370" s="5"/>
      <c r="EL370" s="5"/>
      <c r="EM370" s="5"/>
      <c r="EN370" s="5"/>
      <c r="EO370" s="5"/>
      <c r="EP370" s="5"/>
      <c r="EQ370" s="5"/>
      <c r="ER370" s="5"/>
      <c r="ES370" s="5"/>
      <c r="ET370" s="5"/>
      <c r="EU370" s="5"/>
      <c r="EV370" s="5"/>
      <c r="EW370" s="5"/>
      <c r="EX370" s="5"/>
      <c r="EY370" s="5"/>
      <c r="EZ370" s="5"/>
      <c r="FA370" s="5"/>
      <c r="FB370" s="5"/>
      <c r="FC370" s="5"/>
    </row>
    <row r="371" spans="1:159" ht="15" customHeight="1">
      <c r="A371" s="7">
        <v>6</v>
      </c>
      <c r="B371" s="55" t="str">
        <f>VLOOKUP(Ruimtestaat[[#This Row],[Code]],Locaties[[Code]:[Locatie]],2,FALSE)</f>
        <v>Juliana van Stolbergschool</v>
      </c>
      <c r="C371" s="55" t="str">
        <f>VLOOKUP(Ruimtestaat[[#This Row],[Code]],Locaties[[#All],[Code]:[Adres]],3,FALSE)</f>
        <v>Woeringenlaan 20</v>
      </c>
      <c r="D371" s="55" t="str">
        <f>VLOOKUP(Ruimtestaat[[#This Row],[Code]],Locaties[#All],4,FALSE)</f>
        <v>Waalwijk</v>
      </c>
      <c r="E371" s="56"/>
      <c r="F371" s="7" t="s">
        <v>392</v>
      </c>
      <c r="G371" s="7" t="s">
        <v>467</v>
      </c>
      <c r="H371" s="56" t="s">
        <v>505</v>
      </c>
      <c r="I371" s="7">
        <v>6</v>
      </c>
      <c r="J371" s="56" t="str">
        <f>VLOOKUP(Ruimtestaat[[#This Row],[Ruimte code]],Ruimtegroepen[[#All],[Code]:[Ruimte omschrijving]],2,FALSE)</f>
        <v>Gangen/hallen</v>
      </c>
      <c r="K371" s="44" t="s">
        <v>18</v>
      </c>
      <c r="L371" s="47" t="s">
        <v>124</v>
      </c>
      <c r="M371" s="147">
        <v>105</v>
      </c>
      <c r="N371" s="44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5"/>
      <c r="AD371" s="5"/>
      <c r="AE371" s="5"/>
      <c r="AF371" s="5"/>
      <c r="AG371" s="5"/>
      <c r="AH371" s="5"/>
      <c r="AI371" s="5"/>
      <c r="AJ371" s="5"/>
      <c r="AK371" s="5"/>
      <c r="AL371" s="5"/>
      <c r="AM371" s="5"/>
      <c r="AN371" s="5"/>
      <c r="AO371" s="5"/>
      <c r="AP371" s="5"/>
      <c r="AQ371" s="5"/>
      <c r="AR371" s="5"/>
      <c r="AS371" s="5"/>
      <c r="AT371" s="5"/>
      <c r="AU371" s="5"/>
      <c r="AV371" s="5"/>
      <c r="AW371" s="5"/>
      <c r="AX371" s="5"/>
      <c r="AY371" s="5"/>
      <c r="AZ371" s="5"/>
      <c r="BA371" s="5"/>
      <c r="BB371" s="5"/>
      <c r="BC371" s="5"/>
      <c r="BD371" s="5"/>
      <c r="BE371" s="5"/>
      <c r="BF371" s="5"/>
      <c r="BG371" s="5"/>
      <c r="BH371" s="5"/>
      <c r="BI371" s="5"/>
      <c r="BJ371" s="5"/>
      <c r="BK371" s="5"/>
      <c r="BL371" s="5"/>
      <c r="BM371" s="5"/>
      <c r="BN371" s="5"/>
      <c r="BO371" s="5"/>
      <c r="BP371" s="5"/>
      <c r="BQ371" s="5"/>
      <c r="BR371" s="5"/>
      <c r="BS371" s="5"/>
      <c r="BT371" s="5"/>
      <c r="BU371" s="5"/>
      <c r="BV371" s="5"/>
      <c r="BW371" s="5"/>
      <c r="BX371" s="5"/>
      <c r="BY371" s="5"/>
      <c r="BZ371" s="5"/>
      <c r="CA371" s="5"/>
      <c r="CB371" s="5"/>
      <c r="CC371" s="5"/>
      <c r="CD371" s="5"/>
      <c r="CE371" s="5"/>
      <c r="CF371" s="5"/>
      <c r="CG371" s="5"/>
      <c r="CH371" s="5"/>
      <c r="CI371" s="5"/>
      <c r="CJ371" s="5"/>
      <c r="CK371" s="5"/>
      <c r="CL371" s="5"/>
      <c r="CM371" s="5"/>
      <c r="CN371" s="5"/>
      <c r="CO371" s="5"/>
      <c r="CP371" s="5"/>
      <c r="CQ371" s="5"/>
      <c r="CR371" s="5"/>
      <c r="CS371" s="5"/>
      <c r="CT371" s="5"/>
      <c r="CU371" s="5"/>
      <c r="CV371" s="5"/>
      <c r="CW371" s="5"/>
      <c r="CX371" s="5"/>
      <c r="CY371" s="5"/>
      <c r="CZ371" s="5"/>
      <c r="DA371" s="5"/>
      <c r="DB371" s="5"/>
      <c r="DC371" s="5"/>
      <c r="DD371" s="5"/>
      <c r="DE371" s="5"/>
      <c r="DF371" s="5"/>
      <c r="DG371" s="5"/>
      <c r="DH371" s="5"/>
      <c r="DI371" s="5"/>
      <c r="DJ371" s="5"/>
      <c r="DK371" s="5"/>
      <c r="DL371" s="5"/>
      <c r="DM371" s="5"/>
      <c r="DN371" s="5"/>
      <c r="DO371" s="5"/>
      <c r="DP371" s="5"/>
      <c r="DQ371" s="5"/>
      <c r="DR371" s="5"/>
      <c r="DS371" s="5"/>
      <c r="DT371" s="5"/>
      <c r="DU371" s="5"/>
      <c r="DV371" s="5"/>
      <c r="DW371" s="5"/>
      <c r="DX371" s="5"/>
      <c r="DY371" s="5"/>
      <c r="DZ371" s="5"/>
      <c r="EA371" s="5"/>
      <c r="EB371" s="5"/>
      <c r="EC371" s="5"/>
      <c r="ED371" s="5"/>
      <c r="EE371" s="5"/>
      <c r="EF371" s="5"/>
      <c r="EG371" s="5"/>
      <c r="EH371" s="5"/>
      <c r="EI371" s="5"/>
      <c r="EJ371" s="5"/>
      <c r="EK371" s="5"/>
      <c r="EL371" s="5"/>
      <c r="EM371" s="5"/>
      <c r="EN371" s="5"/>
      <c r="EO371" s="5"/>
      <c r="EP371" s="5"/>
      <c r="EQ371" s="5"/>
      <c r="ER371" s="5"/>
      <c r="ES371" s="5"/>
      <c r="ET371" s="5"/>
      <c r="EU371" s="5"/>
      <c r="EV371" s="5"/>
      <c r="EW371" s="5"/>
      <c r="EX371" s="5"/>
      <c r="EY371" s="5"/>
      <c r="EZ371" s="5"/>
      <c r="FA371" s="5"/>
      <c r="FB371" s="5"/>
      <c r="FC371" s="5"/>
    </row>
    <row r="372" spans="1:159" ht="15" customHeight="1">
      <c r="A372" s="7">
        <v>6</v>
      </c>
      <c r="B372" s="55" t="str">
        <f>VLOOKUP(Ruimtestaat[[#This Row],[Code]],Locaties[[Code]:[Locatie]],2,FALSE)</f>
        <v>Juliana van Stolbergschool</v>
      </c>
      <c r="C372" s="55" t="str">
        <f>VLOOKUP(Ruimtestaat[[#This Row],[Code]],Locaties[[#All],[Code]:[Adres]],3,FALSE)</f>
        <v>Woeringenlaan 20</v>
      </c>
      <c r="D372" s="55" t="str">
        <f>VLOOKUP(Ruimtestaat[[#This Row],[Code]],Locaties[#All],4,FALSE)</f>
        <v>Waalwijk</v>
      </c>
      <c r="E372" s="56"/>
      <c r="F372" s="7" t="s">
        <v>392</v>
      </c>
      <c r="G372" s="7" t="s">
        <v>468</v>
      </c>
      <c r="H372" s="56" t="s">
        <v>398</v>
      </c>
      <c r="I372" s="7">
        <v>16</v>
      </c>
      <c r="J372" s="56" t="str">
        <f>VLOOKUP(Ruimtestaat[[#This Row],[Ruimte code]],Ruimtegroepen[[#All],[Code]:[Ruimte omschrijving]],2,FALSE)</f>
        <v>Leslokalen</v>
      </c>
      <c r="K372" s="44" t="s">
        <v>18</v>
      </c>
      <c r="L372" s="47" t="s">
        <v>124</v>
      </c>
      <c r="M372" s="147">
        <v>53</v>
      </c>
      <c r="N372" s="44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5"/>
      <c r="AD372" s="5"/>
      <c r="AE372" s="5"/>
      <c r="AF372" s="5"/>
      <c r="AG372" s="5"/>
      <c r="AH372" s="5"/>
      <c r="AI372" s="5"/>
      <c r="AJ372" s="5"/>
      <c r="AK372" s="5"/>
      <c r="AL372" s="5"/>
      <c r="AM372" s="5"/>
      <c r="AN372" s="5"/>
      <c r="AO372" s="5"/>
      <c r="AP372" s="5"/>
      <c r="AQ372" s="5"/>
      <c r="AR372" s="5"/>
      <c r="AS372" s="5"/>
      <c r="AT372" s="5"/>
      <c r="AU372" s="5"/>
      <c r="AV372" s="5"/>
      <c r="AW372" s="5"/>
      <c r="AX372" s="5"/>
      <c r="AY372" s="5"/>
      <c r="AZ372" s="5"/>
      <c r="BA372" s="5"/>
      <c r="BB372" s="5"/>
      <c r="BC372" s="5"/>
      <c r="BD372" s="5"/>
      <c r="BE372" s="5"/>
      <c r="BF372" s="5"/>
      <c r="BG372" s="5"/>
      <c r="BH372" s="5"/>
      <c r="BI372" s="5"/>
      <c r="BJ372" s="5"/>
      <c r="BK372" s="5"/>
      <c r="BL372" s="5"/>
      <c r="BM372" s="5"/>
      <c r="BN372" s="5"/>
      <c r="BO372" s="5"/>
      <c r="BP372" s="5"/>
      <c r="BQ372" s="5"/>
      <c r="BR372" s="5"/>
      <c r="BS372" s="5"/>
      <c r="BT372" s="5"/>
      <c r="BU372" s="5"/>
      <c r="BV372" s="5"/>
      <c r="BW372" s="5"/>
      <c r="BX372" s="5"/>
      <c r="BY372" s="5"/>
      <c r="BZ372" s="5"/>
      <c r="CA372" s="5"/>
      <c r="CB372" s="5"/>
      <c r="CC372" s="5"/>
      <c r="CD372" s="5"/>
      <c r="CE372" s="5"/>
      <c r="CF372" s="5"/>
      <c r="CG372" s="5"/>
      <c r="CH372" s="5"/>
      <c r="CI372" s="5"/>
      <c r="CJ372" s="5"/>
      <c r="CK372" s="5"/>
      <c r="CL372" s="5"/>
      <c r="CM372" s="5"/>
      <c r="CN372" s="5"/>
      <c r="CO372" s="5"/>
      <c r="CP372" s="5"/>
      <c r="CQ372" s="5"/>
      <c r="CR372" s="5"/>
      <c r="CS372" s="5"/>
      <c r="CT372" s="5"/>
      <c r="CU372" s="5"/>
      <c r="CV372" s="5"/>
      <c r="CW372" s="5"/>
      <c r="CX372" s="5"/>
      <c r="CY372" s="5"/>
      <c r="CZ372" s="5"/>
      <c r="DA372" s="5"/>
      <c r="DB372" s="5"/>
      <c r="DC372" s="5"/>
      <c r="DD372" s="5"/>
      <c r="DE372" s="5"/>
      <c r="DF372" s="5"/>
      <c r="DG372" s="5"/>
      <c r="DH372" s="5"/>
      <c r="DI372" s="5"/>
      <c r="DJ372" s="5"/>
      <c r="DK372" s="5"/>
      <c r="DL372" s="5"/>
      <c r="DM372" s="5"/>
      <c r="DN372" s="5"/>
      <c r="DO372" s="5"/>
      <c r="DP372" s="5"/>
      <c r="DQ372" s="5"/>
      <c r="DR372" s="5"/>
      <c r="DS372" s="5"/>
      <c r="DT372" s="5"/>
      <c r="DU372" s="5"/>
      <c r="DV372" s="5"/>
      <c r="DW372" s="5"/>
      <c r="DX372" s="5"/>
      <c r="DY372" s="5"/>
      <c r="DZ372" s="5"/>
      <c r="EA372" s="5"/>
      <c r="EB372" s="5"/>
      <c r="EC372" s="5"/>
      <c r="ED372" s="5"/>
      <c r="EE372" s="5"/>
      <c r="EF372" s="5"/>
      <c r="EG372" s="5"/>
      <c r="EH372" s="5"/>
      <c r="EI372" s="5"/>
      <c r="EJ372" s="5"/>
      <c r="EK372" s="5"/>
      <c r="EL372" s="5"/>
      <c r="EM372" s="5"/>
      <c r="EN372" s="5"/>
      <c r="EO372" s="5"/>
      <c r="EP372" s="5"/>
      <c r="EQ372" s="5"/>
      <c r="ER372" s="5"/>
      <c r="ES372" s="5"/>
      <c r="ET372" s="5"/>
      <c r="EU372" s="5"/>
      <c r="EV372" s="5"/>
      <c r="EW372" s="5"/>
      <c r="EX372" s="5"/>
      <c r="EY372" s="5"/>
      <c r="EZ372" s="5"/>
      <c r="FA372" s="5"/>
      <c r="FB372" s="5"/>
      <c r="FC372" s="5"/>
    </row>
    <row r="373" spans="1:159" ht="15" customHeight="1">
      <c r="A373" s="7">
        <v>6</v>
      </c>
      <c r="B373" s="55" t="str">
        <f>VLOOKUP(Ruimtestaat[[#This Row],[Code]],Locaties[[Code]:[Locatie]],2,FALSE)</f>
        <v>Juliana van Stolbergschool</v>
      </c>
      <c r="C373" s="55" t="str">
        <f>VLOOKUP(Ruimtestaat[[#This Row],[Code]],Locaties[[#All],[Code]:[Adres]],3,FALSE)</f>
        <v>Woeringenlaan 20</v>
      </c>
      <c r="D373" s="55" t="str">
        <f>VLOOKUP(Ruimtestaat[[#This Row],[Code]],Locaties[#All],4,FALSE)</f>
        <v>Waalwijk</v>
      </c>
      <c r="E373" s="56"/>
      <c r="F373" s="7" t="s">
        <v>392</v>
      </c>
      <c r="G373" s="7" t="s">
        <v>469</v>
      </c>
      <c r="H373" s="56" t="s">
        <v>398</v>
      </c>
      <c r="I373" s="7">
        <v>16</v>
      </c>
      <c r="J373" s="56" t="str">
        <f>VLOOKUP(Ruimtestaat[[#This Row],[Ruimte code]],Ruimtegroepen[[#All],[Code]:[Ruimte omschrijving]],2,FALSE)</f>
        <v>Leslokalen</v>
      </c>
      <c r="K373" s="44" t="s">
        <v>18</v>
      </c>
      <c r="L373" s="47" t="s">
        <v>124</v>
      </c>
      <c r="M373" s="147">
        <v>58</v>
      </c>
      <c r="N373" s="44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5"/>
      <c r="AD373" s="5"/>
      <c r="AE373" s="5"/>
      <c r="AF373" s="5"/>
      <c r="AG373" s="5"/>
      <c r="AH373" s="5"/>
      <c r="AI373" s="5"/>
      <c r="AJ373" s="5"/>
      <c r="AK373" s="5"/>
      <c r="AL373" s="5"/>
      <c r="AM373" s="5"/>
      <c r="AN373" s="5"/>
      <c r="AO373" s="5"/>
      <c r="AP373" s="5"/>
      <c r="AQ373" s="5"/>
      <c r="AR373" s="5"/>
      <c r="AS373" s="5"/>
      <c r="AT373" s="5"/>
      <c r="AU373" s="5"/>
      <c r="AV373" s="5"/>
      <c r="AW373" s="5"/>
      <c r="AX373" s="5"/>
      <c r="AY373" s="5"/>
      <c r="AZ373" s="5"/>
      <c r="BA373" s="5"/>
      <c r="BB373" s="5"/>
      <c r="BC373" s="5"/>
      <c r="BD373" s="5"/>
      <c r="BE373" s="5"/>
      <c r="BF373" s="5"/>
      <c r="BG373" s="5"/>
      <c r="BH373" s="5"/>
      <c r="BI373" s="5"/>
      <c r="BJ373" s="5"/>
      <c r="BK373" s="5"/>
      <c r="BL373" s="5"/>
      <c r="BM373" s="5"/>
      <c r="BN373" s="5"/>
      <c r="BO373" s="5"/>
      <c r="BP373" s="5"/>
      <c r="BQ373" s="5"/>
      <c r="BR373" s="5"/>
      <c r="BS373" s="5"/>
      <c r="BT373" s="5"/>
      <c r="BU373" s="5"/>
      <c r="BV373" s="5"/>
      <c r="BW373" s="5"/>
      <c r="BX373" s="5"/>
      <c r="BY373" s="5"/>
      <c r="BZ373" s="5"/>
      <c r="CA373" s="5"/>
      <c r="CB373" s="5"/>
      <c r="CC373" s="5"/>
      <c r="CD373" s="5"/>
      <c r="CE373" s="5"/>
      <c r="CF373" s="5"/>
      <c r="CG373" s="5"/>
      <c r="CH373" s="5"/>
      <c r="CI373" s="5"/>
      <c r="CJ373" s="5"/>
      <c r="CK373" s="5"/>
      <c r="CL373" s="5"/>
      <c r="CM373" s="5"/>
      <c r="CN373" s="5"/>
      <c r="CO373" s="5"/>
      <c r="CP373" s="5"/>
      <c r="CQ373" s="5"/>
      <c r="CR373" s="5"/>
      <c r="CS373" s="5"/>
      <c r="CT373" s="5"/>
      <c r="CU373" s="5"/>
      <c r="CV373" s="5"/>
      <c r="CW373" s="5"/>
      <c r="CX373" s="5"/>
      <c r="CY373" s="5"/>
      <c r="CZ373" s="5"/>
      <c r="DA373" s="5"/>
      <c r="DB373" s="5"/>
      <c r="DC373" s="5"/>
      <c r="DD373" s="5"/>
      <c r="DE373" s="5"/>
      <c r="DF373" s="5"/>
      <c r="DG373" s="5"/>
      <c r="DH373" s="5"/>
      <c r="DI373" s="5"/>
      <c r="DJ373" s="5"/>
      <c r="DK373" s="5"/>
      <c r="DL373" s="5"/>
      <c r="DM373" s="5"/>
      <c r="DN373" s="5"/>
      <c r="DO373" s="5"/>
      <c r="DP373" s="5"/>
      <c r="DQ373" s="5"/>
      <c r="DR373" s="5"/>
      <c r="DS373" s="5"/>
      <c r="DT373" s="5"/>
      <c r="DU373" s="5"/>
      <c r="DV373" s="5"/>
      <c r="DW373" s="5"/>
      <c r="DX373" s="5"/>
      <c r="DY373" s="5"/>
      <c r="DZ373" s="5"/>
      <c r="EA373" s="5"/>
      <c r="EB373" s="5"/>
      <c r="EC373" s="5"/>
      <c r="ED373" s="5"/>
      <c r="EE373" s="5"/>
      <c r="EF373" s="5"/>
      <c r="EG373" s="5"/>
      <c r="EH373" s="5"/>
      <c r="EI373" s="5"/>
      <c r="EJ373" s="5"/>
      <c r="EK373" s="5"/>
      <c r="EL373" s="5"/>
      <c r="EM373" s="5"/>
      <c r="EN373" s="5"/>
      <c r="EO373" s="5"/>
      <c r="EP373" s="5"/>
      <c r="EQ373" s="5"/>
      <c r="ER373" s="5"/>
      <c r="ES373" s="5"/>
      <c r="ET373" s="5"/>
      <c r="EU373" s="5"/>
      <c r="EV373" s="5"/>
      <c r="EW373" s="5"/>
      <c r="EX373" s="5"/>
      <c r="EY373" s="5"/>
      <c r="EZ373" s="5"/>
      <c r="FA373" s="5"/>
      <c r="FB373" s="5"/>
      <c r="FC373" s="5"/>
    </row>
    <row r="374" spans="1:159" ht="15" customHeight="1">
      <c r="A374" s="7">
        <v>6</v>
      </c>
      <c r="B374" s="55" t="str">
        <f>VLOOKUP(Ruimtestaat[[#This Row],[Code]],Locaties[[Code]:[Locatie]],2,FALSE)</f>
        <v>Juliana van Stolbergschool</v>
      </c>
      <c r="C374" s="55" t="str">
        <f>VLOOKUP(Ruimtestaat[[#This Row],[Code]],Locaties[[#All],[Code]:[Adres]],3,FALSE)</f>
        <v>Woeringenlaan 20</v>
      </c>
      <c r="D374" s="55" t="str">
        <f>VLOOKUP(Ruimtestaat[[#This Row],[Code]],Locaties[#All],4,FALSE)</f>
        <v>Waalwijk</v>
      </c>
      <c r="E374" s="56"/>
      <c r="F374" s="7" t="s">
        <v>392</v>
      </c>
      <c r="G374" s="7" t="s">
        <v>470</v>
      </c>
      <c r="H374" s="56" t="s">
        <v>136</v>
      </c>
      <c r="I374" s="7">
        <v>5</v>
      </c>
      <c r="J374" s="56" t="str">
        <f>VLOOKUP(Ruimtestaat[[#This Row],[Ruimte code]],Ruimtegroepen[[#All],[Code]:[Ruimte omschrijving]],2,FALSE)</f>
        <v>Sanitair</v>
      </c>
      <c r="K374" s="44" t="s">
        <v>19</v>
      </c>
      <c r="L374" s="47" t="s">
        <v>366</v>
      </c>
      <c r="M374" s="147">
        <v>8</v>
      </c>
      <c r="N374" s="44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5"/>
      <c r="AD374" s="5"/>
      <c r="AE374" s="5"/>
      <c r="AF374" s="5"/>
      <c r="AG374" s="5"/>
      <c r="AH374" s="5"/>
      <c r="AI374" s="5"/>
      <c r="AJ374" s="5"/>
      <c r="AK374" s="5"/>
      <c r="AL374" s="5"/>
      <c r="AM374" s="5"/>
      <c r="AN374" s="5"/>
      <c r="AO374" s="5"/>
      <c r="AP374" s="5"/>
      <c r="AQ374" s="5"/>
      <c r="AR374" s="5"/>
      <c r="AS374" s="5"/>
      <c r="AT374" s="5"/>
      <c r="AU374" s="5"/>
      <c r="AV374" s="5"/>
      <c r="AW374" s="5"/>
      <c r="AX374" s="5"/>
      <c r="AY374" s="5"/>
      <c r="AZ374" s="5"/>
      <c r="BA374" s="5"/>
      <c r="BB374" s="5"/>
      <c r="BC374" s="5"/>
      <c r="BD374" s="5"/>
      <c r="BE374" s="5"/>
      <c r="BF374" s="5"/>
      <c r="BG374" s="5"/>
      <c r="BH374" s="5"/>
      <c r="BI374" s="5"/>
      <c r="BJ374" s="5"/>
      <c r="BK374" s="5"/>
      <c r="BL374" s="5"/>
      <c r="BM374" s="5"/>
      <c r="BN374" s="5"/>
      <c r="BO374" s="5"/>
      <c r="BP374" s="5"/>
      <c r="BQ374" s="5"/>
      <c r="BR374" s="5"/>
      <c r="BS374" s="5"/>
      <c r="BT374" s="5"/>
      <c r="BU374" s="5"/>
      <c r="BV374" s="5"/>
      <c r="BW374" s="5"/>
      <c r="BX374" s="5"/>
      <c r="BY374" s="5"/>
      <c r="BZ374" s="5"/>
      <c r="CA374" s="5"/>
      <c r="CB374" s="5"/>
      <c r="CC374" s="5"/>
      <c r="CD374" s="5"/>
      <c r="CE374" s="5"/>
      <c r="CF374" s="5"/>
      <c r="CG374" s="5"/>
      <c r="CH374" s="5"/>
      <c r="CI374" s="5"/>
      <c r="CJ374" s="5"/>
      <c r="CK374" s="5"/>
      <c r="CL374" s="5"/>
      <c r="CM374" s="5"/>
      <c r="CN374" s="5"/>
      <c r="CO374" s="5"/>
      <c r="CP374" s="5"/>
      <c r="CQ374" s="5"/>
      <c r="CR374" s="5"/>
      <c r="CS374" s="5"/>
      <c r="CT374" s="5"/>
      <c r="CU374" s="5"/>
      <c r="CV374" s="5"/>
      <c r="CW374" s="5"/>
      <c r="CX374" s="5"/>
      <c r="CY374" s="5"/>
      <c r="CZ374" s="5"/>
      <c r="DA374" s="5"/>
      <c r="DB374" s="5"/>
      <c r="DC374" s="5"/>
      <c r="DD374" s="5"/>
      <c r="DE374" s="5"/>
      <c r="DF374" s="5"/>
      <c r="DG374" s="5"/>
      <c r="DH374" s="5"/>
      <c r="DI374" s="5"/>
      <c r="DJ374" s="5"/>
      <c r="DK374" s="5"/>
      <c r="DL374" s="5"/>
      <c r="DM374" s="5"/>
      <c r="DN374" s="5"/>
      <c r="DO374" s="5"/>
      <c r="DP374" s="5"/>
      <c r="DQ374" s="5"/>
      <c r="DR374" s="5"/>
      <c r="DS374" s="5"/>
      <c r="DT374" s="5"/>
      <c r="DU374" s="5"/>
      <c r="DV374" s="5"/>
      <c r="DW374" s="5"/>
      <c r="DX374" s="5"/>
      <c r="DY374" s="5"/>
      <c r="DZ374" s="5"/>
      <c r="EA374" s="5"/>
      <c r="EB374" s="5"/>
      <c r="EC374" s="5"/>
      <c r="ED374" s="5"/>
      <c r="EE374" s="5"/>
      <c r="EF374" s="5"/>
      <c r="EG374" s="5"/>
      <c r="EH374" s="5"/>
      <c r="EI374" s="5"/>
      <c r="EJ374" s="5"/>
      <c r="EK374" s="5"/>
      <c r="EL374" s="5"/>
      <c r="EM374" s="5"/>
      <c r="EN374" s="5"/>
      <c r="EO374" s="5"/>
      <c r="EP374" s="5"/>
      <c r="EQ374" s="5"/>
      <c r="ER374" s="5"/>
      <c r="ES374" s="5"/>
      <c r="ET374" s="5"/>
      <c r="EU374" s="5"/>
      <c r="EV374" s="5"/>
      <c r="EW374" s="5"/>
      <c r="EX374" s="5"/>
      <c r="EY374" s="5"/>
      <c r="EZ374" s="5"/>
      <c r="FA374" s="5"/>
      <c r="FB374" s="5"/>
      <c r="FC374" s="5"/>
    </row>
    <row r="375" spans="1:159" ht="15" customHeight="1">
      <c r="A375" s="7">
        <v>6</v>
      </c>
      <c r="B375" s="55" t="str">
        <f>VLOOKUP(Ruimtestaat[[#This Row],[Code]],Locaties[[Code]:[Locatie]],2,FALSE)</f>
        <v>Juliana van Stolbergschool</v>
      </c>
      <c r="C375" s="55" t="str">
        <f>VLOOKUP(Ruimtestaat[[#This Row],[Code]],Locaties[[#All],[Code]:[Adres]],3,FALSE)</f>
        <v>Woeringenlaan 20</v>
      </c>
      <c r="D375" s="55" t="str">
        <f>VLOOKUP(Ruimtestaat[[#This Row],[Code]],Locaties[#All],4,FALSE)</f>
        <v>Waalwijk</v>
      </c>
      <c r="E375" s="56"/>
      <c r="F375" s="7" t="s">
        <v>392</v>
      </c>
      <c r="G375" s="7" t="s">
        <v>471</v>
      </c>
      <c r="H375" s="56" t="s">
        <v>506</v>
      </c>
      <c r="I375" s="7">
        <v>2</v>
      </c>
      <c r="J375" s="56" t="str">
        <f>VLOOKUP(Ruimtestaat[[#This Row],[Ruimte code]],Ruimtegroepen[[#All],[Code]:[Ruimte omschrijving]],2,FALSE)</f>
        <v>Kantoren</v>
      </c>
      <c r="K375" s="44" t="s">
        <v>17</v>
      </c>
      <c r="L375" s="47" t="s">
        <v>6</v>
      </c>
      <c r="M375" s="147">
        <v>7.5</v>
      </c>
      <c r="N375" s="44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5"/>
      <c r="AD375" s="5"/>
      <c r="AE375" s="5"/>
      <c r="AF375" s="5"/>
      <c r="AG375" s="5"/>
      <c r="AH375" s="5"/>
      <c r="AI375" s="5"/>
      <c r="AJ375" s="5"/>
      <c r="AK375" s="5"/>
      <c r="AL375" s="5"/>
      <c r="AM375" s="5"/>
      <c r="AN375" s="5"/>
      <c r="AO375" s="5"/>
      <c r="AP375" s="5"/>
      <c r="AQ375" s="5"/>
      <c r="AR375" s="5"/>
      <c r="AS375" s="5"/>
      <c r="AT375" s="5"/>
      <c r="AU375" s="5"/>
      <c r="AV375" s="5"/>
      <c r="AW375" s="5"/>
      <c r="AX375" s="5"/>
      <c r="AY375" s="5"/>
      <c r="AZ375" s="5"/>
      <c r="BA375" s="5"/>
      <c r="BB375" s="5"/>
      <c r="BC375" s="5"/>
      <c r="BD375" s="5"/>
      <c r="BE375" s="5"/>
      <c r="BF375" s="5"/>
      <c r="BG375" s="5"/>
      <c r="BH375" s="5"/>
      <c r="BI375" s="5"/>
      <c r="BJ375" s="5"/>
      <c r="BK375" s="5"/>
      <c r="BL375" s="5"/>
      <c r="BM375" s="5"/>
      <c r="BN375" s="5"/>
      <c r="BO375" s="5"/>
      <c r="BP375" s="5"/>
      <c r="BQ375" s="5"/>
      <c r="BR375" s="5"/>
      <c r="BS375" s="5"/>
      <c r="BT375" s="5"/>
      <c r="BU375" s="5"/>
      <c r="BV375" s="5"/>
      <c r="BW375" s="5"/>
      <c r="BX375" s="5"/>
      <c r="BY375" s="5"/>
      <c r="BZ375" s="5"/>
      <c r="CA375" s="5"/>
      <c r="CB375" s="5"/>
      <c r="CC375" s="5"/>
      <c r="CD375" s="5"/>
      <c r="CE375" s="5"/>
      <c r="CF375" s="5"/>
      <c r="CG375" s="5"/>
      <c r="CH375" s="5"/>
      <c r="CI375" s="5"/>
      <c r="CJ375" s="5"/>
      <c r="CK375" s="5"/>
      <c r="CL375" s="5"/>
      <c r="CM375" s="5"/>
      <c r="CN375" s="5"/>
      <c r="CO375" s="5"/>
      <c r="CP375" s="5"/>
      <c r="CQ375" s="5"/>
      <c r="CR375" s="5"/>
      <c r="CS375" s="5"/>
      <c r="CT375" s="5"/>
      <c r="CU375" s="5"/>
      <c r="CV375" s="5"/>
      <c r="CW375" s="5"/>
      <c r="CX375" s="5"/>
      <c r="CY375" s="5"/>
      <c r="CZ375" s="5"/>
      <c r="DA375" s="5"/>
      <c r="DB375" s="5"/>
      <c r="DC375" s="5"/>
      <c r="DD375" s="5"/>
      <c r="DE375" s="5"/>
      <c r="DF375" s="5"/>
      <c r="DG375" s="5"/>
      <c r="DH375" s="5"/>
      <c r="DI375" s="5"/>
      <c r="DJ375" s="5"/>
      <c r="DK375" s="5"/>
      <c r="DL375" s="5"/>
      <c r="DM375" s="5"/>
      <c r="DN375" s="5"/>
      <c r="DO375" s="5"/>
      <c r="DP375" s="5"/>
      <c r="DQ375" s="5"/>
      <c r="DR375" s="5"/>
      <c r="DS375" s="5"/>
      <c r="DT375" s="5"/>
      <c r="DU375" s="5"/>
      <c r="DV375" s="5"/>
      <c r="DW375" s="5"/>
      <c r="DX375" s="5"/>
      <c r="DY375" s="5"/>
      <c r="DZ375" s="5"/>
      <c r="EA375" s="5"/>
      <c r="EB375" s="5"/>
      <c r="EC375" s="5"/>
      <c r="ED375" s="5"/>
      <c r="EE375" s="5"/>
      <c r="EF375" s="5"/>
      <c r="EG375" s="5"/>
      <c r="EH375" s="5"/>
      <c r="EI375" s="5"/>
      <c r="EJ375" s="5"/>
      <c r="EK375" s="5"/>
      <c r="EL375" s="5"/>
      <c r="EM375" s="5"/>
      <c r="EN375" s="5"/>
      <c r="EO375" s="5"/>
      <c r="EP375" s="5"/>
      <c r="EQ375" s="5"/>
      <c r="ER375" s="5"/>
      <c r="ES375" s="5"/>
      <c r="ET375" s="5"/>
      <c r="EU375" s="5"/>
      <c r="EV375" s="5"/>
      <c r="EW375" s="5"/>
      <c r="EX375" s="5"/>
      <c r="EY375" s="5"/>
      <c r="EZ375" s="5"/>
      <c r="FA375" s="5"/>
      <c r="FB375" s="5"/>
      <c r="FC375" s="5"/>
    </row>
    <row r="376" spans="1:159" ht="15" customHeight="1">
      <c r="A376" s="7">
        <v>6</v>
      </c>
      <c r="B376" s="55" t="str">
        <f>VLOOKUP(Ruimtestaat[[#This Row],[Code]],Locaties[[Code]:[Locatie]],2,FALSE)</f>
        <v>Juliana van Stolbergschool</v>
      </c>
      <c r="C376" s="55" t="str">
        <f>VLOOKUP(Ruimtestaat[[#This Row],[Code]],Locaties[[#All],[Code]:[Adres]],3,FALSE)</f>
        <v>Woeringenlaan 20</v>
      </c>
      <c r="D376" s="55" t="str">
        <f>VLOOKUP(Ruimtestaat[[#This Row],[Code]],Locaties[#All],4,FALSE)</f>
        <v>Waalwijk</v>
      </c>
      <c r="E376" s="56"/>
      <c r="F376" s="7" t="s">
        <v>392</v>
      </c>
      <c r="G376" s="7" t="s">
        <v>472</v>
      </c>
      <c r="H376" s="56" t="s">
        <v>505</v>
      </c>
      <c r="I376" s="7">
        <v>6</v>
      </c>
      <c r="J376" s="56" t="str">
        <f>VLOOKUP(Ruimtestaat[[#This Row],[Ruimte code]],Ruimtegroepen[[#All],[Code]:[Ruimte omschrijving]],2,FALSE)</f>
        <v>Gangen/hallen</v>
      </c>
      <c r="K376" s="44" t="s">
        <v>18</v>
      </c>
      <c r="L376" s="47" t="s">
        <v>124</v>
      </c>
      <c r="M376" s="147">
        <v>45</v>
      </c>
      <c r="N376" s="44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  <c r="AD376" s="5"/>
      <c r="AE376" s="5"/>
      <c r="AF376" s="5"/>
      <c r="AG376" s="5"/>
      <c r="AH376" s="5"/>
      <c r="AI376" s="5"/>
      <c r="AJ376" s="5"/>
      <c r="AK376" s="5"/>
      <c r="AL376" s="5"/>
      <c r="AM376" s="5"/>
      <c r="AN376" s="5"/>
      <c r="AO376" s="5"/>
      <c r="AP376" s="5"/>
      <c r="AQ376" s="5"/>
      <c r="AR376" s="5"/>
      <c r="AS376" s="5"/>
      <c r="AT376" s="5"/>
      <c r="AU376" s="5"/>
      <c r="AV376" s="5"/>
      <c r="AW376" s="5"/>
      <c r="AX376" s="5"/>
      <c r="AY376" s="5"/>
      <c r="AZ376" s="5"/>
      <c r="BA376" s="5"/>
      <c r="BB376" s="5"/>
      <c r="BC376" s="5"/>
      <c r="BD376" s="5"/>
      <c r="BE376" s="5"/>
      <c r="BF376" s="5"/>
      <c r="BG376" s="5"/>
      <c r="BH376" s="5"/>
      <c r="BI376" s="5"/>
      <c r="BJ376" s="5"/>
      <c r="BK376" s="5"/>
      <c r="BL376" s="5"/>
      <c r="BM376" s="5"/>
      <c r="BN376" s="5"/>
      <c r="BO376" s="5"/>
      <c r="BP376" s="5"/>
      <c r="BQ376" s="5"/>
      <c r="BR376" s="5"/>
      <c r="BS376" s="5"/>
      <c r="BT376" s="5"/>
      <c r="BU376" s="5"/>
      <c r="BV376" s="5"/>
      <c r="BW376" s="5"/>
      <c r="BX376" s="5"/>
      <c r="BY376" s="5"/>
      <c r="BZ376" s="5"/>
      <c r="CA376" s="5"/>
      <c r="CB376" s="5"/>
      <c r="CC376" s="5"/>
      <c r="CD376" s="5"/>
      <c r="CE376" s="5"/>
      <c r="CF376" s="5"/>
      <c r="CG376" s="5"/>
      <c r="CH376" s="5"/>
      <c r="CI376" s="5"/>
      <c r="CJ376" s="5"/>
      <c r="CK376" s="5"/>
      <c r="CL376" s="5"/>
      <c r="CM376" s="5"/>
      <c r="CN376" s="5"/>
      <c r="CO376" s="5"/>
      <c r="CP376" s="5"/>
      <c r="CQ376" s="5"/>
      <c r="CR376" s="5"/>
      <c r="CS376" s="5"/>
      <c r="CT376" s="5"/>
      <c r="CU376" s="5"/>
      <c r="CV376" s="5"/>
      <c r="CW376" s="5"/>
      <c r="CX376" s="5"/>
      <c r="CY376" s="5"/>
      <c r="CZ376" s="5"/>
      <c r="DA376" s="5"/>
      <c r="DB376" s="5"/>
      <c r="DC376" s="5"/>
      <c r="DD376" s="5"/>
      <c r="DE376" s="5"/>
      <c r="DF376" s="5"/>
      <c r="DG376" s="5"/>
      <c r="DH376" s="5"/>
      <c r="DI376" s="5"/>
      <c r="DJ376" s="5"/>
      <c r="DK376" s="5"/>
      <c r="DL376" s="5"/>
      <c r="DM376" s="5"/>
      <c r="DN376" s="5"/>
      <c r="DO376" s="5"/>
      <c r="DP376" s="5"/>
      <c r="DQ376" s="5"/>
      <c r="DR376" s="5"/>
      <c r="DS376" s="5"/>
      <c r="DT376" s="5"/>
      <c r="DU376" s="5"/>
      <c r="DV376" s="5"/>
      <c r="DW376" s="5"/>
      <c r="DX376" s="5"/>
      <c r="DY376" s="5"/>
      <c r="DZ376" s="5"/>
      <c r="EA376" s="5"/>
      <c r="EB376" s="5"/>
      <c r="EC376" s="5"/>
      <c r="ED376" s="5"/>
      <c r="EE376" s="5"/>
      <c r="EF376" s="5"/>
      <c r="EG376" s="5"/>
      <c r="EH376" s="5"/>
      <c r="EI376" s="5"/>
      <c r="EJ376" s="5"/>
      <c r="EK376" s="5"/>
      <c r="EL376" s="5"/>
      <c r="EM376" s="5"/>
      <c r="EN376" s="5"/>
      <c r="EO376" s="5"/>
      <c r="EP376" s="5"/>
      <c r="EQ376" s="5"/>
      <c r="ER376" s="5"/>
      <c r="ES376" s="5"/>
      <c r="ET376" s="5"/>
      <c r="EU376" s="5"/>
      <c r="EV376" s="5"/>
      <c r="EW376" s="5"/>
      <c r="EX376" s="5"/>
      <c r="EY376" s="5"/>
      <c r="EZ376" s="5"/>
      <c r="FA376" s="5"/>
      <c r="FB376" s="5"/>
      <c r="FC376" s="5"/>
    </row>
    <row r="377" spans="1:159" ht="15" customHeight="1">
      <c r="A377" s="7">
        <v>6</v>
      </c>
      <c r="B377" s="55" t="str">
        <f>VLOOKUP(Ruimtestaat[[#This Row],[Code]],Locaties[[Code]:[Locatie]],2,FALSE)</f>
        <v>Juliana van Stolbergschool</v>
      </c>
      <c r="C377" s="55" t="str">
        <f>VLOOKUP(Ruimtestaat[[#This Row],[Code]],Locaties[[#All],[Code]:[Adres]],3,FALSE)</f>
        <v>Woeringenlaan 20</v>
      </c>
      <c r="D377" s="55" t="str">
        <f>VLOOKUP(Ruimtestaat[[#This Row],[Code]],Locaties[#All],4,FALSE)</f>
        <v>Waalwijk</v>
      </c>
      <c r="E377" s="56"/>
      <c r="F377" s="7" t="s">
        <v>392</v>
      </c>
      <c r="G377" s="7" t="s">
        <v>473</v>
      </c>
      <c r="H377" s="56" t="s">
        <v>136</v>
      </c>
      <c r="I377" s="7">
        <v>5</v>
      </c>
      <c r="J377" s="56" t="str">
        <f>VLOOKUP(Ruimtestaat[[#This Row],[Ruimte code]],Ruimtegroepen[[#All],[Code]:[Ruimte omschrijving]],2,FALSE)</f>
        <v>Sanitair</v>
      </c>
      <c r="K377" s="44" t="s">
        <v>19</v>
      </c>
      <c r="L377" s="47" t="s">
        <v>366</v>
      </c>
      <c r="M377" s="147">
        <v>9.6999999999999993</v>
      </c>
      <c r="N377" s="44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  <c r="AD377" s="5"/>
      <c r="AE377" s="5"/>
      <c r="AF377" s="5"/>
      <c r="AG377" s="5"/>
      <c r="AH377" s="5"/>
      <c r="AI377" s="5"/>
      <c r="AJ377" s="5"/>
      <c r="AK377" s="5"/>
      <c r="AL377" s="5"/>
      <c r="AM377" s="5"/>
      <c r="AN377" s="5"/>
      <c r="AO377" s="5"/>
      <c r="AP377" s="5"/>
      <c r="AQ377" s="5"/>
      <c r="AR377" s="5"/>
      <c r="AS377" s="5"/>
      <c r="AT377" s="5"/>
      <c r="AU377" s="5"/>
      <c r="AV377" s="5"/>
      <c r="AW377" s="5"/>
      <c r="AX377" s="5"/>
      <c r="AY377" s="5"/>
      <c r="AZ377" s="5"/>
      <c r="BA377" s="5"/>
      <c r="BB377" s="5"/>
      <c r="BC377" s="5"/>
      <c r="BD377" s="5"/>
      <c r="BE377" s="5"/>
      <c r="BF377" s="5"/>
      <c r="BG377" s="5"/>
      <c r="BH377" s="5"/>
      <c r="BI377" s="5"/>
      <c r="BJ377" s="5"/>
      <c r="BK377" s="5"/>
      <c r="BL377" s="5"/>
      <c r="BM377" s="5"/>
      <c r="BN377" s="5"/>
      <c r="BO377" s="5"/>
      <c r="BP377" s="5"/>
      <c r="BQ377" s="5"/>
      <c r="BR377" s="5"/>
      <c r="BS377" s="5"/>
      <c r="BT377" s="5"/>
      <c r="BU377" s="5"/>
      <c r="BV377" s="5"/>
      <c r="BW377" s="5"/>
      <c r="BX377" s="5"/>
      <c r="BY377" s="5"/>
      <c r="BZ377" s="5"/>
      <c r="CA377" s="5"/>
      <c r="CB377" s="5"/>
      <c r="CC377" s="5"/>
      <c r="CD377" s="5"/>
      <c r="CE377" s="5"/>
      <c r="CF377" s="5"/>
      <c r="CG377" s="5"/>
      <c r="CH377" s="5"/>
      <c r="CI377" s="5"/>
      <c r="CJ377" s="5"/>
      <c r="CK377" s="5"/>
      <c r="CL377" s="5"/>
      <c r="CM377" s="5"/>
      <c r="CN377" s="5"/>
      <c r="CO377" s="5"/>
      <c r="CP377" s="5"/>
      <c r="CQ377" s="5"/>
      <c r="CR377" s="5"/>
      <c r="CS377" s="5"/>
      <c r="CT377" s="5"/>
      <c r="CU377" s="5"/>
      <c r="CV377" s="5"/>
      <c r="CW377" s="5"/>
      <c r="CX377" s="5"/>
      <c r="CY377" s="5"/>
      <c r="CZ377" s="5"/>
      <c r="DA377" s="5"/>
      <c r="DB377" s="5"/>
      <c r="DC377" s="5"/>
      <c r="DD377" s="5"/>
      <c r="DE377" s="5"/>
      <c r="DF377" s="5"/>
      <c r="DG377" s="5"/>
      <c r="DH377" s="5"/>
      <c r="DI377" s="5"/>
      <c r="DJ377" s="5"/>
      <c r="DK377" s="5"/>
      <c r="DL377" s="5"/>
      <c r="DM377" s="5"/>
      <c r="DN377" s="5"/>
      <c r="DO377" s="5"/>
      <c r="DP377" s="5"/>
      <c r="DQ377" s="5"/>
      <c r="DR377" s="5"/>
      <c r="DS377" s="5"/>
      <c r="DT377" s="5"/>
      <c r="DU377" s="5"/>
      <c r="DV377" s="5"/>
      <c r="DW377" s="5"/>
      <c r="DX377" s="5"/>
      <c r="DY377" s="5"/>
      <c r="DZ377" s="5"/>
      <c r="EA377" s="5"/>
      <c r="EB377" s="5"/>
      <c r="EC377" s="5"/>
      <c r="ED377" s="5"/>
      <c r="EE377" s="5"/>
      <c r="EF377" s="5"/>
      <c r="EG377" s="5"/>
      <c r="EH377" s="5"/>
      <c r="EI377" s="5"/>
      <c r="EJ377" s="5"/>
      <c r="EK377" s="5"/>
      <c r="EL377" s="5"/>
      <c r="EM377" s="5"/>
      <c r="EN377" s="5"/>
      <c r="EO377" s="5"/>
      <c r="EP377" s="5"/>
      <c r="EQ377" s="5"/>
      <c r="ER377" s="5"/>
      <c r="ES377" s="5"/>
      <c r="ET377" s="5"/>
      <c r="EU377" s="5"/>
      <c r="EV377" s="5"/>
      <c r="EW377" s="5"/>
      <c r="EX377" s="5"/>
      <c r="EY377" s="5"/>
      <c r="EZ377" s="5"/>
      <c r="FA377" s="5"/>
      <c r="FB377" s="5"/>
      <c r="FC377" s="5"/>
    </row>
    <row r="378" spans="1:159" ht="15" customHeight="1">
      <c r="A378" s="7">
        <v>6</v>
      </c>
      <c r="B378" s="55" t="str">
        <f>VLOOKUP(Ruimtestaat[[#This Row],[Code]],Locaties[[Code]:[Locatie]],2,FALSE)</f>
        <v>Juliana van Stolbergschool</v>
      </c>
      <c r="C378" s="55" t="str">
        <f>VLOOKUP(Ruimtestaat[[#This Row],[Code]],Locaties[[#All],[Code]:[Adres]],3,FALSE)</f>
        <v>Woeringenlaan 20</v>
      </c>
      <c r="D378" s="55" t="str">
        <f>VLOOKUP(Ruimtestaat[[#This Row],[Code]],Locaties[#All],4,FALSE)</f>
        <v>Waalwijk</v>
      </c>
      <c r="E378" s="56"/>
      <c r="F378" s="7" t="s">
        <v>392</v>
      </c>
      <c r="G378" s="7" t="s">
        <v>474</v>
      </c>
      <c r="H378" s="56" t="s">
        <v>398</v>
      </c>
      <c r="I378" s="7">
        <v>16</v>
      </c>
      <c r="J378" s="56" t="str">
        <f>VLOOKUP(Ruimtestaat[[#This Row],[Ruimte code]],Ruimtegroepen[[#All],[Code]:[Ruimte omschrijving]],2,FALSE)</f>
        <v>Leslokalen</v>
      </c>
      <c r="K378" s="44" t="s">
        <v>18</v>
      </c>
      <c r="L378" s="47" t="s">
        <v>124</v>
      </c>
      <c r="M378" s="147">
        <v>57</v>
      </c>
      <c r="N378" s="44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5"/>
      <c r="AD378" s="5"/>
      <c r="AE378" s="5"/>
      <c r="AF378" s="5"/>
      <c r="AG378" s="5"/>
      <c r="AH378" s="5"/>
      <c r="AI378" s="5"/>
      <c r="AJ378" s="5"/>
      <c r="AK378" s="5"/>
      <c r="AL378" s="5"/>
      <c r="AM378" s="5"/>
      <c r="AN378" s="5"/>
      <c r="AO378" s="5"/>
      <c r="AP378" s="5"/>
      <c r="AQ378" s="5"/>
      <c r="AR378" s="5"/>
      <c r="AS378" s="5"/>
      <c r="AT378" s="5"/>
      <c r="AU378" s="5"/>
      <c r="AV378" s="5"/>
      <c r="AW378" s="5"/>
      <c r="AX378" s="5"/>
      <c r="AY378" s="5"/>
      <c r="AZ378" s="5"/>
      <c r="BA378" s="5"/>
      <c r="BB378" s="5"/>
      <c r="BC378" s="5"/>
      <c r="BD378" s="5"/>
      <c r="BE378" s="5"/>
      <c r="BF378" s="5"/>
      <c r="BG378" s="5"/>
      <c r="BH378" s="5"/>
      <c r="BI378" s="5"/>
      <c r="BJ378" s="5"/>
      <c r="BK378" s="5"/>
      <c r="BL378" s="5"/>
      <c r="BM378" s="5"/>
      <c r="BN378" s="5"/>
      <c r="BO378" s="5"/>
      <c r="BP378" s="5"/>
      <c r="BQ378" s="5"/>
      <c r="BR378" s="5"/>
      <c r="BS378" s="5"/>
      <c r="BT378" s="5"/>
      <c r="BU378" s="5"/>
      <c r="BV378" s="5"/>
      <c r="BW378" s="5"/>
      <c r="BX378" s="5"/>
      <c r="BY378" s="5"/>
      <c r="BZ378" s="5"/>
      <c r="CA378" s="5"/>
      <c r="CB378" s="5"/>
      <c r="CC378" s="5"/>
      <c r="CD378" s="5"/>
      <c r="CE378" s="5"/>
      <c r="CF378" s="5"/>
      <c r="CG378" s="5"/>
      <c r="CH378" s="5"/>
      <c r="CI378" s="5"/>
      <c r="CJ378" s="5"/>
      <c r="CK378" s="5"/>
      <c r="CL378" s="5"/>
      <c r="CM378" s="5"/>
      <c r="CN378" s="5"/>
      <c r="CO378" s="5"/>
      <c r="CP378" s="5"/>
      <c r="CQ378" s="5"/>
      <c r="CR378" s="5"/>
      <c r="CS378" s="5"/>
      <c r="CT378" s="5"/>
      <c r="CU378" s="5"/>
      <c r="CV378" s="5"/>
      <c r="CW378" s="5"/>
      <c r="CX378" s="5"/>
      <c r="CY378" s="5"/>
      <c r="CZ378" s="5"/>
      <c r="DA378" s="5"/>
      <c r="DB378" s="5"/>
      <c r="DC378" s="5"/>
      <c r="DD378" s="5"/>
      <c r="DE378" s="5"/>
      <c r="DF378" s="5"/>
      <c r="DG378" s="5"/>
      <c r="DH378" s="5"/>
      <c r="DI378" s="5"/>
      <c r="DJ378" s="5"/>
      <c r="DK378" s="5"/>
      <c r="DL378" s="5"/>
      <c r="DM378" s="5"/>
      <c r="DN378" s="5"/>
      <c r="DO378" s="5"/>
      <c r="DP378" s="5"/>
      <c r="DQ378" s="5"/>
      <c r="DR378" s="5"/>
      <c r="DS378" s="5"/>
      <c r="DT378" s="5"/>
      <c r="DU378" s="5"/>
      <c r="DV378" s="5"/>
      <c r="DW378" s="5"/>
      <c r="DX378" s="5"/>
      <c r="DY378" s="5"/>
      <c r="DZ378" s="5"/>
      <c r="EA378" s="5"/>
      <c r="EB378" s="5"/>
      <c r="EC378" s="5"/>
      <c r="ED378" s="5"/>
      <c r="EE378" s="5"/>
      <c r="EF378" s="5"/>
      <c r="EG378" s="5"/>
      <c r="EH378" s="5"/>
      <c r="EI378" s="5"/>
      <c r="EJ378" s="5"/>
      <c r="EK378" s="5"/>
      <c r="EL378" s="5"/>
      <c r="EM378" s="5"/>
      <c r="EN378" s="5"/>
      <c r="EO378" s="5"/>
      <c r="EP378" s="5"/>
      <c r="EQ378" s="5"/>
      <c r="ER378" s="5"/>
      <c r="ES378" s="5"/>
      <c r="ET378" s="5"/>
      <c r="EU378" s="5"/>
      <c r="EV378" s="5"/>
      <c r="EW378" s="5"/>
      <c r="EX378" s="5"/>
      <c r="EY378" s="5"/>
      <c r="EZ378" s="5"/>
      <c r="FA378" s="5"/>
      <c r="FB378" s="5"/>
      <c r="FC378" s="5"/>
    </row>
    <row r="379" spans="1:159" ht="15" customHeight="1">
      <c r="A379" s="7">
        <v>6</v>
      </c>
      <c r="B379" s="55" t="str">
        <f>VLOOKUP(Ruimtestaat[[#This Row],[Code]],Locaties[[Code]:[Locatie]],2,FALSE)</f>
        <v>Juliana van Stolbergschool</v>
      </c>
      <c r="C379" s="55" t="str">
        <f>VLOOKUP(Ruimtestaat[[#This Row],[Code]],Locaties[[#All],[Code]:[Adres]],3,FALSE)</f>
        <v>Woeringenlaan 20</v>
      </c>
      <c r="D379" s="55" t="str">
        <f>VLOOKUP(Ruimtestaat[[#This Row],[Code]],Locaties[#All],4,FALSE)</f>
        <v>Waalwijk</v>
      </c>
      <c r="E379" s="56"/>
      <c r="F379" s="7" t="s">
        <v>392</v>
      </c>
      <c r="G379" s="7" t="s">
        <v>470</v>
      </c>
      <c r="H379" s="56" t="s">
        <v>136</v>
      </c>
      <c r="I379" s="7">
        <v>5</v>
      </c>
      <c r="J379" s="56" t="str">
        <f>VLOOKUP(Ruimtestaat[[#This Row],[Ruimte code]],Ruimtegroepen[[#All],[Code]:[Ruimte omschrijving]],2,FALSE)</f>
        <v>Sanitair</v>
      </c>
      <c r="K379" s="44" t="s">
        <v>19</v>
      </c>
      <c r="L379" s="47" t="s">
        <v>366</v>
      </c>
      <c r="M379" s="147">
        <v>9.6999999999999993</v>
      </c>
      <c r="N379" s="44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  <c r="AC379" s="5"/>
      <c r="AD379" s="5"/>
      <c r="AE379" s="5"/>
      <c r="AF379" s="5"/>
      <c r="AG379" s="5"/>
      <c r="AH379" s="5"/>
      <c r="AI379" s="5"/>
      <c r="AJ379" s="5"/>
      <c r="AK379" s="5"/>
      <c r="AL379" s="5"/>
      <c r="AM379" s="5"/>
      <c r="AN379" s="5"/>
      <c r="AO379" s="5"/>
      <c r="AP379" s="5"/>
      <c r="AQ379" s="5"/>
      <c r="AR379" s="5"/>
      <c r="AS379" s="5"/>
      <c r="AT379" s="5"/>
      <c r="AU379" s="5"/>
      <c r="AV379" s="5"/>
      <c r="AW379" s="5"/>
      <c r="AX379" s="5"/>
      <c r="AY379" s="5"/>
      <c r="AZ379" s="5"/>
      <c r="BA379" s="5"/>
      <c r="BB379" s="5"/>
      <c r="BC379" s="5"/>
      <c r="BD379" s="5"/>
      <c r="BE379" s="5"/>
      <c r="BF379" s="5"/>
      <c r="BG379" s="5"/>
      <c r="BH379" s="5"/>
      <c r="BI379" s="5"/>
      <c r="BJ379" s="5"/>
      <c r="BK379" s="5"/>
      <c r="BL379" s="5"/>
      <c r="BM379" s="5"/>
      <c r="BN379" s="5"/>
      <c r="BO379" s="5"/>
      <c r="BP379" s="5"/>
      <c r="BQ379" s="5"/>
      <c r="BR379" s="5"/>
      <c r="BS379" s="5"/>
      <c r="BT379" s="5"/>
      <c r="BU379" s="5"/>
      <c r="BV379" s="5"/>
      <c r="BW379" s="5"/>
      <c r="BX379" s="5"/>
      <c r="BY379" s="5"/>
      <c r="BZ379" s="5"/>
      <c r="CA379" s="5"/>
      <c r="CB379" s="5"/>
      <c r="CC379" s="5"/>
      <c r="CD379" s="5"/>
      <c r="CE379" s="5"/>
      <c r="CF379" s="5"/>
      <c r="CG379" s="5"/>
      <c r="CH379" s="5"/>
      <c r="CI379" s="5"/>
      <c r="CJ379" s="5"/>
      <c r="CK379" s="5"/>
      <c r="CL379" s="5"/>
      <c r="CM379" s="5"/>
      <c r="CN379" s="5"/>
      <c r="CO379" s="5"/>
      <c r="CP379" s="5"/>
      <c r="CQ379" s="5"/>
      <c r="CR379" s="5"/>
      <c r="CS379" s="5"/>
      <c r="CT379" s="5"/>
      <c r="CU379" s="5"/>
      <c r="CV379" s="5"/>
      <c r="CW379" s="5"/>
      <c r="CX379" s="5"/>
      <c r="CY379" s="5"/>
      <c r="CZ379" s="5"/>
      <c r="DA379" s="5"/>
      <c r="DB379" s="5"/>
      <c r="DC379" s="5"/>
      <c r="DD379" s="5"/>
      <c r="DE379" s="5"/>
      <c r="DF379" s="5"/>
      <c r="DG379" s="5"/>
      <c r="DH379" s="5"/>
      <c r="DI379" s="5"/>
      <c r="DJ379" s="5"/>
      <c r="DK379" s="5"/>
      <c r="DL379" s="5"/>
      <c r="DM379" s="5"/>
      <c r="DN379" s="5"/>
      <c r="DO379" s="5"/>
      <c r="DP379" s="5"/>
      <c r="DQ379" s="5"/>
      <c r="DR379" s="5"/>
      <c r="DS379" s="5"/>
      <c r="DT379" s="5"/>
      <c r="DU379" s="5"/>
      <c r="DV379" s="5"/>
      <c r="DW379" s="5"/>
      <c r="DX379" s="5"/>
      <c r="DY379" s="5"/>
      <c r="DZ379" s="5"/>
      <c r="EA379" s="5"/>
      <c r="EB379" s="5"/>
      <c r="EC379" s="5"/>
      <c r="ED379" s="5"/>
      <c r="EE379" s="5"/>
      <c r="EF379" s="5"/>
      <c r="EG379" s="5"/>
      <c r="EH379" s="5"/>
      <c r="EI379" s="5"/>
      <c r="EJ379" s="5"/>
      <c r="EK379" s="5"/>
      <c r="EL379" s="5"/>
      <c r="EM379" s="5"/>
      <c r="EN379" s="5"/>
      <c r="EO379" s="5"/>
      <c r="EP379" s="5"/>
      <c r="EQ379" s="5"/>
      <c r="ER379" s="5"/>
      <c r="ES379" s="5"/>
      <c r="ET379" s="5"/>
      <c r="EU379" s="5"/>
      <c r="EV379" s="5"/>
      <c r="EW379" s="5"/>
      <c r="EX379" s="5"/>
      <c r="EY379" s="5"/>
      <c r="EZ379" s="5"/>
      <c r="FA379" s="5"/>
      <c r="FB379" s="5"/>
      <c r="FC379" s="5"/>
    </row>
    <row r="380" spans="1:159" ht="15" customHeight="1">
      <c r="A380" s="7">
        <v>6</v>
      </c>
      <c r="B380" s="55" t="str">
        <f>VLOOKUP(Ruimtestaat[[#This Row],[Code]],Locaties[[Code]:[Locatie]],2,FALSE)</f>
        <v>Juliana van Stolbergschool</v>
      </c>
      <c r="C380" s="55" t="str">
        <f>VLOOKUP(Ruimtestaat[[#This Row],[Code]],Locaties[[#All],[Code]:[Adres]],3,FALSE)</f>
        <v>Woeringenlaan 20</v>
      </c>
      <c r="D380" s="55" t="str">
        <f>VLOOKUP(Ruimtestaat[[#This Row],[Code]],Locaties[#All],4,FALSE)</f>
        <v>Waalwijk</v>
      </c>
      <c r="E380" s="56"/>
      <c r="F380" s="7" t="s">
        <v>392</v>
      </c>
      <c r="G380" s="7" t="s">
        <v>475</v>
      </c>
      <c r="H380" s="56" t="s">
        <v>398</v>
      </c>
      <c r="I380" s="7">
        <v>16</v>
      </c>
      <c r="J380" s="56" t="str">
        <f>VLOOKUP(Ruimtestaat[[#This Row],[Ruimte code]],Ruimtegroepen[[#All],[Code]:[Ruimte omschrijving]],2,FALSE)</f>
        <v>Leslokalen</v>
      </c>
      <c r="K380" s="44" t="s">
        <v>18</v>
      </c>
      <c r="L380" s="47" t="s">
        <v>124</v>
      </c>
      <c r="M380" s="147">
        <v>59</v>
      </c>
      <c r="N380" s="44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  <c r="AD380" s="5"/>
      <c r="AE380" s="5"/>
      <c r="AF380" s="5"/>
      <c r="AG380" s="5"/>
      <c r="AH380" s="5"/>
      <c r="AI380" s="5"/>
      <c r="AJ380" s="5"/>
      <c r="AK380" s="5"/>
      <c r="AL380" s="5"/>
      <c r="AM380" s="5"/>
      <c r="AN380" s="5"/>
      <c r="AO380" s="5"/>
      <c r="AP380" s="5"/>
      <c r="AQ380" s="5"/>
      <c r="AR380" s="5"/>
      <c r="AS380" s="5"/>
      <c r="AT380" s="5"/>
      <c r="AU380" s="5"/>
      <c r="AV380" s="5"/>
      <c r="AW380" s="5"/>
      <c r="AX380" s="5"/>
      <c r="AY380" s="5"/>
      <c r="AZ380" s="5"/>
      <c r="BA380" s="5"/>
      <c r="BB380" s="5"/>
      <c r="BC380" s="5"/>
      <c r="BD380" s="5"/>
      <c r="BE380" s="5"/>
      <c r="BF380" s="5"/>
      <c r="BG380" s="5"/>
      <c r="BH380" s="5"/>
      <c r="BI380" s="5"/>
      <c r="BJ380" s="5"/>
      <c r="BK380" s="5"/>
      <c r="BL380" s="5"/>
      <c r="BM380" s="5"/>
      <c r="BN380" s="5"/>
      <c r="BO380" s="5"/>
      <c r="BP380" s="5"/>
      <c r="BQ380" s="5"/>
      <c r="BR380" s="5"/>
      <c r="BS380" s="5"/>
      <c r="BT380" s="5"/>
      <c r="BU380" s="5"/>
      <c r="BV380" s="5"/>
      <c r="BW380" s="5"/>
      <c r="BX380" s="5"/>
      <c r="BY380" s="5"/>
      <c r="BZ380" s="5"/>
      <c r="CA380" s="5"/>
      <c r="CB380" s="5"/>
      <c r="CC380" s="5"/>
      <c r="CD380" s="5"/>
      <c r="CE380" s="5"/>
      <c r="CF380" s="5"/>
      <c r="CG380" s="5"/>
      <c r="CH380" s="5"/>
      <c r="CI380" s="5"/>
      <c r="CJ380" s="5"/>
      <c r="CK380" s="5"/>
      <c r="CL380" s="5"/>
      <c r="CM380" s="5"/>
      <c r="CN380" s="5"/>
      <c r="CO380" s="5"/>
      <c r="CP380" s="5"/>
      <c r="CQ380" s="5"/>
      <c r="CR380" s="5"/>
      <c r="CS380" s="5"/>
      <c r="CT380" s="5"/>
      <c r="CU380" s="5"/>
      <c r="CV380" s="5"/>
      <c r="CW380" s="5"/>
      <c r="CX380" s="5"/>
      <c r="CY380" s="5"/>
      <c r="CZ380" s="5"/>
      <c r="DA380" s="5"/>
      <c r="DB380" s="5"/>
      <c r="DC380" s="5"/>
      <c r="DD380" s="5"/>
      <c r="DE380" s="5"/>
      <c r="DF380" s="5"/>
      <c r="DG380" s="5"/>
      <c r="DH380" s="5"/>
      <c r="DI380" s="5"/>
      <c r="DJ380" s="5"/>
      <c r="DK380" s="5"/>
      <c r="DL380" s="5"/>
      <c r="DM380" s="5"/>
      <c r="DN380" s="5"/>
      <c r="DO380" s="5"/>
      <c r="DP380" s="5"/>
      <c r="DQ380" s="5"/>
      <c r="DR380" s="5"/>
      <c r="DS380" s="5"/>
      <c r="DT380" s="5"/>
      <c r="DU380" s="5"/>
      <c r="DV380" s="5"/>
      <c r="DW380" s="5"/>
      <c r="DX380" s="5"/>
      <c r="DY380" s="5"/>
      <c r="DZ380" s="5"/>
      <c r="EA380" s="5"/>
      <c r="EB380" s="5"/>
      <c r="EC380" s="5"/>
      <c r="ED380" s="5"/>
      <c r="EE380" s="5"/>
      <c r="EF380" s="5"/>
      <c r="EG380" s="5"/>
      <c r="EH380" s="5"/>
      <c r="EI380" s="5"/>
      <c r="EJ380" s="5"/>
      <c r="EK380" s="5"/>
      <c r="EL380" s="5"/>
      <c r="EM380" s="5"/>
      <c r="EN380" s="5"/>
      <c r="EO380" s="5"/>
      <c r="EP380" s="5"/>
      <c r="EQ380" s="5"/>
      <c r="ER380" s="5"/>
      <c r="ES380" s="5"/>
      <c r="ET380" s="5"/>
      <c r="EU380" s="5"/>
      <c r="EV380" s="5"/>
      <c r="EW380" s="5"/>
      <c r="EX380" s="5"/>
      <c r="EY380" s="5"/>
      <c r="EZ380" s="5"/>
      <c r="FA380" s="5"/>
      <c r="FB380" s="5"/>
      <c r="FC380" s="5"/>
    </row>
    <row r="381" spans="1:159" ht="15" customHeight="1">
      <c r="A381" s="7">
        <v>6</v>
      </c>
      <c r="B381" s="55" t="str">
        <f>VLOOKUP(Ruimtestaat[[#This Row],[Code]],Locaties[[Code]:[Locatie]],2,FALSE)</f>
        <v>Juliana van Stolbergschool</v>
      </c>
      <c r="C381" s="55" t="str">
        <f>VLOOKUP(Ruimtestaat[[#This Row],[Code]],Locaties[[#All],[Code]:[Adres]],3,FALSE)</f>
        <v>Woeringenlaan 20</v>
      </c>
      <c r="D381" s="55" t="str">
        <f>VLOOKUP(Ruimtestaat[[#This Row],[Code]],Locaties[#All],4,FALSE)</f>
        <v>Waalwijk</v>
      </c>
      <c r="E381" s="56"/>
      <c r="F381" s="7" t="s">
        <v>392</v>
      </c>
      <c r="G381" s="7" t="s">
        <v>476</v>
      </c>
      <c r="H381" s="56" t="s">
        <v>505</v>
      </c>
      <c r="I381" s="7">
        <v>6</v>
      </c>
      <c r="J381" s="56" t="str">
        <f>VLOOKUP(Ruimtestaat[[#This Row],[Ruimte code]],Ruimtegroepen[[#All],[Code]:[Ruimte omschrijving]],2,FALSE)</f>
        <v>Gangen/hallen</v>
      </c>
      <c r="K381" s="44" t="s">
        <v>18</v>
      </c>
      <c r="L381" s="47" t="s">
        <v>124</v>
      </c>
      <c r="M381" s="147">
        <v>55</v>
      </c>
      <c r="N381" s="44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  <c r="AD381" s="5"/>
      <c r="AE381" s="5"/>
      <c r="AF381" s="5"/>
      <c r="AG381" s="5"/>
      <c r="AH381" s="5"/>
      <c r="AI381" s="5"/>
      <c r="AJ381" s="5"/>
      <c r="AK381" s="5"/>
      <c r="AL381" s="5"/>
      <c r="AM381" s="5"/>
      <c r="AN381" s="5"/>
      <c r="AO381" s="5"/>
      <c r="AP381" s="5"/>
      <c r="AQ381" s="5"/>
      <c r="AR381" s="5"/>
      <c r="AS381" s="5"/>
      <c r="AT381" s="5"/>
      <c r="AU381" s="5"/>
      <c r="AV381" s="5"/>
      <c r="AW381" s="5"/>
      <c r="AX381" s="5"/>
      <c r="AY381" s="5"/>
      <c r="AZ381" s="5"/>
      <c r="BA381" s="5"/>
      <c r="BB381" s="5"/>
      <c r="BC381" s="5"/>
      <c r="BD381" s="5"/>
      <c r="BE381" s="5"/>
      <c r="BF381" s="5"/>
      <c r="BG381" s="5"/>
      <c r="BH381" s="5"/>
      <c r="BI381" s="5"/>
      <c r="BJ381" s="5"/>
      <c r="BK381" s="5"/>
      <c r="BL381" s="5"/>
      <c r="BM381" s="5"/>
      <c r="BN381" s="5"/>
      <c r="BO381" s="5"/>
      <c r="BP381" s="5"/>
      <c r="BQ381" s="5"/>
      <c r="BR381" s="5"/>
      <c r="BS381" s="5"/>
      <c r="BT381" s="5"/>
      <c r="BU381" s="5"/>
      <c r="BV381" s="5"/>
      <c r="BW381" s="5"/>
      <c r="BX381" s="5"/>
      <c r="BY381" s="5"/>
      <c r="BZ381" s="5"/>
      <c r="CA381" s="5"/>
      <c r="CB381" s="5"/>
      <c r="CC381" s="5"/>
      <c r="CD381" s="5"/>
      <c r="CE381" s="5"/>
      <c r="CF381" s="5"/>
      <c r="CG381" s="5"/>
      <c r="CH381" s="5"/>
      <c r="CI381" s="5"/>
      <c r="CJ381" s="5"/>
      <c r="CK381" s="5"/>
      <c r="CL381" s="5"/>
      <c r="CM381" s="5"/>
      <c r="CN381" s="5"/>
      <c r="CO381" s="5"/>
      <c r="CP381" s="5"/>
      <c r="CQ381" s="5"/>
      <c r="CR381" s="5"/>
      <c r="CS381" s="5"/>
      <c r="CT381" s="5"/>
      <c r="CU381" s="5"/>
      <c r="CV381" s="5"/>
      <c r="CW381" s="5"/>
      <c r="CX381" s="5"/>
      <c r="CY381" s="5"/>
      <c r="CZ381" s="5"/>
      <c r="DA381" s="5"/>
      <c r="DB381" s="5"/>
      <c r="DC381" s="5"/>
      <c r="DD381" s="5"/>
      <c r="DE381" s="5"/>
      <c r="DF381" s="5"/>
      <c r="DG381" s="5"/>
      <c r="DH381" s="5"/>
      <c r="DI381" s="5"/>
      <c r="DJ381" s="5"/>
      <c r="DK381" s="5"/>
      <c r="DL381" s="5"/>
      <c r="DM381" s="5"/>
      <c r="DN381" s="5"/>
      <c r="DO381" s="5"/>
      <c r="DP381" s="5"/>
      <c r="DQ381" s="5"/>
      <c r="DR381" s="5"/>
      <c r="DS381" s="5"/>
      <c r="DT381" s="5"/>
      <c r="DU381" s="5"/>
      <c r="DV381" s="5"/>
      <c r="DW381" s="5"/>
      <c r="DX381" s="5"/>
      <c r="DY381" s="5"/>
      <c r="DZ381" s="5"/>
      <c r="EA381" s="5"/>
      <c r="EB381" s="5"/>
      <c r="EC381" s="5"/>
      <c r="ED381" s="5"/>
      <c r="EE381" s="5"/>
      <c r="EF381" s="5"/>
      <c r="EG381" s="5"/>
      <c r="EH381" s="5"/>
      <c r="EI381" s="5"/>
      <c r="EJ381" s="5"/>
      <c r="EK381" s="5"/>
      <c r="EL381" s="5"/>
      <c r="EM381" s="5"/>
      <c r="EN381" s="5"/>
      <c r="EO381" s="5"/>
      <c r="EP381" s="5"/>
      <c r="EQ381" s="5"/>
      <c r="ER381" s="5"/>
      <c r="ES381" s="5"/>
      <c r="ET381" s="5"/>
      <c r="EU381" s="5"/>
      <c r="EV381" s="5"/>
      <c r="EW381" s="5"/>
      <c r="EX381" s="5"/>
      <c r="EY381" s="5"/>
      <c r="EZ381" s="5"/>
      <c r="FA381" s="5"/>
      <c r="FB381" s="5"/>
      <c r="FC381" s="5"/>
    </row>
    <row r="382" spans="1:159" ht="15" customHeight="1">
      <c r="A382" s="7">
        <v>6</v>
      </c>
      <c r="B382" s="55" t="str">
        <f>VLOOKUP(Ruimtestaat[[#This Row],[Code]],Locaties[[Code]:[Locatie]],2,FALSE)</f>
        <v>Juliana van Stolbergschool</v>
      </c>
      <c r="C382" s="55" t="str">
        <f>VLOOKUP(Ruimtestaat[[#This Row],[Code]],Locaties[[#All],[Code]:[Adres]],3,FALSE)</f>
        <v>Woeringenlaan 20</v>
      </c>
      <c r="D382" s="55" t="str">
        <f>VLOOKUP(Ruimtestaat[[#This Row],[Code]],Locaties[#All],4,FALSE)</f>
        <v>Waalwijk</v>
      </c>
      <c r="E382" s="56"/>
      <c r="F382" s="7" t="s">
        <v>392</v>
      </c>
      <c r="G382" s="7" t="s">
        <v>477</v>
      </c>
      <c r="H382" s="56" t="s">
        <v>398</v>
      </c>
      <c r="I382" s="7">
        <v>16</v>
      </c>
      <c r="J382" s="56" t="str">
        <f>VLOOKUP(Ruimtestaat[[#This Row],[Ruimte code]],Ruimtegroepen[[#All],[Code]:[Ruimte omschrijving]],2,FALSE)</f>
        <v>Leslokalen</v>
      </c>
      <c r="K382" s="44" t="s">
        <v>18</v>
      </c>
      <c r="L382" s="47" t="s">
        <v>124</v>
      </c>
      <c r="M382" s="147">
        <v>53</v>
      </c>
      <c r="N382" s="44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5"/>
      <c r="AD382" s="5"/>
      <c r="AE382" s="5"/>
      <c r="AF382" s="5"/>
      <c r="AG382" s="5"/>
      <c r="AH382" s="5"/>
      <c r="AI382" s="5"/>
      <c r="AJ382" s="5"/>
      <c r="AK382" s="5"/>
      <c r="AL382" s="5"/>
      <c r="AM382" s="5"/>
      <c r="AN382" s="5"/>
      <c r="AO382" s="5"/>
      <c r="AP382" s="5"/>
      <c r="AQ382" s="5"/>
      <c r="AR382" s="5"/>
      <c r="AS382" s="5"/>
      <c r="AT382" s="5"/>
      <c r="AU382" s="5"/>
      <c r="AV382" s="5"/>
      <c r="AW382" s="5"/>
      <c r="AX382" s="5"/>
      <c r="AY382" s="5"/>
      <c r="AZ382" s="5"/>
      <c r="BA382" s="5"/>
      <c r="BB382" s="5"/>
      <c r="BC382" s="5"/>
      <c r="BD382" s="5"/>
      <c r="BE382" s="5"/>
      <c r="BF382" s="5"/>
      <c r="BG382" s="5"/>
      <c r="BH382" s="5"/>
      <c r="BI382" s="5"/>
      <c r="BJ382" s="5"/>
      <c r="BK382" s="5"/>
      <c r="BL382" s="5"/>
      <c r="BM382" s="5"/>
      <c r="BN382" s="5"/>
      <c r="BO382" s="5"/>
      <c r="BP382" s="5"/>
      <c r="BQ382" s="5"/>
      <c r="BR382" s="5"/>
      <c r="BS382" s="5"/>
      <c r="BT382" s="5"/>
      <c r="BU382" s="5"/>
      <c r="BV382" s="5"/>
      <c r="BW382" s="5"/>
      <c r="BX382" s="5"/>
      <c r="BY382" s="5"/>
      <c r="BZ382" s="5"/>
      <c r="CA382" s="5"/>
      <c r="CB382" s="5"/>
      <c r="CC382" s="5"/>
      <c r="CD382" s="5"/>
      <c r="CE382" s="5"/>
      <c r="CF382" s="5"/>
      <c r="CG382" s="5"/>
      <c r="CH382" s="5"/>
      <c r="CI382" s="5"/>
      <c r="CJ382" s="5"/>
      <c r="CK382" s="5"/>
      <c r="CL382" s="5"/>
      <c r="CM382" s="5"/>
      <c r="CN382" s="5"/>
      <c r="CO382" s="5"/>
      <c r="CP382" s="5"/>
      <c r="CQ382" s="5"/>
      <c r="CR382" s="5"/>
      <c r="CS382" s="5"/>
      <c r="CT382" s="5"/>
      <c r="CU382" s="5"/>
      <c r="CV382" s="5"/>
      <c r="CW382" s="5"/>
      <c r="CX382" s="5"/>
      <c r="CY382" s="5"/>
      <c r="CZ382" s="5"/>
      <c r="DA382" s="5"/>
      <c r="DB382" s="5"/>
      <c r="DC382" s="5"/>
      <c r="DD382" s="5"/>
      <c r="DE382" s="5"/>
      <c r="DF382" s="5"/>
      <c r="DG382" s="5"/>
      <c r="DH382" s="5"/>
      <c r="DI382" s="5"/>
      <c r="DJ382" s="5"/>
      <c r="DK382" s="5"/>
      <c r="DL382" s="5"/>
      <c r="DM382" s="5"/>
      <c r="DN382" s="5"/>
      <c r="DO382" s="5"/>
      <c r="DP382" s="5"/>
      <c r="DQ382" s="5"/>
      <c r="DR382" s="5"/>
      <c r="DS382" s="5"/>
      <c r="DT382" s="5"/>
      <c r="DU382" s="5"/>
      <c r="DV382" s="5"/>
      <c r="DW382" s="5"/>
      <c r="DX382" s="5"/>
      <c r="DY382" s="5"/>
      <c r="DZ382" s="5"/>
      <c r="EA382" s="5"/>
      <c r="EB382" s="5"/>
      <c r="EC382" s="5"/>
      <c r="ED382" s="5"/>
      <c r="EE382" s="5"/>
      <c r="EF382" s="5"/>
      <c r="EG382" s="5"/>
      <c r="EH382" s="5"/>
      <c r="EI382" s="5"/>
      <c r="EJ382" s="5"/>
      <c r="EK382" s="5"/>
      <c r="EL382" s="5"/>
      <c r="EM382" s="5"/>
      <c r="EN382" s="5"/>
      <c r="EO382" s="5"/>
      <c r="EP382" s="5"/>
      <c r="EQ382" s="5"/>
      <c r="ER382" s="5"/>
      <c r="ES382" s="5"/>
      <c r="ET382" s="5"/>
      <c r="EU382" s="5"/>
      <c r="EV382" s="5"/>
      <c r="EW382" s="5"/>
      <c r="EX382" s="5"/>
      <c r="EY382" s="5"/>
      <c r="EZ382" s="5"/>
      <c r="FA382" s="5"/>
      <c r="FB382" s="5"/>
      <c r="FC382" s="5"/>
    </row>
    <row r="383" spans="1:159" ht="15" customHeight="1">
      <c r="A383" s="7">
        <v>6</v>
      </c>
      <c r="B383" s="55" t="str">
        <f>VLOOKUP(Ruimtestaat[[#This Row],[Code]],Locaties[[Code]:[Locatie]],2,FALSE)</f>
        <v>Juliana van Stolbergschool</v>
      </c>
      <c r="C383" s="55" t="str">
        <f>VLOOKUP(Ruimtestaat[[#This Row],[Code]],Locaties[[#All],[Code]:[Adres]],3,FALSE)</f>
        <v>Woeringenlaan 20</v>
      </c>
      <c r="D383" s="55" t="str">
        <f>VLOOKUP(Ruimtestaat[[#This Row],[Code]],Locaties[#All],4,FALSE)</f>
        <v>Waalwijk</v>
      </c>
      <c r="E383" s="56"/>
      <c r="F383" s="7" t="s">
        <v>392</v>
      </c>
      <c r="G383" s="7" t="s">
        <v>478</v>
      </c>
      <c r="H383" s="56" t="s">
        <v>398</v>
      </c>
      <c r="I383" s="7">
        <v>16</v>
      </c>
      <c r="J383" s="56" t="str">
        <f>VLOOKUP(Ruimtestaat[[#This Row],[Ruimte code]],Ruimtegroepen[[#All],[Code]:[Ruimte omschrijving]],2,FALSE)</f>
        <v>Leslokalen</v>
      </c>
      <c r="K383" s="44" t="s">
        <v>18</v>
      </c>
      <c r="L383" s="47" t="s">
        <v>124</v>
      </c>
      <c r="M383" s="147">
        <v>85</v>
      </c>
      <c r="N383" s="44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5"/>
      <c r="AD383" s="5"/>
      <c r="AE383" s="5"/>
      <c r="AF383" s="5"/>
      <c r="AG383" s="5"/>
      <c r="AH383" s="5"/>
      <c r="AI383" s="5"/>
      <c r="AJ383" s="5"/>
      <c r="AK383" s="5"/>
      <c r="AL383" s="5"/>
      <c r="AM383" s="5"/>
      <c r="AN383" s="5"/>
      <c r="AO383" s="5"/>
      <c r="AP383" s="5"/>
      <c r="AQ383" s="5"/>
      <c r="AR383" s="5"/>
      <c r="AS383" s="5"/>
      <c r="AT383" s="5"/>
      <c r="AU383" s="5"/>
      <c r="AV383" s="5"/>
      <c r="AW383" s="5"/>
      <c r="AX383" s="5"/>
      <c r="AY383" s="5"/>
      <c r="AZ383" s="5"/>
      <c r="BA383" s="5"/>
      <c r="BB383" s="5"/>
      <c r="BC383" s="5"/>
      <c r="BD383" s="5"/>
      <c r="BE383" s="5"/>
      <c r="BF383" s="5"/>
      <c r="BG383" s="5"/>
      <c r="BH383" s="5"/>
      <c r="BI383" s="5"/>
      <c r="BJ383" s="5"/>
      <c r="BK383" s="5"/>
      <c r="BL383" s="5"/>
      <c r="BM383" s="5"/>
      <c r="BN383" s="5"/>
      <c r="BO383" s="5"/>
      <c r="BP383" s="5"/>
      <c r="BQ383" s="5"/>
      <c r="BR383" s="5"/>
      <c r="BS383" s="5"/>
      <c r="BT383" s="5"/>
      <c r="BU383" s="5"/>
      <c r="BV383" s="5"/>
      <c r="BW383" s="5"/>
      <c r="BX383" s="5"/>
      <c r="BY383" s="5"/>
      <c r="BZ383" s="5"/>
      <c r="CA383" s="5"/>
      <c r="CB383" s="5"/>
      <c r="CC383" s="5"/>
      <c r="CD383" s="5"/>
      <c r="CE383" s="5"/>
      <c r="CF383" s="5"/>
      <c r="CG383" s="5"/>
      <c r="CH383" s="5"/>
      <c r="CI383" s="5"/>
      <c r="CJ383" s="5"/>
      <c r="CK383" s="5"/>
      <c r="CL383" s="5"/>
      <c r="CM383" s="5"/>
      <c r="CN383" s="5"/>
      <c r="CO383" s="5"/>
      <c r="CP383" s="5"/>
      <c r="CQ383" s="5"/>
      <c r="CR383" s="5"/>
      <c r="CS383" s="5"/>
      <c r="CT383" s="5"/>
      <c r="CU383" s="5"/>
      <c r="CV383" s="5"/>
      <c r="CW383" s="5"/>
      <c r="CX383" s="5"/>
      <c r="CY383" s="5"/>
      <c r="CZ383" s="5"/>
      <c r="DA383" s="5"/>
      <c r="DB383" s="5"/>
      <c r="DC383" s="5"/>
      <c r="DD383" s="5"/>
      <c r="DE383" s="5"/>
      <c r="DF383" s="5"/>
      <c r="DG383" s="5"/>
      <c r="DH383" s="5"/>
      <c r="DI383" s="5"/>
      <c r="DJ383" s="5"/>
      <c r="DK383" s="5"/>
      <c r="DL383" s="5"/>
      <c r="DM383" s="5"/>
      <c r="DN383" s="5"/>
      <c r="DO383" s="5"/>
      <c r="DP383" s="5"/>
      <c r="DQ383" s="5"/>
      <c r="DR383" s="5"/>
      <c r="DS383" s="5"/>
      <c r="DT383" s="5"/>
      <c r="DU383" s="5"/>
      <c r="DV383" s="5"/>
      <c r="DW383" s="5"/>
      <c r="DX383" s="5"/>
      <c r="DY383" s="5"/>
      <c r="DZ383" s="5"/>
      <c r="EA383" s="5"/>
      <c r="EB383" s="5"/>
      <c r="EC383" s="5"/>
      <c r="ED383" s="5"/>
      <c r="EE383" s="5"/>
      <c r="EF383" s="5"/>
      <c r="EG383" s="5"/>
      <c r="EH383" s="5"/>
      <c r="EI383" s="5"/>
      <c r="EJ383" s="5"/>
      <c r="EK383" s="5"/>
      <c r="EL383" s="5"/>
      <c r="EM383" s="5"/>
      <c r="EN383" s="5"/>
      <c r="EO383" s="5"/>
      <c r="EP383" s="5"/>
      <c r="EQ383" s="5"/>
      <c r="ER383" s="5"/>
      <c r="ES383" s="5"/>
      <c r="ET383" s="5"/>
      <c r="EU383" s="5"/>
      <c r="EV383" s="5"/>
      <c r="EW383" s="5"/>
      <c r="EX383" s="5"/>
      <c r="EY383" s="5"/>
      <c r="EZ383" s="5"/>
      <c r="FA383" s="5"/>
      <c r="FB383" s="5"/>
      <c r="FC383" s="5"/>
    </row>
    <row r="384" spans="1:159" ht="15" customHeight="1">
      <c r="A384" s="7">
        <v>6</v>
      </c>
      <c r="B384" s="55" t="str">
        <f>VLOOKUP(Ruimtestaat[[#This Row],[Code]],Locaties[[Code]:[Locatie]],2,FALSE)</f>
        <v>Juliana van Stolbergschool</v>
      </c>
      <c r="C384" s="55" t="str">
        <f>VLOOKUP(Ruimtestaat[[#This Row],[Code]],Locaties[[#All],[Code]:[Adres]],3,FALSE)</f>
        <v>Woeringenlaan 20</v>
      </c>
      <c r="D384" s="55" t="str">
        <f>VLOOKUP(Ruimtestaat[[#This Row],[Code]],Locaties[#All],4,FALSE)</f>
        <v>Waalwijk</v>
      </c>
      <c r="E384" s="56"/>
      <c r="F384" s="7" t="s">
        <v>392</v>
      </c>
      <c r="G384" s="7" t="s">
        <v>479</v>
      </c>
      <c r="H384" s="56" t="s">
        <v>505</v>
      </c>
      <c r="I384" s="7">
        <v>6</v>
      </c>
      <c r="J384" s="56" t="str">
        <f>VLOOKUP(Ruimtestaat[[#This Row],[Ruimte code]],Ruimtegroepen[[#All],[Code]:[Ruimte omschrijving]],2,FALSE)</f>
        <v>Gangen/hallen</v>
      </c>
      <c r="K384" s="44" t="s">
        <v>18</v>
      </c>
      <c r="L384" s="47" t="s">
        <v>124</v>
      </c>
      <c r="M384" s="147">
        <v>123</v>
      </c>
      <c r="N384" s="44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  <c r="AC384" s="5"/>
      <c r="AD384" s="5"/>
      <c r="AE384" s="5"/>
      <c r="AF384" s="5"/>
      <c r="AG384" s="5"/>
      <c r="AH384" s="5"/>
      <c r="AI384" s="5"/>
      <c r="AJ384" s="5"/>
      <c r="AK384" s="5"/>
      <c r="AL384" s="5"/>
      <c r="AM384" s="5"/>
      <c r="AN384" s="5"/>
      <c r="AO384" s="5"/>
      <c r="AP384" s="5"/>
      <c r="AQ384" s="5"/>
      <c r="AR384" s="5"/>
      <c r="AS384" s="5"/>
      <c r="AT384" s="5"/>
      <c r="AU384" s="5"/>
      <c r="AV384" s="5"/>
      <c r="AW384" s="5"/>
      <c r="AX384" s="5"/>
      <c r="AY384" s="5"/>
      <c r="AZ384" s="5"/>
      <c r="BA384" s="5"/>
      <c r="BB384" s="5"/>
      <c r="BC384" s="5"/>
      <c r="BD384" s="5"/>
      <c r="BE384" s="5"/>
      <c r="BF384" s="5"/>
      <c r="BG384" s="5"/>
      <c r="BH384" s="5"/>
      <c r="BI384" s="5"/>
      <c r="BJ384" s="5"/>
      <c r="BK384" s="5"/>
      <c r="BL384" s="5"/>
      <c r="BM384" s="5"/>
      <c r="BN384" s="5"/>
      <c r="BO384" s="5"/>
      <c r="BP384" s="5"/>
      <c r="BQ384" s="5"/>
      <c r="BR384" s="5"/>
      <c r="BS384" s="5"/>
      <c r="BT384" s="5"/>
      <c r="BU384" s="5"/>
      <c r="BV384" s="5"/>
      <c r="BW384" s="5"/>
      <c r="BX384" s="5"/>
      <c r="BY384" s="5"/>
      <c r="BZ384" s="5"/>
      <c r="CA384" s="5"/>
      <c r="CB384" s="5"/>
      <c r="CC384" s="5"/>
      <c r="CD384" s="5"/>
      <c r="CE384" s="5"/>
      <c r="CF384" s="5"/>
      <c r="CG384" s="5"/>
      <c r="CH384" s="5"/>
      <c r="CI384" s="5"/>
      <c r="CJ384" s="5"/>
      <c r="CK384" s="5"/>
      <c r="CL384" s="5"/>
      <c r="CM384" s="5"/>
      <c r="CN384" s="5"/>
      <c r="CO384" s="5"/>
      <c r="CP384" s="5"/>
      <c r="CQ384" s="5"/>
      <c r="CR384" s="5"/>
      <c r="CS384" s="5"/>
      <c r="CT384" s="5"/>
      <c r="CU384" s="5"/>
      <c r="CV384" s="5"/>
      <c r="CW384" s="5"/>
      <c r="CX384" s="5"/>
      <c r="CY384" s="5"/>
      <c r="CZ384" s="5"/>
      <c r="DA384" s="5"/>
      <c r="DB384" s="5"/>
      <c r="DC384" s="5"/>
      <c r="DD384" s="5"/>
      <c r="DE384" s="5"/>
      <c r="DF384" s="5"/>
      <c r="DG384" s="5"/>
      <c r="DH384" s="5"/>
      <c r="DI384" s="5"/>
      <c r="DJ384" s="5"/>
      <c r="DK384" s="5"/>
      <c r="DL384" s="5"/>
      <c r="DM384" s="5"/>
      <c r="DN384" s="5"/>
      <c r="DO384" s="5"/>
      <c r="DP384" s="5"/>
      <c r="DQ384" s="5"/>
      <c r="DR384" s="5"/>
      <c r="DS384" s="5"/>
      <c r="DT384" s="5"/>
      <c r="DU384" s="5"/>
      <c r="DV384" s="5"/>
      <c r="DW384" s="5"/>
      <c r="DX384" s="5"/>
      <c r="DY384" s="5"/>
      <c r="DZ384" s="5"/>
      <c r="EA384" s="5"/>
      <c r="EB384" s="5"/>
      <c r="EC384" s="5"/>
      <c r="ED384" s="5"/>
      <c r="EE384" s="5"/>
      <c r="EF384" s="5"/>
      <c r="EG384" s="5"/>
      <c r="EH384" s="5"/>
      <c r="EI384" s="5"/>
      <c r="EJ384" s="5"/>
      <c r="EK384" s="5"/>
      <c r="EL384" s="5"/>
      <c r="EM384" s="5"/>
      <c r="EN384" s="5"/>
      <c r="EO384" s="5"/>
      <c r="EP384" s="5"/>
      <c r="EQ384" s="5"/>
      <c r="ER384" s="5"/>
      <c r="ES384" s="5"/>
      <c r="ET384" s="5"/>
      <c r="EU384" s="5"/>
      <c r="EV384" s="5"/>
      <c r="EW384" s="5"/>
      <c r="EX384" s="5"/>
      <c r="EY384" s="5"/>
      <c r="EZ384" s="5"/>
      <c r="FA384" s="5"/>
      <c r="FB384" s="5"/>
      <c r="FC384" s="5"/>
    </row>
    <row r="385" spans="1:159" ht="15" customHeight="1">
      <c r="A385" s="7">
        <v>6</v>
      </c>
      <c r="B385" s="55" t="str">
        <f>VLOOKUP(Ruimtestaat[[#This Row],[Code]],Locaties[[Code]:[Locatie]],2,FALSE)</f>
        <v>Juliana van Stolbergschool</v>
      </c>
      <c r="C385" s="55" t="str">
        <f>VLOOKUP(Ruimtestaat[[#This Row],[Code]],Locaties[[#All],[Code]:[Adres]],3,FALSE)</f>
        <v>Woeringenlaan 20</v>
      </c>
      <c r="D385" s="55" t="str">
        <f>VLOOKUP(Ruimtestaat[[#This Row],[Code]],Locaties[#All],4,FALSE)</f>
        <v>Waalwijk</v>
      </c>
      <c r="E385" s="56"/>
      <c r="F385" s="7" t="s">
        <v>392</v>
      </c>
      <c r="G385" s="7" t="s">
        <v>480</v>
      </c>
      <c r="H385" s="56" t="s">
        <v>139</v>
      </c>
      <c r="I385" s="7">
        <v>2</v>
      </c>
      <c r="J385" s="56" t="str">
        <f>VLOOKUP(Ruimtestaat[[#This Row],[Ruimte code]],Ruimtegroepen[[#All],[Code]:[Ruimte omschrijving]],2,FALSE)</f>
        <v>Kantoren</v>
      </c>
      <c r="K385" s="44" t="s">
        <v>17</v>
      </c>
      <c r="L385" s="47" t="s">
        <v>6</v>
      </c>
      <c r="M385" s="147">
        <v>9</v>
      </c>
      <c r="N385" s="44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5"/>
      <c r="AD385" s="5"/>
      <c r="AE385" s="5"/>
      <c r="AF385" s="5"/>
      <c r="AG385" s="5"/>
      <c r="AH385" s="5"/>
      <c r="AI385" s="5"/>
      <c r="AJ385" s="5"/>
      <c r="AK385" s="5"/>
      <c r="AL385" s="5"/>
      <c r="AM385" s="5"/>
      <c r="AN385" s="5"/>
      <c r="AO385" s="5"/>
      <c r="AP385" s="5"/>
      <c r="AQ385" s="5"/>
      <c r="AR385" s="5"/>
      <c r="AS385" s="5"/>
      <c r="AT385" s="5"/>
      <c r="AU385" s="5"/>
      <c r="AV385" s="5"/>
      <c r="AW385" s="5"/>
      <c r="AX385" s="5"/>
      <c r="AY385" s="5"/>
      <c r="AZ385" s="5"/>
      <c r="BA385" s="5"/>
      <c r="BB385" s="5"/>
      <c r="BC385" s="5"/>
      <c r="BD385" s="5"/>
      <c r="BE385" s="5"/>
      <c r="BF385" s="5"/>
      <c r="BG385" s="5"/>
      <c r="BH385" s="5"/>
      <c r="BI385" s="5"/>
      <c r="BJ385" s="5"/>
      <c r="BK385" s="5"/>
      <c r="BL385" s="5"/>
      <c r="BM385" s="5"/>
      <c r="BN385" s="5"/>
      <c r="BO385" s="5"/>
      <c r="BP385" s="5"/>
      <c r="BQ385" s="5"/>
      <c r="BR385" s="5"/>
      <c r="BS385" s="5"/>
      <c r="BT385" s="5"/>
      <c r="BU385" s="5"/>
      <c r="BV385" s="5"/>
      <c r="BW385" s="5"/>
      <c r="BX385" s="5"/>
      <c r="BY385" s="5"/>
      <c r="BZ385" s="5"/>
      <c r="CA385" s="5"/>
      <c r="CB385" s="5"/>
      <c r="CC385" s="5"/>
      <c r="CD385" s="5"/>
      <c r="CE385" s="5"/>
      <c r="CF385" s="5"/>
      <c r="CG385" s="5"/>
      <c r="CH385" s="5"/>
      <c r="CI385" s="5"/>
      <c r="CJ385" s="5"/>
      <c r="CK385" s="5"/>
      <c r="CL385" s="5"/>
      <c r="CM385" s="5"/>
      <c r="CN385" s="5"/>
      <c r="CO385" s="5"/>
      <c r="CP385" s="5"/>
      <c r="CQ385" s="5"/>
      <c r="CR385" s="5"/>
      <c r="CS385" s="5"/>
      <c r="CT385" s="5"/>
      <c r="CU385" s="5"/>
      <c r="CV385" s="5"/>
      <c r="CW385" s="5"/>
      <c r="CX385" s="5"/>
      <c r="CY385" s="5"/>
      <c r="CZ385" s="5"/>
      <c r="DA385" s="5"/>
      <c r="DB385" s="5"/>
      <c r="DC385" s="5"/>
      <c r="DD385" s="5"/>
      <c r="DE385" s="5"/>
      <c r="DF385" s="5"/>
      <c r="DG385" s="5"/>
      <c r="DH385" s="5"/>
      <c r="DI385" s="5"/>
      <c r="DJ385" s="5"/>
      <c r="DK385" s="5"/>
      <c r="DL385" s="5"/>
      <c r="DM385" s="5"/>
      <c r="DN385" s="5"/>
      <c r="DO385" s="5"/>
      <c r="DP385" s="5"/>
      <c r="DQ385" s="5"/>
      <c r="DR385" s="5"/>
      <c r="DS385" s="5"/>
      <c r="DT385" s="5"/>
      <c r="DU385" s="5"/>
      <c r="DV385" s="5"/>
      <c r="DW385" s="5"/>
      <c r="DX385" s="5"/>
      <c r="DY385" s="5"/>
      <c r="DZ385" s="5"/>
      <c r="EA385" s="5"/>
      <c r="EB385" s="5"/>
      <c r="EC385" s="5"/>
      <c r="ED385" s="5"/>
      <c r="EE385" s="5"/>
      <c r="EF385" s="5"/>
      <c r="EG385" s="5"/>
      <c r="EH385" s="5"/>
      <c r="EI385" s="5"/>
      <c r="EJ385" s="5"/>
      <c r="EK385" s="5"/>
      <c r="EL385" s="5"/>
      <c r="EM385" s="5"/>
      <c r="EN385" s="5"/>
      <c r="EO385" s="5"/>
      <c r="EP385" s="5"/>
      <c r="EQ385" s="5"/>
      <c r="ER385" s="5"/>
      <c r="ES385" s="5"/>
      <c r="ET385" s="5"/>
      <c r="EU385" s="5"/>
      <c r="EV385" s="5"/>
      <c r="EW385" s="5"/>
      <c r="EX385" s="5"/>
      <c r="EY385" s="5"/>
      <c r="EZ385" s="5"/>
      <c r="FA385" s="5"/>
      <c r="FB385" s="5"/>
      <c r="FC385" s="5"/>
    </row>
    <row r="386" spans="1:159" ht="15" customHeight="1">
      <c r="A386" s="7">
        <v>6</v>
      </c>
      <c r="B386" s="55" t="str">
        <f>VLOOKUP(Ruimtestaat[[#This Row],[Code]],Locaties[[Code]:[Locatie]],2,FALSE)</f>
        <v>Juliana van Stolbergschool</v>
      </c>
      <c r="C386" s="55" t="str">
        <f>VLOOKUP(Ruimtestaat[[#This Row],[Code]],Locaties[[#All],[Code]:[Adres]],3,FALSE)</f>
        <v>Woeringenlaan 20</v>
      </c>
      <c r="D386" s="55" t="str">
        <f>VLOOKUP(Ruimtestaat[[#This Row],[Code]],Locaties[#All],4,FALSE)</f>
        <v>Waalwijk</v>
      </c>
      <c r="E386" s="56"/>
      <c r="F386" s="7" t="s">
        <v>392</v>
      </c>
      <c r="G386" s="7" t="s">
        <v>481</v>
      </c>
      <c r="H386" s="56" t="s">
        <v>8</v>
      </c>
      <c r="I386" s="7">
        <v>7</v>
      </c>
      <c r="J386" s="56" t="str">
        <f>VLOOKUP(Ruimtestaat[[#This Row],[Ruimte code]],Ruimtegroepen[[#All],[Code]:[Ruimte omschrijving]],2,FALSE)</f>
        <v>Entree</v>
      </c>
      <c r="K386" s="44" t="s">
        <v>17</v>
      </c>
      <c r="L386" s="47" t="s">
        <v>6</v>
      </c>
      <c r="M386" s="147">
        <v>6.8</v>
      </c>
      <c r="N386" s="44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  <c r="AC386" s="5"/>
      <c r="AD386" s="5"/>
      <c r="AE386" s="5"/>
      <c r="AF386" s="5"/>
      <c r="AG386" s="5"/>
      <c r="AH386" s="5"/>
      <c r="AI386" s="5"/>
      <c r="AJ386" s="5"/>
      <c r="AK386" s="5"/>
      <c r="AL386" s="5"/>
      <c r="AM386" s="5"/>
      <c r="AN386" s="5"/>
      <c r="AO386" s="5"/>
      <c r="AP386" s="5"/>
      <c r="AQ386" s="5"/>
      <c r="AR386" s="5"/>
      <c r="AS386" s="5"/>
      <c r="AT386" s="5"/>
      <c r="AU386" s="5"/>
      <c r="AV386" s="5"/>
      <c r="AW386" s="5"/>
      <c r="AX386" s="5"/>
      <c r="AY386" s="5"/>
      <c r="AZ386" s="5"/>
      <c r="BA386" s="5"/>
      <c r="BB386" s="5"/>
      <c r="BC386" s="5"/>
      <c r="BD386" s="5"/>
      <c r="BE386" s="5"/>
      <c r="BF386" s="5"/>
      <c r="BG386" s="5"/>
      <c r="BH386" s="5"/>
      <c r="BI386" s="5"/>
      <c r="BJ386" s="5"/>
      <c r="BK386" s="5"/>
      <c r="BL386" s="5"/>
      <c r="BM386" s="5"/>
      <c r="BN386" s="5"/>
      <c r="BO386" s="5"/>
      <c r="BP386" s="5"/>
      <c r="BQ386" s="5"/>
      <c r="BR386" s="5"/>
      <c r="BS386" s="5"/>
      <c r="BT386" s="5"/>
      <c r="BU386" s="5"/>
      <c r="BV386" s="5"/>
      <c r="BW386" s="5"/>
      <c r="BX386" s="5"/>
      <c r="BY386" s="5"/>
      <c r="BZ386" s="5"/>
      <c r="CA386" s="5"/>
      <c r="CB386" s="5"/>
      <c r="CC386" s="5"/>
      <c r="CD386" s="5"/>
      <c r="CE386" s="5"/>
      <c r="CF386" s="5"/>
      <c r="CG386" s="5"/>
      <c r="CH386" s="5"/>
      <c r="CI386" s="5"/>
      <c r="CJ386" s="5"/>
      <c r="CK386" s="5"/>
      <c r="CL386" s="5"/>
      <c r="CM386" s="5"/>
      <c r="CN386" s="5"/>
      <c r="CO386" s="5"/>
      <c r="CP386" s="5"/>
      <c r="CQ386" s="5"/>
      <c r="CR386" s="5"/>
      <c r="CS386" s="5"/>
      <c r="CT386" s="5"/>
      <c r="CU386" s="5"/>
      <c r="CV386" s="5"/>
      <c r="CW386" s="5"/>
      <c r="CX386" s="5"/>
      <c r="CY386" s="5"/>
      <c r="CZ386" s="5"/>
      <c r="DA386" s="5"/>
      <c r="DB386" s="5"/>
      <c r="DC386" s="5"/>
      <c r="DD386" s="5"/>
      <c r="DE386" s="5"/>
      <c r="DF386" s="5"/>
      <c r="DG386" s="5"/>
      <c r="DH386" s="5"/>
      <c r="DI386" s="5"/>
      <c r="DJ386" s="5"/>
      <c r="DK386" s="5"/>
      <c r="DL386" s="5"/>
      <c r="DM386" s="5"/>
      <c r="DN386" s="5"/>
      <c r="DO386" s="5"/>
      <c r="DP386" s="5"/>
      <c r="DQ386" s="5"/>
      <c r="DR386" s="5"/>
      <c r="DS386" s="5"/>
      <c r="DT386" s="5"/>
      <c r="DU386" s="5"/>
      <c r="DV386" s="5"/>
      <c r="DW386" s="5"/>
      <c r="DX386" s="5"/>
      <c r="DY386" s="5"/>
      <c r="DZ386" s="5"/>
      <c r="EA386" s="5"/>
      <c r="EB386" s="5"/>
      <c r="EC386" s="5"/>
      <c r="ED386" s="5"/>
      <c r="EE386" s="5"/>
      <c r="EF386" s="5"/>
      <c r="EG386" s="5"/>
      <c r="EH386" s="5"/>
      <c r="EI386" s="5"/>
      <c r="EJ386" s="5"/>
      <c r="EK386" s="5"/>
      <c r="EL386" s="5"/>
      <c r="EM386" s="5"/>
      <c r="EN386" s="5"/>
      <c r="EO386" s="5"/>
      <c r="EP386" s="5"/>
      <c r="EQ386" s="5"/>
      <c r="ER386" s="5"/>
      <c r="ES386" s="5"/>
      <c r="ET386" s="5"/>
      <c r="EU386" s="5"/>
      <c r="EV386" s="5"/>
      <c r="EW386" s="5"/>
      <c r="EX386" s="5"/>
      <c r="EY386" s="5"/>
      <c r="EZ386" s="5"/>
      <c r="FA386" s="5"/>
      <c r="FB386" s="5"/>
      <c r="FC386" s="5"/>
    </row>
    <row r="387" spans="1:159" ht="15" customHeight="1">
      <c r="A387" s="7">
        <v>6</v>
      </c>
      <c r="B387" s="55" t="str">
        <f>VLOOKUP(Ruimtestaat[[#This Row],[Code]],Locaties[[Code]:[Locatie]],2,FALSE)</f>
        <v>Juliana van Stolbergschool</v>
      </c>
      <c r="C387" s="55" t="str">
        <f>VLOOKUP(Ruimtestaat[[#This Row],[Code]],Locaties[[#All],[Code]:[Adres]],3,FALSE)</f>
        <v>Woeringenlaan 20</v>
      </c>
      <c r="D387" s="55" t="str">
        <f>VLOOKUP(Ruimtestaat[[#This Row],[Code]],Locaties[#All],4,FALSE)</f>
        <v>Waalwijk</v>
      </c>
      <c r="E387" s="56"/>
      <c r="F387" s="7" t="s">
        <v>392</v>
      </c>
      <c r="G387" s="7" t="s">
        <v>482</v>
      </c>
      <c r="H387" s="56" t="s">
        <v>504</v>
      </c>
      <c r="I387" s="7">
        <v>10</v>
      </c>
      <c r="J387" s="56" t="str">
        <f>VLOOKUP(Ruimtestaat[[#This Row],[Ruimte code]],Ruimtegroepen[[#All],[Code]:[Ruimte omschrijving]],2,FALSE)</f>
        <v>Trappenhuizen/lift</v>
      </c>
      <c r="K387" s="44" t="s">
        <v>18</v>
      </c>
      <c r="L387" s="47" t="s">
        <v>124</v>
      </c>
      <c r="M387" s="147">
        <v>8</v>
      </c>
      <c r="N387" s="44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5"/>
      <c r="AD387" s="5"/>
      <c r="AE387" s="5"/>
      <c r="AF387" s="5"/>
      <c r="AG387" s="5"/>
      <c r="AH387" s="5"/>
      <c r="AI387" s="5"/>
      <c r="AJ387" s="5"/>
      <c r="AK387" s="5"/>
      <c r="AL387" s="5"/>
      <c r="AM387" s="5"/>
      <c r="AN387" s="5"/>
      <c r="AO387" s="5"/>
      <c r="AP387" s="5"/>
      <c r="AQ387" s="5"/>
      <c r="AR387" s="5"/>
      <c r="AS387" s="5"/>
      <c r="AT387" s="5"/>
      <c r="AU387" s="5"/>
      <c r="AV387" s="5"/>
      <c r="AW387" s="5"/>
      <c r="AX387" s="5"/>
      <c r="AY387" s="5"/>
      <c r="AZ387" s="5"/>
      <c r="BA387" s="5"/>
      <c r="BB387" s="5"/>
      <c r="BC387" s="5"/>
      <c r="BD387" s="5"/>
      <c r="BE387" s="5"/>
      <c r="BF387" s="5"/>
      <c r="BG387" s="5"/>
      <c r="BH387" s="5"/>
      <c r="BI387" s="5"/>
      <c r="BJ387" s="5"/>
      <c r="BK387" s="5"/>
      <c r="BL387" s="5"/>
      <c r="BM387" s="5"/>
      <c r="BN387" s="5"/>
      <c r="BO387" s="5"/>
      <c r="BP387" s="5"/>
      <c r="BQ387" s="5"/>
      <c r="BR387" s="5"/>
      <c r="BS387" s="5"/>
      <c r="BT387" s="5"/>
      <c r="BU387" s="5"/>
      <c r="BV387" s="5"/>
      <c r="BW387" s="5"/>
      <c r="BX387" s="5"/>
      <c r="BY387" s="5"/>
      <c r="BZ387" s="5"/>
      <c r="CA387" s="5"/>
      <c r="CB387" s="5"/>
      <c r="CC387" s="5"/>
      <c r="CD387" s="5"/>
      <c r="CE387" s="5"/>
      <c r="CF387" s="5"/>
      <c r="CG387" s="5"/>
      <c r="CH387" s="5"/>
      <c r="CI387" s="5"/>
      <c r="CJ387" s="5"/>
      <c r="CK387" s="5"/>
      <c r="CL387" s="5"/>
      <c r="CM387" s="5"/>
      <c r="CN387" s="5"/>
      <c r="CO387" s="5"/>
      <c r="CP387" s="5"/>
      <c r="CQ387" s="5"/>
      <c r="CR387" s="5"/>
      <c r="CS387" s="5"/>
      <c r="CT387" s="5"/>
      <c r="CU387" s="5"/>
      <c r="CV387" s="5"/>
      <c r="CW387" s="5"/>
      <c r="CX387" s="5"/>
      <c r="CY387" s="5"/>
      <c r="CZ387" s="5"/>
      <c r="DA387" s="5"/>
      <c r="DB387" s="5"/>
      <c r="DC387" s="5"/>
      <c r="DD387" s="5"/>
      <c r="DE387" s="5"/>
      <c r="DF387" s="5"/>
      <c r="DG387" s="5"/>
      <c r="DH387" s="5"/>
      <c r="DI387" s="5"/>
      <c r="DJ387" s="5"/>
      <c r="DK387" s="5"/>
      <c r="DL387" s="5"/>
      <c r="DM387" s="5"/>
      <c r="DN387" s="5"/>
      <c r="DO387" s="5"/>
      <c r="DP387" s="5"/>
      <c r="DQ387" s="5"/>
      <c r="DR387" s="5"/>
      <c r="DS387" s="5"/>
      <c r="DT387" s="5"/>
      <c r="DU387" s="5"/>
      <c r="DV387" s="5"/>
      <c r="DW387" s="5"/>
      <c r="DX387" s="5"/>
      <c r="DY387" s="5"/>
      <c r="DZ387" s="5"/>
      <c r="EA387" s="5"/>
      <c r="EB387" s="5"/>
      <c r="EC387" s="5"/>
      <c r="ED387" s="5"/>
      <c r="EE387" s="5"/>
      <c r="EF387" s="5"/>
      <c r="EG387" s="5"/>
      <c r="EH387" s="5"/>
      <c r="EI387" s="5"/>
      <c r="EJ387" s="5"/>
      <c r="EK387" s="5"/>
      <c r="EL387" s="5"/>
      <c r="EM387" s="5"/>
      <c r="EN387" s="5"/>
      <c r="EO387" s="5"/>
      <c r="EP387" s="5"/>
      <c r="EQ387" s="5"/>
      <c r="ER387" s="5"/>
      <c r="ES387" s="5"/>
      <c r="ET387" s="5"/>
      <c r="EU387" s="5"/>
      <c r="EV387" s="5"/>
      <c r="EW387" s="5"/>
      <c r="EX387" s="5"/>
      <c r="EY387" s="5"/>
      <c r="EZ387" s="5"/>
      <c r="FA387" s="5"/>
      <c r="FB387" s="5"/>
      <c r="FC387" s="5"/>
    </row>
    <row r="388" spans="1:159" ht="15" customHeight="1">
      <c r="A388" s="7">
        <v>6</v>
      </c>
      <c r="B388" s="55" t="str">
        <f>VLOOKUP(Ruimtestaat[[#This Row],[Code]],Locaties[[Code]:[Locatie]],2,FALSE)</f>
        <v>Juliana van Stolbergschool</v>
      </c>
      <c r="C388" s="55" t="str">
        <f>VLOOKUP(Ruimtestaat[[#This Row],[Code]],Locaties[[#All],[Code]:[Adres]],3,FALSE)</f>
        <v>Woeringenlaan 20</v>
      </c>
      <c r="D388" s="55" t="str">
        <f>VLOOKUP(Ruimtestaat[[#This Row],[Code]],Locaties[#All],4,FALSE)</f>
        <v>Waalwijk</v>
      </c>
      <c r="E388" s="56"/>
      <c r="F388" s="7" t="s">
        <v>392</v>
      </c>
      <c r="G388" s="7" t="s">
        <v>483</v>
      </c>
      <c r="H388" s="56" t="s">
        <v>136</v>
      </c>
      <c r="I388" s="7">
        <v>5</v>
      </c>
      <c r="J388" s="56" t="str">
        <f>VLOOKUP(Ruimtestaat[[#This Row],[Ruimte code]],Ruimtegroepen[[#All],[Code]:[Ruimte omschrijving]],2,FALSE)</f>
        <v>Sanitair</v>
      </c>
      <c r="K388" s="44" t="s">
        <v>19</v>
      </c>
      <c r="L388" s="47" t="s">
        <v>366</v>
      </c>
      <c r="M388" s="147">
        <v>5.9</v>
      </c>
      <c r="N388" s="44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  <c r="AC388" s="5"/>
      <c r="AD388" s="5"/>
      <c r="AE388" s="5"/>
      <c r="AF388" s="5"/>
      <c r="AG388" s="5"/>
      <c r="AH388" s="5"/>
      <c r="AI388" s="5"/>
      <c r="AJ388" s="5"/>
      <c r="AK388" s="5"/>
      <c r="AL388" s="5"/>
      <c r="AM388" s="5"/>
      <c r="AN388" s="5"/>
      <c r="AO388" s="5"/>
      <c r="AP388" s="5"/>
      <c r="AQ388" s="5"/>
      <c r="AR388" s="5"/>
      <c r="AS388" s="5"/>
      <c r="AT388" s="5"/>
      <c r="AU388" s="5"/>
      <c r="AV388" s="5"/>
      <c r="AW388" s="5"/>
      <c r="AX388" s="5"/>
      <c r="AY388" s="5"/>
      <c r="AZ388" s="5"/>
      <c r="BA388" s="5"/>
      <c r="BB388" s="5"/>
      <c r="BC388" s="5"/>
      <c r="BD388" s="5"/>
      <c r="BE388" s="5"/>
      <c r="BF388" s="5"/>
      <c r="BG388" s="5"/>
      <c r="BH388" s="5"/>
      <c r="BI388" s="5"/>
      <c r="BJ388" s="5"/>
      <c r="BK388" s="5"/>
      <c r="BL388" s="5"/>
      <c r="BM388" s="5"/>
      <c r="BN388" s="5"/>
      <c r="BO388" s="5"/>
      <c r="BP388" s="5"/>
      <c r="BQ388" s="5"/>
      <c r="BR388" s="5"/>
      <c r="BS388" s="5"/>
      <c r="BT388" s="5"/>
      <c r="BU388" s="5"/>
      <c r="BV388" s="5"/>
      <c r="BW388" s="5"/>
      <c r="BX388" s="5"/>
      <c r="BY388" s="5"/>
      <c r="BZ388" s="5"/>
      <c r="CA388" s="5"/>
      <c r="CB388" s="5"/>
      <c r="CC388" s="5"/>
      <c r="CD388" s="5"/>
      <c r="CE388" s="5"/>
      <c r="CF388" s="5"/>
      <c r="CG388" s="5"/>
      <c r="CH388" s="5"/>
      <c r="CI388" s="5"/>
      <c r="CJ388" s="5"/>
      <c r="CK388" s="5"/>
      <c r="CL388" s="5"/>
      <c r="CM388" s="5"/>
      <c r="CN388" s="5"/>
      <c r="CO388" s="5"/>
      <c r="CP388" s="5"/>
      <c r="CQ388" s="5"/>
      <c r="CR388" s="5"/>
      <c r="CS388" s="5"/>
      <c r="CT388" s="5"/>
      <c r="CU388" s="5"/>
      <c r="CV388" s="5"/>
      <c r="CW388" s="5"/>
      <c r="CX388" s="5"/>
      <c r="CY388" s="5"/>
      <c r="CZ388" s="5"/>
      <c r="DA388" s="5"/>
      <c r="DB388" s="5"/>
      <c r="DC388" s="5"/>
      <c r="DD388" s="5"/>
      <c r="DE388" s="5"/>
      <c r="DF388" s="5"/>
      <c r="DG388" s="5"/>
      <c r="DH388" s="5"/>
      <c r="DI388" s="5"/>
      <c r="DJ388" s="5"/>
      <c r="DK388" s="5"/>
      <c r="DL388" s="5"/>
      <c r="DM388" s="5"/>
      <c r="DN388" s="5"/>
      <c r="DO388" s="5"/>
      <c r="DP388" s="5"/>
      <c r="DQ388" s="5"/>
      <c r="DR388" s="5"/>
      <c r="DS388" s="5"/>
      <c r="DT388" s="5"/>
      <c r="DU388" s="5"/>
      <c r="DV388" s="5"/>
      <c r="DW388" s="5"/>
      <c r="DX388" s="5"/>
      <c r="DY388" s="5"/>
      <c r="DZ388" s="5"/>
      <c r="EA388" s="5"/>
      <c r="EB388" s="5"/>
      <c r="EC388" s="5"/>
      <c r="ED388" s="5"/>
      <c r="EE388" s="5"/>
      <c r="EF388" s="5"/>
      <c r="EG388" s="5"/>
      <c r="EH388" s="5"/>
      <c r="EI388" s="5"/>
      <c r="EJ388" s="5"/>
      <c r="EK388" s="5"/>
      <c r="EL388" s="5"/>
      <c r="EM388" s="5"/>
      <c r="EN388" s="5"/>
      <c r="EO388" s="5"/>
      <c r="EP388" s="5"/>
      <c r="EQ388" s="5"/>
      <c r="ER388" s="5"/>
      <c r="ES388" s="5"/>
      <c r="ET388" s="5"/>
      <c r="EU388" s="5"/>
      <c r="EV388" s="5"/>
      <c r="EW388" s="5"/>
      <c r="EX388" s="5"/>
      <c r="EY388" s="5"/>
      <c r="EZ388" s="5"/>
      <c r="FA388" s="5"/>
      <c r="FB388" s="5"/>
      <c r="FC388" s="5"/>
    </row>
    <row r="389" spans="1:159" ht="15" customHeight="1">
      <c r="A389" s="7">
        <v>6</v>
      </c>
      <c r="B389" s="55" t="str">
        <f>VLOOKUP(Ruimtestaat[[#This Row],[Code]],Locaties[[Code]:[Locatie]],2,FALSE)</f>
        <v>Juliana van Stolbergschool</v>
      </c>
      <c r="C389" s="55" t="str">
        <f>VLOOKUP(Ruimtestaat[[#This Row],[Code]],Locaties[[#All],[Code]:[Adres]],3,FALSE)</f>
        <v>Woeringenlaan 20</v>
      </c>
      <c r="D389" s="55" t="str">
        <f>VLOOKUP(Ruimtestaat[[#This Row],[Code]],Locaties[#All],4,FALSE)</f>
        <v>Waalwijk</v>
      </c>
      <c r="E389" s="56"/>
      <c r="F389" s="7" t="s">
        <v>392</v>
      </c>
      <c r="G389" s="7" t="s">
        <v>484</v>
      </c>
      <c r="H389" s="56" t="s">
        <v>136</v>
      </c>
      <c r="I389" s="7">
        <v>5</v>
      </c>
      <c r="J389" s="56" t="str">
        <f>VLOOKUP(Ruimtestaat[[#This Row],[Ruimte code]],Ruimtegroepen[[#All],[Code]:[Ruimte omschrijving]],2,FALSE)</f>
        <v>Sanitair</v>
      </c>
      <c r="K389" s="44" t="s">
        <v>19</v>
      </c>
      <c r="L389" s="47" t="s">
        <v>366</v>
      </c>
      <c r="M389" s="147">
        <v>5.9</v>
      </c>
      <c r="N389" s="44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5"/>
      <c r="AD389" s="5"/>
      <c r="AE389" s="5"/>
      <c r="AF389" s="5"/>
      <c r="AG389" s="5"/>
      <c r="AH389" s="5"/>
      <c r="AI389" s="5"/>
      <c r="AJ389" s="5"/>
      <c r="AK389" s="5"/>
      <c r="AL389" s="5"/>
      <c r="AM389" s="5"/>
      <c r="AN389" s="5"/>
      <c r="AO389" s="5"/>
      <c r="AP389" s="5"/>
      <c r="AQ389" s="5"/>
      <c r="AR389" s="5"/>
      <c r="AS389" s="5"/>
      <c r="AT389" s="5"/>
      <c r="AU389" s="5"/>
      <c r="AV389" s="5"/>
      <c r="AW389" s="5"/>
      <c r="AX389" s="5"/>
      <c r="AY389" s="5"/>
      <c r="AZ389" s="5"/>
      <c r="BA389" s="5"/>
      <c r="BB389" s="5"/>
      <c r="BC389" s="5"/>
      <c r="BD389" s="5"/>
      <c r="BE389" s="5"/>
      <c r="BF389" s="5"/>
      <c r="BG389" s="5"/>
      <c r="BH389" s="5"/>
      <c r="BI389" s="5"/>
      <c r="BJ389" s="5"/>
      <c r="BK389" s="5"/>
      <c r="BL389" s="5"/>
      <c r="BM389" s="5"/>
      <c r="BN389" s="5"/>
      <c r="BO389" s="5"/>
      <c r="BP389" s="5"/>
      <c r="BQ389" s="5"/>
      <c r="BR389" s="5"/>
      <c r="BS389" s="5"/>
      <c r="BT389" s="5"/>
      <c r="BU389" s="5"/>
      <c r="BV389" s="5"/>
      <c r="BW389" s="5"/>
      <c r="BX389" s="5"/>
      <c r="BY389" s="5"/>
      <c r="BZ389" s="5"/>
      <c r="CA389" s="5"/>
      <c r="CB389" s="5"/>
      <c r="CC389" s="5"/>
      <c r="CD389" s="5"/>
      <c r="CE389" s="5"/>
      <c r="CF389" s="5"/>
      <c r="CG389" s="5"/>
      <c r="CH389" s="5"/>
      <c r="CI389" s="5"/>
      <c r="CJ389" s="5"/>
      <c r="CK389" s="5"/>
      <c r="CL389" s="5"/>
      <c r="CM389" s="5"/>
      <c r="CN389" s="5"/>
      <c r="CO389" s="5"/>
      <c r="CP389" s="5"/>
      <c r="CQ389" s="5"/>
      <c r="CR389" s="5"/>
      <c r="CS389" s="5"/>
      <c r="CT389" s="5"/>
      <c r="CU389" s="5"/>
      <c r="CV389" s="5"/>
      <c r="CW389" s="5"/>
      <c r="CX389" s="5"/>
      <c r="CY389" s="5"/>
      <c r="CZ389" s="5"/>
      <c r="DA389" s="5"/>
      <c r="DB389" s="5"/>
      <c r="DC389" s="5"/>
      <c r="DD389" s="5"/>
      <c r="DE389" s="5"/>
      <c r="DF389" s="5"/>
      <c r="DG389" s="5"/>
      <c r="DH389" s="5"/>
      <c r="DI389" s="5"/>
      <c r="DJ389" s="5"/>
      <c r="DK389" s="5"/>
      <c r="DL389" s="5"/>
      <c r="DM389" s="5"/>
      <c r="DN389" s="5"/>
      <c r="DO389" s="5"/>
      <c r="DP389" s="5"/>
      <c r="DQ389" s="5"/>
      <c r="DR389" s="5"/>
      <c r="DS389" s="5"/>
      <c r="DT389" s="5"/>
      <c r="DU389" s="5"/>
      <c r="DV389" s="5"/>
      <c r="DW389" s="5"/>
      <c r="DX389" s="5"/>
      <c r="DY389" s="5"/>
      <c r="DZ389" s="5"/>
      <c r="EA389" s="5"/>
      <c r="EB389" s="5"/>
      <c r="EC389" s="5"/>
      <c r="ED389" s="5"/>
      <c r="EE389" s="5"/>
      <c r="EF389" s="5"/>
      <c r="EG389" s="5"/>
      <c r="EH389" s="5"/>
      <c r="EI389" s="5"/>
      <c r="EJ389" s="5"/>
      <c r="EK389" s="5"/>
      <c r="EL389" s="5"/>
      <c r="EM389" s="5"/>
      <c r="EN389" s="5"/>
      <c r="EO389" s="5"/>
      <c r="EP389" s="5"/>
      <c r="EQ389" s="5"/>
      <c r="ER389" s="5"/>
      <c r="ES389" s="5"/>
      <c r="ET389" s="5"/>
      <c r="EU389" s="5"/>
      <c r="EV389" s="5"/>
      <c r="EW389" s="5"/>
      <c r="EX389" s="5"/>
      <c r="EY389" s="5"/>
      <c r="EZ389" s="5"/>
      <c r="FA389" s="5"/>
      <c r="FB389" s="5"/>
      <c r="FC389" s="5"/>
    </row>
    <row r="390" spans="1:159" ht="15" customHeight="1">
      <c r="A390" s="7">
        <v>6</v>
      </c>
      <c r="B390" s="55" t="str">
        <f>VLOOKUP(Ruimtestaat[[#This Row],[Code]],Locaties[[Code]:[Locatie]],2,FALSE)</f>
        <v>Juliana van Stolbergschool</v>
      </c>
      <c r="C390" s="55" t="str">
        <f>VLOOKUP(Ruimtestaat[[#This Row],[Code]],Locaties[[#All],[Code]:[Adres]],3,FALSE)</f>
        <v>Woeringenlaan 20</v>
      </c>
      <c r="D390" s="55" t="str">
        <f>VLOOKUP(Ruimtestaat[[#This Row],[Code]],Locaties[#All],4,FALSE)</f>
        <v>Waalwijk</v>
      </c>
      <c r="E390" s="56"/>
      <c r="F390" s="7" t="s">
        <v>392</v>
      </c>
      <c r="G390" s="7" t="s">
        <v>485</v>
      </c>
      <c r="H390" s="56" t="s">
        <v>136</v>
      </c>
      <c r="I390" s="7">
        <v>5</v>
      </c>
      <c r="J390" s="56" t="str">
        <f>VLOOKUP(Ruimtestaat[[#This Row],[Ruimte code]],Ruimtegroepen[[#All],[Code]:[Ruimte omschrijving]],2,FALSE)</f>
        <v>Sanitair</v>
      </c>
      <c r="K390" s="44" t="s">
        <v>19</v>
      </c>
      <c r="L390" s="47" t="s">
        <v>366</v>
      </c>
      <c r="M390" s="147">
        <v>5.0999999999999996</v>
      </c>
      <c r="N390" s="44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5"/>
      <c r="AD390" s="5"/>
      <c r="AE390" s="5"/>
      <c r="AF390" s="5"/>
      <c r="AG390" s="5"/>
      <c r="AH390" s="5"/>
      <c r="AI390" s="5"/>
      <c r="AJ390" s="5"/>
      <c r="AK390" s="5"/>
      <c r="AL390" s="5"/>
      <c r="AM390" s="5"/>
      <c r="AN390" s="5"/>
      <c r="AO390" s="5"/>
      <c r="AP390" s="5"/>
      <c r="AQ390" s="5"/>
      <c r="AR390" s="5"/>
      <c r="AS390" s="5"/>
      <c r="AT390" s="5"/>
      <c r="AU390" s="5"/>
      <c r="AV390" s="5"/>
      <c r="AW390" s="5"/>
      <c r="AX390" s="5"/>
      <c r="AY390" s="5"/>
      <c r="AZ390" s="5"/>
      <c r="BA390" s="5"/>
      <c r="BB390" s="5"/>
      <c r="BC390" s="5"/>
      <c r="BD390" s="5"/>
      <c r="BE390" s="5"/>
      <c r="BF390" s="5"/>
      <c r="BG390" s="5"/>
      <c r="BH390" s="5"/>
      <c r="BI390" s="5"/>
      <c r="BJ390" s="5"/>
      <c r="BK390" s="5"/>
      <c r="BL390" s="5"/>
      <c r="BM390" s="5"/>
      <c r="BN390" s="5"/>
      <c r="BO390" s="5"/>
      <c r="BP390" s="5"/>
      <c r="BQ390" s="5"/>
      <c r="BR390" s="5"/>
      <c r="BS390" s="5"/>
      <c r="BT390" s="5"/>
      <c r="BU390" s="5"/>
      <c r="BV390" s="5"/>
      <c r="BW390" s="5"/>
      <c r="BX390" s="5"/>
      <c r="BY390" s="5"/>
      <c r="BZ390" s="5"/>
      <c r="CA390" s="5"/>
      <c r="CB390" s="5"/>
      <c r="CC390" s="5"/>
      <c r="CD390" s="5"/>
      <c r="CE390" s="5"/>
      <c r="CF390" s="5"/>
      <c r="CG390" s="5"/>
      <c r="CH390" s="5"/>
      <c r="CI390" s="5"/>
      <c r="CJ390" s="5"/>
      <c r="CK390" s="5"/>
      <c r="CL390" s="5"/>
      <c r="CM390" s="5"/>
      <c r="CN390" s="5"/>
      <c r="CO390" s="5"/>
      <c r="CP390" s="5"/>
      <c r="CQ390" s="5"/>
      <c r="CR390" s="5"/>
      <c r="CS390" s="5"/>
      <c r="CT390" s="5"/>
      <c r="CU390" s="5"/>
      <c r="CV390" s="5"/>
      <c r="CW390" s="5"/>
      <c r="CX390" s="5"/>
      <c r="CY390" s="5"/>
      <c r="CZ390" s="5"/>
      <c r="DA390" s="5"/>
      <c r="DB390" s="5"/>
      <c r="DC390" s="5"/>
      <c r="DD390" s="5"/>
      <c r="DE390" s="5"/>
      <c r="DF390" s="5"/>
      <c r="DG390" s="5"/>
      <c r="DH390" s="5"/>
      <c r="DI390" s="5"/>
      <c r="DJ390" s="5"/>
      <c r="DK390" s="5"/>
      <c r="DL390" s="5"/>
      <c r="DM390" s="5"/>
      <c r="DN390" s="5"/>
      <c r="DO390" s="5"/>
      <c r="DP390" s="5"/>
      <c r="DQ390" s="5"/>
      <c r="DR390" s="5"/>
      <c r="DS390" s="5"/>
      <c r="DT390" s="5"/>
      <c r="DU390" s="5"/>
      <c r="DV390" s="5"/>
      <c r="DW390" s="5"/>
      <c r="DX390" s="5"/>
      <c r="DY390" s="5"/>
      <c r="DZ390" s="5"/>
      <c r="EA390" s="5"/>
      <c r="EB390" s="5"/>
      <c r="EC390" s="5"/>
      <c r="ED390" s="5"/>
      <c r="EE390" s="5"/>
      <c r="EF390" s="5"/>
      <c r="EG390" s="5"/>
      <c r="EH390" s="5"/>
      <c r="EI390" s="5"/>
      <c r="EJ390" s="5"/>
      <c r="EK390" s="5"/>
      <c r="EL390" s="5"/>
      <c r="EM390" s="5"/>
      <c r="EN390" s="5"/>
      <c r="EO390" s="5"/>
      <c r="EP390" s="5"/>
      <c r="EQ390" s="5"/>
      <c r="ER390" s="5"/>
      <c r="ES390" s="5"/>
      <c r="ET390" s="5"/>
      <c r="EU390" s="5"/>
      <c r="EV390" s="5"/>
      <c r="EW390" s="5"/>
      <c r="EX390" s="5"/>
      <c r="EY390" s="5"/>
      <c r="EZ390" s="5"/>
      <c r="FA390" s="5"/>
      <c r="FB390" s="5"/>
      <c r="FC390" s="5"/>
    </row>
    <row r="391" spans="1:159" ht="15" customHeight="1">
      <c r="A391" s="7">
        <v>6</v>
      </c>
      <c r="B391" s="55" t="str">
        <f>VLOOKUP(Ruimtestaat[[#This Row],[Code]],Locaties[[Code]:[Locatie]],2,FALSE)</f>
        <v>Juliana van Stolbergschool</v>
      </c>
      <c r="C391" s="55" t="str">
        <f>VLOOKUP(Ruimtestaat[[#This Row],[Code]],Locaties[[#All],[Code]:[Adres]],3,FALSE)</f>
        <v>Woeringenlaan 20</v>
      </c>
      <c r="D391" s="55" t="str">
        <f>VLOOKUP(Ruimtestaat[[#This Row],[Code]],Locaties[#All],4,FALSE)</f>
        <v>Waalwijk</v>
      </c>
      <c r="E391" s="56"/>
      <c r="F391" s="7" t="s">
        <v>392</v>
      </c>
      <c r="G391" s="7" t="s">
        <v>486</v>
      </c>
      <c r="H391" s="56" t="s">
        <v>507</v>
      </c>
      <c r="I391" s="7">
        <v>8</v>
      </c>
      <c r="J391" s="56" t="str">
        <f>VLOOKUP(Ruimtestaat[[#This Row],[Ruimte code]],Ruimtegroepen[[#All],[Code]:[Ruimte omschrijving]],2,FALSE)</f>
        <v>Kinderopvang</v>
      </c>
      <c r="K391" s="44" t="s">
        <v>18</v>
      </c>
      <c r="L391" s="47" t="s">
        <v>124</v>
      </c>
      <c r="M391" s="147">
        <v>66.8</v>
      </c>
      <c r="N391" s="44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5"/>
      <c r="AD391" s="5"/>
      <c r="AE391" s="5"/>
      <c r="AF391" s="5"/>
      <c r="AG391" s="5"/>
      <c r="AH391" s="5"/>
      <c r="AI391" s="5"/>
      <c r="AJ391" s="5"/>
      <c r="AK391" s="5"/>
      <c r="AL391" s="5"/>
      <c r="AM391" s="5"/>
      <c r="AN391" s="5"/>
      <c r="AO391" s="5"/>
      <c r="AP391" s="5"/>
      <c r="AQ391" s="5"/>
      <c r="AR391" s="5"/>
      <c r="AS391" s="5"/>
      <c r="AT391" s="5"/>
      <c r="AU391" s="5"/>
      <c r="AV391" s="5"/>
      <c r="AW391" s="5"/>
      <c r="AX391" s="5"/>
      <c r="AY391" s="5"/>
      <c r="AZ391" s="5"/>
      <c r="BA391" s="5"/>
      <c r="BB391" s="5"/>
      <c r="BC391" s="5"/>
      <c r="BD391" s="5"/>
      <c r="BE391" s="5"/>
      <c r="BF391" s="5"/>
      <c r="BG391" s="5"/>
      <c r="BH391" s="5"/>
      <c r="BI391" s="5"/>
      <c r="BJ391" s="5"/>
      <c r="BK391" s="5"/>
      <c r="BL391" s="5"/>
      <c r="BM391" s="5"/>
      <c r="BN391" s="5"/>
      <c r="BO391" s="5"/>
      <c r="BP391" s="5"/>
      <c r="BQ391" s="5"/>
      <c r="BR391" s="5"/>
      <c r="BS391" s="5"/>
      <c r="BT391" s="5"/>
      <c r="BU391" s="5"/>
      <c r="BV391" s="5"/>
      <c r="BW391" s="5"/>
      <c r="BX391" s="5"/>
      <c r="BY391" s="5"/>
      <c r="BZ391" s="5"/>
      <c r="CA391" s="5"/>
      <c r="CB391" s="5"/>
      <c r="CC391" s="5"/>
      <c r="CD391" s="5"/>
      <c r="CE391" s="5"/>
      <c r="CF391" s="5"/>
      <c r="CG391" s="5"/>
      <c r="CH391" s="5"/>
      <c r="CI391" s="5"/>
      <c r="CJ391" s="5"/>
      <c r="CK391" s="5"/>
      <c r="CL391" s="5"/>
      <c r="CM391" s="5"/>
      <c r="CN391" s="5"/>
      <c r="CO391" s="5"/>
      <c r="CP391" s="5"/>
      <c r="CQ391" s="5"/>
      <c r="CR391" s="5"/>
      <c r="CS391" s="5"/>
      <c r="CT391" s="5"/>
      <c r="CU391" s="5"/>
      <c r="CV391" s="5"/>
      <c r="CW391" s="5"/>
      <c r="CX391" s="5"/>
      <c r="CY391" s="5"/>
      <c r="CZ391" s="5"/>
      <c r="DA391" s="5"/>
      <c r="DB391" s="5"/>
      <c r="DC391" s="5"/>
      <c r="DD391" s="5"/>
      <c r="DE391" s="5"/>
      <c r="DF391" s="5"/>
      <c r="DG391" s="5"/>
      <c r="DH391" s="5"/>
      <c r="DI391" s="5"/>
      <c r="DJ391" s="5"/>
      <c r="DK391" s="5"/>
      <c r="DL391" s="5"/>
      <c r="DM391" s="5"/>
      <c r="DN391" s="5"/>
      <c r="DO391" s="5"/>
      <c r="DP391" s="5"/>
      <c r="DQ391" s="5"/>
      <c r="DR391" s="5"/>
      <c r="DS391" s="5"/>
      <c r="DT391" s="5"/>
      <c r="DU391" s="5"/>
      <c r="DV391" s="5"/>
      <c r="DW391" s="5"/>
      <c r="DX391" s="5"/>
      <c r="DY391" s="5"/>
      <c r="DZ391" s="5"/>
      <c r="EA391" s="5"/>
      <c r="EB391" s="5"/>
      <c r="EC391" s="5"/>
      <c r="ED391" s="5"/>
      <c r="EE391" s="5"/>
      <c r="EF391" s="5"/>
      <c r="EG391" s="5"/>
      <c r="EH391" s="5"/>
      <c r="EI391" s="5"/>
      <c r="EJ391" s="5"/>
      <c r="EK391" s="5"/>
      <c r="EL391" s="5"/>
      <c r="EM391" s="5"/>
      <c r="EN391" s="5"/>
      <c r="EO391" s="5"/>
      <c r="EP391" s="5"/>
      <c r="EQ391" s="5"/>
      <c r="ER391" s="5"/>
      <c r="ES391" s="5"/>
      <c r="ET391" s="5"/>
      <c r="EU391" s="5"/>
      <c r="EV391" s="5"/>
      <c r="EW391" s="5"/>
      <c r="EX391" s="5"/>
      <c r="EY391" s="5"/>
      <c r="EZ391" s="5"/>
      <c r="FA391" s="5"/>
      <c r="FB391" s="5"/>
      <c r="FC391" s="5"/>
    </row>
    <row r="392" spans="1:159" ht="15" customHeight="1">
      <c r="A392" s="7">
        <v>6</v>
      </c>
      <c r="B392" s="55" t="str">
        <f>VLOOKUP(Ruimtestaat[[#This Row],[Code]],Locaties[[Code]:[Locatie]],2,FALSE)</f>
        <v>Juliana van Stolbergschool</v>
      </c>
      <c r="C392" s="55" t="str">
        <f>VLOOKUP(Ruimtestaat[[#This Row],[Code]],Locaties[[#All],[Code]:[Adres]],3,FALSE)</f>
        <v>Woeringenlaan 20</v>
      </c>
      <c r="D392" s="55" t="str">
        <f>VLOOKUP(Ruimtestaat[[#This Row],[Code]],Locaties[#All],4,FALSE)</f>
        <v>Waalwijk</v>
      </c>
      <c r="E392" s="56"/>
      <c r="F392" s="7" t="s">
        <v>392</v>
      </c>
      <c r="G392" s="7" t="s">
        <v>487</v>
      </c>
      <c r="H392" s="56" t="s">
        <v>165</v>
      </c>
      <c r="I392" s="7">
        <v>15</v>
      </c>
      <c r="J392" s="56" t="str">
        <f>VLOOKUP(Ruimtestaat[[#This Row],[Ruimte code]],Ruimtegroepen[[#All],[Code]:[Ruimte omschrijving]],2,FALSE)</f>
        <v>Keuken/pantry</v>
      </c>
      <c r="K392" s="44" t="s">
        <v>19</v>
      </c>
      <c r="L392" s="47" t="s">
        <v>366</v>
      </c>
      <c r="M392" s="147">
        <v>24.9</v>
      </c>
      <c r="N392" s="44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  <c r="AD392" s="5"/>
      <c r="AE392" s="5"/>
      <c r="AF392" s="5"/>
      <c r="AG392" s="5"/>
      <c r="AH392" s="5"/>
      <c r="AI392" s="5"/>
      <c r="AJ392" s="5"/>
      <c r="AK392" s="5"/>
      <c r="AL392" s="5"/>
      <c r="AM392" s="5"/>
      <c r="AN392" s="5"/>
      <c r="AO392" s="5"/>
      <c r="AP392" s="5"/>
      <c r="AQ392" s="5"/>
      <c r="AR392" s="5"/>
      <c r="AS392" s="5"/>
      <c r="AT392" s="5"/>
      <c r="AU392" s="5"/>
      <c r="AV392" s="5"/>
      <c r="AW392" s="5"/>
      <c r="AX392" s="5"/>
      <c r="AY392" s="5"/>
      <c r="AZ392" s="5"/>
      <c r="BA392" s="5"/>
      <c r="BB392" s="5"/>
      <c r="BC392" s="5"/>
      <c r="BD392" s="5"/>
      <c r="BE392" s="5"/>
      <c r="BF392" s="5"/>
      <c r="BG392" s="5"/>
      <c r="BH392" s="5"/>
      <c r="BI392" s="5"/>
      <c r="BJ392" s="5"/>
      <c r="BK392" s="5"/>
      <c r="BL392" s="5"/>
      <c r="BM392" s="5"/>
      <c r="BN392" s="5"/>
      <c r="BO392" s="5"/>
      <c r="BP392" s="5"/>
      <c r="BQ392" s="5"/>
      <c r="BR392" s="5"/>
      <c r="BS392" s="5"/>
      <c r="BT392" s="5"/>
      <c r="BU392" s="5"/>
      <c r="BV392" s="5"/>
      <c r="BW392" s="5"/>
      <c r="BX392" s="5"/>
      <c r="BY392" s="5"/>
      <c r="BZ392" s="5"/>
      <c r="CA392" s="5"/>
      <c r="CB392" s="5"/>
      <c r="CC392" s="5"/>
      <c r="CD392" s="5"/>
      <c r="CE392" s="5"/>
      <c r="CF392" s="5"/>
      <c r="CG392" s="5"/>
      <c r="CH392" s="5"/>
      <c r="CI392" s="5"/>
      <c r="CJ392" s="5"/>
      <c r="CK392" s="5"/>
      <c r="CL392" s="5"/>
      <c r="CM392" s="5"/>
      <c r="CN392" s="5"/>
      <c r="CO392" s="5"/>
      <c r="CP392" s="5"/>
      <c r="CQ392" s="5"/>
      <c r="CR392" s="5"/>
      <c r="CS392" s="5"/>
      <c r="CT392" s="5"/>
      <c r="CU392" s="5"/>
      <c r="CV392" s="5"/>
      <c r="CW392" s="5"/>
      <c r="CX392" s="5"/>
      <c r="CY392" s="5"/>
      <c r="CZ392" s="5"/>
      <c r="DA392" s="5"/>
      <c r="DB392" s="5"/>
      <c r="DC392" s="5"/>
      <c r="DD392" s="5"/>
      <c r="DE392" s="5"/>
      <c r="DF392" s="5"/>
      <c r="DG392" s="5"/>
      <c r="DH392" s="5"/>
      <c r="DI392" s="5"/>
      <c r="DJ392" s="5"/>
      <c r="DK392" s="5"/>
      <c r="DL392" s="5"/>
      <c r="DM392" s="5"/>
      <c r="DN392" s="5"/>
      <c r="DO392" s="5"/>
      <c r="DP392" s="5"/>
      <c r="DQ392" s="5"/>
      <c r="DR392" s="5"/>
      <c r="DS392" s="5"/>
      <c r="DT392" s="5"/>
      <c r="DU392" s="5"/>
      <c r="DV392" s="5"/>
      <c r="DW392" s="5"/>
      <c r="DX392" s="5"/>
      <c r="DY392" s="5"/>
      <c r="DZ392" s="5"/>
      <c r="EA392" s="5"/>
      <c r="EB392" s="5"/>
      <c r="EC392" s="5"/>
      <c r="ED392" s="5"/>
      <c r="EE392" s="5"/>
      <c r="EF392" s="5"/>
      <c r="EG392" s="5"/>
      <c r="EH392" s="5"/>
      <c r="EI392" s="5"/>
      <c r="EJ392" s="5"/>
      <c r="EK392" s="5"/>
      <c r="EL392" s="5"/>
      <c r="EM392" s="5"/>
      <c r="EN392" s="5"/>
      <c r="EO392" s="5"/>
      <c r="EP392" s="5"/>
      <c r="EQ392" s="5"/>
      <c r="ER392" s="5"/>
      <c r="ES392" s="5"/>
      <c r="ET392" s="5"/>
      <c r="EU392" s="5"/>
      <c r="EV392" s="5"/>
      <c r="EW392" s="5"/>
      <c r="EX392" s="5"/>
      <c r="EY392" s="5"/>
      <c r="EZ392" s="5"/>
      <c r="FA392" s="5"/>
      <c r="FB392" s="5"/>
      <c r="FC392" s="5"/>
    </row>
    <row r="393" spans="1:159" ht="15" customHeight="1">
      <c r="A393" s="7">
        <v>6</v>
      </c>
      <c r="B393" s="55" t="str">
        <f>VLOOKUP(Ruimtestaat[[#This Row],[Code]],Locaties[[Code]:[Locatie]],2,FALSE)</f>
        <v>Juliana van Stolbergschool</v>
      </c>
      <c r="C393" s="55" t="str">
        <f>VLOOKUP(Ruimtestaat[[#This Row],[Code]],Locaties[[#All],[Code]:[Adres]],3,FALSE)</f>
        <v>Woeringenlaan 20</v>
      </c>
      <c r="D393" s="55" t="str">
        <f>VLOOKUP(Ruimtestaat[[#This Row],[Code]],Locaties[#All],4,FALSE)</f>
        <v>Waalwijk</v>
      </c>
      <c r="E393" s="56"/>
      <c r="F393" s="7" t="s">
        <v>392</v>
      </c>
      <c r="G393" s="7" t="s">
        <v>488</v>
      </c>
      <c r="H393" s="56" t="s">
        <v>508</v>
      </c>
      <c r="I393" s="7">
        <v>8</v>
      </c>
      <c r="J393" s="56" t="str">
        <f>VLOOKUP(Ruimtestaat[[#This Row],[Ruimte code]],Ruimtegroepen[[#All],[Code]:[Ruimte omschrijving]],2,FALSE)</f>
        <v>Kinderopvang</v>
      </c>
      <c r="K393" s="44" t="s">
        <v>19</v>
      </c>
      <c r="L393" s="47" t="s">
        <v>366</v>
      </c>
      <c r="M393" s="147">
        <v>9.6</v>
      </c>
      <c r="N393" s="44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5"/>
      <c r="AD393" s="5"/>
      <c r="AE393" s="5"/>
      <c r="AF393" s="5"/>
      <c r="AG393" s="5"/>
      <c r="AH393" s="5"/>
      <c r="AI393" s="5"/>
      <c r="AJ393" s="5"/>
      <c r="AK393" s="5"/>
      <c r="AL393" s="5"/>
      <c r="AM393" s="5"/>
      <c r="AN393" s="5"/>
      <c r="AO393" s="5"/>
      <c r="AP393" s="5"/>
      <c r="AQ393" s="5"/>
      <c r="AR393" s="5"/>
      <c r="AS393" s="5"/>
      <c r="AT393" s="5"/>
      <c r="AU393" s="5"/>
      <c r="AV393" s="5"/>
      <c r="AW393" s="5"/>
      <c r="AX393" s="5"/>
      <c r="AY393" s="5"/>
      <c r="AZ393" s="5"/>
      <c r="BA393" s="5"/>
      <c r="BB393" s="5"/>
      <c r="BC393" s="5"/>
      <c r="BD393" s="5"/>
      <c r="BE393" s="5"/>
      <c r="BF393" s="5"/>
      <c r="BG393" s="5"/>
      <c r="BH393" s="5"/>
      <c r="BI393" s="5"/>
      <c r="BJ393" s="5"/>
      <c r="BK393" s="5"/>
      <c r="BL393" s="5"/>
      <c r="BM393" s="5"/>
      <c r="BN393" s="5"/>
      <c r="BO393" s="5"/>
      <c r="BP393" s="5"/>
      <c r="BQ393" s="5"/>
      <c r="BR393" s="5"/>
      <c r="BS393" s="5"/>
      <c r="BT393" s="5"/>
      <c r="BU393" s="5"/>
      <c r="BV393" s="5"/>
      <c r="BW393" s="5"/>
      <c r="BX393" s="5"/>
      <c r="BY393" s="5"/>
      <c r="BZ393" s="5"/>
      <c r="CA393" s="5"/>
      <c r="CB393" s="5"/>
      <c r="CC393" s="5"/>
      <c r="CD393" s="5"/>
      <c r="CE393" s="5"/>
      <c r="CF393" s="5"/>
      <c r="CG393" s="5"/>
      <c r="CH393" s="5"/>
      <c r="CI393" s="5"/>
      <c r="CJ393" s="5"/>
      <c r="CK393" s="5"/>
      <c r="CL393" s="5"/>
      <c r="CM393" s="5"/>
      <c r="CN393" s="5"/>
      <c r="CO393" s="5"/>
      <c r="CP393" s="5"/>
      <c r="CQ393" s="5"/>
      <c r="CR393" s="5"/>
      <c r="CS393" s="5"/>
      <c r="CT393" s="5"/>
      <c r="CU393" s="5"/>
      <c r="CV393" s="5"/>
      <c r="CW393" s="5"/>
      <c r="CX393" s="5"/>
      <c r="CY393" s="5"/>
      <c r="CZ393" s="5"/>
      <c r="DA393" s="5"/>
      <c r="DB393" s="5"/>
      <c r="DC393" s="5"/>
      <c r="DD393" s="5"/>
      <c r="DE393" s="5"/>
      <c r="DF393" s="5"/>
      <c r="DG393" s="5"/>
      <c r="DH393" s="5"/>
      <c r="DI393" s="5"/>
      <c r="DJ393" s="5"/>
      <c r="DK393" s="5"/>
      <c r="DL393" s="5"/>
      <c r="DM393" s="5"/>
      <c r="DN393" s="5"/>
      <c r="DO393" s="5"/>
      <c r="DP393" s="5"/>
      <c r="DQ393" s="5"/>
      <c r="DR393" s="5"/>
      <c r="DS393" s="5"/>
      <c r="DT393" s="5"/>
      <c r="DU393" s="5"/>
      <c r="DV393" s="5"/>
      <c r="DW393" s="5"/>
      <c r="DX393" s="5"/>
      <c r="DY393" s="5"/>
      <c r="DZ393" s="5"/>
      <c r="EA393" s="5"/>
      <c r="EB393" s="5"/>
      <c r="EC393" s="5"/>
      <c r="ED393" s="5"/>
      <c r="EE393" s="5"/>
      <c r="EF393" s="5"/>
      <c r="EG393" s="5"/>
      <c r="EH393" s="5"/>
      <c r="EI393" s="5"/>
      <c r="EJ393" s="5"/>
      <c r="EK393" s="5"/>
      <c r="EL393" s="5"/>
      <c r="EM393" s="5"/>
      <c r="EN393" s="5"/>
      <c r="EO393" s="5"/>
      <c r="EP393" s="5"/>
      <c r="EQ393" s="5"/>
      <c r="ER393" s="5"/>
      <c r="ES393" s="5"/>
      <c r="ET393" s="5"/>
      <c r="EU393" s="5"/>
      <c r="EV393" s="5"/>
      <c r="EW393" s="5"/>
      <c r="EX393" s="5"/>
      <c r="EY393" s="5"/>
      <c r="EZ393" s="5"/>
      <c r="FA393" s="5"/>
      <c r="FB393" s="5"/>
      <c r="FC393" s="5"/>
    </row>
    <row r="394" spans="1:159" ht="15" customHeight="1">
      <c r="A394" s="7">
        <v>6</v>
      </c>
      <c r="B394" s="55" t="str">
        <f>VLOOKUP(Ruimtestaat[[#This Row],[Code]],Locaties[[Code]:[Locatie]],2,FALSE)</f>
        <v>Juliana van Stolbergschool</v>
      </c>
      <c r="C394" s="55" t="str">
        <f>VLOOKUP(Ruimtestaat[[#This Row],[Code]],Locaties[[#All],[Code]:[Adres]],3,FALSE)</f>
        <v>Woeringenlaan 20</v>
      </c>
      <c r="D394" s="55" t="str">
        <f>VLOOKUP(Ruimtestaat[[#This Row],[Code]],Locaties[#All],4,FALSE)</f>
        <v>Waalwijk</v>
      </c>
      <c r="E394" s="56"/>
      <c r="F394" s="7" t="s">
        <v>392</v>
      </c>
      <c r="G394" s="7" t="s">
        <v>489</v>
      </c>
      <c r="H394" s="56" t="s">
        <v>509</v>
      </c>
      <c r="I394" s="7">
        <v>16</v>
      </c>
      <c r="J394" s="56" t="str">
        <f>VLOOKUP(Ruimtestaat[[#This Row],[Ruimte code]],Ruimtegroepen[[#All],[Code]:[Ruimte omschrijving]],2,FALSE)</f>
        <v>Leslokalen</v>
      </c>
      <c r="K394" s="44" t="s">
        <v>20</v>
      </c>
      <c r="L394" s="47" t="s">
        <v>512</v>
      </c>
      <c r="M394" s="147">
        <v>60</v>
      </c>
      <c r="N394" s="44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  <c r="AC394" s="5"/>
      <c r="AD394" s="5"/>
      <c r="AE394" s="5"/>
      <c r="AF394" s="5"/>
      <c r="AG394" s="5"/>
      <c r="AH394" s="5"/>
      <c r="AI394" s="5"/>
      <c r="AJ394" s="5"/>
      <c r="AK394" s="5"/>
      <c r="AL394" s="5"/>
      <c r="AM394" s="5"/>
      <c r="AN394" s="5"/>
      <c r="AO394" s="5"/>
      <c r="AP394" s="5"/>
      <c r="AQ394" s="5"/>
      <c r="AR394" s="5"/>
      <c r="AS394" s="5"/>
      <c r="AT394" s="5"/>
      <c r="AU394" s="5"/>
      <c r="AV394" s="5"/>
      <c r="AW394" s="5"/>
      <c r="AX394" s="5"/>
      <c r="AY394" s="5"/>
      <c r="AZ394" s="5"/>
      <c r="BA394" s="5"/>
      <c r="BB394" s="5"/>
      <c r="BC394" s="5"/>
      <c r="BD394" s="5"/>
      <c r="BE394" s="5"/>
      <c r="BF394" s="5"/>
      <c r="BG394" s="5"/>
      <c r="BH394" s="5"/>
      <c r="BI394" s="5"/>
      <c r="BJ394" s="5"/>
      <c r="BK394" s="5"/>
      <c r="BL394" s="5"/>
      <c r="BM394" s="5"/>
      <c r="BN394" s="5"/>
      <c r="BO394" s="5"/>
      <c r="BP394" s="5"/>
      <c r="BQ394" s="5"/>
      <c r="BR394" s="5"/>
      <c r="BS394" s="5"/>
      <c r="BT394" s="5"/>
      <c r="BU394" s="5"/>
      <c r="BV394" s="5"/>
      <c r="BW394" s="5"/>
      <c r="BX394" s="5"/>
      <c r="BY394" s="5"/>
      <c r="BZ394" s="5"/>
      <c r="CA394" s="5"/>
      <c r="CB394" s="5"/>
      <c r="CC394" s="5"/>
      <c r="CD394" s="5"/>
      <c r="CE394" s="5"/>
      <c r="CF394" s="5"/>
      <c r="CG394" s="5"/>
      <c r="CH394" s="5"/>
      <c r="CI394" s="5"/>
      <c r="CJ394" s="5"/>
      <c r="CK394" s="5"/>
      <c r="CL394" s="5"/>
      <c r="CM394" s="5"/>
      <c r="CN394" s="5"/>
      <c r="CO394" s="5"/>
      <c r="CP394" s="5"/>
      <c r="CQ394" s="5"/>
      <c r="CR394" s="5"/>
      <c r="CS394" s="5"/>
      <c r="CT394" s="5"/>
      <c r="CU394" s="5"/>
      <c r="CV394" s="5"/>
      <c r="CW394" s="5"/>
      <c r="CX394" s="5"/>
      <c r="CY394" s="5"/>
      <c r="CZ394" s="5"/>
      <c r="DA394" s="5"/>
      <c r="DB394" s="5"/>
      <c r="DC394" s="5"/>
      <c r="DD394" s="5"/>
      <c r="DE394" s="5"/>
      <c r="DF394" s="5"/>
      <c r="DG394" s="5"/>
      <c r="DH394" s="5"/>
      <c r="DI394" s="5"/>
      <c r="DJ394" s="5"/>
      <c r="DK394" s="5"/>
      <c r="DL394" s="5"/>
      <c r="DM394" s="5"/>
      <c r="DN394" s="5"/>
      <c r="DO394" s="5"/>
      <c r="DP394" s="5"/>
      <c r="DQ394" s="5"/>
      <c r="DR394" s="5"/>
      <c r="DS394" s="5"/>
      <c r="DT394" s="5"/>
      <c r="DU394" s="5"/>
      <c r="DV394" s="5"/>
      <c r="DW394" s="5"/>
      <c r="DX394" s="5"/>
      <c r="DY394" s="5"/>
      <c r="DZ394" s="5"/>
      <c r="EA394" s="5"/>
      <c r="EB394" s="5"/>
      <c r="EC394" s="5"/>
      <c r="ED394" s="5"/>
      <c r="EE394" s="5"/>
      <c r="EF394" s="5"/>
      <c r="EG394" s="5"/>
      <c r="EH394" s="5"/>
      <c r="EI394" s="5"/>
      <c r="EJ394" s="5"/>
      <c r="EK394" s="5"/>
      <c r="EL394" s="5"/>
      <c r="EM394" s="5"/>
      <c r="EN394" s="5"/>
      <c r="EO394" s="5"/>
      <c r="EP394" s="5"/>
      <c r="EQ394" s="5"/>
      <c r="ER394" s="5"/>
      <c r="ES394" s="5"/>
      <c r="ET394" s="5"/>
      <c r="EU394" s="5"/>
      <c r="EV394" s="5"/>
      <c r="EW394" s="5"/>
      <c r="EX394" s="5"/>
      <c r="EY394" s="5"/>
      <c r="EZ394" s="5"/>
      <c r="FA394" s="5"/>
      <c r="FB394" s="5"/>
      <c r="FC394" s="5"/>
    </row>
    <row r="395" spans="1:159" ht="15" customHeight="1">
      <c r="A395" s="7">
        <v>6</v>
      </c>
      <c r="B395" s="55" t="str">
        <f>VLOOKUP(Ruimtestaat[[#This Row],[Code]],Locaties[[Code]:[Locatie]],2,FALSE)</f>
        <v>Juliana van Stolbergschool</v>
      </c>
      <c r="C395" s="55" t="str">
        <f>VLOOKUP(Ruimtestaat[[#This Row],[Code]],Locaties[[#All],[Code]:[Adres]],3,FALSE)</f>
        <v>Woeringenlaan 20</v>
      </c>
      <c r="D395" s="55" t="str">
        <f>VLOOKUP(Ruimtestaat[[#This Row],[Code]],Locaties[#All],4,FALSE)</f>
        <v>Waalwijk</v>
      </c>
      <c r="E395" s="56"/>
      <c r="F395" s="7" t="s">
        <v>392</v>
      </c>
      <c r="G395" s="7" t="s">
        <v>479</v>
      </c>
      <c r="H395" s="56" t="s">
        <v>505</v>
      </c>
      <c r="I395" s="7">
        <v>6</v>
      </c>
      <c r="J395" s="56" t="str">
        <f>VLOOKUP(Ruimtestaat[[#This Row],[Ruimte code]],Ruimtegroepen[[#All],[Code]:[Ruimte omschrijving]],2,FALSE)</f>
        <v>Gangen/hallen</v>
      </c>
      <c r="K395" s="44" t="s">
        <v>18</v>
      </c>
      <c r="L395" s="47" t="s">
        <v>124</v>
      </c>
      <c r="M395" s="147">
        <v>35</v>
      </c>
      <c r="N395" s="44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5"/>
      <c r="AD395" s="5"/>
      <c r="AE395" s="5"/>
      <c r="AF395" s="5"/>
      <c r="AG395" s="5"/>
      <c r="AH395" s="5"/>
      <c r="AI395" s="5"/>
      <c r="AJ395" s="5"/>
      <c r="AK395" s="5"/>
      <c r="AL395" s="5"/>
      <c r="AM395" s="5"/>
      <c r="AN395" s="5"/>
      <c r="AO395" s="5"/>
      <c r="AP395" s="5"/>
      <c r="AQ395" s="5"/>
      <c r="AR395" s="5"/>
      <c r="AS395" s="5"/>
      <c r="AT395" s="5"/>
      <c r="AU395" s="5"/>
      <c r="AV395" s="5"/>
      <c r="AW395" s="5"/>
      <c r="AX395" s="5"/>
      <c r="AY395" s="5"/>
      <c r="AZ395" s="5"/>
      <c r="BA395" s="5"/>
      <c r="BB395" s="5"/>
      <c r="BC395" s="5"/>
      <c r="BD395" s="5"/>
      <c r="BE395" s="5"/>
      <c r="BF395" s="5"/>
      <c r="BG395" s="5"/>
      <c r="BH395" s="5"/>
      <c r="BI395" s="5"/>
      <c r="BJ395" s="5"/>
      <c r="BK395" s="5"/>
      <c r="BL395" s="5"/>
      <c r="BM395" s="5"/>
      <c r="BN395" s="5"/>
      <c r="BO395" s="5"/>
      <c r="BP395" s="5"/>
      <c r="BQ395" s="5"/>
      <c r="BR395" s="5"/>
      <c r="BS395" s="5"/>
      <c r="BT395" s="5"/>
      <c r="BU395" s="5"/>
      <c r="BV395" s="5"/>
      <c r="BW395" s="5"/>
      <c r="BX395" s="5"/>
      <c r="BY395" s="5"/>
      <c r="BZ395" s="5"/>
      <c r="CA395" s="5"/>
      <c r="CB395" s="5"/>
      <c r="CC395" s="5"/>
      <c r="CD395" s="5"/>
      <c r="CE395" s="5"/>
      <c r="CF395" s="5"/>
      <c r="CG395" s="5"/>
      <c r="CH395" s="5"/>
      <c r="CI395" s="5"/>
      <c r="CJ395" s="5"/>
      <c r="CK395" s="5"/>
      <c r="CL395" s="5"/>
      <c r="CM395" s="5"/>
      <c r="CN395" s="5"/>
      <c r="CO395" s="5"/>
      <c r="CP395" s="5"/>
      <c r="CQ395" s="5"/>
      <c r="CR395" s="5"/>
      <c r="CS395" s="5"/>
      <c r="CT395" s="5"/>
      <c r="CU395" s="5"/>
      <c r="CV395" s="5"/>
      <c r="CW395" s="5"/>
      <c r="CX395" s="5"/>
      <c r="CY395" s="5"/>
      <c r="CZ395" s="5"/>
      <c r="DA395" s="5"/>
      <c r="DB395" s="5"/>
      <c r="DC395" s="5"/>
      <c r="DD395" s="5"/>
      <c r="DE395" s="5"/>
      <c r="DF395" s="5"/>
      <c r="DG395" s="5"/>
      <c r="DH395" s="5"/>
      <c r="DI395" s="5"/>
      <c r="DJ395" s="5"/>
      <c r="DK395" s="5"/>
      <c r="DL395" s="5"/>
      <c r="DM395" s="5"/>
      <c r="DN395" s="5"/>
      <c r="DO395" s="5"/>
      <c r="DP395" s="5"/>
      <c r="DQ395" s="5"/>
      <c r="DR395" s="5"/>
      <c r="DS395" s="5"/>
      <c r="DT395" s="5"/>
      <c r="DU395" s="5"/>
      <c r="DV395" s="5"/>
      <c r="DW395" s="5"/>
      <c r="DX395" s="5"/>
      <c r="DY395" s="5"/>
      <c r="DZ395" s="5"/>
      <c r="EA395" s="5"/>
      <c r="EB395" s="5"/>
      <c r="EC395" s="5"/>
      <c r="ED395" s="5"/>
      <c r="EE395" s="5"/>
      <c r="EF395" s="5"/>
      <c r="EG395" s="5"/>
      <c r="EH395" s="5"/>
      <c r="EI395" s="5"/>
      <c r="EJ395" s="5"/>
      <c r="EK395" s="5"/>
      <c r="EL395" s="5"/>
      <c r="EM395" s="5"/>
      <c r="EN395" s="5"/>
      <c r="EO395" s="5"/>
      <c r="EP395" s="5"/>
      <c r="EQ395" s="5"/>
      <c r="ER395" s="5"/>
      <c r="ES395" s="5"/>
      <c r="ET395" s="5"/>
      <c r="EU395" s="5"/>
      <c r="EV395" s="5"/>
      <c r="EW395" s="5"/>
      <c r="EX395" s="5"/>
      <c r="EY395" s="5"/>
      <c r="EZ395" s="5"/>
      <c r="FA395" s="5"/>
      <c r="FB395" s="5"/>
      <c r="FC395" s="5"/>
    </row>
    <row r="396" spans="1:159" ht="15" customHeight="1">
      <c r="A396" s="7">
        <v>6</v>
      </c>
      <c r="B396" s="55" t="str">
        <f>VLOOKUP(Ruimtestaat[[#This Row],[Code]],Locaties[[Code]:[Locatie]],2,FALSE)</f>
        <v>Juliana van Stolbergschool</v>
      </c>
      <c r="C396" s="55" t="str">
        <f>VLOOKUP(Ruimtestaat[[#This Row],[Code]],Locaties[[#All],[Code]:[Adres]],3,FALSE)</f>
        <v>Woeringenlaan 20</v>
      </c>
      <c r="D396" s="55" t="str">
        <f>VLOOKUP(Ruimtestaat[[#This Row],[Code]],Locaties[#All],4,FALSE)</f>
        <v>Waalwijk</v>
      </c>
      <c r="E396" s="56"/>
      <c r="F396" s="7" t="s">
        <v>392</v>
      </c>
      <c r="G396" s="7" t="s">
        <v>490</v>
      </c>
      <c r="H396" s="56" t="s">
        <v>510</v>
      </c>
      <c r="I396" s="7">
        <v>8</v>
      </c>
      <c r="J396" s="56" t="str">
        <f>VLOOKUP(Ruimtestaat[[#This Row],[Ruimte code]],Ruimtegroepen[[#All],[Code]:[Ruimte omschrijving]],2,FALSE)</f>
        <v>Kinderopvang</v>
      </c>
      <c r="K396" s="44" t="s">
        <v>18</v>
      </c>
      <c r="L396" s="47" t="s">
        <v>124</v>
      </c>
      <c r="M396" s="147">
        <v>62</v>
      </c>
      <c r="N396" s="44"/>
    </row>
    <row r="397" spans="1:159" ht="15" customHeight="1">
      <c r="A397" s="7">
        <v>6</v>
      </c>
      <c r="B397" s="55" t="str">
        <f>VLOOKUP(Ruimtestaat[[#This Row],[Code]],Locaties[[Code]:[Locatie]],2,FALSE)</f>
        <v>Juliana van Stolbergschool</v>
      </c>
      <c r="C397" s="55" t="str">
        <f>VLOOKUP(Ruimtestaat[[#This Row],[Code]],Locaties[[#All],[Code]:[Adres]],3,FALSE)</f>
        <v>Woeringenlaan 20</v>
      </c>
      <c r="D397" s="55" t="str">
        <f>VLOOKUP(Ruimtestaat[[#This Row],[Code]],Locaties[#All],4,FALSE)</f>
        <v>Waalwijk</v>
      </c>
      <c r="E397" s="56"/>
      <c r="F397" s="7" t="s">
        <v>392</v>
      </c>
      <c r="G397" s="7" t="s">
        <v>491</v>
      </c>
      <c r="H397" s="56" t="s">
        <v>136</v>
      </c>
      <c r="I397" s="7">
        <v>5</v>
      </c>
      <c r="J397" s="56" t="str">
        <f>VLOOKUP(Ruimtestaat[[#This Row],[Ruimte code]],Ruimtegroepen[[#All],[Code]:[Ruimte omschrijving]],2,FALSE)</f>
        <v>Sanitair</v>
      </c>
      <c r="K397" s="44" t="s">
        <v>19</v>
      </c>
      <c r="L397" s="47" t="s">
        <v>366</v>
      </c>
      <c r="M397" s="147">
        <v>5.2</v>
      </c>
      <c r="N397" s="44"/>
    </row>
    <row r="398" spans="1:159" ht="15" customHeight="1">
      <c r="A398" s="7">
        <v>6</v>
      </c>
      <c r="B398" s="55" t="str">
        <f>VLOOKUP(Ruimtestaat[[#This Row],[Code]],Locaties[[Code]:[Locatie]],2,FALSE)</f>
        <v>Juliana van Stolbergschool</v>
      </c>
      <c r="C398" s="55" t="str">
        <f>VLOOKUP(Ruimtestaat[[#This Row],[Code]],Locaties[[#All],[Code]:[Adres]],3,FALSE)</f>
        <v>Woeringenlaan 20</v>
      </c>
      <c r="D398" s="55" t="str">
        <f>VLOOKUP(Ruimtestaat[[#This Row],[Code]],Locaties[#All],4,FALSE)</f>
        <v>Waalwijk</v>
      </c>
      <c r="E398" s="56"/>
      <c r="F398" s="7" t="s">
        <v>392</v>
      </c>
      <c r="G398" s="7" t="s">
        <v>492</v>
      </c>
      <c r="H398" s="56" t="s">
        <v>511</v>
      </c>
      <c r="I398" s="7">
        <v>8</v>
      </c>
      <c r="J398" s="56" t="str">
        <f>VLOOKUP(Ruimtestaat[[#This Row],[Ruimte code]],Ruimtegroepen[[#All],[Code]:[Ruimte omschrijving]],2,FALSE)</f>
        <v>Kinderopvang</v>
      </c>
      <c r="K398" s="44" t="s">
        <v>18</v>
      </c>
      <c r="L398" s="47" t="s">
        <v>124</v>
      </c>
      <c r="M398" s="147">
        <v>47</v>
      </c>
      <c r="N398" s="44"/>
    </row>
    <row r="399" spans="1:159" ht="15" customHeight="1">
      <c r="A399" s="7">
        <v>6</v>
      </c>
      <c r="B399" s="55" t="str">
        <f>VLOOKUP(Ruimtestaat[[#This Row],[Code]],Locaties[[Code]:[Locatie]],2,FALSE)</f>
        <v>Juliana van Stolbergschool</v>
      </c>
      <c r="C399" s="55" t="str">
        <f>VLOOKUP(Ruimtestaat[[#This Row],[Code]],Locaties[[#All],[Code]:[Adres]],3,FALSE)</f>
        <v>Woeringenlaan 20</v>
      </c>
      <c r="D399" s="55" t="str">
        <f>VLOOKUP(Ruimtestaat[[#This Row],[Code]],Locaties[#All],4,FALSE)</f>
        <v>Waalwijk</v>
      </c>
      <c r="E399" s="56"/>
      <c r="F399" s="7" t="s">
        <v>392</v>
      </c>
      <c r="G399" s="7" t="s">
        <v>493</v>
      </c>
      <c r="H399" s="56" t="s">
        <v>508</v>
      </c>
      <c r="I399" s="7">
        <v>8</v>
      </c>
      <c r="J399" s="56" t="str">
        <f>VLOOKUP(Ruimtestaat[[#This Row],[Ruimte code]],Ruimtegroepen[[#All],[Code]:[Ruimte omschrijving]],2,FALSE)</f>
        <v>Kinderopvang</v>
      </c>
      <c r="K399" s="44" t="s">
        <v>18</v>
      </c>
      <c r="L399" s="47" t="s">
        <v>124</v>
      </c>
      <c r="M399" s="147">
        <v>7.7</v>
      </c>
      <c r="N399" s="44"/>
    </row>
    <row r="400" spans="1:159" ht="15" customHeight="1">
      <c r="A400" s="7">
        <v>6</v>
      </c>
      <c r="B400" s="55" t="str">
        <f>VLOOKUP(Ruimtestaat[[#This Row],[Code]],Locaties[[Code]:[Locatie]],2,FALSE)</f>
        <v>Juliana van Stolbergschool</v>
      </c>
      <c r="C400" s="55" t="str">
        <f>VLOOKUP(Ruimtestaat[[#This Row],[Code]],Locaties[[#All],[Code]:[Adres]],3,FALSE)</f>
        <v>Woeringenlaan 20</v>
      </c>
      <c r="D400" s="55" t="str">
        <f>VLOOKUP(Ruimtestaat[[#This Row],[Code]],Locaties[#All],4,FALSE)</f>
        <v>Waalwijk</v>
      </c>
      <c r="E400" s="56"/>
      <c r="F400" s="7" t="s">
        <v>392</v>
      </c>
      <c r="G400" s="7" t="s">
        <v>494</v>
      </c>
      <c r="H400" s="56" t="s">
        <v>508</v>
      </c>
      <c r="I400" s="7">
        <v>8</v>
      </c>
      <c r="J400" s="56" t="str">
        <f>VLOOKUP(Ruimtestaat[[#This Row],[Ruimte code]],Ruimtegroepen[[#All],[Code]:[Ruimte omschrijving]],2,FALSE)</f>
        <v>Kinderopvang</v>
      </c>
      <c r="K400" s="44" t="s">
        <v>18</v>
      </c>
      <c r="L400" s="47" t="s">
        <v>124</v>
      </c>
      <c r="M400" s="147">
        <v>7.7</v>
      </c>
      <c r="N400" s="44"/>
    </row>
    <row r="401" spans="1:14" ht="15" customHeight="1">
      <c r="A401" s="7">
        <v>6</v>
      </c>
      <c r="B401" s="55" t="str">
        <f>VLOOKUP(Ruimtestaat[[#This Row],[Code]],Locaties[[Code]:[Locatie]],2,FALSE)</f>
        <v>Juliana van Stolbergschool</v>
      </c>
      <c r="C401" s="55" t="str">
        <f>VLOOKUP(Ruimtestaat[[#This Row],[Code]],Locaties[[#All],[Code]:[Adres]],3,FALSE)</f>
        <v>Woeringenlaan 20</v>
      </c>
      <c r="D401" s="55" t="str">
        <f>VLOOKUP(Ruimtestaat[[#This Row],[Code]],Locaties[#All],4,FALSE)</f>
        <v>Waalwijk</v>
      </c>
      <c r="E401" s="56"/>
      <c r="F401" s="7" t="s">
        <v>392</v>
      </c>
      <c r="G401" s="7" t="s">
        <v>495</v>
      </c>
      <c r="H401" s="56" t="s">
        <v>510</v>
      </c>
      <c r="I401" s="7">
        <v>8</v>
      </c>
      <c r="J401" s="56" t="str">
        <f>VLOOKUP(Ruimtestaat[[#This Row],[Ruimte code]],Ruimtegroepen[[#All],[Code]:[Ruimte omschrijving]],2,FALSE)</f>
        <v>Kinderopvang</v>
      </c>
      <c r="K401" s="44" t="s">
        <v>18</v>
      </c>
      <c r="L401" s="47" t="s">
        <v>124</v>
      </c>
      <c r="M401" s="147">
        <v>43</v>
      </c>
      <c r="N401" s="44"/>
    </row>
    <row r="402" spans="1:14" ht="15" customHeight="1">
      <c r="A402" s="7">
        <v>6</v>
      </c>
      <c r="B402" s="55" t="str">
        <f>VLOOKUP(Ruimtestaat[[#This Row],[Code]],Locaties[[Code]:[Locatie]],2,FALSE)</f>
        <v>Juliana van Stolbergschool</v>
      </c>
      <c r="C402" s="55" t="str">
        <f>VLOOKUP(Ruimtestaat[[#This Row],[Code]],Locaties[[#All],[Code]:[Adres]],3,FALSE)</f>
        <v>Woeringenlaan 20</v>
      </c>
      <c r="D402" s="55" t="str">
        <f>VLOOKUP(Ruimtestaat[[#This Row],[Code]],Locaties[#All],4,FALSE)</f>
        <v>Waalwijk</v>
      </c>
      <c r="E402" s="56"/>
      <c r="F402" s="7" t="s">
        <v>392</v>
      </c>
      <c r="G402" s="7" t="s">
        <v>496</v>
      </c>
      <c r="H402" s="56" t="s">
        <v>508</v>
      </c>
      <c r="I402" s="7">
        <v>8</v>
      </c>
      <c r="J402" s="56" t="str">
        <f>VLOOKUP(Ruimtestaat[[#This Row],[Ruimte code]],Ruimtegroepen[[#All],[Code]:[Ruimte omschrijving]],2,FALSE)</f>
        <v>Kinderopvang</v>
      </c>
      <c r="K402" s="44" t="s">
        <v>18</v>
      </c>
      <c r="L402" s="47" t="s">
        <v>124</v>
      </c>
      <c r="M402" s="147">
        <v>7.7</v>
      </c>
      <c r="N402" s="44"/>
    </row>
    <row r="403" spans="1:14" ht="15" customHeight="1">
      <c r="A403" s="7">
        <v>6</v>
      </c>
      <c r="B403" s="55" t="str">
        <f>VLOOKUP(Ruimtestaat[[#This Row],[Code]],Locaties[[Code]:[Locatie]],2,FALSE)</f>
        <v>Juliana van Stolbergschool</v>
      </c>
      <c r="C403" s="55" t="str">
        <f>VLOOKUP(Ruimtestaat[[#This Row],[Code]],Locaties[[#All],[Code]:[Adres]],3,FALSE)</f>
        <v>Woeringenlaan 20</v>
      </c>
      <c r="D403" s="55" t="str">
        <f>VLOOKUP(Ruimtestaat[[#This Row],[Code]],Locaties[#All],4,FALSE)</f>
        <v>Waalwijk</v>
      </c>
      <c r="E403" s="56"/>
      <c r="F403" s="7" t="s">
        <v>392</v>
      </c>
      <c r="G403" s="7" t="s">
        <v>497</v>
      </c>
      <c r="H403" s="56" t="s">
        <v>508</v>
      </c>
      <c r="I403" s="7">
        <v>8</v>
      </c>
      <c r="J403" s="56" t="str">
        <f>VLOOKUP(Ruimtestaat[[#This Row],[Ruimte code]],Ruimtegroepen[[#All],[Code]:[Ruimte omschrijving]],2,FALSE)</f>
        <v>Kinderopvang</v>
      </c>
      <c r="K403" s="44" t="s">
        <v>18</v>
      </c>
      <c r="L403" s="47" t="s">
        <v>124</v>
      </c>
      <c r="M403" s="147">
        <v>7.7</v>
      </c>
      <c r="N403" s="44"/>
    </row>
    <row r="404" spans="1:14" ht="15" customHeight="1">
      <c r="A404" s="7">
        <v>6</v>
      </c>
      <c r="B404" s="55" t="str">
        <f>VLOOKUP(Ruimtestaat[[#This Row],[Code]],Locaties[[Code]:[Locatie]],2,FALSE)</f>
        <v>Juliana van Stolbergschool</v>
      </c>
      <c r="C404" s="55" t="str">
        <f>VLOOKUP(Ruimtestaat[[#This Row],[Code]],Locaties[[#All],[Code]:[Adres]],3,FALSE)</f>
        <v>Woeringenlaan 20</v>
      </c>
      <c r="D404" s="55" t="str">
        <f>VLOOKUP(Ruimtestaat[[#This Row],[Code]],Locaties[#All],4,FALSE)</f>
        <v>Waalwijk</v>
      </c>
      <c r="E404" s="56"/>
      <c r="F404" s="7" t="s">
        <v>401</v>
      </c>
      <c r="G404" s="7" t="s">
        <v>514</v>
      </c>
      <c r="H404" s="56" t="s">
        <v>504</v>
      </c>
      <c r="I404" s="7">
        <v>10</v>
      </c>
      <c r="J404" s="56" t="str">
        <f>VLOOKUP(Ruimtestaat[[#This Row],[Ruimte code]],Ruimtegroepen[[#All],[Code]:[Ruimte omschrijving]],2,FALSE)</f>
        <v>Trappenhuizen/lift</v>
      </c>
      <c r="K404" s="44" t="s">
        <v>18</v>
      </c>
      <c r="L404" s="47" t="s">
        <v>124</v>
      </c>
      <c r="M404" s="147">
        <v>9</v>
      </c>
      <c r="N404" s="44"/>
    </row>
    <row r="405" spans="1:14" ht="15" customHeight="1">
      <c r="A405" s="7">
        <v>6</v>
      </c>
      <c r="B405" s="55" t="str">
        <f>VLOOKUP(Ruimtestaat[[#This Row],[Code]],Locaties[[Code]:[Locatie]],2,FALSE)</f>
        <v>Juliana van Stolbergschool</v>
      </c>
      <c r="C405" s="55" t="str">
        <f>VLOOKUP(Ruimtestaat[[#This Row],[Code]],Locaties[[#All],[Code]:[Adres]],3,FALSE)</f>
        <v>Woeringenlaan 20</v>
      </c>
      <c r="D405" s="55" t="str">
        <f>VLOOKUP(Ruimtestaat[[#This Row],[Code]],Locaties[#All],4,FALSE)</f>
        <v>Waalwijk</v>
      </c>
      <c r="E405" s="56"/>
      <c r="F405" s="7" t="s">
        <v>401</v>
      </c>
      <c r="G405" s="7" t="s">
        <v>515</v>
      </c>
      <c r="H405" s="56" t="s">
        <v>398</v>
      </c>
      <c r="I405" s="7">
        <v>16</v>
      </c>
      <c r="J405" s="56" t="str">
        <f>VLOOKUP(Ruimtestaat[[#This Row],[Ruimte code]],Ruimtegroepen[[#All],[Code]:[Ruimte omschrijving]],2,FALSE)</f>
        <v>Leslokalen</v>
      </c>
      <c r="K405" s="44" t="s">
        <v>18</v>
      </c>
      <c r="L405" s="47" t="s">
        <v>124</v>
      </c>
      <c r="M405" s="147">
        <v>56</v>
      </c>
      <c r="N405" s="44"/>
    </row>
    <row r="406" spans="1:14" ht="15" customHeight="1">
      <c r="A406" s="7">
        <v>6</v>
      </c>
      <c r="B406" s="55" t="str">
        <f>VLOOKUP(Ruimtestaat[[#This Row],[Code]],Locaties[[Code]:[Locatie]],2,FALSE)</f>
        <v>Juliana van Stolbergschool</v>
      </c>
      <c r="C406" s="55" t="str">
        <f>VLOOKUP(Ruimtestaat[[#This Row],[Code]],Locaties[[#All],[Code]:[Adres]],3,FALSE)</f>
        <v>Woeringenlaan 20</v>
      </c>
      <c r="D406" s="55" t="str">
        <f>VLOOKUP(Ruimtestaat[[#This Row],[Code]],Locaties[#All],4,FALSE)</f>
        <v>Waalwijk</v>
      </c>
      <c r="E406" s="56"/>
      <c r="F406" s="7" t="s">
        <v>401</v>
      </c>
      <c r="G406" s="7" t="s">
        <v>516</v>
      </c>
      <c r="H406" s="56" t="s">
        <v>398</v>
      </c>
      <c r="I406" s="7">
        <v>16</v>
      </c>
      <c r="J406" s="56" t="str">
        <f>VLOOKUP(Ruimtestaat[[#This Row],[Ruimte code]],Ruimtegroepen[[#All],[Code]:[Ruimte omschrijving]],2,FALSE)</f>
        <v>Leslokalen</v>
      </c>
      <c r="K406" s="44" t="s">
        <v>18</v>
      </c>
      <c r="L406" s="47" t="s">
        <v>124</v>
      </c>
      <c r="M406" s="147">
        <v>58</v>
      </c>
      <c r="N406" s="44"/>
    </row>
    <row r="407" spans="1:14" ht="15" customHeight="1">
      <c r="A407" s="7">
        <v>6</v>
      </c>
      <c r="B407" s="55" t="str">
        <f>VLOOKUP(Ruimtestaat[[#This Row],[Code]],Locaties[[Code]:[Locatie]],2,FALSE)</f>
        <v>Juliana van Stolbergschool</v>
      </c>
      <c r="C407" s="55" t="str">
        <f>VLOOKUP(Ruimtestaat[[#This Row],[Code]],Locaties[[#All],[Code]:[Adres]],3,FALSE)</f>
        <v>Woeringenlaan 20</v>
      </c>
      <c r="D407" s="55" t="str">
        <f>VLOOKUP(Ruimtestaat[[#This Row],[Code]],Locaties[#All],4,FALSE)</f>
        <v>Waalwijk</v>
      </c>
      <c r="E407" s="56"/>
      <c r="F407" s="7" t="s">
        <v>401</v>
      </c>
      <c r="G407" s="7" t="s">
        <v>517</v>
      </c>
      <c r="H407" s="56" t="s">
        <v>128</v>
      </c>
      <c r="I407" s="7">
        <v>6</v>
      </c>
      <c r="J407" s="56" t="str">
        <f>VLOOKUP(Ruimtestaat[[#This Row],[Ruimte code]],Ruimtegroepen[[#All],[Code]:[Ruimte omschrijving]],2,FALSE)</f>
        <v>Gangen/hallen</v>
      </c>
      <c r="K407" s="44" t="s">
        <v>18</v>
      </c>
      <c r="L407" s="47" t="s">
        <v>124</v>
      </c>
      <c r="M407" s="147">
        <v>85</v>
      </c>
      <c r="N407" s="44"/>
    </row>
    <row r="408" spans="1:14" ht="15" customHeight="1">
      <c r="A408" s="7">
        <v>6</v>
      </c>
      <c r="B408" s="55" t="str">
        <f>VLOOKUP(Ruimtestaat[[#This Row],[Code]],Locaties[[Code]:[Locatie]],2,FALSE)</f>
        <v>Juliana van Stolbergschool</v>
      </c>
      <c r="C408" s="55" t="str">
        <f>VLOOKUP(Ruimtestaat[[#This Row],[Code]],Locaties[[#All],[Code]:[Adres]],3,FALSE)</f>
        <v>Woeringenlaan 20</v>
      </c>
      <c r="D408" s="55" t="str">
        <f>VLOOKUP(Ruimtestaat[[#This Row],[Code]],Locaties[#All],4,FALSE)</f>
        <v>Waalwijk</v>
      </c>
      <c r="E408" s="56"/>
      <c r="F408" s="7" t="s">
        <v>401</v>
      </c>
      <c r="G408" s="7" t="s">
        <v>518</v>
      </c>
      <c r="H408" s="56" t="s">
        <v>506</v>
      </c>
      <c r="I408" s="7">
        <v>2</v>
      </c>
      <c r="J408" s="56" t="str">
        <f>VLOOKUP(Ruimtestaat[[#This Row],[Ruimte code]],Ruimtegroepen[[#All],[Code]:[Ruimte omschrijving]],2,FALSE)</f>
        <v>Kantoren</v>
      </c>
      <c r="K408" s="44" t="s">
        <v>17</v>
      </c>
      <c r="L408" s="47" t="s">
        <v>6</v>
      </c>
      <c r="M408" s="147">
        <v>12.8</v>
      </c>
      <c r="N408" s="44"/>
    </row>
    <row r="409" spans="1:14" ht="15" customHeight="1">
      <c r="A409" s="7">
        <v>6</v>
      </c>
      <c r="B409" s="55" t="str">
        <f>VLOOKUP(Ruimtestaat[[#This Row],[Code]],Locaties[[Code]:[Locatie]],2,FALSE)</f>
        <v>Juliana van Stolbergschool</v>
      </c>
      <c r="C409" s="55" t="str">
        <f>VLOOKUP(Ruimtestaat[[#This Row],[Code]],Locaties[[#All],[Code]:[Adres]],3,FALSE)</f>
        <v>Woeringenlaan 20</v>
      </c>
      <c r="D409" s="55" t="str">
        <f>VLOOKUP(Ruimtestaat[[#This Row],[Code]],Locaties[#All],4,FALSE)</f>
        <v>Waalwijk</v>
      </c>
      <c r="E409" s="56"/>
      <c r="F409" s="7" t="s">
        <v>401</v>
      </c>
      <c r="G409" s="7" t="s">
        <v>519</v>
      </c>
      <c r="H409" s="56" t="s">
        <v>532</v>
      </c>
      <c r="I409" s="7">
        <v>6</v>
      </c>
      <c r="J409" s="56" t="str">
        <f>VLOOKUP(Ruimtestaat[[#This Row],[Ruimte code]],Ruimtegroepen[[#All],[Code]:[Ruimte omschrijving]],2,FALSE)</f>
        <v>Gangen/hallen</v>
      </c>
      <c r="K409" s="44" t="s">
        <v>17</v>
      </c>
      <c r="L409" s="47" t="s">
        <v>6</v>
      </c>
      <c r="M409" s="147">
        <v>5.8</v>
      </c>
      <c r="N409" s="44"/>
    </row>
    <row r="410" spans="1:14" ht="15" customHeight="1">
      <c r="A410" s="7">
        <v>6</v>
      </c>
      <c r="B410" s="55" t="str">
        <f>VLOOKUP(Ruimtestaat[[#This Row],[Code]],Locaties[[Code]:[Locatie]],2,FALSE)</f>
        <v>Juliana van Stolbergschool</v>
      </c>
      <c r="C410" s="55" t="str">
        <f>VLOOKUP(Ruimtestaat[[#This Row],[Code]],Locaties[[#All],[Code]:[Adres]],3,FALSE)</f>
        <v>Woeringenlaan 20</v>
      </c>
      <c r="D410" s="55" t="str">
        <f>VLOOKUP(Ruimtestaat[[#This Row],[Code]],Locaties[#All],4,FALSE)</f>
        <v>Waalwijk</v>
      </c>
      <c r="E410" s="56"/>
      <c r="F410" s="7" t="s">
        <v>401</v>
      </c>
      <c r="G410" s="7" t="s">
        <v>520</v>
      </c>
      <c r="H410" s="56" t="s">
        <v>403</v>
      </c>
      <c r="I410" s="7">
        <v>11</v>
      </c>
      <c r="J410" s="56" t="str">
        <f>VLOOKUP(Ruimtestaat[[#This Row],[Ruimte code]],Ruimtegroepen[[#All],[Code]:[Ruimte omschrijving]],2,FALSE)</f>
        <v>Garderobes</v>
      </c>
      <c r="K410" s="44" t="s">
        <v>18</v>
      </c>
      <c r="L410" s="47" t="s">
        <v>124</v>
      </c>
      <c r="M410" s="147">
        <v>12.5</v>
      </c>
      <c r="N410" s="44"/>
    </row>
    <row r="411" spans="1:14" ht="15" customHeight="1">
      <c r="A411" s="7">
        <v>6</v>
      </c>
      <c r="B411" s="55" t="str">
        <f>VLOOKUP(Ruimtestaat[[#This Row],[Code]],Locaties[[Code]:[Locatie]],2,FALSE)</f>
        <v>Juliana van Stolbergschool</v>
      </c>
      <c r="C411" s="55" t="str">
        <f>VLOOKUP(Ruimtestaat[[#This Row],[Code]],Locaties[[#All],[Code]:[Adres]],3,FALSE)</f>
        <v>Woeringenlaan 20</v>
      </c>
      <c r="D411" s="55" t="str">
        <f>VLOOKUP(Ruimtestaat[[#This Row],[Code]],Locaties[#All],4,FALSE)</f>
        <v>Waalwijk</v>
      </c>
      <c r="E411" s="56"/>
      <c r="F411" s="7" t="s">
        <v>401</v>
      </c>
      <c r="H411" s="56" t="s">
        <v>136</v>
      </c>
      <c r="I411" s="7">
        <v>5</v>
      </c>
      <c r="J411" s="56" t="str">
        <f>VLOOKUP(Ruimtestaat[[#This Row],[Ruimte code]],Ruimtegroepen[[#All],[Code]:[Ruimte omschrijving]],2,FALSE)</f>
        <v>Sanitair</v>
      </c>
      <c r="K411" s="44" t="s">
        <v>19</v>
      </c>
      <c r="L411" s="47" t="s">
        <v>366</v>
      </c>
      <c r="M411" s="147">
        <v>14.5</v>
      </c>
      <c r="N411" s="44"/>
    </row>
    <row r="412" spans="1:14" ht="15" customHeight="1">
      <c r="A412" s="7">
        <v>6</v>
      </c>
      <c r="B412" s="55" t="str">
        <f>VLOOKUP(Ruimtestaat[[#This Row],[Code]],Locaties[[Code]:[Locatie]],2,FALSE)</f>
        <v>Juliana van Stolbergschool</v>
      </c>
      <c r="C412" s="55" t="str">
        <f>VLOOKUP(Ruimtestaat[[#This Row],[Code]],Locaties[[#All],[Code]:[Adres]],3,FALSE)</f>
        <v>Woeringenlaan 20</v>
      </c>
      <c r="D412" s="55" t="str">
        <f>VLOOKUP(Ruimtestaat[[#This Row],[Code]],Locaties[#All],4,FALSE)</f>
        <v>Waalwijk</v>
      </c>
      <c r="E412" s="56"/>
      <c r="F412" s="7" t="s">
        <v>401</v>
      </c>
      <c r="G412" s="7" t="s">
        <v>517</v>
      </c>
      <c r="H412" s="56" t="s">
        <v>398</v>
      </c>
      <c r="I412" s="7">
        <v>16</v>
      </c>
      <c r="J412" s="56" t="str">
        <f>VLOOKUP(Ruimtestaat[[#This Row],[Ruimte code]],Ruimtegroepen[[#All],[Code]:[Ruimte omschrijving]],2,FALSE)</f>
        <v>Leslokalen</v>
      </c>
      <c r="K412" s="44" t="s">
        <v>18</v>
      </c>
      <c r="L412" s="47" t="s">
        <v>124</v>
      </c>
      <c r="M412" s="147">
        <v>57</v>
      </c>
      <c r="N412" s="44"/>
    </row>
    <row r="413" spans="1:14" ht="15" customHeight="1">
      <c r="A413" s="7">
        <v>6</v>
      </c>
      <c r="B413" s="55" t="str">
        <f>VLOOKUP(Ruimtestaat[[#This Row],[Code]],Locaties[[Code]:[Locatie]],2,FALSE)</f>
        <v>Juliana van Stolbergschool</v>
      </c>
      <c r="C413" s="55" t="str">
        <f>VLOOKUP(Ruimtestaat[[#This Row],[Code]],Locaties[[#All],[Code]:[Adres]],3,FALSE)</f>
        <v>Woeringenlaan 20</v>
      </c>
      <c r="D413" s="55" t="str">
        <f>VLOOKUP(Ruimtestaat[[#This Row],[Code]],Locaties[#All],4,FALSE)</f>
        <v>Waalwijk</v>
      </c>
      <c r="E413" s="56"/>
      <c r="F413" s="7" t="s">
        <v>401</v>
      </c>
      <c r="G413" s="7" t="s">
        <v>521</v>
      </c>
      <c r="H413" s="56" t="s">
        <v>398</v>
      </c>
      <c r="I413" s="7">
        <v>16</v>
      </c>
      <c r="J413" s="56" t="str">
        <f>VLOOKUP(Ruimtestaat[[#This Row],[Ruimte code]],Ruimtegroepen[[#All],[Code]:[Ruimte omschrijving]],2,FALSE)</f>
        <v>Leslokalen</v>
      </c>
      <c r="K413" s="44" t="s">
        <v>18</v>
      </c>
      <c r="L413" s="47" t="s">
        <v>124</v>
      </c>
      <c r="M413" s="147">
        <v>63</v>
      </c>
      <c r="N413" s="44"/>
    </row>
    <row r="414" spans="1:14" ht="15" customHeight="1">
      <c r="A414" s="7">
        <v>6</v>
      </c>
      <c r="B414" s="55" t="str">
        <f>VLOOKUP(Ruimtestaat[[#This Row],[Code]],Locaties[[Code]:[Locatie]],2,FALSE)</f>
        <v>Juliana van Stolbergschool</v>
      </c>
      <c r="C414" s="55" t="str">
        <f>VLOOKUP(Ruimtestaat[[#This Row],[Code]],Locaties[[#All],[Code]:[Adres]],3,FALSE)</f>
        <v>Woeringenlaan 20</v>
      </c>
      <c r="D414" s="55" t="str">
        <f>VLOOKUP(Ruimtestaat[[#This Row],[Code]],Locaties[#All],4,FALSE)</f>
        <v>Waalwijk</v>
      </c>
      <c r="E414" s="56"/>
      <c r="F414" s="7" t="s">
        <v>401</v>
      </c>
      <c r="G414" s="7" t="s">
        <v>522</v>
      </c>
      <c r="H414" s="56" t="s">
        <v>504</v>
      </c>
      <c r="I414" s="7">
        <v>10</v>
      </c>
      <c r="J414" s="56" t="str">
        <f>VLOOKUP(Ruimtestaat[[#This Row],[Ruimte code]],Ruimtegroepen[[#All],[Code]:[Ruimte omschrijving]],2,FALSE)</f>
        <v>Trappenhuizen/lift</v>
      </c>
      <c r="K414" s="44" t="s">
        <v>18</v>
      </c>
      <c r="L414" s="47" t="s">
        <v>124</v>
      </c>
      <c r="M414" s="147">
        <v>9</v>
      </c>
      <c r="N414" s="44"/>
    </row>
    <row r="415" spans="1:14" ht="15" customHeight="1">
      <c r="A415" s="7">
        <v>6</v>
      </c>
      <c r="B415" s="55" t="str">
        <f>VLOOKUP(Ruimtestaat[[#This Row],[Code]],Locaties[[Code]:[Locatie]],2,FALSE)</f>
        <v>Juliana van Stolbergschool</v>
      </c>
      <c r="C415" s="55" t="str">
        <f>VLOOKUP(Ruimtestaat[[#This Row],[Code]],Locaties[[#All],[Code]:[Adres]],3,FALSE)</f>
        <v>Woeringenlaan 20</v>
      </c>
      <c r="D415" s="55" t="str">
        <f>VLOOKUP(Ruimtestaat[[#This Row],[Code]],Locaties[#All],4,FALSE)</f>
        <v>Waalwijk</v>
      </c>
      <c r="E415" s="56"/>
      <c r="F415" s="7" t="s">
        <v>401</v>
      </c>
      <c r="G415" s="7" t="s">
        <v>523</v>
      </c>
      <c r="H415" s="56" t="s">
        <v>398</v>
      </c>
      <c r="I415" s="7">
        <v>16</v>
      </c>
      <c r="J415" s="56" t="str">
        <f>VLOOKUP(Ruimtestaat[[#This Row],[Ruimte code]],Ruimtegroepen[[#All],[Code]:[Ruimte omschrijving]],2,FALSE)</f>
        <v>Leslokalen</v>
      </c>
      <c r="K415" s="44" t="s">
        <v>18</v>
      </c>
      <c r="L415" s="47" t="s">
        <v>124</v>
      </c>
      <c r="M415" s="147">
        <v>56</v>
      </c>
      <c r="N415" s="44"/>
    </row>
    <row r="416" spans="1:14" ht="15" customHeight="1">
      <c r="A416" s="7">
        <v>6</v>
      </c>
      <c r="B416" s="55" t="str">
        <f>VLOOKUP(Ruimtestaat[[#This Row],[Code]],Locaties[[Code]:[Locatie]],2,FALSE)</f>
        <v>Juliana van Stolbergschool</v>
      </c>
      <c r="C416" s="55" t="str">
        <f>VLOOKUP(Ruimtestaat[[#This Row],[Code]],Locaties[[#All],[Code]:[Adres]],3,FALSE)</f>
        <v>Woeringenlaan 20</v>
      </c>
      <c r="D416" s="55" t="str">
        <f>VLOOKUP(Ruimtestaat[[#This Row],[Code]],Locaties[#All],4,FALSE)</f>
        <v>Waalwijk</v>
      </c>
      <c r="E416" s="56"/>
      <c r="F416" s="7" t="s">
        <v>401</v>
      </c>
      <c r="G416" s="7" t="s">
        <v>524</v>
      </c>
      <c r="H416" s="56" t="s">
        <v>398</v>
      </c>
      <c r="I416" s="7">
        <v>16</v>
      </c>
      <c r="J416" s="56" t="str">
        <f>VLOOKUP(Ruimtestaat[[#This Row],[Ruimte code]],Ruimtegroepen[[#All],[Code]:[Ruimte omschrijving]],2,FALSE)</f>
        <v>Leslokalen</v>
      </c>
      <c r="K416" s="44" t="s">
        <v>18</v>
      </c>
      <c r="L416" s="47" t="s">
        <v>124</v>
      </c>
      <c r="M416" s="147">
        <v>58</v>
      </c>
      <c r="N416" s="44"/>
    </row>
    <row r="417" spans="1:14" ht="15" customHeight="1">
      <c r="A417" s="7">
        <v>6</v>
      </c>
      <c r="B417" s="55" t="str">
        <f>VLOOKUP(Ruimtestaat[[#This Row],[Code]],Locaties[[Code]:[Locatie]],2,FALSE)</f>
        <v>Juliana van Stolbergschool</v>
      </c>
      <c r="C417" s="55" t="str">
        <f>VLOOKUP(Ruimtestaat[[#This Row],[Code]],Locaties[[#All],[Code]:[Adres]],3,FALSE)</f>
        <v>Woeringenlaan 20</v>
      </c>
      <c r="D417" s="55" t="str">
        <f>VLOOKUP(Ruimtestaat[[#This Row],[Code]],Locaties[#All],4,FALSE)</f>
        <v>Waalwijk</v>
      </c>
      <c r="E417" s="56"/>
      <c r="F417" s="7" t="s">
        <v>401</v>
      </c>
      <c r="G417" s="7" t="s">
        <v>525</v>
      </c>
      <c r="H417" s="56" t="s">
        <v>128</v>
      </c>
      <c r="I417" s="7">
        <v>6</v>
      </c>
      <c r="J417" s="56" t="str">
        <f>VLOOKUP(Ruimtestaat[[#This Row],[Ruimte code]],Ruimtegroepen[[#All],[Code]:[Ruimte omschrijving]],2,FALSE)</f>
        <v>Gangen/hallen</v>
      </c>
      <c r="K417" s="44" t="s">
        <v>18</v>
      </c>
      <c r="L417" s="47" t="s">
        <v>124</v>
      </c>
      <c r="M417" s="147">
        <v>85</v>
      </c>
      <c r="N417" s="44"/>
    </row>
    <row r="418" spans="1:14" ht="15" customHeight="1">
      <c r="A418" s="7">
        <v>6</v>
      </c>
      <c r="B418" s="55" t="str">
        <f>VLOOKUP(Ruimtestaat[[#This Row],[Code]],Locaties[[Code]:[Locatie]],2,FALSE)</f>
        <v>Juliana van Stolbergschool</v>
      </c>
      <c r="C418" s="55" t="str">
        <f>VLOOKUP(Ruimtestaat[[#This Row],[Code]],Locaties[[#All],[Code]:[Adres]],3,FALSE)</f>
        <v>Woeringenlaan 20</v>
      </c>
      <c r="D418" s="55" t="str">
        <f>VLOOKUP(Ruimtestaat[[#This Row],[Code]],Locaties[#All],4,FALSE)</f>
        <v>Waalwijk</v>
      </c>
      <c r="E418" s="56"/>
      <c r="F418" s="7" t="s">
        <v>401</v>
      </c>
      <c r="G418" s="7" t="s">
        <v>526</v>
      </c>
      <c r="H418" s="56" t="s">
        <v>506</v>
      </c>
      <c r="I418" s="7">
        <v>2</v>
      </c>
      <c r="J418" s="56" t="str">
        <f>VLOOKUP(Ruimtestaat[[#This Row],[Ruimte code]],Ruimtegroepen[[#All],[Code]:[Ruimte omschrijving]],2,FALSE)</f>
        <v>Kantoren</v>
      </c>
      <c r="K418" s="44" t="s">
        <v>17</v>
      </c>
      <c r="L418" s="47" t="s">
        <v>6</v>
      </c>
      <c r="M418" s="147">
        <v>12.8</v>
      </c>
      <c r="N418" s="44"/>
    </row>
    <row r="419" spans="1:14" ht="15" customHeight="1">
      <c r="A419" s="7">
        <v>6</v>
      </c>
      <c r="B419" s="55" t="str">
        <f>VLOOKUP(Ruimtestaat[[#This Row],[Code]],Locaties[[Code]:[Locatie]],2,FALSE)</f>
        <v>Juliana van Stolbergschool</v>
      </c>
      <c r="C419" s="55" t="str">
        <f>VLOOKUP(Ruimtestaat[[#This Row],[Code]],Locaties[[#All],[Code]:[Adres]],3,FALSE)</f>
        <v>Woeringenlaan 20</v>
      </c>
      <c r="D419" s="55" t="str">
        <f>VLOOKUP(Ruimtestaat[[#This Row],[Code]],Locaties[#All],4,FALSE)</f>
        <v>Waalwijk</v>
      </c>
      <c r="E419" s="56"/>
      <c r="F419" s="7" t="s">
        <v>401</v>
      </c>
      <c r="G419" s="7" t="s">
        <v>527</v>
      </c>
      <c r="H419" s="56" t="s">
        <v>532</v>
      </c>
      <c r="I419" s="7">
        <v>6</v>
      </c>
      <c r="J419" s="56" t="str">
        <f>VLOOKUP(Ruimtestaat[[#This Row],[Ruimte code]],Ruimtegroepen[[#All],[Code]:[Ruimte omschrijving]],2,FALSE)</f>
        <v>Gangen/hallen</v>
      </c>
      <c r="K419" s="44" t="s">
        <v>17</v>
      </c>
      <c r="L419" s="47" t="s">
        <v>6</v>
      </c>
      <c r="M419" s="147">
        <v>5.8</v>
      </c>
      <c r="N419" s="44"/>
    </row>
    <row r="420" spans="1:14" ht="15" customHeight="1">
      <c r="A420" s="7">
        <v>6</v>
      </c>
      <c r="B420" s="55" t="str">
        <f>VLOOKUP(Ruimtestaat[[#This Row],[Code]],Locaties[[Code]:[Locatie]],2,FALSE)</f>
        <v>Juliana van Stolbergschool</v>
      </c>
      <c r="C420" s="55" t="str">
        <f>VLOOKUP(Ruimtestaat[[#This Row],[Code]],Locaties[[#All],[Code]:[Adres]],3,FALSE)</f>
        <v>Woeringenlaan 20</v>
      </c>
      <c r="D420" s="55" t="str">
        <f>VLOOKUP(Ruimtestaat[[#This Row],[Code]],Locaties[#All],4,FALSE)</f>
        <v>Waalwijk</v>
      </c>
      <c r="E420" s="56"/>
      <c r="F420" s="7" t="s">
        <v>401</v>
      </c>
      <c r="G420" s="7" t="s">
        <v>528</v>
      </c>
      <c r="H420" s="56" t="s">
        <v>403</v>
      </c>
      <c r="I420" s="7">
        <v>11</v>
      </c>
      <c r="J420" s="56" t="str">
        <f>VLOOKUP(Ruimtestaat[[#This Row],[Ruimte code]],Ruimtegroepen[[#All],[Code]:[Ruimte omschrijving]],2,FALSE)</f>
        <v>Garderobes</v>
      </c>
      <c r="K420" s="44" t="s">
        <v>18</v>
      </c>
      <c r="L420" s="47" t="s">
        <v>124</v>
      </c>
      <c r="M420" s="147">
        <v>12.5</v>
      </c>
      <c r="N420" s="44"/>
    </row>
    <row r="421" spans="1:14" ht="15" customHeight="1">
      <c r="A421" s="7">
        <v>6</v>
      </c>
      <c r="B421" s="55" t="str">
        <f>VLOOKUP(Ruimtestaat[[#This Row],[Code]],Locaties[[Code]:[Locatie]],2,FALSE)</f>
        <v>Juliana van Stolbergschool</v>
      </c>
      <c r="C421" s="55" t="str">
        <f>VLOOKUP(Ruimtestaat[[#This Row],[Code]],Locaties[[#All],[Code]:[Adres]],3,FALSE)</f>
        <v>Woeringenlaan 20</v>
      </c>
      <c r="D421" s="55" t="str">
        <f>VLOOKUP(Ruimtestaat[[#This Row],[Code]],Locaties[#All],4,FALSE)</f>
        <v>Waalwijk</v>
      </c>
      <c r="E421" s="56"/>
      <c r="F421" s="7" t="s">
        <v>401</v>
      </c>
      <c r="G421" s="7" t="s">
        <v>529</v>
      </c>
      <c r="H421" s="56" t="s">
        <v>136</v>
      </c>
      <c r="I421" s="7">
        <v>5</v>
      </c>
      <c r="J421" s="56" t="str">
        <f>VLOOKUP(Ruimtestaat[[#This Row],[Ruimte code]],Ruimtegroepen[[#All],[Code]:[Ruimte omschrijving]],2,FALSE)</f>
        <v>Sanitair</v>
      </c>
      <c r="K421" s="44" t="s">
        <v>19</v>
      </c>
      <c r="L421" s="47" t="s">
        <v>366</v>
      </c>
      <c r="M421" s="147">
        <v>14.5</v>
      </c>
      <c r="N421" s="44"/>
    </row>
    <row r="422" spans="1:14" ht="15" customHeight="1">
      <c r="A422" s="7">
        <v>6</v>
      </c>
      <c r="B422" s="55" t="str">
        <f>VLOOKUP(Ruimtestaat[[#This Row],[Code]],Locaties[[Code]:[Locatie]],2,FALSE)</f>
        <v>Juliana van Stolbergschool</v>
      </c>
      <c r="C422" s="55" t="str">
        <f>VLOOKUP(Ruimtestaat[[#This Row],[Code]],Locaties[[#All],[Code]:[Adres]],3,FALSE)</f>
        <v>Woeringenlaan 20</v>
      </c>
      <c r="D422" s="55" t="str">
        <f>VLOOKUP(Ruimtestaat[[#This Row],[Code]],Locaties[#All],4,FALSE)</f>
        <v>Waalwijk</v>
      </c>
      <c r="E422" s="56"/>
      <c r="F422" s="7" t="s">
        <v>401</v>
      </c>
      <c r="G422" s="7" t="s">
        <v>530</v>
      </c>
      <c r="H422" s="56" t="s">
        <v>398</v>
      </c>
      <c r="I422" s="7">
        <v>16</v>
      </c>
      <c r="J422" s="56" t="str">
        <f>VLOOKUP(Ruimtestaat[[#This Row],[Ruimte code]],Ruimtegroepen[[#All],[Code]:[Ruimte omschrijving]],2,FALSE)</f>
        <v>Leslokalen</v>
      </c>
      <c r="K422" s="44" t="s">
        <v>18</v>
      </c>
      <c r="L422" s="47" t="s">
        <v>124</v>
      </c>
      <c r="M422" s="147">
        <v>57</v>
      </c>
      <c r="N422" s="44"/>
    </row>
    <row r="423" spans="1:14" ht="15" customHeight="1">
      <c r="A423" s="7">
        <v>6</v>
      </c>
      <c r="B423" s="55" t="str">
        <f>VLOOKUP(Ruimtestaat[[#This Row],[Code]],Locaties[[Code]:[Locatie]],2,FALSE)</f>
        <v>Juliana van Stolbergschool</v>
      </c>
      <c r="C423" s="55" t="str">
        <f>VLOOKUP(Ruimtestaat[[#This Row],[Code]],Locaties[[#All],[Code]:[Adres]],3,FALSE)</f>
        <v>Woeringenlaan 20</v>
      </c>
      <c r="D423" s="55" t="str">
        <f>VLOOKUP(Ruimtestaat[[#This Row],[Code]],Locaties[#All],4,FALSE)</f>
        <v>Waalwijk</v>
      </c>
      <c r="E423" s="56"/>
      <c r="F423" s="7" t="s">
        <v>401</v>
      </c>
      <c r="G423" s="7" t="s">
        <v>531</v>
      </c>
      <c r="H423" s="56" t="s">
        <v>398</v>
      </c>
      <c r="I423" s="7">
        <v>16</v>
      </c>
      <c r="J423" s="56" t="str">
        <f>VLOOKUP(Ruimtestaat[[#This Row],[Ruimte code]],Ruimtegroepen[[#All],[Code]:[Ruimte omschrijving]],2,FALSE)</f>
        <v>Leslokalen</v>
      </c>
      <c r="K423" s="44" t="s">
        <v>18</v>
      </c>
      <c r="L423" s="47" t="s">
        <v>124</v>
      </c>
      <c r="M423" s="147">
        <v>63</v>
      </c>
      <c r="N423" s="44"/>
    </row>
    <row r="424" spans="1:14" ht="15" customHeight="1">
      <c r="A424" s="7">
        <v>7</v>
      </c>
      <c r="B424" s="55" t="str">
        <f>VLOOKUP(Ruimtestaat[[#This Row],[Code]],Locaties[[Code]:[Locatie]],2,FALSE)</f>
        <v xml:space="preserve">Koningsschool </v>
      </c>
      <c r="C424" s="55" t="str">
        <f>VLOOKUP(Ruimtestaat[[#This Row],[Code]],Locaties[[#All],[Code]:[Adres]],3,FALSE)</f>
        <v>Burgemeester Van Casterenstraat 41</v>
      </c>
      <c r="D424" s="55" t="str">
        <f>VLOOKUP(Ruimtestaat[[#This Row],[Code]],Locaties[#All],4,FALSE)</f>
        <v>Waalwijk</v>
      </c>
      <c r="E424" s="56"/>
      <c r="F424" s="44" t="s">
        <v>392</v>
      </c>
      <c r="G424" s="7" t="s">
        <v>380</v>
      </c>
      <c r="H424" s="56" t="s">
        <v>8</v>
      </c>
      <c r="I424" s="7">
        <v>7</v>
      </c>
      <c r="J424" s="56" t="str">
        <f>VLOOKUP(Ruimtestaat[[#This Row],[Ruimte code]],Ruimtegroepen[[#All],[Code]:[Ruimte omschrijving]],2,FALSE)</f>
        <v>Entree</v>
      </c>
      <c r="K424" s="44" t="s">
        <v>17</v>
      </c>
      <c r="L424" s="47" t="s">
        <v>6</v>
      </c>
      <c r="M424" s="147">
        <v>8.5</v>
      </c>
      <c r="N424" s="149"/>
    </row>
    <row r="425" spans="1:14" ht="15" customHeight="1">
      <c r="A425" s="7">
        <v>7</v>
      </c>
      <c r="B425" s="55" t="str">
        <f>VLOOKUP(Ruimtestaat[[#This Row],[Code]],Locaties[[Code]:[Locatie]],2,FALSE)</f>
        <v xml:space="preserve">Koningsschool </v>
      </c>
      <c r="C425" s="55" t="str">
        <f>VLOOKUP(Ruimtestaat[[#This Row],[Code]],Locaties[[#All],[Code]:[Adres]],3,FALSE)</f>
        <v>Burgemeester Van Casterenstraat 41</v>
      </c>
      <c r="D425" s="55" t="str">
        <f>VLOOKUP(Ruimtestaat[[#This Row],[Code]],Locaties[#All],4,FALSE)</f>
        <v>Waalwijk</v>
      </c>
      <c r="E425" s="56"/>
      <c r="F425" s="44" t="s">
        <v>392</v>
      </c>
      <c r="G425" s="7" t="s">
        <v>188</v>
      </c>
      <c r="H425" s="56" t="s">
        <v>128</v>
      </c>
      <c r="I425" s="7">
        <v>6</v>
      </c>
      <c r="J425" s="56" t="str">
        <f>VLOOKUP(Ruimtestaat[[#This Row],[Ruimte code]],Ruimtegroepen[[#All],[Code]:[Ruimte omschrijving]],2,FALSE)</f>
        <v>Gangen/hallen</v>
      </c>
      <c r="K425" s="44" t="s">
        <v>18</v>
      </c>
      <c r="L425" s="47" t="s">
        <v>124</v>
      </c>
      <c r="M425" s="147">
        <v>56</v>
      </c>
      <c r="N425" s="149"/>
    </row>
    <row r="426" spans="1:14" ht="15" customHeight="1">
      <c r="A426" s="7">
        <v>7</v>
      </c>
      <c r="B426" s="55" t="str">
        <f>VLOOKUP(Ruimtestaat[[#This Row],[Code]],Locaties[[Code]:[Locatie]],2,FALSE)</f>
        <v xml:space="preserve">Koningsschool </v>
      </c>
      <c r="C426" s="55" t="str">
        <f>VLOOKUP(Ruimtestaat[[#This Row],[Code]],Locaties[[#All],[Code]:[Adres]],3,FALSE)</f>
        <v>Burgemeester Van Casterenstraat 41</v>
      </c>
      <c r="D426" s="55" t="str">
        <f>VLOOKUP(Ruimtestaat[[#This Row],[Code]],Locaties[#All],4,FALSE)</f>
        <v>Waalwijk</v>
      </c>
      <c r="E426" s="56"/>
      <c r="F426" s="44" t="s">
        <v>392</v>
      </c>
      <c r="G426" s="7" t="s">
        <v>381</v>
      </c>
      <c r="H426" s="56" t="s">
        <v>134</v>
      </c>
      <c r="I426" s="7">
        <v>16</v>
      </c>
      <c r="J426" s="56" t="str">
        <f>VLOOKUP(Ruimtestaat[[#This Row],[Ruimte code]],Ruimtegroepen[[#All],[Code]:[Ruimte omschrijving]],2,FALSE)</f>
        <v>Leslokalen</v>
      </c>
      <c r="K426" s="44" t="s">
        <v>18</v>
      </c>
      <c r="L426" s="47" t="s">
        <v>124</v>
      </c>
      <c r="M426" s="147">
        <v>96</v>
      </c>
      <c r="N426" s="149"/>
    </row>
    <row r="427" spans="1:14" ht="15" customHeight="1">
      <c r="A427" s="7">
        <v>7</v>
      </c>
      <c r="B427" s="55" t="str">
        <f>VLOOKUP(Ruimtestaat[[#This Row],[Code]],Locaties[[Code]:[Locatie]],2,FALSE)</f>
        <v xml:space="preserve">Koningsschool </v>
      </c>
      <c r="C427" s="55" t="str">
        <f>VLOOKUP(Ruimtestaat[[#This Row],[Code]],Locaties[[#All],[Code]:[Adres]],3,FALSE)</f>
        <v>Burgemeester Van Casterenstraat 41</v>
      </c>
      <c r="D427" s="55" t="str">
        <f>VLOOKUP(Ruimtestaat[[#This Row],[Code]],Locaties[#All],4,FALSE)</f>
        <v>Waalwijk</v>
      </c>
      <c r="E427" s="56"/>
      <c r="F427" s="44" t="s">
        <v>392</v>
      </c>
      <c r="G427" s="7" t="s">
        <v>132</v>
      </c>
      <c r="H427" s="56" t="s">
        <v>134</v>
      </c>
      <c r="I427" s="7">
        <v>16</v>
      </c>
      <c r="J427" s="56" t="str">
        <f>VLOOKUP(Ruimtestaat[[#This Row],[Ruimte code]],Ruimtegroepen[[#All],[Code]:[Ruimte omschrijving]],2,FALSE)</f>
        <v>Leslokalen</v>
      </c>
      <c r="K427" s="44" t="s">
        <v>18</v>
      </c>
      <c r="L427" s="47" t="s">
        <v>124</v>
      </c>
      <c r="M427" s="147">
        <v>71</v>
      </c>
      <c r="N427" s="149"/>
    </row>
    <row r="428" spans="1:14" ht="15" customHeight="1">
      <c r="A428" s="7">
        <v>7</v>
      </c>
      <c r="B428" s="55" t="str">
        <f>VLOOKUP(Ruimtestaat[[#This Row],[Code]],Locaties[[Code]:[Locatie]],2,FALSE)</f>
        <v xml:space="preserve">Koningsschool </v>
      </c>
      <c r="C428" s="55" t="str">
        <f>VLOOKUP(Ruimtestaat[[#This Row],[Code]],Locaties[[#All],[Code]:[Adres]],3,FALSE)</f>
        <v>Burgemeester Van Casterenstraat 41</v>
      </c>
      <c r="D428" s="55" t="str">
        <f>VLOOKUP(Ruimtestaat[[#This Row],[Code]],Locaties[#All],4,FALSE)</f>
        <v>Waalwijk</v>
      </c>
      <c r="E428" s="56"/>
      <c r="F428" s="44" t="s">
        <v>392</v>
      </c>
      <c r="G428" s="7" t="s">
        <v>382</v>
      </c>
      <c r="H428" s="56" t="s">
        <v>134</v>
      </c>
      <c r="I428" s="7">
        <v>16</v>
      </c>
      <c r="J428" s="56" t="str">
        <f>VLOOKUP(Ruimtestaat[[#This Row],[Ruimte code]],Ruimtegroepen[[#All],[Code]:[Ruimte omschrijving]],2,FALSE)</f>
        <v>Leslokalen</v>
      </c>
      <c r="K428" s="44" t="s">
        <v>18</v>
      </c>
      <c r="L428" s="47" t="s">
        <v>124</v>
      </c>
      <c r="M428" s="147">
        <v>85</v>
      </c>
      <c r="N428" s="44"/>
    </row>
    <row r="429" spans="1:14" ht="15" customHeight="1">
      <c r="A429" s="7">
        <v>7</v>
      </c>
      <c r="B429" s="55" t="str">
        <f>VLOOKUP(Ruimtestaat[[#This Row],[Code]],Locaties[[Code]:[Locatie]],2,FALSE)</f>
        <v xml:space="preserve">Koningsschool </v>
      </c>
      <c r="C429" s="55" t="str">
        <f>VLOOKUP(Ruimtestaat[[#This Row],[Code]],Locaties[[#All],[Code]:[Adres]],3,FALSE)</f>
        <v>Burgemeester Van Casterenstraat 41</v>
      </c>
      <c r="D429" s="55" t="str">
        <f>VLOOKUP(Ruimtestaat[[#This Row],[Code]],Locaties[#All],4,FALSE)</f>
        <v>Waalwijk</v>
      </c>
      <c r="E429" s="56"/>
      <c r="F429" s="44" t="s">
        <v>392</v>
      </c>
      <c r="G429" s="7" t="s">
        <v>383</v>
      </c>
      <c r="H429" s="56" t="s">
        <v>139</v>
      </c>
      <c r="I429" s="7">
        <v>2</v>
      </c>
      <c r="J429" s="56" t="str">
        <f>VLOOKUP(Ruimtestaat[[#This Row],[Ruimte code]],Ruimtegroepen[[#All],[Code]:[Ruimte omschrijving]],2,FALSE)</f>
        <v>Kantoren</v>
      </c>
      <c r="K429" s="44" t="s">
        <v>17</v>
      </c>
      <c r="L429" s="47" t="s">
        <v>6</v>
      </c>
      <c r="M429" s="147">
        <v>20</v>
      </c>
      <c r="N429" s="149"/>
    </row>
    <row r="430" spans="1:14" ht="15" customHeight="1">
      <c r="A430" s="7">
        <v>7</v>
      </c>
      <c r="B430" s="55" t="str">
        <f>VLOOKUP(Ruimtestaat[[#This Row],[Code]],Locaties[[Code]:[Locatie]],2,FALSE)</f>
        <v xml:space="preserve">Koningsschool </v>
      </c>
      <c r="C430" s="55" t="str">
        <f>VLOOKUP(Ruimtestaat[[#This Row],[Code]],Locaties[[#All],[Code]:[Adres]],3,FALSE)</f>
        <v>Burgemeester Van Casterenstraat 41</v>
      </c>
      <c r="D430" s="55" t="str">
        <f>VLOOKUP(Ruimtestaat[[#This Row],[Code]],Locaties[#All],4,FALSE)</f>
        <v>Waalwijk</v>
      </c>
      <c r="E430" s="56"/>
      <c r="F430" s="44" t="s">
        <v>392</v>
      </c>
      <c r="G430" s="7" t="s">
        <v>187</v>
      </c>
      <c r="H430" s="56" t="s">
        <v>136</v>
      </c>
      <c r="I430" s="7">
        <v>5</v>
      </c>
      <c r="J430" s="56" t="str">
        <f>VLOOKUP(Ruimtestaat[[#This Row],[Ruimte code]],Ruimtegroepen[[#All],[Code]:[Ruimte omschrijving]],2,FALSE)</f>
        <v>Sanitair</v>
      </c>
      <c r="K430" s="44" t="s">
        <v>18</v>
      </c>
      <c r="L430" s="47" t="s">
        <v>124</v>
      </c>
      <c r="M430" s="147">
        <v>8</v>
      </c>
      <c r="N430" s="149"/>
    </row>
    <row r="431" spans="1:14" ht="15" customHeight="1">
      <c r="A431" s="7">
        <v>7</v>
      </c>
      <c r="B431" s="55" t="str">
        <f>VLOOKUP(Ruimtestaat[[#This Row],[Code]],Locaties[[Code]:[Locatie]],2,FALSE)</f>
        <v xml:space="preserve">Koningsschool </v>
      </c>
      <c r="C431" s="55" t="str">
        <f>VLOOKUP(Ruimtestaat[[#This Row],[Code]],Locaties[[#All],[Code]:[Adres]],3,FALSE)</f>
        <v>Burgemeester Van Casterenstraat 41</v>
      </c>
      <c r="D431" s="55" t="str">
        <f>VLOOKUP(Ruimtestaat[[#This Row],[Code]],Locaties[#All],4,FALSE)</f>
        <v>Waalwijk</v>
      </c>
      <c r="E431" s="56"/>
      <c r="F431" s="44" t="s">
        <v>392</v>
      </c>
      <c r="G431" s="7" t="s">
        <v>384</v>
      </c>
      <c r="H431" s="56" t="s">
        <v>8</v>
      </c>
      <c r="I431" s="7">
        <v>7</v>
      </c>
      <c r="J431" s="56" t="str">
        <f>VLOOKUP(Ruimtestaat[[#This Row],[Ruimte code]],Ruimtegroepen[[#All],[Code]:[Ruimte omschrijving]],2,FALSE)</f>
        <v>Entree</v>
      </c>
      <c r="K431" s="44" t="s">
        <v>17</v>
      </c>
      <c r="L431" s="47" t="s">
        <v>6</v>
      </c>
      <c r="M431" s="147">
        <v>9</v>
      </c>
      <c r="N431" s="44"/>
    </row>
    <row r="432" spans="1:14" ht="15" customHeight="1">
      <c r="A432" s="7">
        <v>7</v>
      </c>
      <c r="B432" s="55" t="str">
        <f>VLOOKUP(Ruimtestaat[[#This Row],[Code]],Locaties[[Code]:[Locatie]],2,FALSE)</f>
        <v xml:space="preserve">Koningsschool </v>
      </c>
      <c r="C432" s="55" t="str">
        <f>VLOOKUP(Ruimtestaat[[#This Row],[Code]],Locaties[[#All],[Code]:[Adres]],3,FALSE)</f>
        <v>Burgemeester Van Casterenstraat 41</v>
      </c>
      <c r="D432" s="55" t="str">
        <f>VLOOKUP(Ruimtestaat[[#This Row],[Code]],Locaties[#All],4,FALSE)</f>
        <v>Waalwijk</v>
      </c>
      <c r="E432" s="56"/>
      <c r="F432" s="44" t="s">
        <v>392</v>
      </c>
      <c r="G432" s="7" t="s">
        <v>185</v>
      </c>
      <c r="H432" s="56" t="s">
        <v>136</v>
      </c>
      <c r="I432" s="7">
        <v>5</v>
      </c>
      <c r="J432" s="56" t="str">
        <f>VLOOKUP(Ruimtestaat[[#This Row],[Ruimte code]],Ruimtegroepen[[#All],[Code]:[Ruimte omschrijving]],2,FALSE)</f>
        <v>Sanitair</v>
      </c>
      <c r="K432" s="7" t="s">
        <v>18</v>
      </c>
      <c r="L432" s="47" t="s">
        <v>124</v>
      </c>
      <c r="M432" s="147">
        <v>10.5</v>
      </c>
      <c r="N432" s="149"/>
    </row>
    <row r="433" spans="1:14" ht="15" customHeight="1">
      <c r="A433" s="7">
        <v>7</v>
      </c>
      <c r="B433" s="55" t="str">
        <f>VLOOKUP(Ruimtestaat[[#This Row],[Code]],Locaties[[Code]:[Locatie]],2,FALSE)</f>
        <v xml:space="preserve">Koningsschool </v>
      </c>
      <c r="C433" s="55" t="str">
        <f>VLOOKUP(Ruimtestaat[[#This Row],[Code]],Locaties[[#All],[Code]:[Adres]],3,FALSE)</f>
        <v>Burgemeester Van Casterenstraat 41</v>
      </c>
      <c r="D433" s="55" t="str">
        <f>VLOOKUP(Ruimtestaat[[#This Row],[Code]],Locaties[#All],4,FALSE)</f>
        <v>Waalwijk</v>
      </c>
      <c r="E433" s="56"/>
      <c r="F433" s="44" t="s">
        <v>392</v>
      </c>
      <c r="G433" s="7" t="s">
        <v>184</v>
      </c>
      <c r="H433" s="56" t="s">
        <v>348</v>
      </c>
      <c r="I433" s="7">
        <v>1</v>
      </c>
      <c r="J433" s="56" t="str">
        <f>VLOOKUP(Ruimtestaat[[#This Row],[Ruimte code]],Ruimtegroepen[[#All],[Code]:[Ruimte omschrijving]],2,FALSE)</f>
        <v>Magazijnen/bergingen</v>
      </c>
      <c r="K433" s="7" t="s">
        <v>18</v>
      </c>
      <c r="L433" s="47" t="s">
        <v>124</v>
      </c>
      <c r="M433" s="147">
        <v>8</v>
      </c>
      <c r="N433" s="149"/>
    </row>
    <row r="434" spans="1:14" ht="15" customHeight="1">
      <c r="A434" s="7">
        <v>7</v>
      </c>
      <c r="B434" s="55" t="str">
        <f>VLOOKUP(Ruimtestaat[[#This Row],[Code]],Locaties[[Code]:[Locatie]],2,FALSE)</f>
        <v xml:space="preserve">Koningsschool </v>
      </c>
      <c r="C434" s="55" t="str">
        <f>VLOOKUP(Ruimtestaat[[#This Row],[Code]],Locaties[[#All],[Code]:[Adres]],3,FALSE)</f>
        <v>Burgemeester Van Casterenstraat 41</v>
      </c>
      <c r="D434" s="55" t="str">
        <f>VLOOKUP(Ruimtestaat[[#This Row],[Code]],Locaties[#All],4,FALSE)</f>
        <v>Waalwijk</v>
      </c>
      <c r="E434" s="56"/>
      <c r="F434" s="44" t="s">
        <v>392</v>
      </c>
      <c r="G434" s="7" t="s">
        <v>189</v>
      </c>
      <c r="H434" s="56" t="s">
        <v>128</v>
      </c>
      <c r="I434" s="7">
        <v>6</v>
      </c>
      <c r="J434" s="56" t="str">
        <f>VLOOKUP(Ruimtestaat[[#This Row],[Ruimte code]],Ruimtegroepen[[#All],[Code]:[Ruimte omschrijving]],2,FALSE)</f>
        <v>Gangen/hallen</v>
      </c>
      <c r="K434" s="7" t="s">
        <v>18</v>
      </c>
      <c r="L434" s="47" t="s">
        <v>124</v>
      </c>
      <c r="M434" s="147">
        <v>55</v>
      </c>
      <c r="N434" s="149"/>
    </row>
    <row r="435" spans="1:14" ht="15" customHeight="1">
      <c r="A435" s="7">
        <v>7</v>
      </c>
      <c r="B435" s="55" t="str">
        <f>VLOOKUP(Ruimtestaat[[#This Row],[Code]],Locaties[[Code]:[Locatie]],2,FALSE)</f>
        <v xml:space="preserve">Koningsschool </v>
      </c>
      <c r="C435" s="55" t="str">
        <f>VLOOKUP(Ruimtestaat[[#This Row],[Code]],Locaties[[#All],[Code]:[Adres]],3,FALSE)</f>
        <v>Burgemeester Van Casterenstraat 41</v>
      </c>
      <c r="D435" s="55" t="str">
        <f>VLOOKUP(Ruimtestaat[[#This Row],[Code]],Locaties[#All],4,FALSE)</f>
        <v>Waalwijk</v>
      </c>
      <c r="E435" s="56"/>
      <c r="F435" s="44" t="s">
        <v>392</v>
      </c>
      <c r="G435" s="7" t="s">
        <v>182</v>
      </c>
      <c r="H435" s="56" t="s">
        <v>159</v>
      </c>
      <c r="I435" s="7">
        <v>6</v>
      </c>
      <c r="J435" s="56" t="str">
        <f>VLOOKUP(Ruimtestaat[[#This Row],[Ruimte code]],Ruimtegroepen[[#All],[Code]:[Ruimte omschrijving]],2,FALSE)</f>
        <v>Gangen/hallen</v>
      </c>
      <c r="K435" s="7" t="s">
        <v>18</v>
      </c>
      <c r="L435" s="47" t="s">
        <v>124</v>
      </c>
      <c r="M435" s="147">
        <v>11.5</v>
      </c>
      <c r="N435" s="149"/>
    </row>
    <row r="436" spans="1:14" ht="15" customHeight="1">
      <c r="A436" s="7">
        <v>7</v>
      </c>
      <c r="B436" s="55" t="str">
        <f>VLOOKUP(Ruimtestaat[[#This Row],[Code]],Locaties[[Code]:[Locatie]],2,FALSE)</f>
        <v xml:space="preserve">Koningsschool </v>
      </c>
      <c r="C436" s="55" t="str">
        <f>VLOOKUP(Ruimtestaat[[#This Row],[Code]],Locaties[[#All],[Code]:[Adres]],3,FALSE)</f>
        <v>Burgemeester Van Casterenstraat 41</v>
      </c>
      <c r="D436" s="55" t="str">
        <f>VLOOKUP(Ruimtestaat[[#This Row],[Code]],Locaties[#All],4,FALSE)</f>
        <v>Waalwijk</v>
      </c>
      <c r="E436" s="56"/>
      <c r="F436" s="44" t="s">
        <v>392</v>
      </c>
      <c r="G436" s="7" t="s">
        <v>385</v>
      </c>
      <c r="H436" s="56" t="s">
        <v>158</v>
      </c>
      <c r="I436" s="7">
        <v>10</v>
      </c>
      <c r="J436" s="56" t="str">
        <f>VLOOKUP(Ruimtestaat[[#This Row],[Ruimte code]],Ruimtegroepen[[#All],[Code]:[Ruimte omschrijving]],2,FALSE)</f>
        <v>Trappenhuizen/lift</v>
      </c>
      <c r="K436" s="7" t="s">
        <v>20</v>
      </c>
      <c r="L436" s="47" t="s">
        <v>373</v>
      </c>
      <c r="M436" s="147">
        <v>25</v>
      </c>
      <c r="N436" s="149"/>
    </row>
    <row r="437" spans="1:14" ht="15" customHeight="1">
      <c r="A437" s="7">
        <v>7</v>
      </c>
      <c r="B437" s="55" t="str">
        <f>VLOOKUP(Ruimtestaat[[#This Row],[Code]],Locaties[[Code]:[Locatie]],2,FALSE)</f>
        <v xml:space="preserve">Koningsschool </v>
      </c>
      <c r="C437" s="55" t="str">
        <f>VLOOKUP(Ruimtestaat[[#This Row],[Code]],Locaties[[#All],[Code]:[Adres]],3,FALSE)</f>
        <v>Burgemeester Van Casterenstraat 41</v>
      </c>
      <c r="D437" s="55" t="str">
        <f>VLOOKUP(Ruimtestaat[[#This Row],[Code]],Locaties[#All],4,FALSE)</f>
        <v>Waalwijk</v>
      </c>
      <c r="E437" s="56"/>
      <c r="F437" s="44" t="s">
        <v>392</v>
      </c>
      <c r="G437" s="7" t="s">
        <v>137</v>
      </c>
      <c r="H437" s="56" t="s">
        <v>97</v>
      </c>
      <c r="I437" s="7">
        <v>13</v>
      </c>
      <c r="J437" s="56" t="str">
        <f>VLOOKUP(Ruimtestaat[[#This Row],[Ruimte code]],Ruimtegroepen[[#All],[Code]:[Ruimte omschrijving]],2,FALSE)</f>
        <v>Personeelskamer</v>
      </c>
      <c r="K437" s="7" t="s">
        <v>17</v>
      </c>
      <c r="L437" s="47" t="s">
        <v>6</v>
      </c>
      <c r="M437" s="147">
        <v>65</v>
      </c>
      <c r="N437" s="149"/>
    </row>
    <row r="438" spans="1:14" ht="15" customHeight="1">
      <c r="A438" s="7">
        <v>7</v>
      </c>
      <c r="B438" s="55" t="str">
        <f>VLOOKUP(Ruimtestaat[[#This Row],[Code]],Locaties[[Code]:[Locatie]],2,FALSE)</f>
        <v xml:space="preserve">Koningsschool </v>
      </c>
      <c r="C438" s="55" t="str">
        <f>VLOOKUP(Ruimtestaat[[#This Row],[Code]],Locaties[[#All],[Code]:[Adres]],3,FALSE)</f>
        <v>Burgemeester Van Casterenstraat 41</v>
      </c>
      <c r="D438" s="55" t="str">
        <f>VLOOKUP(Ruimtestaat[[#This Row],[Code]],Locaties[#All],4,FALSE)</f>
        <v>Waalwijk</v>
      </c>
      <c r="E438" s="56"/>
      <c r="F438" s="44" t="s">
        <v>392</v>
      </c>
      <c r="G438" s="7" t="s">
        <v>180</v>
      </c>
      <c r="H438" s="56" t="s">
        <v>139</v>
      </c>
      <c r="I438" s="7">
        <v>2</v>
      </c>
      <c r="J438" s="56" t="str">
        <f>VLOOKUP(Ruimtestaat[[#This Row],[Ruimte code]],Ruimtegroepen[[#All],[Code]:[Ruimte omschrijving]],2,FALSE)</f>
        <v>Kantoren</v>
      </c>
      <c r="K438" s="7" t="s">
        <v>17</v>
      </c>
      <c r="L438" s="47" t="s">
        <v>6</v>
      </c>
      <c r="M438" s="147">
        <v>18</v>
      </c>
      <c r="N438" s="149"/>
    </row>
    <row r="439" spans="1:14" ht="15" customHeight="1">
      <c r="A439" s="7">
        <v>7</v>
      </c>
      <c r="B439" s="55" t="str">
        <f>VLOOKUP(Ruimtestaat[[#This Row],[Code]],Locaties[[Code]:[Locatie]],2,FALSE)</f>
        <v xml:space="preserve">Koningsschool </v>
      </c>
      <c r="C439" s="55" t="str">
        <f>VLOOKUP(Ruimtestaat[[#This Row],[Code]],Locaties[[#All],[Code]:[Adres]],3,FALSE)</f>
        <v>Burgemeester Van Casterenstraat 41</v>
      </c>
      <c r="D439" s="55" t="str">
        <f>VLOOKUP(Ruimtestaat[[#This Row],[Code]],Locaties[#All],4,FALSE)</f>
        <v>Waalwijk</v>
      </c>
      <c r="E439" s="56"/>
      <c r="F439" s="44" t="s">
        <v>392</v>
      </c>
      <c r="G439" s="7" t="s">
        <v>179</v>
      </c>
      <c r="H439" s="56" t="s">
        <v>139</v>
      </c>
      <c r="I439" s="7">
        <v>2</v>
      </c>
      <c r="J439" s="56" t="str">
        <f>VLOOKUP(Ruimtestaat[[#This Row],[Ruimte code]],Ruimtegroepen[[#All],[Code]:[Ruimte omschrijving]],2,FALSE)</f>
        <v>Kantoren</v>
      </c>
      <c r="K439" s="7" t="s">
        <v>17</v>
      </c>
      <c r="L439" s="47" t="s">
        <v>6</v>
      </c>
      <c r="M439" s="147">
        <v>18</v>
      </c>
      <c r="N439" s="149"/>
    </row>
    <row r="440" spans="1:14" ht="15" customHeight="1">
      <c r="A440" s="7">
        <v>7</v>
      </c>
      <c r="B440" s="55" t="str">
        <f>VLOOKUP(Ruimtestaat[[#This Row],[Code]],Locaties[[Code]:[Locatie]],2,FALSE)</f>
        <v xml:space="preserve">Koningsschool </v>
      </c>
      <c r="C440" s="55" t="str">
        <f>VLOOKUP(Ruimtestaat[[#This Row],[Code]],Locaties[[#All],[Code]:[Adres]],3,FALSE)</f>
        <v>Burgemeester Van Casterenstraat 41</v>
      </c>
      <c r="D440" s="55" t="str">
        <f>VLOOKUP(Ruimtestaat[[#This Row],[Code]],Locaties[#All],4,FALSE)</f>
        <v>Waalwijk</v>
      </c>
      <c r="E440" s="56"/>
      <c r="F440" s="44" t="s">
        <v>392</v>
      </c>
      <c r="G440" s="7" t="s">
        <v>191</v>
      </c>
      <c r="H440" s="56" t="s">
        <v>386</v>
      </c>
      <c r="I440" s="7">
        <v>5</v>
      </c>
      <c r="J440" s="56" t="str">
        <f>VLOOKUP(Ruimtestaat[[#This Row],[Ruimte code]],Ruimtegroepen[[#All],[Code]:[Ruimte omschrijving]],2,FALSE)</f>
        <v>Sanitair</v>
      </c>
      <c r="K440" s="7" t="s">
        <v>18</v>
      </c>
      <c r="L440" s="47" t="s">
        <v>124</v>
      </c>
      <c r="M440" s="147">
        <v>3.6</v>
      </c>
      <c r="N440" s="149"/>
    </row>
    <row r="441" spans="1:14" ht="15" customHeight="1">
      <c r="A441" s="7">
        <v>7</v>
      </c>
      <c r="B441" s="55" t="str">
        <f>VLOOKUP(Ruimtestaat[[#This Row],[Code]],Locaties[[Code]:[Locatie]],2,FALSE)</f>
        <v xml:space="preserve">Koningsschool </v>
      </c>
      <c r="C441" s="55" t="str">
        <f>VLOOKUP(Ruimtestaat[[#This Row],[Code]],Locaties[[#All],[Code]:[Adres]],3,FALSE)</f>
        <v>Burgemeester Van Casterenstraat 41</v>
      </c>
      <c r="D441" s="55" t="str">
        <f>VLOOKUP(Ruimtestaat[[#This Row],[Code]],Locaties[#All],4,FALSE)</f>
        <v>Waalwijk</v>
      </c>
      <c r="E441" s="56"/>
      <c r="F441" s="44" t="s">
        <v>392</v>
      </c>
      <c r="G441" s="7" t="s">
        <v>192</v>
      </c>
      <c r="H441" s="56" t="s">
        <v>136</v>
      </c>
      <c r="I441" s="7">
        <v>5</v>
      </c>
      <c r="J441" s="56" t="str">
        <f>VLOOKUP(Ruimtestaat[[#This Row],[Ruimte code]],Ruimtegroepen[[#All],[Code]:[Ruimte omschrijving]],2,FALSE)</f>
        <v>Sanitair</v>
      </c>
      <c r="K441" s="7" t="s">
        <v>18</v>
      </c>
      <c r="L441" s="47" t="s">
        <v>124</v>
      </c>
      <c r="M441" s="147">
        <v>2</v>
      </c>
      <c r="N441" s="149"/>
    </row>
    <row r="442" spans="1:14" ht="15" customHeight="1">
      <c r="A442" s="7">
        <v>7</v>
      </c>
      <c r="B442" s="55" t="str">
        <f>VLOOKUP(Ruimtestaat[[#This Row],[Code]],Locaties[[Code]:[Locatie]],2,FALSE)</f>
        <v xml:space="preserve">Koningsschool </v>
      </c>
      <c r="C442" s="55" t="str">
        <f>VLOOKUP(Ruimtestaat[[#This Row],[Code]],Locaties[[#All],[Code]:[Adres]],3,FALSE)</f>
        <v>Burgemeester Van Casterenstraat 41</v>
      </c>
      <c r="D442" s="55" t="str">
        <f>VLOOKUP(Ruimtestaat[[#This Row],[Code]],Locaties[#All],4,FALSE)</f>
        <v>Waalwijk</v>
      </c>
      <c r="E442" s="56"/>
      <c r="F442" s="44" t="s">
        <v>392</v>
      </c>
      <c r="G442" s="7" t="s">
        <v>345</v>
      </c>
      <c r="H442" s="56" t="s">
        <v>134</v>
      </c>
      <c r="I442" s="7">
        <v>16</v>
      </c>
      <c r="J442" s="56" t="str">
        <f>VLOOKUP(Ruimtestaat[[#This Row],[Ruimte code]],Ruimtegroepen[[#All],[Code]:[Ruimte omschrijving]],2,FALSE)</f>
        <v>Leslokalen</v>
      </c>
      <c r="K442" s="7" t="s">
        <v>18</v>
      </c>
      <c r="L442" s="47" t="s">
        <v>124</v>
      </c>
      <c r="M442" s="147">
        <v>66</v>
      </c>
      <c r="N442" s="149"/>
    </row>
    <row r="443" spans="1:14" ht="15" customHeight="1">
      <c r="A443" s="7">
        <v>7</v>
      </c>
      <c r="B443" s="55" t="str">
        <f>VLOOKUP(Ruimtestaat[[#This Row],[Code]],Locaties[[Code]:[Locatie]],2,FALSE)</f>
        <v xml:space="preserve">Koningsschool </v>
      </c>
      <c r="C443" s="55" t="str">
        <f>VLOOKUP(Ruimtestaat[[#This Row],[Code]],Locaties[[#All],[Code]:[Adres]],3,FALSE)</f>
        <v>Burgemeester Van Casterenstraat 41</v>
      </c>
      <c r="D443" s="55" t="str">
        <f>VLOOKUP(Ruimtestaat[[#This Row],[Code]],Locaties[#All],4,FALSE)</f>
        <v>Waalwijk</v>
      </c>
      <c r="E443" s="56"/>
      <c r="F443" s="44" t="s">
        <v>392</v>
      </c>
      <c r="G443" s="7" t="s">
        <v>138</v>
      </c>
      <c r="H443" s="56" t="s">
        <v>134</v>
      </c>
      <c r="I443" s="7">
        <v>16</v>
      </c>
      <c r="J443" s="56" t="str">
        <f>VLOOKUP(Ruimtestaat[[#This Row],[Ruimte code]],Ruimtegroepen[[#All],[Code]:[Ruimte omschrijving]],2,FALSE)</f>
        <v>Leslokalen</v>
      </c>
      <c r="K443" s="7" t="s">
        <v>18</v>
      </c>
      <c r="L443" s="47" t="s">
        <v>124</v>
      </c>
      <c r="M443" s="147">
        <v>107</v>
      </c>
      <c r="N443" s="149"/>
    </row>
    <row r="444" spans="1:14" ht="15" customHeight="1">
      <c r="A444" s="7">
        <v>7</v>
      </c>
      <c r="B444" s="55" t="str">
        <f>VLOOKUP(Ruimtestaat[[#This Row],[Code]],Locaties[[Code]:[Locatie]],2,FALSE)</f>
        <v xml:space="preserve">Koningsschool </v>
      </c>
      <c r="C444" s="55" t="str">
        <f>VLOOKUP(Ruimtestaat[[#This Row],[Code]],Locaties[[#All],[Code]:[Adres]],3,FALSE)</f>
        <v>Burgemeester Van Casterenstraat 41</v>
      </c>
      <c r="D444" s="55" t="str">
        <f>VLOOKUP(Ruimtestaat[[#This Row],[Code]],Locaties[#All],4,FALSE)</f>
        <v>Waalwijk</v>
      </c>
      <c r="E444" s="56"/>
      <c r="F444" s="44" t="s">
        <v>392</v>
      </c>
      <c r="G444" s="7" t="s">
        <v>155</v>
      </c>
      <c r="H444" s="56" t="s">
        <v>198</v>
      </c>
      <c r="I444" s="7">
        <v>10</v>
      </c>
      <c r="J444" s="56" t="str">
        <f>VLOOKUP(Ruimtestaat[[#This Row],[Ruimte code]],Ruimtegroepen[[#All],[Code]:[Ruimte omschrijving]],2,FALSE)</f>
        <v>Trappenhuizen/lift</v>
      </c>
      <c r="K444" s="7" t="s">
        <v>18</v>
      </c>
      <c r="L444" s="47" t="s">
        <v>124</v>
      </c>
      <c r="M444" s="147">
        <v>1</v>
      </c>
      <c r="N444" s="149"/>
    </row>
    <row r="445" spans="1:14" ht="15" customHeight="1">
      <c r="A445" s="7">
        <v>7</v>
      </c>
      <c r="B445" s="55" t="str">
        <f>VLOOKUP(Ruimtestaat[[#This Row],[Code]],Locaties[[Code]:[Locatie]],2,FALSE)</f>
        <v xml:space="preserve">Koningsschool </v>
      </c>
      <c r="C445" s="55" t="str">
        <f>VLOOKUP(Ruimtestaat[[#This Row],[Code]],Locaties[[#All],[Code]:[Adres]],3,FALSE)</f>
        <v>Burgemeester Van Casterenstraat 41</v>
      </c>
      <c r="D445" s="55" t="str">
        <f>VLOOKUP(Ruimtestaat[[#This Row],[Code]],Locaties[#All],4,FALSE)</f>
        <v>Waalwijk</v>
      </c>
      <c r="E445" s="56"/>
      <c r="F445" s="44" t="s">
        <v>392</v>
      </c>
      <c r="G445" s="7" t="s">
        <v>344</v>
      </c>
      <c r="H445" s="56" t="s">
        <v>134</v>
      </c>
      <c r="I445" s="7">
        <v>16</v>
      </c>
      <c r="J445" s="56" t="str">
        <f>VLOOKUP(Ruimtestaat[[#This Row],[Ruimte code]],Ruimtegroepen[[#All],[Code]:[Ruimte omschrijving]],2,FALSE)</f>
        <v>Leslokalen</v>
      </c>
      <c r="K445" s="7" t="s">
        <v>18</v>
      </c>
      <c r="L445" s="47" t="s">
        <v>124</v>
      </c>
      <c r="M445" s="147">
        <v>93</v>
      </c>
      <c r="N445" s="149"/>
    </row>
    <row r="446" spans="1:14" ht="15" customHeight="1">
      <c r="A446" s="7">
        <v>7</v>
      </c>
      <c r="B446" s="55" t="str">
        <f>VLOOKUP(Ruimtestaat[[#This Row],[Code]],Locaties[[Code]:[Locatie]],2,FALSE)</f>
        <v xml:space="preserve">Koningsschool </v>
      </c>
      <c r="C446" s="55" t="str">
        <f>VLOOKUP(Ruimtestaat[[#This Row],[Code]],Locaties[[#All],[Code]:[Adres]],3,FALSE)</f>
        <v>Burgemeester Van Casterenstraat 41</v>
      </c>
      <c r="D446" s="55" t="str">
        <f>VLOOKUP(Ruimtestaat[[#This Row],[Code]],Locaties[#All],4,FALSE)</f>
        <v>Waalwijk</v>
      </c>
      <c r="E446" s="56"/>
      <c r="F446" s="44" t="s">
        <v>392</v>
      </c>
      <c r="G446" s="7" t="s">
        <v>149</v>
      </c>
      <c r="H446" s="56" t="s">
        <v>8</v>
      </c>
      <c r="I446" s="7">
        <v>7</v>
      </c>
      <c r="J446" s="56" t="str">
        <f>VLOOKUP(Ruimtestaat[[#This Row],[Ruimte code]],Ruimtegroepen[[#All],[Code]:[Ruimte omschrijving]],2,FALSE)</f>
        <v>Entree</v>
      </c>
      <c r="K446" s="7" t="s">
        <v>18</v>
      </c>
      <c r="L446" s="47" t="s">
        <v>124</v>
      </c>
      <c r="M446" s="147">
        <v>40</v>
      </c>
      <c r="N446" s="149"/>
    </row>
    <row r="447" spans="1:14" ht="15" customHeight="1">
      <c r="A447" s="7">
        <v>7</v>
      </c>
      <c r="B447" s="55" t="str">
        <f>VLOOKUP(Ruimtestaat[[#This Row],[Code]],Locaties[[Code]:[Locatie]],2,FALSE)</f>
        <v xml:space="preserve">Koningsschool </v>
      </c>
      <c r="C447" s="55" t="str">
        <f>VLOOKUP(Ruimtestaat[[#This Row],[Code]],Locaties[[#All],[Code]:[Adres]],3,FALSE)</f>
        <v>Burgemeester Van Casterenstraat 41</v>
      </c>
      <c r="D447" s="55" t="str">
        <f>VLOOKUP(Ruimtestaat[[#This Row],[Code]],Locaties[#All],4,FALSE)</f>
        <v>Waalwijk</v>
      </c>
      <c r="E447" s="56"/>
      <c r="F447" s="44" t="s">
        <v>392</v>
      </c>
      <c r="G447" s="7" t="s">
        <v>151</v>
      </c>
      <c r="H447" s="56" t="s">
        <v>126</v>
      </c>
      <c r="I447" s="7">
        <v>12</v>
      </c>
      <c r="J447" s="56" t="str">
        <f>VLOOKUP(Ruimtestaat[[#This Row],[Ruimte code]],Ruimtegroepen[[#All],[Code]:[Ruimte omschrijving]],2,FALSE)</f>
        <v>Kantine/Aula</v>
      </c>
      <c r="K447" s="7" t="s">
        <v>18</v>
      </c>
      <c r="L447" s="47" t="s">
        <v>124</v>
      </c>
      <c r="M447" s="147">
        <v>144</v>
      </c>
      <c r="N447" s="149"/>
    </row>
    <row r="448" spans="1:14" ht="15" customHeight="1">
      <c r="A448" s="7">
        <v>7</v>
      </c>
      <c r="B448" s="55" t="str">
        <f>VLOOKUP(Ruimtestaat[[#This Row],[Code]],Locaties[[Code]:[Locatie]],2,FALSE)</f>
        <v xml:space="preserve">Koningsschool </v>
      </c>
      <c r="C448" s="55" t="str">
        <f>VLOOKUP(Ruimtestaat[[#This Row],[Code]],Locaties[[#All],[Code]:[Adres]],3,FALSE)</f>
        <v>Burgemeester Van Casterenstraat 41</v>
      </c>
      <c r="D448" s="55" t="str">
        <f>VLOOKUP(Ruimtestaat[[#This Row],[Code]],Locaties[#All],4,FALSE)</f>
        <v>Waalwijk</v>
      </c>
      <c r="E448" s="56"/>
      <c r="F448" s="44" t="s">
        <v>392</v>
      </c>
      <c r="G448" s="7" t="s">
        <v>343</v>
      </c>
      <c r="H448" s="56" t="s">
        <v>165</v>
      </c>
      <c r="I448" s="7">
        <v>15</v>
      </c>
      <c r="J448" s="56" t="str">
        <f>VLOOKUP(Ruimtestaat[[#This Row],[Ruimte code]],Ruimtegroepen[[#All],[Code]:[Ruimte omschrijving]],2,FALSE)</f>
        <v>Keuken/pantry</v>
      </c>
      <c r="K448" s="7" t="s">
        <v>18</v>
      </c>
      <c r="L448" s="47" t="s">
        <v>124</v>
      </c>
      <c r="M448" s="147">
        <v>6</v>
      </c>
      <c r="N448" s="149"/>
    </row>
    <row r="449" spans="1:14" ht="15" customHeight="1">
      <c r="A449" s="7">
        <v>7</v>
      </c>
      <c r="B449" s="55" t="str">
        <f>VLOOKUP(Ruimtestaat[[#This Row],[Code]],Locaties[[Code]:[Locatie]],2,FALSE)</f>
        <v xml:space="preserve">Koningsschool </v>
      </c>
      <c r="C449" s="55" t="str">
        <f>VLOOKUP(Ruimtestaat[[#This Row],[Code]],Locaties[[#All],[Code]:[Adres]],3,FALSE)</f>
        <v>Burgemeester Van Casterenstraat 41</v>
      </c>
      <c r="D449" s="55" t="str">
        <f>VLOOKUP(Ruimtestaat[[#This Row],[Code]],Locaties[#All],4,FALSE)</f>
        <v>Waalwijk</v>
      </c>
      <c r="E449" s="56"/>
      <c r="F449" s="44" t="s">
        <v>392</v>
      </c>
      <c r="G449" s="7" t="s">
        <v>387</v>
      </c>
      <c r="H449" s="56" t="s">
        <v>136</v>
      </c>
      <c r="I449" s="7">
        <v>5</v>
      </c>
      <c r="J449" s="56" t="str">
        <f>VLOOKUP(Ruimtestaat[[#This Row],[Ruimte code]],Ruimtegroepen[[#All],[Code]:[Ruimte omschrijving]],2,FALSE)</f>
        <v>Sanitair</v>
      </c>
      <c r="K449" s="7" t="s">
        <v>18</v>
      </c>
      <c r="L449" s="47" t="s">
        <v>124</v>
      </c>
      <c r="M449" s="147">
        <v>8</v>
      </c>
      <c r="N449" s="149"/>
    </row>
    <row r="450" spans="1:14" ht="15" customHeight="1">
      <c r="A450" s="7">
        <v>7</v>
      </c>
      <c r="B450" s="55" t="str">
        <f>VLOOKUP(Ruimtestaat[[#This Row],[Code]],Locaties[[Code]:[Locatie]],2,FALSE)</f>
        <v xml:space="preserve">Koningsschool </v>
      </c>
      <c r="C450" s="55" t="str">
        <f>VLOOKUP(Ruimtestaat[[#This Row],[Code]],Locaties[[#All],[Code]:[Adres]],3,FALSE)</f>
        <v>Burgemeester Van Casterenstraat 41</v>
      </c>
      <c r="D450" s="55" t="str">
        <f>VLOOKUP(Ruimtestaat[[#This Row],[Code]],Locaties[#All],4,FALSE)</f>
        <v>Waalwijk</v>
      </c>
      <c r="E450" s="56"/>
      <c r="F450" s="44" t="s">
        <v>392</v>
      </c>
      <c r="G450" s="7" t="s">
        <v>153</v>
      </c>
      <c r="H450" s="56" t="s">
        <v>136</v>
      </c>
      <c r="I450" s="7">
        <v>5</v>
      </c>
      <c r="J450" s="56" t="str">
        <f>VLOOKUP(Ruimtestaat[[#This Row],[Ruimte code]],Ruimtegroepen[[#All],[Code]:[Ruimte omschrijving]],2,FALSE)</f>
        <v>Sanitair</v>
      </c>
      <c r="K450" s="7" t="s">
        <v>18</v>
      </c>
      <c r="L450" s="47" t="s">
        <v>124</v>
      </c>
      <c r="M450" s="147">
        <v>8</v>
      </c>
      <c r="N450" s="149"/>
    </row>
    <row r="451" spans="1:14" ht="15" customHeight="1">
      <c r="A451" s="7">
        <v>7</v>
      </c>
      <c r="B451" s="55" t="str">
        <f>VLOOKUP(Ruimtestaat[[#This Row],[Code]],Locaties[[Code]:[Locatie]],2,FALSE)</f>
        <v xml:space="preserve">Koningsschool </v>
      </c>
      <c r="C451" s="55" t="str">
        <f>VLOOKUP(Ruimtestaat[[#This Row],[Code]],Locaties[[#All],[Code]:[Adres]],3,FALSE)</f>
        <v>Burgemeester Van Casterenstraat 41</v>
      </c>
      <c r="D451" s="55" t="str">
        <f>VLOOKUP(Ruimtestaat[[#This Row],[Code]],Locaties[#All],4,FALSE)</f>
        <v>Waalwijk</v>
      </c>
      <c r="E451" s="56"/>
      <c r="F451" s="44" t="s">
        <v>392</v>
      </c>
      <c r="G451" s="7" t="s">
        <v>146</v>
      </c>
      <c r="H451" s="56" t="s">
        <v>158</v>
      </c>
      <c r="I451" s="7">
        <v>10</v>
      </c>
      <c r="J451" s="56" t="str">
        <f>VLOOKUP(Ruimtestaat[[#This Row],[Ruimte code]],Ruimtegroepen[[#All],[Code]:[Ruimte omschrijving]],2,FALSE)</f>
        <v>Trappenhuizen/lift</v>
      </c>
      <c r="K451" s="7" t="s">
        <v>20</v>
      </c>
      <c r="L451" s="47" t="s">
        <v>373</v>
      </c>
      <c r="M451" s="147">
        <v>25</v>
      </c>
      <c r="N451" s="149"/>
    </row>
    <row r="452" spans="1:14" ht="15" customHeight="1">
      <c r="A452" s="7">
        <v>7</v>
      </c>
      <c r="B452" s="55" t="str">
        <f>VLOOKUP(Ruimtestaat[[#This Row],[Code]],Locaties[[Code]:[Locatie]],2,FALSE)</f>
        <v xml:space="preserve">Koningsschool </v>
      </c>
      <c r="C452" s="55" t="str">
        <f>VLOOKUP(Ruimtestaat[[#This Row],[Code]],Locaties[[#All],[Code]:[Adres]],3,FALSE)</f>
        <v>Burgemeester Van Casterenstraat 41</v>
      </c>
      <c r="D452" s="55" t="str">
        <f>VLOOKUP(Ruimtestaat[[#This Row],[Code]],Locaties[#All],4,FALSE)</f>
        <v>Waalwijk</v>
      </c>
      <c r="E452" s="56"/>
      <c r="F452" s="44" t="s">
        <v>401</v>
      </c>
      <c r="G452" s="7" t="s">
        <v>230</v>
      </c>
      <c r="H452" s="56" t="s">
        <v>159</v>
      </c>
      <c r="I452" s="7">
        <v>6</v>
      </c>
      <c r="J452" s="56" t="str">
        <f>VLOOKUP(Ruimtestaat[[#This Row],[Ruimte code]],Ruimtegroepen[[#All],[Code]:[Ruimte omschrijving]],2,FALSE)</f>
        <v>Gangen/hallen</v>
      </c>
      <c r="K452" s="7" t="s">
        <v>18</v>
      </c>
      <c r="L452" s="47" t="s">
        <v>124</v>
      </c>
      <c r="M452" s="147">
        <v>6</v>
      </c>
      <c r="N452" s="149"/>
    </row>
    <row r="453" spans="1:14" ht="15" customHeight="1">
      <c r="A453" s="7">
        <v>7</v>
      </c>
      <c r="B453" s="55" t="str">
        <f>VLOOKUP(Ruimtestaat[[#This Row],[Code]],Locaties[[Code]:[Locatie]],2,FALSE)</f>
        <v xml:space="preserve">Koningsschool </v>
      </c>
      <c r="C453" s="55" t="str">
        <f>VLOOKUP(Ruimtestaat[[#This Row],[Code]],Locaties[[#All],[Code]:[Adres]],3,FALSE)</f>
        <v>Burgemeester Van Casterenstraat 41</v>
      </c>
      <c r="D453" s="55" t="str">
        <f>VLOOKUP(Ruimtestaat[[#This Row],[Code]],Locaties[#All],4,FALSE)</f>
        <v>Waalwijk</v>
      </c>
      <c r="E453" s="56"/>
      <c r="F453" s="44" t="s">
        <v>401</v>
      </c>
      <c r="G453" s="7" t="s">
        <v>231</v>
      </c>
      <c r="H453" s="56" t="s">
        <v>134</v>
      </c>
      <c r="I453" s="7">
        <v>16</v>
      </c>
      <c r="J453" s="56" t="str">
        <f>VLOOKUP(Ruimtestaat[[#This Row],[Ruimte code]],Ruimtegroepen[[#All],[Code]:[Ruimte omschrijving]],2,FALSE)</f>
        <v>Leslokalen</v>
      </c>
      <c r="K453" s="7" t="s">
        <v>18</v>
      </c>
      <c r="L453" s="47" t="s">
        <v>124</v>
      </c>
      <c r="M453" s="147">
        <v>54</v>
      </c>
      <c r="N453" s="149"/>
    </row>
    <row r="454" spans="1:14" ht="15" customHeight="1">
      <c r="A454" s="7">
        <v>7</v>
      </c>
      <c r="B454" s="55" t="str">
        <f>VLOOKUP(Ruimtestaat[[#This Row],[Code]],Locaties[[Code]:[Locatie]],2,FALSE)</f>
        <v xml:space="preserve">Koningsschool </v>
      </c>
      <c r="C454" s="55" t="str">
        <f>VLOOKUP(Ruimtestaat[[#This Row],[Code]],Locaties[[#All],[Code]:[Adres]],3,FALSE)</f>
        <v>Burgemeester Van Casterenstraat 41</v>
      </c>
      <c r="D454" s="55" t="str">
        <f>VLOOKUP(Ruimtestaat[[#This Row],[Code]],Locaties[#All],4,FALSE)</f>
        <v>Waalwijk</v>
      </c>
      <c r="E454" s="56"/>
      <c r="F454" s="44" t="s">
        <v>401</v>
      </c>
      <c r="G454" s="7" t="s">
        <v>229</v>
      </c>
      <c r="H454" s="56" t="s">
        <v>136</v>
      </c>
      <c r="I454" s="7">
        <v>5</v>
      </c>
      <c r="J454" s="56" t="str">
        <f>VLOOKUP(Ruimtestaat[[#This Row],[Ruimte code]],Ruimtegroepen[[#All],[Code]:[Ruimte omschrijving]],2,FALSE)</f>
        <v>Sanitair</v>
      </c>
      <c r="K454" s="7" t="s">
        <v>18</v>
      </c>
      <c r="L454" s="47" t="s">
        <v>124</v>
      </c>
      <c r="M454" s="147">
        <v>2.5</v>
      </c>
      <c r="N454" s="149"/>
    </row>
    <row r="455" spans="1:14" ht="15" customHeight="1">
      <c r="A455" s="7">
        <v>7</v>
      </c>
      <c r="B455" s="55" t="str">
        <f>VLOOKUP(Ruimtestaat[[#This Row],[Code]],Locaties[[Code]:[Locatie]],2,FALSE)</f>
        <v xml:space="preserve">Koningsschool </v>
      </c>
      <c r="C455" s="55" t="str">
        <f>VLOOKUP(Ruimtestaat[[#This Row],[Code]],Locaties[[#All],[Code]:[Adres]],3,FALSE)</f>
        <v>Burgemeester Van Casterenstraat 41</v>
      </c>
      <c r="D455" s="55" t="str">
        <f>VLOOKUP(Ruimtestaat[[#This Row],[Code]],Locaties[#All],4,FALSE)</f>
        <v>Waalwijk</v>
      </c>
      <c r="E455" s="56"/>
      <c r="F455" s="44" t="s">
        <v>401</v>
      </c>
      <c r="G455" s="7" t="s">
        <v>239</v>
      </c>
      <c r="H455" s="56" t="s">
        <v>134</v>
      </c>
      <c r="I455" s="7">
        <v>16</v>
      </c>
      <c r="J455" s="56" t="str">
        <f>VLOOKUP(Ruimtestaat[[#This Row],[Ruimte code]],Ruimtegroepen[[#All],[Code]:[Ruimte omschrijving]],2,FALSE)</f>
        <v>Leslokalen</v>
      </c>
      <c r="K455" s="7" t="s">
        <v>18</v>
      </c>
      <c r="L455" s="47" t="s">
        <v>124</v>
      </c>
      <c r="M455" s="147">
        <v>55</v>
      </c>
      <c r="N455" s="149"/>
    </row>
    <row r="456" spans="1:14" ht="15" customHeight="1">
      <c r="A456" s="7">
        <v>7</v>
      </c>
      <c r="B456" s="55" t="str">
        <f>VLOOKUP(Ruimtestaat[[#This Row],[Code]],Locaties[[Code]:[Locatie]],2,FALSE)</f>
        <v xml:space="preserve">Koningsschool </v>
      </c>
      <c r="C456" s="55" t="str">
        <f>VLOOKUP(Ruimtestaat[[#This Row],[Code]],Locaties[[#All],[Code]:[Adres]],3,FALSE)</f>
        <v>Burgemeester Van Casterenstraat 41</v>
      </c>
      <c r="D456" s="55" t="str">
        <f>VLOOKUP(Ruimtestaat[[#This Row],[Code]],Locaties[#All],4,FALSE)</f>
        <v>Waalwijk</v>
      </c>
      <c r="E456" s="56"/>
      <c r="F456" s="44" t="s">
        <v>401</v>
      </c>
      <c r="G456" s="7" t="s">
        <v>240</v>
      </c>
      <c r="H456" s="56" t="s">
        <v>134</v>
      </c>
      <c r="I456" s="7">
        <v>16</v>
      </c>
      <c r="J456" s="56" t="str">
        <f>VLOOKUP(Ruimtestaat[[#This Row],[Ruimte code]],Ruimtegroepen[[#All],[Code]:[Ruimte omschrijving]],2,FALSE)</f>
        <v>Leslokalen</v>
      </c>
      <c r="K456" s="7" t="s">
        <v>18</v>
      </c>
      <c r="L456" s="47" t="s">
        <v>124</v>
      </c>
      <c r="M456" s="147">
        <v>55</v>
      </c>
      <c r="N456" s="149"/>
    </row>
    <row r="457" spans="1:14" ht="15" customHeight="1">
      <c r="A457" s="7">
        <v>7</v>
      </c>
      <c r="B457" s="55" t="str">
        <f>VLOOKUP(Ruimtestaat[[#This Row],[Code]],Locaties[[Code]:[Locatie]],2,FALSE)</f>
        <v xml:space="preserve">Koningsschool </v>
      </c>
      <c r="C457" s="55" t="str">
        <f>VLOOKUP(Ruimtestaat[[#This Row],[Code]],Locaties[[#All],[Code]:[Adres]],3,FALSE)</f>
        <v>Burgemeester Van Casterenstraat 41</v>
      </c>
      <c r="D457" s="55" t="str">
        <f>VLOOKUP(Ruimtestaat[[#This Row],[Code]],Locaties[#All],4,FALSE)</f>
        <v>Waalwijk</v>
      </c>
      <c r="E457" s="56"/>
      <c r="F457" s="44" t="s">
        <v>401</v>
      </c>
      <c r="G457" s="7" t="s">
        <v>236</v>
      </c>
      <c r="H457" s="56" t="s">
        <v>128</v>
      </c>
      <c r="I457" s="7">
        <v>6</v>
      </c>
      <c r="J457" s="56" t="str">
        <f>VLOOKUP(Ruimtestaat[[#This Row],[Ruimte code]],Ruimtegroepen[[#All],[Code]:[Ruimte omschrijving]],2,FALSE)</f>
        <v>Gangen/hallen</v>
      </c>
      <c r="K457" s="7" t="s">
        <v>18</v>
      </c>
      <c r="L457" s="47" t="s">
        <v>124</v>
      </c>
      <c r="M457" s="147">
        <v>63</v>
      </c>
      <c r="N457" s="149"/>
    </row>
    <row r="458" spans="1:14" ht="15" customHeight="1">
      <c r="A458" s="7">
        <v>7</v>
      </c>
      <c r="B458" s="55" t="str">
        <f>VLOOKUP(Ruimtestaat[[#This Row],[Code]],Locaties[[Code]:[Locatie]],2,FALSE)</f>
        <v xml:space="preserve">Koningsschool </v>
      </c>
      <c r="C458" s="55" t="str">
        <f>VLOOKUP(Ruimtestaat[[#This Row],[Code]],Locaties[[#All],[Code]:[Adres]],3,FALSE)</f>
        <v>Burgemeester Van Casterenstraat 41</v>
      </c>
      <c r="D458" s="55" t="str">
        <f>VLOOKUP(Ruimtestaat[[#This Row],[Code]],Locaties[#All],4,FALSE)</f>
        <v>Waalwijk</v>
      </c>
      <c r="E458" s="56"/>
      <c r="F458" s="44" t="s">
        <v>401</v>
      </c>
      <c r="G458" s="7" t="s">
        <v>236</v>
      </c>
      <c r="H458" s="56" t="s">
        <v>134</v>
      </c>
      <c r="I458" s="7">
        <v>16</v>
      </c>
      <c r="J458" s="56" t="str">
        <f>VLOOKUP(Ruimtestaat[[#This Row],[Ruimte code]],Ruimtegroepen[[#All],[Code]:[Ruimte omschrijving]],2,FALSE)</f>
        <v>Leslokalen</v>
      </c>
      <c r="K458" s="7" t="s">
        <v>18</v>
      </c>
      <c r="L458" s="47" t="s">
        <v>124</v>
      </c>
      <c r="M458" s="147">
        <v>55</v>
      </c>
      <c r="N458" s="149"/>
    </row>
    <row r="459" spans="1:14" ht="15" customHeight="1">
      <c r="A459" s="7">
        <v>7</v>
      </c>
      <c r="B459" s="55" t="str">
        <f>VLOOKUP(Ruimtestaat[[#This Row],[Code]],Locaties[[Code]:[Locatie]],2,FALSE)</f>
        <v xml:space="preserve">Koningsschool </v>
      </c>
      <c r="C459" s="55" t="str">
        <f>VLOOKUP(Ruimtestaat[[#This Row],[Code]],Locaties[[#All],[Code]:[Adres]],3,FALSE)</f>
        <v>Burgemeester Van Casterenstraat 41</v>
      </c>
      <c r="D459" s="55" t="str">
        <f>VLOOKUP(Ruimtestaat[[#This Row],[Code]],Locaties[#All],4,FALSE)</f>
        <v>Waalwijk</v>
      </c>
      <c r="E459" s="56"/>
      <c r="F459" s="44" t="s">
        <v>401</v>
      </c>
      <c r="G459" s="7" t="s">
        <v>375</v>
      </c>
      <c r="H459" s="56" t="s">
        <v>159</v>
      </c>
      <c r="I459" s="7">
        <v>6</v>
      </c>
      <c r="J459" s="56" t="str">
        <f>VLOOKUP(Ruimtestaat[[#This Row],[Ruimte code]],Ruimtegroepen[[#All],[Code]:[Ruimte omschrijving]],2,FALSE)</f>
        <v>Gangen/hallen</v>
      </c>
      <c r="K459" s="7" t="s">
        <v>18</v>
      </c>
      <c r="L459" s="47" t="s">
        <v>124</v>
      </c>
      <c r="M459" s="147">
        <v>6</v>
      </c>
      <c r="N459" s="149"/>
    </row>
    <row r="460" spans="1:14" ht="15" customHeight="1">
      <c r="A460" s="7">
        <v>7</v>
      </c>
      <c r="B460" s="55" t="str">
        <f>VLOOKUP(Ruimtestaat[[#This Row],[Code]],Locaties[[Code]:[Locatie]],2,FALSE)</f>
        <v xml:space="preserve">Koningsschool </v>
      </c>
      <c r="C460" s="55" t="str">
        <f>VLOOKUP(Ruimtestaat[[#This Row],[Code]],Locaties[[#All],[Code]:[Adres]],3,FALSE)</f>
        <v>Burgemeester Van Casterenstraat 41</v>
      </c>
      <c r="D460" s="55" t="str">
        <f>VLOOKUP(Ruimtestaat[[#This Row],[Code]],Locaties[#All],4,FALSE)</f>
        <v>Waalwijk</v>
      </c>
      <c r="E460" s="56"/>
      <c r="F460" s="44" t="s">
        <v>401</v>
      </c>
      <c r="G460" s="7" t="s">
        <v>388</v>
      </c>
      <c r="H460" s="56" t="s">
        <v>158</v>
      </c>
      <c r="I460" s="7">
        <v>10</v>
      </c>
      <c r="J460" s="56" t="str">
        <f>VLOOKUP(Ruimtestaat[[#This Row],[Ruimte code]],Ruimtegroepen[[#All],[Code]:[Ruimte omschrijving]],2,FALSE)</f>
        <v>Trappenhuizen/lift</v>
      </c>
      <c r="K460" s="7" t="s">
        <v>20</v>
      </c>
      <c r="L460" s="47" t="s">
        <v>373</v>
      </c>
      <c r="M460" s="147">
        <v>25</v>
      </c>
      <c r="N460" s="149"/>
    </row>
    <row r="461" spans="1:14" ht="15" customHeight="1">
      <c r="A461" s="7">
        <v>7</v>
      </c>
      <c r="B461" s="55" t="str">
        <f>VLOOKUP(Ruimtestaat[[#This Row],[Code]],Locaties[[Code]:[Locatie]],2,FALSE)</f>
        <v xml:space="preserve">Koningsschool </v>
      </c>
      <c r="C461" s="55" t="str">
        <f>VLOOKUP(Ruimtestaat[[#This Row],[Code]],Locaties[[#All],[Code]:[Adres]],3,FALSE)</f>
        <v>Burgemeester Van Casterenstraat 41</v>
      </c>
      <c r="D461" s="55" t="str">
        <f>VLOOKUP(Ruimtestaat[[#This Row],[Code]],Locaties[#All],4,FALSE)</f>
        <v>Waalwijk</v>
      </c>
      <c r="E461" s="56"/>
      <c r="F461" s="44" t="s">
        <v>401</v>
      </c>
      <c r="G461" s="7" t="s">
        <v>376</v>
      </c>
      <c r="H461" s="56" t="s">
        <v>136</v>
      </c>
      <c r="I461" s="7">
        <v>5</v>
      </c>
      <c r="J461" s="56" t="str">
        <f>VLOOKUP(Ruimtestaat[[#This Row],[Ruimte code]],Ruimtegroepen[[#All],[Code]:[Ruimte omschrijving]],2,FALSE)</f>
        <v>Sanitair</v>
      </c>
      <c r="K461" s="7" t="s">
        <v>18</v>
      </c>
      <c r="L461" s="47" t="s">
        <v>124</v>
      </c>
      <c r="M461" s="147">
        <v>17</v>
      </c>
      <c r="N461" s="149"/>
    </row>
    <row r="462" spans="1:14" ht="15" customHeight="1">
      <c r="A462" s="7">
        <v>7</v>
      </c>
      <c r="B462" s="55" t="str">
        <f>VLOOKUP(Ruimtestaat[[#This Row],[Code]],Locaties[[Code]:[Locatie]],2,FALSE)</f>
        <v xml:space="preserve">Koningsschool </v>
      </c>
      <c r="C462" s="55" t="str">
        <f>VLOOKUP(Ruimtestaat[[#This Row],[Code]],Locaties[[#All],[Code]:[Adres]],3,FALSE)</f>
        <v>Burgemeester Van Casterenstraat 41</v>
      </c>
      <c r="D462" s="55" t="str">
        <f>VLOOKUP(Ruimtestaat[[#This Row],[Code]],Locaties[#All],4,FALSE)</f>
        <v>Waalwijk</v>
      </c>
      <c r="E462" s="56"/>
      <c r="F462" s="44" t="s">
        <v>401</v>
      </c>
      <c r="G462" s="7" t="s">
        <v>243</v>
      </c>
      <c r="H462" s="56" t="s">
        <v>136</v>
      </c>
      <c r="I462" s="7">
        <v>5</v>
      </c>
      <c r="J462" s="56" t="str">
        <f>VLOOKUP(Ruimtestaat[[#This Row],[Ruimte code]],Ruimtegroepen[[#All],[Code]:[Ruimte omschrijving]],2,FALSE)</f>
        <v>Sanitair</v>
      </c>
      <c r="K462" s="7" t="s">
        <v>18</v>
      </c>
      <c r="L462" s="47" t="s">
        <v>124</v>
      </c>
      <c r="M462" s="147">
        <v>12</v>
      </c>
      <c r="N462" s="149"/>
    </row>
    <row r="463" spans="1:14" ht="15" customHeight="1">
      <c r="A463" s="7">
        <v>7</v>
      </c>
      <c r="B463" s="55" t="str">
        <f>VLOOKUP(Ruimtestaat[[#This Row],[Code]],Locaties[[Code]:[Locatie]],2,FALSE)</f>
        <v xml:space="preserve">Koningsschool </v>
      </c>
      <c r="C463" s="55" t="str">
        <f>VLOOKUP(Ruimtestaat[[#This Row],[Code]],Locaties[[#All],[Code]:[Adres]],3,FALSE)</f>
        <v>Burgemeester Van Casterenstraat 41</v>
      </c>
      <c r="D463" s="55" t="str">
        <f>VLOOKUP(Ruimtestaat[[#This Row],[Code]],Locaties[#All],4,FALSE)</f>
        <v>Waalwijk</v>
      </c>
      <c r="E463" s="56"/>
      <c r="F463" s="44" t="s">
        <v>401</v>
      </c>
      <c r="G463" s="7" t="s">
        <v>389</v>
      </c>
      <c r="H463" s="56" t="s">
        <v>134</v>
      </c>
      <c r="I463" s="7">
        <v>16</v>
      </c>
      <c r="J463" s="56" t="str">
        <f>VLOOKUP(Ruimtestaat[[#This Row],[Ruimte code]],Ruimtegroepen[[#All],[Code]:[Ruimte omschrijving]],2,FALSE)</f>
        <v>Leslokalen</v>
      </c>
      <c r="K463" s="7" t="s">
        <v>18</v>
      </c>
      <c r="L463" s="47" t="s">
        <v>124</v>
      </c>
      <c r="M463" s="147">
        <v>50</v>
      </c>
      <c r="N463" s="149"/>
    </row>
    <row r="464" spans="1:14" ht="15" customHeight="1">
      <c r="A464" s="7">
        <v>7</v>
      </c>
      <c r="B464" s="55" t="str">
        <f>VLOOKUP(Ruimtestaat[[#This Row],[Code]],Locaties[[Code]:[Locatie]],2,FALSE)</f>
        <v xml:space="preserve">Koningsschool </v>
      </c>
      <c r="C464" s="55" t="str">
        <f>VLOOKUP(Ruimtestaat[[#This Row],[Code]],Locaties[[#All],[Code]:[Adres]],3,FALSE)</f>
        <v>Burgemeester Van Casterenstraat 41</v>
      </c>
      <c r="D464" s="55" t="str">
        <f>VLOOKUP(Ruimtestaat[[#This Row],[Code]],Locaties[#All],4,FALSE)</f>
        <v>Waalwijk</v>
      </c>
      <c r="E464" s="56"/>
      <c r="F464" s="44" t="s">
        <v>401</v>
      </c>
      <c r="G464" s="7" t="s">
        <v>241</v>
      </c>
      <c r="H464" s="56" t="s">
        <v>134</v>
      </c>
      <c r="I464" s="7">
        <v>16</v>
      </c>
      <c r="J464" s="56" t="str">
        <f>VLOOKUP(Ruimtestaat[[#This Row],[Ruimte code]],Ruimtegroepen[[#All],[Code]:[Ruimte omschrijving]],2,FALSE)</f>
        <v>Leslokalen</v>
      </c>
      <c r="K464" s="7" t="s">
        <v>18</v>
      </c>
      <c r="L464" s="47" t="s">
        <v>124</v>
      </c>
      <c r="M464" s="147">
        <v>50</v>
      </c>
      <c r="N464" s="149"/>
    </row>
    <row r="465" spans="1:14" ht="15" customHeight="1">
      <c r="A465" s="7">
        <v>7</v>
      </c>
      <c r="B465" s="55" t="str">
        <f>VLOOKUP(Ruimtestaat[[#This Row],[Code]],Locaties[[Code]:[Locatie]],2,FALSE)</f>
        <v xml:space="preserve">Koningsschool </v>
      </c>
      <c r="C465" s="55" t="str">
        <f>VLOOKUP(Ruimtestaat[[#This Row],[Code]],Locaties[[#All],[Code]:[Adres]],3,FALSE)</f>
        <v>Burgemeester Van Casterenstraat 41</v>
      </c>
      <c r="D465" s="55" t="str">
        <f>VLOOKUP(Ruimtestaat[[#This Row],[Code]],Locaties[#All],4,FALSE)</f>
        <v>Waalwijk</v>
      </c>
      <c r="E465" s="56"/>
      <c r="F465" s="44" t="s">
        <v>401</v>
      </c>
      <c r="G465" s="7" t="s">
        <v>390</v>
      </c>
      <c r="H465" s="56" t="s">
        <v>134</v>
      </c>
      <c r="I465" s="7">
        <v>16</v>
      </c>
      <c r="J465" s="56" t="str">
        <f>VLOOKUP(Ruimtestaat[[#This Row],[Ruimte code]],Ruimtegroepen[[#All],[Code]:[Ruimte omschrijving]],2,FALSE)</f>
        <v>Leslokalen</v>
      </c>
      <c r="K465" s="7" t="s">
        <v>18</v>
      </c>
      <c r="L465" s="47" t="s">
        <v>124</v>
      </c>
      <c r="M465" s="147">
        <v>60</v>
      </c>
      <c r="N465" s="149"/>
    </row>
    <row r="466" spans="1:14" ht="15" customHeight="1">
      <c r="A466" s="7">
        <v>7</v>
      </c>
      <c r="B466" s="55" t="str">
        <f>VLOOKUP(Ruimtestaat[[#This Row],[Code]],Locaties[[Code]:[Locatie]],2,FALSE)</f>
        <v xml:space="preserve">Koningsschool </v>
      </c>
      <c r="C466" s="55" t="str">
        <f>VLOOKUP(Ruimtestaat[[#This Row],[Code]],Locaties[[#All],[Code]:[Adres]],3,FALSE)</f>
        <v>Burgemeester Van Casterenstraat 41</v>
      </c>
      <c r="D466" s="55" t="str">
        <f>VLOOKUP(Ruimtestaat[[#This Row],[Code]],Locaties[#All],4,FALSE)</f>
        <v>Waalwijk</v>
      </c>
      <c r="E466" s="56"/>
      <c r="F466" s="44" t="s">
        <v>401</v>
      </c>
      <c r="G466" s="7" t="s">
        <v>226</v>
      </c>
      <c r="H466" s="56" t="s">
        <v>134</v>
      </c>
      <c r="I466" s="7">
        <v>16</v>
      </c>
      <c r="J466" s="56" t="str">
        <f>VLOOKUP(Ruimtestaat[[#This Row],[Ruimte code]],Ruimtegroepen[[#All],[Code]:[Ruimte omschrijving]],2,FALSE)</f>
        <v>Leslokalen</v>
      </c>
      <c r="K466" s="7" t="s">
        <v>18</v>
      </c>
      <c r="L466" s="47" t="s">
        <v>124</v>
      </c>
      <c r="M466" s="147">
        <v>50</v>
      </c>
      <c r="N466" s="149"/>
    </row>
    <row r="467" spans="1:14" ht="15" customHeight="1">
      <c r="A467" s="7">
        <v>7</v>
      </c>
      <c r="B467" s="55" t="str">
        <f>VLOOKUP(Ruimtestaat[[#This Row],[Code]],Locaties[[Code]:[Locatie]],2,FALSE)</f>
        <v xml:space="preserve">Koningsschool </v>
      </c>
      <c r="C467" s="55" t="str">
        <f>VLOOKUP(Ruimtestaat[[#This Row],[Code]],Locaties[[#All],[Code]:[Adres]],3,FALSE)</f>
        <v>Burgemeester Van Casterenstraat 41</v>
      </c>
      <c r="D467" s="55" t="str">
        <f>VLOOKUP(Ruimtestaat[[#This Row],[Code]],Locaties[#All],4,FALSE)</f>
        <v>Waalwijk</v>
      </c>
      <c r="E467" s="56"/>
      <c r="F467" s="44" t="s">
        <v>401</v>
      </c>
      <c r="G467" s="7" t="s">
        <v>211</v>
      </c>
      <c r="H467" s="56" t="s">
        <v>134</v>
      </c>
      <c r="I467" s="7">
        <v>16</v>
      </c>
      <c r="J467" s="56" t="str">
        <f>VLOOKUP(Ruimtestaat[[#This Row],[Ruimte code]],Ruimtegroepen[[#All],[Code]:[Ruimte omschrijving]],2,FALSE)</f>
        <v>Leslokalen</v>
      </c>
      <c r="K467" s="7" t="s">
        <v>18</v>
      </c>
      <c r="L467" s="47" t="s">
        <v>124</v>
      </c>
      <c r="M467" s="147">
        <v>50</v>
      </c>
      <c r="N467" s="149"/>
    </row>
    <row r="468" spans="1:14" ht="15" customHeight="1">
      <c r="A468" s="7">
        <v>7</v>
      </c>
      <c r="B468" s="55" t="str">
        <f>VLOOKUP(Ruimtestaat[[#This Row],[Code]],Locaties[[Code]:[Locatie]],2,FALSE)</f>
        <v xml:space="preserve">Koningsschool </v>
      </c>
      <c r="C468" s="55" t="str">
        <f>VLOOKUP(Ruimtestaat[[#This Row],[Code]],Locaties[[#All],[Code]:[Adres]],3,FALSE)</f>
        <v>Burgemeester Van Casterenstraat 41</v>
      </c>
      <c r="D468" s="55" t="str">
        <f>VLOOKUP(Ruimtestaat[[#This Row],[Code]],Locaties[#All],4,FALSE)</f>
        <v>Waalwijk</v>
      </c>
      <c r="E468" s="56"/>
      <c r="F468" s="44" t="s">
        <v>401</v>
      </c>
      <c r="G468" s="7" t="s">
        <v>244</v>
      </c>
      <c r="H468" s="56" t="s">
        <v>128</v>
      </c>
      <c r="I468" s="7">
        <v>6</v>
      </c>
      <c r="J468" s="56" t="str">
        <f>VLOOKUP(Ruimtestaat[[#This Row],[Ruimte code]],Ruimtegroepen[[#All],[Code]:[Ruimte omschrijving]],2,FALSE)</f>
        <v>Gangen/hallen</v>
      </c>
      <c r="K468" s="7" t="s">
        <v>18</v>
      </c>
      <c r="L468" s="47" t="s">
        <v>124</v>
      </c>
      <c r="M468" s="147">
        <v>51.5</v>
      </c>
      <c r="N468" s="149"/>
    </row>
    <row r="469" spans="1:14" ht="15" customHeight="1">
      <c r="A469" s="7">
        <v>7</v>
      </c>
      <c r="B469" s="55" t="str">
        <f>VLOOKUP(Ruimtestaat[[#This Row],[Code]],Locaties[[Code]:[Locatie]],2,FALSE)</f>
        <v xml:space="preserve">Koningsschool </v>
      </c>
      <c r="C469" s="55" t="str">
        <f>VLOOKUP(Ruimtestaat[[#This Row],[Code]],Locaties[[#All],[Code]:[Adres]],3,FALSE)</f>
        <v>Burgemeester Van Casterenstraat 41</v>
      </c>
      <c r="D469" s="55" t="str">
        <f>VLOOKUP(Ruimtestaat[[#This Row],[Code]],Locaties[#All],4,FALSE)</f>
        <v>Waalwijk</v>
      </c>
      <c r="E469" s="56"/>
      <c r="F469" s="44" t="s">
        <v>401</v>
      </c>
      <c r="G469" s="7" t="s">
        <v>391</v>
      </c>
      <c r="H469" s="56" t="s">
        <v>139</v>
      </c>
      <c r="I469" s="7">
        <v>2</v>
      </c>
      <c r="J469" s="56" t="str">
        <f>VLOOKUP(Ruimtestaat[[#This Row],[Ruimte code]],Ruimtegroepen[[#All],[Code]:[Ruimte omschrijving]],2,FALSE)</f>
        <v>Kantoren</v>
      </c>
      <c r="K469" s="7" t="s">
        <v>18</v>
      </c>
      <c r="L469" s="47" t="s">
        <v>124</v>
      </c>
      <c r="M469" s="147">
        <v>13</v>
      </c>
      <c r="N469" s="149"/>
    </row>
    <row r="470" spans="1:14" ht="15" customHeight="1">
      <c r="A470" s="5">
        <v>8</v>
      </c>
      <c r="B470" s="55" t="str">
        <f>VLOOKUP(Ruimtestaat[[#This Row],[Code]],Locaties[[Code]:[Locatie]],2,FALSE)</f>
        <v>Willem van Oranje – Wijk en Aalburg</v>
      </c>
      <c r="C470" s="55" t="str">
        <f>VLOOKUP(Ruimtestaat[[#This Row],[Code]],Locaties[[#All],[Code]:[Adres]],3,FALSE)</f>
        <v>Perzikstraat 7</v>
      </c>
      <c r="D470" s="55" t="str">
        <f>VLOOKUP(Ruimtestaat[[#This Row],[Code]],Locaties[#All],4,FALSE)</f>
        <v>Wijk en Aalburg</v>
      </c>
      <c r="E470" s="56"/>
      <c r="F470" s="7" t="s">
        <v>392</v>
      </c>
      <c r="H470" s="56" t="s">
        <v>408</v>
      </c>
      <c r="I470" s="7">
        <v>7</v>
      </c>
      <c r="J470" s="56" t="str">
        <f>VLOOKUP(Ruimtestaat[[#This Row],[Ruimte code]],Ruimtegroepen[[#All],[Code]:[Ruimte omschrijving]],2,FALSE)</f>
        <v>Entree</v>
      </c>
      <c r="K470" s="7" t="s">
        <v>17</v>
      </c>
      <c r="L470" s="58" t="s">
        <v>402</v>
      </c>
      <c r="M470" s="147">
        <v>10</v>
      </c>
      <c r="N470" s="151"/>
    </row>
    <row r="471" spans="1:14" ht="15" customHeight="1">
      <c r="A471" s="5">
        <v>8</v>
      </c>
      <c r="B471" s="55" t="str">
        <f>VLOOKUP(Ruimtestaat[[#This Row],[Code]],Locaties[[Code]:[Locatie]],2,FALSE)</f>
        <v>Willem van Oranje – Wijk en Aalburg</v>
      </c>
      <c r="C471" s="55" t="str">
        <f>VLOOKUP(Ruimtestaat[[#This Row],[Code]],Locaties[[#All],[Code]:[Adres]],3,FALSE)</f>
        <v>Perzikstraat 7</v>
      </c>
      <c r="D471" s="55" t="str">
        <f>VLOOKUP(Ruimtestaat[[#This Row],[Code]],Locaties[#All],4,FALSE)</f>
        <v>Wijk en Aalburg</v>
      </c>
      <c r="E471" s="56"/>
      <c r="F471" s="7" t="s">
        <v>392</v>
      </c>
      <c r="H471" s="56" t="s">
        <v>128</v>
      </c>
      <c r="I471" s="7">
        <v>6</v>
      </c>
      <c r="J471" s="56" t="str">
        <f>VLOOKUP(Ruimtestaat[[#This Row],[Ruimte code]],Ruimtegroepen[[#All],[Code]:[Ruimte omschrijving]],2,FALSE)</f>
        <v>Gangen/hallen</v>
      </c>
      <c r="K471" s="7" t="s">
        <v>18</v>
      </c>
      <c r="L471" s="58" t="s">
        <v>124</v>
      </c>
      <c r="M471" s="147">
        <f>25.6+21.9+11.8+92</f>
        <v>151.30000000000001</v>
      </c>
      <c r="N471" s="151"/>
    </row>
    <row r="472" spans="1:14" ht="15" customHeight="1">
      <c r="A472" s="5">
        <v>8</v>
      </c>
      <c r="B472" s="55" t="str">
        <f>VLOOKUP(Ruimtestaat[[#This Row],[Code]],Locaties[[Code]:[Locatie]],2,FALSE)</f>
        <v>Willem van Oranje – Wijk en Aalburg</v>
      </c>
      <c r="C472" s="55" t="str">
        <f>VLOOKUP(Ruimtestaat[[#This Row],[Code]],Locaties[[#All],[Code]:[Adres]],3,FALSE)</f>
        <v>Perzikstraat 7</v>
      </c>
      <c r="D472" s="55" t="str">
        <f>VLOOKUP(Ruimtestaat[[#This Row],[Code]],Locaties[#All],4,FALSE)</f>
        <v>Wijk en Aalburg</v>
      </c>
      <c r="E472" s="56"/>
      <c r="F472" s="7" t="s">
        <v>392</v>
      </c>
      <c r="H472" s="56" t="s">
        <v>181</v>
      </c>
      <c r="I472" s="7">
        <v>2</v>
      </c>
      <c r="J472" s="56" t="str">
        <f>VLOOKUP(Ruimtestaat[[#This Row],[Ruimte code]],Ruimtegroepen[[#All],[Code]:[Ruimte omschrijving]],2,FALSE)</f>
        <v>Kantoren</v>
      </c>
      <c r="K472" s="7" t="s">
        <v>20</v>
      </c>
      <c r="L472" s="58" t="s">
        <v>29</v>
      </c>
      <c r="M472" s="147">
        <v>40.6</v>
      </c>
      <c r="N472" s="151"/>
    </row>
    <row r="473" spans="1:14" ht="15" customHeight="1">
      <c r="A473" s="5">
        <v>8</v>
      </c>
      <c r="B473" s="55" t="str">
        <f>VLOOKUP(Ruimtestaat[[#This Row],[Code]],Locaties[[Code]:[Locatie]],2,FALSE)</f>
        <v>Willem van Oranje – Wijk en Aalburg</v>
      </c>
      <c r="C473" s="55" t="str">
        <f>VLOOKUP(Ruimtestaat[[#This Row],[Code]],Locaties[[#All],[Code]:[Adres]],3,FALSE)</f>
        <v>Perzikstraat 7</v>
      </c>
      <c r="D473" s="55" t="str">
        <f>VLOOKUP(Ruimtestaat[[#This Row],[Code]],Locaties[#All],4,FALSE)</f>
        <v>Wijk en Aalburg</v>
      </c>
      <c r="E473" s="56"/>
      <c r="F473" s="7" t="s">
        <v>392</v>
      </c>
      <c r="H473" s="56" t="s">
        <v>139</v>
      </c>
      <c r="I473" s="7">
        <v>2</v>
      </c>
      <c r="J473" s="56" t="str">
        <f>VLOOKUP(Ruimtestaat[[#This Row],[Ruimte code]],Ruimtegroepen[[#All],[Code]:[Ruimte omschrijving]],2,FALSE)</f>
        <v>Kantoren</v>
      </c>
      <c r="K473" s="7" t="s">
        <v>17</v>
      </c>
      <c r="L473" s="58" t="s">
        <v>6</v>
      </c>
      <c r="M473" s="147">
        <v>20</v>
      </c>
      <c r="N473" s="151"/>
    </row>
    <row r="474" spans="1:14" ht="15" customHeight="1">
      <c r="A474" s="5">
        <v>8</v>
      </c>
      <c r="B474" s="55" t="str">
        <f>VLOOKUP(Ruimtestaat[[#This Row],[Code]],Locaties[[Code]:[Locatie]],2,FALSE)</f>
        <v>Willem van Oranje – Wijk en Aalburg</v>
      </c>
      <c r="C474" s="55" t="str">
        <f>VLOOKUP(Ruimtestaat[[#This Row],[Code]],Locaties[[#All],[Code]:[Adres]],3,FALSE)</f>
        <v>Perzikstraat 7</v>
      </c>
      <c r="D474" s="55" t="str">
        <f>VLOOKUP(Ruimtestaat[[#This Row],[Code]],Locaties[#All],4,FALSE)</f>
        <v>Wijk en Aalburg</v>
      </c>
      <c r="E474" s="56"/>
      <c r="F474" s="7" t="s">
        <v>392</v>
      </c>
      <c r="H474" s="56" t="s">
        <v>395</v>
      </c>
      <c r="I474" s="7">
        <v>2</v>
      </c>
      <c r="J474" s="56" t="str">
        <f>VLOOKUP(Ruimtestaat[[#This Row],[Ruimte code]],Ruimtegroepen[[#All],[Code]:[Ruimte omschrijving]],2,FALSE)</f>
        <v>Kantoren</v>
      </c>
      <c r="K474" s="7" t="s">
        <v>17</v>
      </c>
      <c r="L474" s="58" t="s">
        <v>6</v>
      </c>
      <c r="M474" s="147">
        <v>34.4</v>
      </c>
      <c r="N474" s="151"/>
    </row>
    <row r="475" spans="1:14" ht="15" customHeight="1">
      <c r="A475" s="5">
        <v>8</v>
      </c>
      <c r="B475" s="55" t="str">
        <f>VLOOKUP(Ruimtestaat[[#This Row],[Code]],Locaties[[Code]:[Locatie]],2,FALSE)</f>
        <v>Willem van Oranje – Wijk en Aalburg</v>
      </c>
      <c r="C475" s="55" t="str">
        <f>VLOOKUP(Ruimtestaat[[#This Row],[Code]],Locaties[[#All],[Code]:[Adres]],3,FALSE)</f>
        <v>Perzikstraat 7</v>
      </c>
      <c r="D475" s="55" t="str">
        <f>VLOOKUP(Ruimtestaat[[#This Row],[Code]],Locaties[#All],4,FALSE)</f>
        <v>Wijk en Aalburg</v>
      </c>
      <c r="E475" s="56"/>
      <c r="F475" s="7" t="s">
        <v>392</v>
      </c>
      <c r="H475" s="56" t="s">
        <v>139</v>
      </c>
      <c r="I475" s="7">
        <v>2</v>
      </c>
      <c r="J475" s="56" t="str">
        <f>VLOOKUP(Ruimtestaat[[#This Row],[Ruimte code]],Ruimtegroepen[[#All],[Code]:[Ruimte omschrijving]],2,FALSE)</f>
        <v>Kantoren</v>
      </c>
      <c r="K475" s="7" t="s">
        <v>17</v>
      </c>
      <c r="L475" s="58" t="s">
        <v>6</v>
      </c>
      <c r="M475" s="147">
        <v>15</v>
      </c>
      <c r="N475" s="151"/>
    </row>
    <row r="476" spans="1:14" ht="15" customHeight="1">
      <c r="A476" s="5">
        <v>8</v>
      </c>
      <c r="B476" s="55" t="str">
        <f>VLOOKUP(Ruimtestaat[[#This Row],[Code]],Locaties[[Code]:[Locatie]],2,FALSE)</f>
        <v>Willem van Oranje – Wijk en Aalburg</v>
      </c>
      <c r="C476" s="55" t="str">
        <f>VLOOKUP(Ruimtestaat[[#This Row],[Code]],Locaties[[#All],[Code]:[Adres]],3,FALSE)</f>
        <v>Perzikstraat 7</v>
      </c>
      <c r="D476" s="55" t="str">
        <f>VLOOKUP(Ruimtestaat[[#This Row],[Code]],Locaties[#All],4,FALSE)</f>
        <v>Wijk en Aalburg</v>
      </c>
      <c r="E476" s="56"/>
      <c r="F476" s="7" t="s">
        <v>392</v>
      </c>
      <c r="H476" s="56" t="s">
        <v>97</v>
      </c>
      <c r="I476" s="7">
        <v>13</v>
      </c>
      <c r="J476" s="56" t="str">
        <f>VLOOKUP(Ruimtestaat[[#This Row],[Ruimte code]],Ruimtegroepen[[#All],[Code]:[Ruimte omschrijving]],2,FALSE)</f>
        <v>Personeelskamer</v>
      </c>
      <c r="K476" s="7" t="s">
        <v>20</v>
      </c>
      <c r="L476" s="58" t="s">
        <v>29</v>
      </c>
      <c r="M476" s="147">
        <v>92</v>
      </c>
      <c r="N476" s="151"/>
    </row>
    <row r="477" spans="1:14" ht="15" customHeight="1">
      <c r="A477" s="5">
        <v>8</v>
      </c>
      <c r="B477" s="55" t="str">
        <f>VLOOKUP(Ruimtestaat[[#This Row],[Code]],Locaties[[Code]:[Locatie]],2,FALSE)</f>
        <v>Willem van Oranje – Wijk en Aalburg</v>
      </c>
      <c r="C477" s="55" t="str">
        <f>VLOOKUP(Ruimtestaat[[#This Row],[Code]],Locaties[[#All],[Code]:[Adres]],3,FALSE)</f>
        <v>Perzikstraat 7</v>
      </c>
      <c r="D477" s="55" t="str">
        <f>VLOOKUP(Ruimtestaat[[#This Row],[Code]],Locaties[#All],4,FALSE)</f>
        <v>Wijk en Aalburg</v>
      </c>
      <c r="E477" s="56"/>
      <c r="F477" s="7" t="s">
        <v>392</v>
      </c>
      <c r="H477" s="56" t="s">
        <v>403</v>
      </c>
      <c r="I477" s="7">
        <v>11</v>
      </c>
      <c r="J477" s="56" t="str">
        <f>VLOOKUP(Ruimtestaat[[#This Row],[Ruimte code]],Ruimtegroepen[[#All],[Code]:[Ruimte omschrijving]],2,FALSE)</f>
        <v>Garderobes</v>
      </c>
      <c r="K477" s="7" t="s">
        <v>20</v>
      </c>
      <c r="L477" s="58" t="s">
        <v>29</v>
      </c>
      <c r="M477" s="147">
        <v>10</v>
      </c>
      <c r="N477" s="151"/>
    </row>
    <row r="478" spans="1:14" ht="15" customHeight="1">
      <c r="A478" s="5">
        <v>8</v>
      </c>
      <c r="B478" s="55" t="str">
        <f>VLOOKUP(Ruimtestaat[[#This Row],[Code]],Locaties[[Code]:[Locatie]],2,FALSE)</f>
        <v>Willem van Oranje – Wijk en Aalburg</v>
      </c>
      <c r="C478" s="55" t="str">
        <f>VLOOKUP(Ruimtestaat[[#This Row],[Code]],Locaties[[#All],[Code]:[Adres]],3,FALSE)</f>
        <v>Perzikstraat 7</v>
      </c>
      <c r="D478" s="55" t="str">
        <f>VLOOKUP(Ruimtestaat[[#This Row],[Code]],Locaties[#All],4,FALSE)</f>
        <v>Wijk en Aalburg</v>
      </c>
      <c r="E478" s="56"/>
      <c r="F478" s="7" t="s">
        <v>392</v>
      </c>
      <c r="H478" s="56" t="s">
        <v>158</v>
      </c>
      <c r="I478" s="7">
        <v>10</v>
      </c>
      <c r="J478" s="56" t="str">
        <f>VLOOKUP(Ruimtestaat[[#This Row],[Ruimte code]],Ruimtegroepen[[#All],[Code]:[Ruimte omschrijving]],2,FALSE)</f>
        <v>Trappenhuizen/lift</v>
      </c>
      <c r="K478" s="7" t="s">
        <v>18</v>
      </c>
      <c r="L478" s="58" t="s">
        <v>124</v>
      </c>
      <c r="M478" s="147">
        <v>26</v>
      </c>
      <c r="N478" s="151"/>
    </row>
    <row r="479" spans="1:14" ht="15" customHeight="1">
      <c r="A479" s="5">
        <v>8</v>
      </c>
      <c r="B479" s="55" t="str">
        <f>VLOOKUP(Ruimtestaat[[#This Row],[Code]],Locaties[[Code]:[Locatie]],2,FALSE)</f>
        <v>Willem van Oranje – Wijk en Aalburg</v>
      </c>
      <c r="C479" s="55" t="str">
        <f>VLOOKUP(Ruimtestaat[[#This Row],[Code]],Locaties[[#All],[Code]:[Adres]],3,FALSE)</f>
        <v>Perzikstraat 7</v>
      </c>
      <c r="D479" s="55" t="str">
        <f>VLOOKUP(Ruimtestaat[[#This Row],[Code]],Locaties[#All],4,FALSE)</f>
        <v>Wijk en Aalburg</v>
      </c>
      <c r="E479" s="56"/>
      <c r="F479" s="7" t="s">
        <v>392</v>
      </c>
      <c r="H479" s="56" t="s">
        <v>404</v>
      </c>
      <c r="I479" s="7">
        <v>2</v>
      </c>
      <c r="J479" s="56" t="str">
        <f>VLOOKUP(Ruimtestaat[[#This Row],[Ruimte code]],Ruimtegroepen[[#All],[Code]:[Ruimte omschrijving]],2,FALSE)</f>
        <v>Kantoren</v>
      </c>
      <c r="K479" s="7" t="s">
        <v>17</v>
      </c>
      <c r="L479" s="58" t="s">
        <v>6</v>
      </c>
      <c r="M479" s="147">
        <v>26</v>
      </c>
      <c r="N479" s="151"/>
    </row>
    <row r="480" spans="1:14" ht="15" customHeight="1">
      <c r="A480" s="5">
        <v>8</v>
      </c>
      <c r="B480" s="55" t="str">
        <f>VLOOKUP(Ruimtestaat[[#This Row],[Code]],Locaties[[Code]:[Locatie]],2,FALSE)</f>
        <v>Willem van Oranje – Wijk en Aalburg</v>
      </c>
      <c r="C480" s="55" t="str">
        <f>VLOOKUP(Ruimtestaat[[#This Row],[Code]],Locaties[[#All],[Code]:[Adres]],3,FALSE)</f>
        <v>Perzikstraat 7</v>
      </c>
      <c r="D480" s="55" t="str">
        <f>VLOOKUP(Ruimtestaat[[#This Row],[Code]],Locaties[#All],4,FALSE)</f>
        <v>Wijk en Aalburg</v>
      </c>
      <c r="E480" s="56"/>
      <c r="F480" s="7" t="s">
        <v>392</v>
      </c>
      <c r="H480" s="56" t="s">
        <v>346</v>
      </c>
      <c r="I480" s="7">
        <v>4</v>
      </c>
      <c r="J480" s="56" t="str">
        <f>VLOOKUP(Ruimtestaat[[#This Row],[Ruimte code]],Ruimtegroepen[[#All],[Code]:[Ruimte omschrijving]],2,FALSE)</f>
        <v>Vergader/spreekkamers</v>
      </c>
      <c r="K480" s="7" t="s">
        <v>17</v>
      </c>
      <c r="L480" s="58" t="s">
        <v>6</v>
      </c>
      <c r="M480" s="147">
        <v>5.3</v>
      </c>
      <c r="N480" s="151"/>
    </row>
    <row r="481" spans="1:14" ht="15" customHeight="1">
      <c r="A481" s="5">
        <v>8</v>
      </c>
      <c r="B481" s="55" t="str">
        <f>VLOOKUP(Ruimtestaat[[#This Row],[Code]],Locaties[[Code]:[Locatie]],2,FALSE)</f>
        <v>Willem van Oranje – Wijk en Aalburg</v>
      </c>
      <c r="C481" s="55" t="str">
        <f>VLOOKUP(Ruimtestaat[[#This Row],[Code]],Locaties[[#All],[Code]:[Adres]],3,FALSE)</f>
        <v>Perzikstraat 7</v>
      </c>
      <c r="D481" s="55" t="str">
        <f>VLOOKUP(Ruimtestaat[[#This Row],[Code]],Locaties[#All],4,FALSE)</f>
        <v>Wijk en Aalburg</v>
      </c>
      <c r="E481" s="56"/>
      <c r="F481" s="7" t="s">
        <v>392</v>
      </c>
      <c r="H481" s="56" t="s">
        <v>171</v>
      </c>
      <c r="I481" s="7">
        <v>2</v>
      </c>
      <c r="J481" s="56" t="str">
        <f>VLOOKUP(Ruimtestaat[[#This Row],[Ruimte code]],Ruimtegroepen[[#All],[Code]:[Ruimte omschrijving]],2,FALSE)</f>
        <v>Kantoren</v>
      </c>
      <c r="K481" s="7" t="s">
        <v>17</v>
      </c>
      <c r="L481" s="58" t="s">
        <v>6</v>
      </c>
      <c r="M481" s="147">
        <v>20</v>
      </c>
      <c r="N481" s="151"/>
    </row>
    <row r="482" spans="1:14" ht="15" customHeight="1">
      <c r="A482" s="5">
        <v>8</v>
      </c>
      <c r="B482" s="55" t="str">
        <f>VLOOKUP(Ruimtestaat[[#This Row],[Code]],Locaties[[Code]:[Locatie]],2,FALSE)</f>
        <v>Willem van Oranje – Wijk en Aalburg</v>
      </c>
      <c r="C482" s="55" t="str">
        <f>VLOOKUP(Ruimtestaat[[#This Row],[Code]],Locaties[[#All],[Code]:[Adres]],3,FALSE)</f>
        <v>Perzikstraat 7</v>
      </c>
      <c r="D482" s="55" t="str">
        <f>VLOOKUP(Ruimtestaat[[#This Row],[Code]],Locaties[#All],4,FALSE)</f>
        <v>Wijk en Aalburg</v>
      </c>
      <c r="E482" s="56"/>
      <c r="F482" s="7" t="s">
        <v>392</v>
      </c>
      <c r="H482" s="56" t="s">
        <v>139</v>
      </c>
      <c r="I482" s="7">
        <v>2</v>
      </c>
      <c r="J482" s="56" t="str">
        <f>VLOOKUP(Ruimtestaat[[#This Row],[Ruimte code]],Ruimtegroepen[[#All],[Code]:[Ruimte omschrijving]],2,FALSE)</f>
        <v>Kantoren</v>
      </c>
      <c r="K482" s="7" t="s">
        <v>20</v>
      </c>
      <c r="L482" s="58" t="s">
        <v>29</v>
      </c>
      <c r="M482" s="147">
        <v>26.4</v>
      </c>
      <c r="N482" s="151"/>
    </row>
    <row r="483" spans="1:14" ht="15" customHeight="1">
      <c r="A483" s="5">
        <v>8</v>
      </c>
      <c r="B483" s="55" t="str">
        <f>VLOOKUP(Ruimtestaat[[#This Row],[Code]],Locaties[[Code]:[Locatie]],2,FALSE)</f>
        <v>Willem van Oranje – Wijk en Aalburg</v>
      </c>
      <c r="C483" s="55" t="str">
        <f>VLOOKUP(Ruimtestaat[[#This Row],[Code]],Locaties[[#All],[Code]:[Adres]],3,FALSE)</f>
        <v>Perzikstraat 7</v>
      </c>
      <c r="D483" s="55" t="str">
        <f>VLOOKUP(Ruimtestaat[[#This Row],[Code]],Locaties[#All],4,FALSE)</f>
        <v>Wijk en Aalburg</v>
      </c>
      <c r="E483" s="56"/>
      <c r="F483" s="7" t="s">
        <v>392</v>
      </c>
      <c r="H483" s="56" t="s">
        <v>136</v>
      </c>
      <c r="I483" s="7">
        <v>5</v>
      </c>
      <c r="J483" s="56" t="str">
        <f>VLOOKUP(Ruimtestaat[[#This Row],[Ruimte code]],Ruimtegroepen[[#All],[Code]:[Ruimte omschrijving]],2,FALSE)</f>
        <v>Sanitair</v>
      </c>
      <c r="K483" s="7" t="s">
        <v>19</v>
      </c>
      <c r="L483" s="58" t="s">
        <v>405</v>
      </c>
      <c r="M483" s="147">
        <v>8.1999999999999993</v>
      </c>
      <c r="N483" s="151"/>
    </row>
    <row r="484" spans="1:14" ht="15" customHeight="1">
      <c r="A484" s="5">
        <v>8</v>
      </c>
      <c r="B484" s="55" t="str">
        <f>VLOOKUP(Ruimtestaat[[#This Row],[Code]],Locaties[[Code]:[Locatie]],2,FALSE)</f>
        <v>Willem van Oranje – Wijk en Aalburg</v>
      </c>
      <c r="C484" s="55" t="str">
        <f>VLOOKUP(Ruimtestaat[[#This Row],[Code]],Locaties[[#All],[Code]:[Adres]],3,FALSE)</f>
        <v>Perzikstraat 7</v>
      </c>
      <c r="D484" s="55" t="str">
        <f>VLOOKUP(Ruimtestaat[[#This Row],[Code]],Locaties[#All],4,FALSE)</f>
        <v>Wijk en Aalburg</v>
      </c>
      <c r="E484" s="56"/>
      <c r="F484" s="7" t="s">
        <v>392</v>
      </c>
      <c r="H484" s="56" t="s">
        <v>136</v>
      </c>
      <c r="I484" s="7">
        <v>5</v>
      </c>
      <c r="J484" s="56" t="str">
        <f>VLOOKUP(Ruimtestaat[[#This Row],[Ruimte code]],Ruimtegroepen[[#All],[Code]:[Ruimte omschrijving]],2,FALSE)</f>
        <v>Sanitair</v>
      </c>
      <c r="K484" s="7" t="s">
        <v>19</v>
      </c>
      <c r="L484" s="58" t="s">
        <v>405</v>
      </c>
      <c r="M484" s="147">
        <v>8.1999999999999993</v>
      </c>
      <c r="N484" s="151"/>
    </row>
    <row r="485" spans="1:14" ht="15" customHeight="1">
      <c r="A485" s="5">
        <v>8</v>
      </c>
      <c r="B485" s="55" t="str">
        <f>VLOOKUP(Ruimtestaat[[#This Row],[Code]],Locaties[[Code]:[Locatie]],2,FALSE)</f>
        <v>Willem van Oranje – Wijk en Aalburg</v>
      </c>
      <c r="C485" s="55" t="str">
        <f>VLOOKUP(Ruimtestaat[[#This Row],[Code]],Locaties[[#All],[Code]:[Adres]],3,FALSE)</f>
        <v>Perzikstraat 7</v>
      </c>
      <c r="D485" s="55" t="str">
        <f>VLOOKUP(Ruimtestaat[[#This Row],[Code]],Locaties[#All],4,FALSE)</f>
        <v>Wijk en Aalburg</v>
      </c>
      <c r="E485" s="56"/>
      <c r="F485" s="7" t="s">
        <v>392</v>
      </c>
      <c r="H485" s="56" t="s">
        <v>348</v>
      </c>
      <c r="I485" s="7">
        <v>1</v>
      </c>
      <c r="J485" s="56" t="str">
        <f>VLOOKUP(Ruimtestaat[[#This Row],[Ruimte code]],Ruimtegroepen[[#All],[Code]:[Ruimte omschrijving]],2,FALSE)</f>
        <v>Magazijnen/bergingen</v>
      </c>
      <c r="K485" s="7" t="s">
        <v>18</v>
      </c>
      <c r="L485" s="58" t="s">
        <v>124</v>
      </c>
      <c r="M485" s="147">
        <v>15</v>
      </c>
      <c r="N485" s="151"/>
    </row>
    <row r="486" spans="1:14" ht="15" customHeight="1">
      <c r="A486" s="5">
        <v>8</v>
      </c>
      <c r="B486" s="55" t="str">
        <f>VLOOKUP(Ruimtestaat[[#This Row],[Code]],Locaties[[Code]:[Locatie]],2,FALSE)</f>
        <v>Willem van Oranje – Wijk en Aalburg</v>
      </c>
      <c r="C486" s="55" t="str">
        <f>VLOOKUP(Ruimtestaat[[#This Row],[Code]],Locaties[[#All],[Code]:[Adres]],3,FALSE)</f>
        <v>Perzikstraat 7</v>
      </c>
      <c r="D486" s="55" t="str">
        <f>VLOOKUP(Ruimtestaat[[#This Row],[Code]],Locaties[#All],4,FALSE)</f>
        <v>Wijk en Aalburg</v>
      </c>
      <c r="E486" s="56"/>
      <c r="F486" s="7" t="s">
        <v>392</v>
      </c>
      <c r="H486" s="56" t="s">
        <v>386</v>
      </c>
      <c r="I486" s="7">
        <v>5</v>
      </c>
      <c r="J486" s="56" t="str">
        <f>VLOOKUP(Ruimtestaat[[#This Row],[Ruimte code]],Ruimtegroepen[[#All],[Code]:[Ruimte omschrijving]],2,FALSE)</f>
        <v>Sanitair</v>
      </c>
      <c r="K486" s="7" t="s">
        <v>19</v>
      </c>
      <c r="L486" s="58" t="s">
        <v>405</v>
      </c>
      <c r="M486" s="147">
        <v>5.4</v>
      </c>
      <c r="N486" s="151"/>
    </row>
    <row r="487" spans="1:14" ht="15" customHeight="1">
      <c r="A487" s="5">
        <v>8</v>
      </c>
      <c r="B487" s="55" t="str">
        <f>VLOOKUP(Ruimtestaat[[#This Row],[Code]],Locaties[[Code]:[Locatie]],2,FALSE)</f>
        <v>Willem van Oranje – Wijk en Aalburg</v>
      </c>
      <c r="C487" s="55" t="str">
        <f>VLOOKUP(Ruimtestaat[[#This Row],[Code]],Locaties[[#All],[Code]:[Adres]],3,FALSE)</f>
        <v>Perzikstraat 7</v>
      </c>
      <c r="D487" s="55" t="str">
        <f>VLOOKUP(Ruimtestaat[[#This Row],[Code]],Locaties[#All],4,FALSE)</f>
        <v>Wijk en Aalburg</v>
      </c>
      <c r="E487" s="56"/>
      <c r="F487" s="7" t="s">
        <v>392</v>
      </c>
      <c r="H487" s="56" t="s">
        <v>136</v>
      </c>
      <c r="I487" s="7">
        <v>5</v>
      </c>
      <c r="J487" s="56" t="str">
        <f>VLOOKUP(Ruimtestaat[[#This Row],[Ruimte code]],Ruimtegroepen[[#All],[Code]:[Ruimte omschrijving]],2,FALSE)</f>
        <v>Sanitair</v>
      </c>
      <c r="K487" s="7" t="s">
        <v>19</v>
      </c>
      <c r="L487" s="58" t="s">
        <v>405</v>
      </c>
      <c r="M487" s="147">
        <v>5.4</v>
      </c>
      <c r="N487" s="151"/>
    </row>
    <row r="488" spans="1:14" ht="15" customHeight="1">
      <c r="A488" s="5">
        <v>8</v>
      </c>
      <c r="B488" s="55" t="str">
        <f>VLOOKUP(Ruimtestaat[[#This Row],[Code]],Locaties[[Code]:[Locatie]],2,FALSE)</f>
        <v>Willem van Oranje – Wijk en Aalburg</v>
      </c>
      <c r="C488" s="55" t="str">
        <f>VLOOKUP(Ruimtestaat[[#This Row],[Code]],Locaties[[#All],[Code]:[Adres]],3,FALSE)</f>
        <v>Perzikstraat 7</v>
      </c>
      <c r="D488" s="55" t="str">
        <f>VLOOKUP(Ruimtestaat[[#This Row],[Code]],Locaties[#All],4,FALSE)</f>
        <v>Wijk en Aalburg</v>
      </c>
      <c r="E488" s="56"/>
      <c r="F488" s="7" t="s">
        <v>392</v>
      </c>
      <c r="H488" s="56" t="s">
        <v>398</v>
      </c>
      <c r="I488" s="7">
        <v>16</v>
      </c>
      <c r="J488" s="56" t="str">
        <f>VLOOKUP(Ruimtestaat[[#This Row],[Ruimte code]],Ruimtegroepen[[#All],[Code]:[Ruimte omschrijving]],2,FALSE)</f>
        <v>Leslokalen</v>
      </c>
      <c r="K488" s="7" t="s">
        <v>18</v>
      </c>
      <c r="L488" s="58" t="s">
        <v>124</v>
      </c>
      <c r="M488" s="147">
        <v>54</v>
      </c>
      <c r="N488" s="151"/>
    </row>
    <row r="489" spans="1:14" ht="15" customHeight="1">
      <c r="A489" s="5">
        <v>8</v>
      </c>
      <c r="B489" s="55" t="str">
        <f>VLOOKUP(Ruimtestaat[[#This Row],[Code]],Locaties[[Code]:[Locatie]],2,FALSE)</f>
        <v>Willem van Oranje – Wijk en Aalburg</v>
      </c>
      <c r="C489" s="55" t="str">
        <f>VLOOKUP(Ruimtestaat[[#This Row],[Code]],Locaties[[#All],[Code]:[Adres]],3,FALSE)</f>
        <v>Perzikstraat 7</v>
      </c>
      <c r="D489" s="55" t="str">
        <f>VLOOKUP(Ruimtestaat[[#This Row],[Code]],Locaties[#All],4,FALSE)</f>
        <v>Wijk en Aalburg</v>
      </c>
      <c r="E489" s="56"/>
      <c r="F489" s="7" t="s">
        <v>392</v>
      </c>
      <c r="H489" s="56" t="s">
        <v>393</v>
      </c>
      <c r="I489" s="7">
        <v>2</v>
      </c>
      <c r="J489" s="56" t="str">
        <f>VLOOKUP(Ruimtestaat[[#This Row],[Ruimte code]],Ruimtegroepen[[#All],[Code]:[Ruimte omschrijving]],2,FALSE)</f>
        <v>Kantoren</v>
      </c>
      <c r="K489" s="7" t="s">
        <v>18</v>
      </c>
      <c r="L489" s="58" t="s">
        <v>124</v>
      </c>
      <c r="M489" s="147">
        <v>40.69</v>
      </c>
      <c r="N489" s="151"/>
    </row>
    <row r="490" spans="1:14" ht="15" customHeight="1">
      <c r="A490" s="5">
        <v>8</v>
      </c>
      <c r="B490" s="55" t="str">
        <f>VLOOKUP(Ruimtestaat[[#This Row],[Code]],Locaties[[Code]:[Locatie]],2,FALSE)</f>
        <v>Willem van Oranje – Wijk en Aalburg</v>
      </c>
      <c r="C490" s="55" t="str">
        <f>VLOOKUP(Ruimtestaat[[#This Row],[Code]],Locaties[[#All],[Code]:[Adres]],3,FALSE)</f>
        <v>Perzikstraat 7</v>
      </c>
      <c r="D490" s="55" t="str">
        <f>VLOOKUP(Ruimtestaat[[#This Row],[Code]],Locaties[#All],4,FALSE)</f>
        <v>Wijk en Aalburg</v>
      </c>
      <c r="E490" s="56"/>
      <c r="F490" s="7" t="s">
        <v>392</v>
      </c>
      <c r="H490" s="56" t="s">
        <v>406</v>
      </c>
      <c r="I490" s="7">
        <v>2</v>
      </c>
      <c r="J490" s="56" t="str">
        <f>VLOOKUP(Ruimtestaat[[#This Row],[Ruimte code]],Ruimtegroepen[[#All],[Code]:[Ruimte omschrijving]],2,FALSE)</f>
        <v>Kantoren</v>
      </c>
      <c r="K490" s="7" t="s">
        <v>18</v>
      </c>
      <c r="L490" s="58" t="s">
        <v>124</v>
      </c>
      <c r="M490" s="147">
        <v>13</v>
      </c>
      <c r="N490" s="151"/>
    </row>
    <row r="491" spans="1:14" ht="15" customHeight="1">
      <c r="A491" s="5">
        <v>8</v>
      </c>
      <c r="B491" s="55" t="str">
        <f>VLOOKUP(Ruimtestaat[[#This Row],[Code]],Locaties[[Code]:[Locatie]],2,FALSE)</f>
        <v>Willem van Oranje – Wijk en Aalburg</v>
      </c>
      <c r="C491" s="55" t="str">
        <f>VLOOKUP(Ruimtestaat[[#This Row],[Code]],Locaties[[#All],[Code]:[Adres]],3,FALSE)</f>
        <v>Perzikstraat 7</v>
      </c>
      <c r="D491" s="55" t="str">
        <f>VLOOKUP(Ruimtestaat[[#This Row],[Code]],Locaties[#All],4,FALSE)</f>
        <v>Wijk en Aalburg</v>
      </c>
      <c r="E491" s="56"/>
      <c r="F491" s="7" t="s">
        <v>392</v>
      </c>
      <c r="H491" s="56" t="s">
        <v>136</v>
      </c>
      <c r="I491" s="7">
        <v>5</v>
      </c>
      <c r="J491" s="56" t="str">
        <f>VLOOKUP(Ruimtestaat[[#This Row],[Ruimte code]],Ruimtegroepen[[#All],[Code]:[Ruimte omschrijving]],2,FALSE)</f>
        <v>Sanitair</v>
      </c>
      <c r="K491" s="7" t="s">
        <v>19</v>
      </c>
      <c r="L491" s="58" t="s">
        <v>405</v>
      </c>
      <c r="M491" s="147">
        <v>13.8</v>
      </c>
      <c r="N491" s="151"/>
    </row>
    <row r="492" spans="1:14" ht="15" customHeight="1">
      <c r="A492" s="5">
        <v>8</v>
      </c>
      <c r="B492" s="55" t="str">
        <f>VLOOKUP(Ruimtestaat[[#This Row],[Code]],Locaties[[Code]:[Locatie]],2,FALSE)</f>
        <v>Willem van Oranje – Wijk en Aalburg</v>
      </c>
      <c r="C492" s="55" t="str">
        <f>VLOOKUP(Ruimtestaat[[#This Row],[Code]],Locaties[[#All],[Code]:[Adres]],3,FALSE)</f>
        <v>Perzikstraat 7</v>
      </c>
      <c r="D492" s="55" t="str">
        <f>VLOOKUP(Ruimtestaat[[#This Row],[Code]],Locaties[#All],4,FALSE)</f>
        <v>Wijk en Aalburg</v>
      </c>
      <c r="E492" s="56"/>
      <c r="F492" s="7" t="s">
        <v>392</v>
      </c>
      <c r="H492" s="56" t="s">
        <v>136</v>
      </c>
      <c r="I492" s="7">
        <v>5</v>
      </c>
      <c r="J492" s="56" t="str">
        <f>VLOOKUP(Ruimtestaat[[#This Row],[Ruimte code]],Ruimtegroepen[[#All],[Code]:[Ruimte omschrijving]],2,FALSE)</f>
        <v>Sanitair</v>
      </c>
      <c r="K492" s="7" t="s">
        <v>19</v>
      </c>
      <c r="L492" s="58" t="s">
        <v>405</v>
      </c>
      <c r="M492" s="147">
        <v>10.8</v>
      </c>
      <c r="N492" s="151"/>
    </row>
    <row r="493" spans="1:14" ht="15" customHeight="1">
      <c r="A493" s="5">
        <v>8</v>
      </c>
      <c r="B493" s="55" t="str">
        <f>VLOOKUP(Ruimtestaat[[#This Row],[Code]],Locaties[[Code]:[Locatie]],2,FALSE)</f>
        <v>Willem van Oranje – Wijk en Aalburg</v>
      </c>
      <c r="C493" s="55" t="str">
        <f>VLOOKUP(Ruimtestaat[[#This Row],[Code]],Locaties[[#All],[Code]:[Adres]],3,FALSE)</f>
        <v>Perzikstraat 7</v>
      </c>
      <c r="D493" s="55" t="str">
        <f>VLOOKUP(Ruimtestaat[[#This Row],[Code]],Locaties[#All],4,FALSE)</f>
        <v>Wijk en Aalburg</v>
      </c>
      <c r="E493" s="56"/>
      <c r="F493" s="7" t="s">
        <v>392</v>
      </c>
      <c r="H493" s="56" t="s">
        <v>123</v>
      </c>
      <c r="I493" s="7">
        <v>6</v>
      </c>
      <c r="J493" s="56" t="str">
        <f>VLOOKUP(Ruimtestaat[[#This Row],[Ruimte code]],Ruimtegroepen[[#All],[Code]:[Ruimte omschrijving]],2,FALSE)</f>
        <v>Gangen/hallen</v>
      </c>
      <c r="K493" s="7" t="s">
        <v>18</v>
      </c>
      <c r="L493" s="58" t="s">
        <v>124</v>
      </c>
      <c r="M493" s="147">
        <v>459.36</v>
      </c>
      <c r="N493" s="151"/>
    </row>
    <row r="494" spans="1:14" ht="15" customHeight="1">
      <c r="A494" s="5">
        <v>8</v>
      </c>
      <c r="B494" s="55" t="str">
        <f>VLOOKUP(Ruimtestaat[[#This Row],[Code]],Locaties[[Code]:[Locatie]],2,FALSE)</f>
        <v>Willem van Oranje – Wijk en Aalburg</v>
      </c>
      <c r="C494" s="55" t="str">
        <f>VLOOKUP(Ruimtestaat[[#This Row],[Code]],Locaties[[#All],[Code]:[Adres]],3,FALSE)</f>
        <v>Perzikstraat 7</v>
      </c>
      <c r="D494" s="55" t="str">
        <f>VLOOKUP(Ruimtestaat[[#This Row],[Code]],Locaties[#All],4,FALSE)</f>
        <v>Wijk en Aalburg</v>
      </c>
      <c r="E494" s="56"/>
      <c r="F494" s="7" t="s">
        <v>392</v>
      </c>
      <c r="H494" s="56" t="s">
        <v>165</v>
      </c>
      <c r="I494" s="7">
        <v>15</v>
      </c>
      <c r="J494" s="56" t="str">
        <f>VLOOKUP(Ruimtestaat[[#This Row],[Ruimte code]],Ruimtegroepen[[#All],[Code]:[Ruimte omschrijving]],2,FALSE)</f>
        <v>Keuken/pantry</v>
      </c>
      <c r="K494" s="7" t="s">
        <v>19</v>
      </c>
      <c r="L494" s="58" t="s">
        <v>405</v>
      </c>
      <c r="M494" s="147">
        <v>25.2</v>
      </c>
      <c r="N494" s="151"/>
    </row>
    <row r="495" spans="1:14" ht="15" customHeight="1">
      <c r="A495" s="5">
        <v>8</v>
      </c>
      <c r="B495" s="55" t="str">
        <f>VLOOKUP(Ruimtestaat[[#This Row],[Code]],Locaties[[Code]:[Locatie]],2,FALSE)</f>
        <v>Willem van Oranje – Wijk en Aalburg</v>
      </c>
      <c r="C495" s="55" t="str">
        <f>VLOOKUP(Ruimtestaat[[#This Row],[Code]],Locaties[[#All],[Code]:[Adres]],3,FALSE)</f>
        <v>Perzikstraat 7</v>
      </c>
      <c r="D495" s="55" t="str">
        <f>VLOOKUP(Ruimtestaat[[#This Row],[Code]],Locaties[#All],4,FALSE)</f>
        <v>Wijk en Aalburg</v>
      </c>
      <c r="E495" s="56"/>
      <c r="F495" s="7" t="s">
        <v>392</v>
      </c>
      <c r="H495" s="56" t="s">
        <v>126</v>
      </c>
      <c r="I495" s="7">
        <v>12</v>
      </c>
      <c r="J495" s="56" t="str">
        <f>VLOOKUP(Ruimtestaat[[#This Row],[Ruimte code]],Ruimtegroepen[[#All],[Code]:[Ruimte omschrijving]],2,FALSE)</f>
        <v>Kantine/Aula</v>
      </c>
      <c r="K495" s="7" t="s">
        <v>18</v>
      </c>
      <c r="L495" s="58" t="s">
        <v>124</v>
      </c>
      <c r="M495" s="147">
        <v>390</v>
      </c>
      <c r="N495" s="151"/>
    </row>
    <row r="496" spans="1:14" ht="15" customHeight="1">
      <c r="A496" s="5">
        <v>8</v>
      </c>
      <c r="B496" s="55" t="str">
        <f>VLOOKUP(Ruimtestaat[[#This Row],[Code]],Locaties[[Code]:[Locatie]],2,FALSE)</f>
        <v>Willem van Oranje – Wijk en Aalburg</v>
      </c>
      <c r="C496" s="55" t="str">
        <f>VLOOKUP(Ruimtestaat[[#This Row],[Code]],Locaties[[#All],[Code]:[Adres]],3,FALSE)</f>
        <v>Perzikstraat 7</v>
      </c>
      <c r="D496" s="55" t="str">
        <f>VLOOKUP(Ruimtestaat[[#This Row],[Code]],Locaties[#All],4,FALSE)</f>
        <v>Wijk en Aalburg</v>
      </c>
      <c r="E496" s="56"/>
      <c r="F496" s="7" t="s">
        <v>392</v>
      </c>
      <c r="H496" s="56" t="s">
        <v>407</v>
      </c>
      <c r="I496" s="7">
        <v>7</v>
      </c>
      <c r="J496" s="56" t="str">
        <f>VLOOKUP(Ruimtestaat[[#This Row],[Ruimte code]],Ruimtegroepen[[#All],[Code]:[Ruimte omschrijving]],2,FALSE)</f>
        <v>Entree</v>
      </c>
      <c r="K496" s="7" t="s">
        <v>17</v>
      </c>
      <c r="L496" s="58" t="s">
        <v>402</v>
      </c>
      <c r="M496" s="147">
        <v>30.9</v>
      </c>
      <c r="N496" s="151"/>
    </row>
    <row r="497" spans="1:14" ht="15" customHeight="1">
      <c r="A497" s="5">
        <v>8</v>
      </c>
      <c r="B497" s="55" t="str">
        <f>VLOOKUP(Ruimtestaat[[#This Row],[Code]],Locaties[[Code]:[Locatie]],2,FALSE)</f>
        <v>Willem van Oranje – Wijk en Aalburg</v>
      </c>
      <c r="C497" s="55" t="str">
        <f>VLOOKUP(Ruimtestaat[[#This Row],[Code]],Locaties[[#All],[Code]:[Adres]],3,FALSE)</f>
        <v>Perzikstraat 7</v>
      </c>
      <c r="D497" s="55" t="str">
        <f>VLOOKUP(Ruimtestaat[[#This Row],[Code]],Locaties[#All],4,FALSE)</f>
        <v>Wijk en Aalburg</v>
      </c>
      <c r="E497" s="56"/>
      <c r="F497" s="7" t="s">
        <v>392</v>
      </c>
      <c r="H497" s="56" t="s">
        <v>128</v>
      </c>
      <c r="I497" s="7">
        <v>6</v>
      </c>
      <c r="J497" s="56" t="str">
        <f>VLOOKUP(Ruimtestaat[[#This Row],[Ruimte code]],Ruimtegroepen[[#All],[Code]:[Ruimte omschrijving]],2,FALSE)</f>
        <v>Gangen/hallen</v>
      </c>
      <c r="K497" s="7" t="s">
        <v>19</v>
      </c>
      <c r="L497" s="58" t="s">
        <v>366</v>
      </c>
      <c r="M497" s="147">
        <v>90</v>
      </c>
      <c r="N497" s="151"/>
    </row>
    <row r="498" spans="1:14" ht="15" customHeight="1">
      <c r="A498" s="5">
        <v>8</v>
      </c>
      <c r="B498" s="55" t="str">
        <f>VLOOKUP(Ruimtestaat[[#This Row],[Code]],Locaties[[Code]:[Locatie]],2,FALSE)</f>
        <v>Willem van Oranje – Wijk en Aalburg</v>
      </c>
      <c r="C498" s="55" t="str">
        <f>VLOOKUP(Ruimtestaat[[#This Row],[Code]],Locaties[[#All],[Code]:[Adres]],3,FALSE)</f>
        <v>Perzikstraat 7</v>
      </c>
      <c r="D498" s="55" t="str">
        <f>VLOOKUP(Ruimtestaat[[#This Row],[Code]],Locaties[#All],4,FALSE)</f>
        <v>Wijk en Aalburg</v>
      </c>
      <c r="E498" s="56"/>
      <c r="F498" s="7" t="s">
        <v>392</v>
      </c>
      <c r="H498" s="56" t="s">
        <v>274</v>
      </c>
      <c r="I498" s="7">
        <v>16</v>
      </c>
      <c r="J498" s="56" t="str">
        <f>VLOOKUP(Ruimtestaat[[#This Row],[Ruimte code]],Ruimtegroepen[[#All],[Code]:[Ruimte omschrijving]],2,FALSE)</f>
        <v>Leslokalen</v>
      </c>
      <c r="K498" s="7" t="s">
        <v>19</v>
      </c>
      <c r="L498" s="58" t="s">
        <v>366</v>
      </c>
      <c r="M498" s="147">
        <v>174.4</v>
      </c>
      <c r="N498" s="151"/>
    </row>
    <row r="499" spans="1:14" ht="15" customHeight="1">
      <c r="A499" s="5">
        <v>8</v>
      </c>
      <c r="B499" s="55" t="str">
        <f>VLOOKUP(Ruimtestaat[[#This Row],[Code]],Locaties[[Code]:[Locatie]],2,FALSE)</f>
        <v>Willem van Oranje – Wijk en Aalburg</v>
      </c>
      <c r="C499" s="55" t="str">
        <f>VLOOKUP(Ruimtestaat[[#This Row],[Code]],Locaties[[#All],[Code]:[Adres]],3,FALSE)</f>
        <v>Perzikstraat 7</v>
      </c>
      <c r="D499" s="55" t="str">
        <f>VLOOKUP(Ruimtestaat[[#This Row],[Code]],Locaties[#All],4,FALSE)</f>
        <v>Wijk en Aalburg</v>
      </c>
      <c r="E499" s="56"/>
      <c r="F499" s="7" t="s">
        <v>392</v>
      </c>
      <c r="H499" s="56" t="s">
        <v>274</v>
      </c>
      <c r="I499" s="7">
        <v>16</v>
      </c>
      <c r="J499" s="56" t="str">
        <f>VLOOKUP(Ruimtestaat[[#This Row],[Ruimte code]],Ruimtegroepen[[#All],[Code]:[Ruimte omschrijving]],2,FALSE)</f>
        <v>Leslokalen</v>
      </c>
      <c r="K499" s="7" t="s">
        <v>19</v>
      </c>
      <c r="L499" s="58" t="s">
        <v>366</v>
      </c>
      <c r="M499" s="147">
        <v>48</v>
      </c>
      <c r="N499" s="151"/>
    </row>
    <row r="500" spans="1:14" ht="15" customHeight="1">
      <c r="A500" s="5">
        <v>8</v>
      </c>
      <c r="B500" s="55" t="str">
        <f>VLOOKUP(Ruimtestaat[[#This Row],[Code]],Locaties[[Code]:[Locatie]],2,FALSE)</f>
        <v>Willem van Oranje – Wijk en Aalburg</v>
      </c>
      <c r="C500" s="55" t="str">
        <f>VLOOKUP(Ruimtestaat[[#This Row],[Code]],Locaties[[#All],[Code]:[Adres]],3,FALSE)</f>
        <v>Perzikstraat 7</v>
      </c>
      <c r="D500" s="55" t="str">
        <f>VLOOKUP(Ruimtestaat[[#This Row],[Code]],Locaties[#All],4,FALSE)</f>
        <v>Wijk en Aalburg</v>
      </c>
      <c r="E500" s="56"/>
      <c r="F500" s="7" t="s">
        <v>392</v>
      </c>
      <c r="H500" s="56" t="s">
        <v>409</v>
      </c>
      <c r="I500" s="7">
        <v>1</v>
      </c>
      <c r="J500" s="56" t="str">
        <f>VLOOKUP(Ruimtestaat[[#This Row],[Ruimte code]],Ruimtegroepen[[#All],[Code]:[Ruimte omschrijving]],2,FALSE)</f>
        <v>Magazijnen/bergingen</v>
      </c>
      <c r="K500" s="7" t="s">
        <v>19</v>
      </c>
      <c r="L500" s="58" t="s">
        <v>366</v>
      </c>
      <c r="M500" s="147">
        <v>16.5</v>
      </c>
      <c r="N500" s="151"/>
    </row>
    <row r="501" spans="1:14" ht="15" customHeight="1">
      <c r="A501" s="5">
        <v>8</v>
      </c>
      <c r="B501" s="55" t="str">
        <f>VLOOKUP(Ruimtestaat[[#This Row],[Code]],Locaties[[Code]:[Locatie]],2,FALSE)</f>
        <v>Willem van Oranje – Wijk en Aalburg</v>
      </c>
      <c r="C501" s="55" t="str">
        <f>VLOOKUP(Ruimtestaat[[#This Row],[Code]],Locaties[[#All],[Code]:[Adres]],3,FALSE)</f>
        <v>Perzikstraat 7</v>
      </c>
      <c r="D501" s="55" t="str">
        <f>VLOOKUP(Ruimtestaat[[#This Row],[Code]],Locaties[#All],4,FALSE)</f>
        <v>Wijk en Aalburg</v>
      </c>
      <c r="E501" s="56"/>
      <c r="F501" s="7" t="s">
        <v>392</v>
      </c>
      <c r="H501" s="56" t="s">
        <v>136</v>
      </c>
      <c r="I501" s="7">
        <v>5</v>
      </c>
      <c r="J501" s="56" t="str">
        <f>VLOOKUP(Ruimtestaat[[#This Row],[Ruimte code]],Ruimtegroepen[[#All],[Code]:[Ruimte omschrijving]],2,FALSE)</f>
        <v>Sanitair</v>
      </c>
      <c r="K501" s="7" t="s">
        <v>19</v>
      </c>
      <c r="L501" s="58" t="s">
        <v>366</v>
      </c>
      <c r="M501" s="147">
        <v>9.6</v>
      </c>
      <c r="N501" s="151"/>
    </row>
    <row r="502" spans="1:14" ht="15" customHeight="1">
      <c r="A502" s="5">
        <v>8</v>
      </c>
      <c r="B502" s="55" t="str">
        <f>VLOOKUP(Ruimtestaat[[#This Row],[Code]],Locaties[[Code]:[Locatie]],2,FALSE)</f>
        <v>Willem van Oranje – Wijk en Aalburg</v>
      </c>
      <c r="C502" s="55" t="str">
        <f>VLOOKUP(Ruimtestaat[[#This Row],[Code]],Locaties[[#All],[Code]:[Adres]],3,FALSE)</f>
        <v>Perzikstraat 7</v>
      </c>
      <c r="D502" s="55" t="str">
        <f>VLOOKUP(Ruimtestaat[[#This Row],[Code]],Locaties[#All],4,FALSE)</f>
        <v>Wijk en Aalburg</v>
      </c>
      <c r="E502" s="56"/>
      <c r="F502" s="7" t="s">
        <v>392</v>
      </c>
      <c r="H502" s="56" t="s">
        <v>136</v>
      </c>
      <c r="I502" s="7">
        <v>5</v>
      </c>
      <c r="J502" s="56" t="str">
        <f>VLOOKUP(Ruimtestaat[[#This Row],[Ruimte code]],Ruimtegroepen[[#All],[Code]:[Ruimte omschrijving]],2,FALSE)</f>
        <v>Sanitair</v>
      </c>
      <c r="K502" s="7" t="s">
        <v>19</v>
      </c>
      <c r="L502" s="58" t="s">
        <v>366</v>
      </c>
      <c r="M502" s="147">
        <v>9.6</v>
      </c>
      <c r="N502" s="151"/>
    </row>
    <row r="503" spans="1:14" ht="15" customHeight="1">
      <c r="A503" s="5">
        <v>8</v>
      </c>
      <c r="B503" s="55" t="str">
        <f>VLOOKUP(Ruimtestaat[[#This Row],[Code]],Locaties[[Code]:[Locatie]],2,FALSE)</f>
        <v>Willem van Oranje – Wijk en Aalburg</v>
      </c>
      <c r="C503" s="55" t="str">
        <f>VLOOKUP(Ruimtestaat[[#This Row],[Code]],Locaties[[#All],[Code]:[Adres]],3,FALSE)</f>
        <v>Perzikstraat 7</v>
      </c>
      <c r="D503" s="55" t="str">
        <f>VLOOKUP(Ruimtestaat[[#This Row],[Code]],Locaties[#All],4,FALSE)</f>
        <v>Wijk en Aalburg</v>
      </c>
      <c r="E503" s="56"/>
      <c r="F503" s="7" t="s">
        <v>392</v>
      </c>
      <c r="H503" s="56" t="s">
        <v>274</v>
      </c>
      <c r="I503" s="7">
        <v>14</v>
      </c>
      <c r="J503" s="56" t="str">
        <f>VLOOKUP(Ruimtestaat[[#This Row],[Ruimte code]],Ruimtegroepen[[#All],[Code]:[Ruimte omschrijving]],2,FALSE)</f>
        <v>Praktijklokalen</v>
      </c>
      <c r="K503" s="7" t="s">
        <v>94</v>
      </c>
      <c r="L503" s="58" t="s">
        <v>76</v>
      </c>
      <c r="M503" s="147">
        <v>189</v>
      </c>
      <c r="N503" s="151"/>
    </row>
    <row r="504" spans="1:14" ht="15" customHeight="1">
      <c r="A504" s="5">
        <v>8</v>
      </c>
      <c r="B504" s="55" t="str">
        <f>VLOOKUP(Ruimtestaat[[#This Row],[Code]],Locaties[[Code]:[Locatie]],2,FALSE)</f>
        <v>Willem van Oranje – Wijk en Aalburg</v>
      </c>
      <c r="C504" s="55" t="str">
        <f>VLOOKUP(Ruimtestaat[[#This Row],[Code]],Locaties[[#All],[Code]:[Adres]],3,FALSE)</f>
        <v>Perzikstraat 7</v>
      </c>
      <c r="D504" s="55" t="str">
        <f>VLOOKUP(Ruimtestaat[[#This Row],[Code]],Locaties[#All],4,FALSE)</f>
        <v>Wijk en Aalburg</v>
      </c>
      <c r="E504" s="56"/>
      <c r="F504" s="7" t="s">
        <v>392</v>
      </c>
      <c r="H504" s="56" t="s">
        <v>274</v>
      </c>
      <c r="I504" s="7">
        <v>14</v>
      </c>
      <c r="J504" s="56" t="str">
        <f>VLOOKUP(Ruimtestaat[[#This Row],[Ruimte code]],Ruimtegroepen[[#All],[Code]:[Ruimte omschrijving]],2,FALSE)</f>
        <v>Praktijklokalen</v>
      </c>
      <c r="K504" s="7" t="s">
        <v>19</v>
      </c>
      <c r="L504" s="58" t="s">
        <v>366</v>
      </c>
      <c r="M504" s="147">
        <v>202.7</v>
      </c>
      <c r="N504" s="151"/>
    </row>
    <row r="505" spans="1:14" ht="15" customHeight="1">
      <c r="A505" s="5">
        <v>8</v>
      </c>
      <c r="B505" s="55" t="str">
        <f>VLOOKUP(Ruimtestaat[[#This Row],[Code]],Locaties[[Code]:[Locatie]],2,FALSE)</f>
        <v>Willem van Oranje – Wijk en Aalburg</v>
      </c>
      <c r="C505" s="55" t="str">
        <f>VLOOKUP(Ruimtestaat[[#This Row],[Code]],Locaties[[#All],[Code]:[Adres]],3,FALSE)</f>
        <v>Perzikstraat 7</v>
      </c>
      <c r="D505" s="55" t="str">
        <f>VLOOKUP(Ruimtestaat[[#This Row],[Code]],Locaties[#All],4,FALSE)</f>
        <v>Wijk en Aalburg</v>
      </c>
      <c r="E505" s="56"/>
      <c r="F505" s="7" t="s">
        <v>392</v>
      </c>
      <c r="H505" s="56" t="s">
        <v>274</v>
      </c>
      <c r="I505" s="7">
        <v>14</v>
      </c>
      <c r="J505" s="56" t="str">
        <f>VLOOKUP(Ruimtestaat[[#This Row],[Ruimte code]],Ruimtegroepen[[#All],[Code]:[Ruimte omschrijving]],2,FALSE)</f>
        <v>Praktijklokalen</v>
      </c>
      <c r="K505" s="7" t="s">
        <v>19</v>
      </c>
      <c r="L505" s="58" t="s">
        <v>366</v>
      </c>
      <c r="M505" s="147">
        <v>64.599999999999994</v>
      </c>
      <c r="N505" s="151"/>
    </row>
    <row r="506" spans="1:14" ht="15" customHeight="1">
      <c r="A506" s="5">
        <v>8</v>
      </c>
      <c r="B506" s="55" t="str">
        <f>VLOOKUP(Ruimtestaat[[#This Row],[Code]],Locaties[[Code]:[Locatie]],2,FALSE)</f>
        <v>Willem van Oranje – Wijk en Aalburg</v>
      </c>
      <c r="C506" s="55" t="str">
        <f>VLOOKUP(Ruimtestaat[[#This Row],[Code]],Locaties[[#All],[Code]:[Adres]],3,FALSE)</f>
        <v>Perzikstraat 7</v>
      </c>
      <c r="D506" s="55" t="str">
        <f>VLOOKUP(Ruimtestaat[[#This Row],[Code]],Locaties[#All],4,FALSE)</f>
        <v>Wijk en Aalburg</v>
      </c>
      <c r="E506" s="56"/>
      <c r="F506" s="7" t="s">
        <v>392</v>
      </c>
      <c r="H506" s="56" t="s">
        <v>274</v>
      </c>
      <c r="I506" s="7">
        <v>14</v>
      </c>
      <c r="J506" s="56" t="str">
        <f>VLOOKUP(Ruimtestaat[[#This Row],[Ruimte code]],Ruimtegroepen[[#All],[Code]:[Ruimte omschrijving]],2,FALSE)</f>
        <v>Praktijklokalen</v>
      </c>
      <c r="K506" s="7" t="s">
        <v>19</v>
      </c>
      <c r="L506" s="58" t="s">
        <v>410</v>
      </c>
      <c r="M506" s="147">
        <v>104.4</v>
      </c>
      <c r="N506" s="151"/>
    </row>
    <row r="507" spans="1:14" ht="15" customHeight="1">
      <c r="A507" s="5">
        <v>8</v>
      </c>
      <c r="B507" s="55" t="str">
        <f>VLOOKUP(Ruimtestaat[[#This Row],[Code]],Locaties[[Code]:[Locatie]],2,FALSE)</f>
        <v>Willem van Oranje – Wijk en Aalburg</v>
      </c>
      <c r="C507" s="55" t="str">
        <f>VLOOKUP(Ruimtestaat[[#This Row],[Code]],Locaties[[#All],[Code]:[Adres]],3,FALSE)</f>
        <v>Perzikstraat 7</v>
      </c>
      <c r="D507" s="55" t="str">
        <f>VLOOKUP(Ruimtestaat[[#This Row],[Code]],Locaties[#All],4,FALSE)</f>
        <v>Wijk en Aalburg</v>
      </c>
      <c r="E507" s="56"/>
      <c r="F507" s="7" t="s">
        <v>392</v>
      </c>
      <c r="H507" s="56" t="s">
        <v>274</v>
      </c>
      <c r="I507" s="7">
        <v>14</v>
      </c>
      <c r="J507" s="56" t="str">
        <f>VLOOKUP(Ruimtestaat[[#This Row],[Ruimte code]],Ruimtegroepen[[#All],[Code]:[Ruimte omschrijving]],2,FALSE)</f>
        <v>Praktijklokalen</v>
      </c>
      <c r="K507" s="7" t="s">
        <v>94</v>
      </c>
      <c r="L507" s="58" t="s">
        <v>76</v>
      </c>
      <c r="M507" s="147">
        <v>23.3</v>
      </c>
      <c r="N507" s="151"/>
    </row>
    <row r="508" spans="1:14" ht="15" customHeight="1">
      <c r="A508" s="5">
        <v>8</v>
      </c>
      <c r="B508" s="55" t="str">
        <f>VLOOKUP(Ruimtestaat[[#This Row],[Code]],Locaties[[Code]:[Locatie]],2,FALSE)</f>
        <v>Willem van Oranje – Wijk en Aalburg</v>
      </c>
      <c r="C508" s="55" t="str">
        <f>VLOOKUP(Ruimtestaat[[#This Row],[Code]],Locaties[[#All],[Code]:[Adres]],3,FALSE)</f>
        <v>Perzikstraat 7</v>
      </c>
      <c r="D508" s="55" t="str">
        <f>VLOOKUP(Ruimtestaat[[#This Row],[Code]],Locaties[#All],4,FALSE)</f>
        <v>Wijk en Aalburg</v>
      </c>
      <c r="E508" s="56"/>
      <c r="F508" s="7" t="s">
        <v>392</v>
      </c>
      <c r="H508" s="56" t="s">
        <v>398</v>
      </c>
      <c r="I508" s="7">
        <v>16</v>
      </c>
      <c r="J508" s="56" t="str">
        <f>VLOOKUP(Ruimtestaat[[#This Row],[Ruimte code]],Ruimtegroepen[[#All],[Code]:[Ruimte omschrijving]],2,FALSE)</f>
        <v>Leslokalen</v>
      </c>
      <c r="K508" s="7" t="s">
        <v>18</v>
      </c>
      <c r="L508" s="58" t="s">
        <v>124</v>
      </c>
      <c r="M508" s="147">
        <v>47</v>
      </c>
      <c r="N508" s="151"/>
    </row>
    <row r="509" spans="1:14" ht="15" customHeight="1">
      <c r="A509" s="5">
        <v>8</v>
      </c>
      <c r="B509" s="55" t="str">
        <f>VLOOKUP(Ruimtestaat[[#This Row],[Code]],Locaties[[Code]:[Locatie]],2,FALSE)</f>
        <v>Willem van Oranje – Wijk en Aalburg</v>
      </c>
      <c r="C509" s="55" t="str">
        <f>VLOOKUP(Ruimtestaat[[#This Row],[Code]],Locaties[[#All],[Code]:[Adres]],3,FALSE)</f>
        <v>Perzikstraat 7</v>
      </c>
      <c r="D509" s="55" t="str">
        <f>VLOOKUP(Ruimtestaat[[#This Row],[Code]],Locaties[#All],4,FALSE)</f>
        <v>Wijk en Aalburg</v>
      </c>
      <c r="E509" s="56"/>
      <c r="F509" s="7" t="s">
        <v>392</v>
      </c>
      <c r="H509" s="56" t="s">
        <v>411</v>
      </c>
      <c r="I509" s="7">
        <v>14</v>
      </c>
      <c r="J509" s="56" t="str">
        <f>VLOOKUP(Ruimtestaat[[#This Row],[Ruimte code]],Ruimtegroepen[[#All],[Code]:[Ruimte omschrijving]],2,FALSE)</f>
        <v>Praktijklokalen</v>
      </c>
      <c r="K509" s="7" t="s">
        <v>19</v>
      </c>
      <c r="L509" s="58" t="s">
        <v>366</v>
      </c>
      <c r="M509" s="147">
        <v>36</v>
      </c>
      <c r="N509" s="151"/>
    </row>
    <row r="510" spans="1:14" ht="15" customHeight="1">
      <c r="A510" s="5">
        <v>8</v>
      </c>
      <c r="B510" s="55" t="str">
        <f>VLOOKUP(Ruimtestaat[[#This Row],[Code]],Locaties[[Code]:[Locatie]],2,FALSE)</f>
        <v>Willem van Oranje – Wijk en Aalburg</v>
      </c>
      <c r="C510" s="55" t="str">
        <f>VLOOKUP(Ruimtestaat[[#This Row],[Code]],Locaties[[#All],[Code]:[Adres]],3,FALSE)</f>
        <v>Perzikstraat 7</v>
      </c>
      <c r="D510" s="55" t="str">
        <f>VLOOKUP(Ruimtestaat[[#This Row],[Code]],Locaties[#All],4,FALSE)</f>
        <v>Wijk en Aalburg</v>
      </c>
      <c r="E510" s="56"/>
      <c r="F510" s="7" t="s">
        <v>392</v>
      </c>
      <c r="H510" s="56" t="s">
        <v>412</v>
      </c>
      <c r="I510" s="7">
        <v>2</v>
      </c>
      <c r="J510" s="56" t="str">
        <f>VLOOKUP(Ruimtestaat[[#This Row],[Ruimte code]],Ruimtegroepen[[#All],[Code]:[Ruimte omschrijving]],2,FALSE)</f>
        <v>Kantoren</v>
      </c>
      <c r="K510" s="7" t="s">
        <v>19</v>
      </c>
      <c r="L510" s="58" t="s">
        <v>366</v>
      </c>
      <c r="M510" s="147">
        <v>16.100000000000001</v>
      </c>
      <c r="N510" s="151"/>
    </row>
    <row r="511" spans="1:14" ht="15" customHeight="1">
      <c r="A511" s="5">
        <v>8</v>
      </c>
      <c r="B511" s="55" t="str">
        <f>VLOOKUP(Ruimtestaat[[#This Row],[Code]],Locaties[[Code]:[Locatie]],2,FALSE)</f>
        <v>Willem van Oranje – Wijk en Aalburg</v>
      </c>
      <c r="C511" s="55" t="str">
        <f>VLOOKUP(Ruimtestaat[[#This Row],[Code]],Locaties[[#All],[Code]:[Adres]],3,FALSE)</f>
        <v>Perzikstraat 7</v>
      </c>
      <c r="D511" s="55" t="str">
        <f>VLOOKUP(Ruimtestaat[[#This Row],[Code]],Locaties[#All],4,FALSE)</f>
        <v>Wijk en Aalburg</v>
      </c>
      <c r="E511" s="56"/>
      <c r="F511" s="7" t="s">
        <v>392</v>
      </c>
      <c r="H511" s="56" t="s">
        <v>413</v>
      </c>
      <c r="I511" s="7">
        <v>14</v>
      </c>
      <c r="J511" s="56" t="str">
        <f>VLOOKUP(Ruimtestaat[[#This Row],[Ruimte code]],Ruimtegroepen[[#All],[Code]:[Ruimte omschrijving]],2,FALSE)</f>
        <v>Praktijklokalen</v>
      </c>
      <c r="K511" s="7" t="s">
        <v>19</v>
      </c>
      <c r="L511" s="58" t="s">
        <v>366</v>
      </c>
      <c r="M511" s="147">
        <v>256</v>
      </c>
      <c r="N511" s="151"/>
    </row>
    <row r="512" spans="1:14" ht="15" customHeight="1">
      <c r="A512" s="5">
        <v>8</v>
      </c>
      <c r="B512" s="55" t="str">
        <f>VLOOKUP(Ruimtestaat[[#This Row],[Code]],Locaties[[Code]:[Locatie]],2,FALSE)</f>
        <v>Willem van Oranje – Wijk en Aalburg</v>
      </c>
      <c r="C512" s="55" t="str">
        <f>VLOOKUP(Ruimtestaat[[#This Row],[Code]],Locaties[[#All],[Code]:[Adres]],3,FALSE)</f>
        <v>Perzikstraat 7</v>
      </c>
      <c r="D512" s="55" t="str">
        <f>VLOOKUP(Ruimtestaat[[#This Row],[Code]],Locaties[#All],4,FALSE)</f>
        <v>Wijk en Aalburg</v>
      </c>
      <c r="E512" s="56"/>
      <c r="F512" s="7" t="s">
        <v>392</v>
      </c>
      <c r="H512" s="56" t="s">
        <v>414</v>
      </c>
      <c r="I512" s="7">
        <v>14</v>
      </c>
      <c r="J512" s="56" t="str">
        <f>VLOOKUP(Ruimtestaat[[#This Row],[Ruimte code]],Ruimtegroepen[[#All],[Code]:[Ruimte omschrijving]],2,FALSE)</f>
        <v>Praktijklokalen</v>
      </c>
      <c r="K512" s="7" t="s">
        <v>19</v>
      </c>
      <c r="L512" s="58" t="s">
        <v>366</v>
      </c>
      <c r="M512" s="147">
        <v>405.63</v>
      </c>
      <c r="N512" s="151"/>
    </row>
    <row r="513" spans="1:14" ht="15" customHeight="1">
      <c r="A513" s="5">
        <v>8</v>
      </c>
      <c r="B513" s="55" t="str">
        <f>VLOOKUP(Ruimtestaat[[#This Row],[Code]],Locaties[[Code]:[Locatie]],2,FALSE)</f>
        <v>Willem van Oranje – Wijk en Aalburg</v>
      </c>
      <c r="C513" s="55" t="str">
        <f>VLOOKUP(Ruimtestaat[[#This Row],[Code]],Locaties[[#All],[Code]:[Adres]],3,FALSE)</f>
        <v>Perzikstraat 7</v>
      </c>
      <c r="D513" s="55" t="str">
        <f>VLOOKUP(Ruimtestaat[[#This Row],[Code]],Locaties[#All],4,FALSE)</f>
        <v>Wijk en Aalburg</v>
      </c>
      <c r="E513" s="56"/>
      <c r="F513" s="7" t="s">
        <v>392</v>
      </c>
      <c r="H513" s="56" t="s">
        <v>411</v>
      </c>
      <c r="I513" s="7">
        <v>16</v>
      </c>
      <c r="J513" s="56" t="str">
        <f>VLOOKUP(Ruimtestaat[[#This Row],[Ruimte code]],Ruimtegroepen[[#All],[Code]:[Ruimte omschrijving]],2,FALSE)</f>
        <v>Leslokalen</v>
      </c>
      <c r="K513" s="7" t="s">
        <v>19</v>
      </c>
      <c r="L513" s="58" t="s">
        <v>366</v>
      </c>
      <c r="M513" s="147">
        <v>42</v>
      </c>
      <c r="N513" s="151"/>
    </row>
    <row r="514" spans="1:14" ht="15" customHeight="1">
      <c r="A514" s="5">
        <v>8</v>
      </c>
      <c r="B514" s="55" t="str">
        <f>VLOOKUP(Ruimtestaat[[#This Row],[Code]],Locaties[[Code]:[Locatie]],2,FALSE)</f>
        <v>Willem van Oranje – Wijk en Aalburg</v>
      </c>
      <c r="C514" s="55" t="str">
        <f>VLOOKUP(Ruimtestaat[[#This Row],[Code]],Locaties[[#All],[Code]:[Adres]],3,FALSE)</f>
        <v>Perzikstraat 7</v>
      </c>
      <c r="D514" s="55" t="str">
        <f>VLOOKUP(Ruimtestaat[[#This Row],[Code]],Locaties[#All],4,FALSE)</f>
        <v>Wijk en Aalburg</v>
      </c>
      <c r="E514" s="56"/>
      <c r="F514" s="7" t="s">
        <v>392</v>
      </c>
      <c r="H514" s="56" t="s">
        <v>411</v>
      </c>
      <c r="I514" s="7">
        <v>16</v>
      </c>
      <c r="J514" s="56" t="str">
        <f>VLOOKUP(Ruimtestaat[[#This Row],[Ruimte code]],Ruimtegroepen[[#All],[Code]:[Ruimte omschrijving]],2,FALSE)</f>
        <v>Leslokalen</v>
      </c>
      <c r="K514" s="7" t="s">
        <v>19</v>
      </c>
      <c r="L514" s="58" t="s">
        <v>366</v>
      </c>
      <c r="M514" s="147">
        <v>42</v>
      </c>
      <c r="N514" s="151"/>
    </row>
    <row r="515" spans="1:14" ht="15" customHeight="1">
      <c r="A515" s="5">
        <v>8</v>
      </c>
      <c r="B515" s="55" t="str">
        <f>VLOOKUP(Ruimtestaat[[#This Row],[Code]],Locaties[[Code]:[Locatie]],2,FALSE)</f>
        <v>Willem van Oranje – Wijk en Aalburg</v>
      </c>
      <c r="C515" s="55" t="str">
        <f>VLOOKUP(Ruimtestaat[[#This Row],[Code]],Locaties[[#All],[Code]:[Adres]],3,FALSE)</f>
        <v>Perzikstraat 7</v>
      </c>
      <c r="D515" s="55" t="str">
        <f>VLOOKUP(Ruimtestaat[[#This Row],[Code]],Locaties[#All],4,FALSE)</f>
        <v>Wijk en Aalburg</v>
      </c>
      <c r="E515" s="56"/>
      <c r="F515" s="7" t="s">
        <v>392</v>
      </c>
      <c r="H515" s="56" t="s">
        <v>128</v>
      </c>
      <c r="I515" s="7">
        <v>6</v>
      </c>
      <c r="J515" s="56" t="str">
        <f>VLOOKUP(Ruimtestaat[[#This Row],[Ruimte code]],Ruimtegroepen[[#All],[Code]:[Ruimte omschrijving]],2,FALSE)</f>
        <v>Gangen/hallen</v>
      </c>
      <c r="K515" s="7" t="s">
        <v>18</v>
      </c>
      <c r="L515" s="58" t="s">
        <v>124</v>
      </c>
      <c r="M515" s="147">
        <v>57.32</v>
      </c>
      <c r="N515" s="151"/>
    </row>
    <row r="516" spans="1:14" ht="15" customHeight="1">
      <c r="A516" s="5">
        <v>8</v>
      </c>
      <c r="B516" s="55" t="str">
        <f>VLOOKUP(Ruimtestaat[[#This Row],[Code]],Locaties[[Code]:[Locatie]],2,FALSE)</f>
        <v>Willem van Oranje – Wijk en Aalburg</v>
      </c>
      <c r="C516" s="55" t="str">
        <f>VLOOKUP(Ruimtestaat[[#This Row],[Code]],Locaties[[#All],[Code]:[Adres]],3,FALSE)</f>
        <v>Perzikstraat 7</v>
      </c>
      <c r="D516" s="55" t="str">
        <f>VLOOKUP(Ruimtestaat[[#This Row],[Code]],Locaties[#All],4,FALSE)</f>
        <v>Wijk en Aalburg</v>
      </c>
      <c r="E516" s="56"/>
      <c r="F516" s="7" t="s">
        <v>392</v>
      </c>
      <c r="H516" s="56" t="s">
        <v>398</v>
      </c>
      <c r="I516" s="7">
        <v>16</v>
      </c>
      <c r="J516" s="56" t="str">
        <f>VLOOKUP(Ruimtestaat[[#This Row],[Ruimte code]],Ruimtegroepen[[#All],[Code]:[Ruimte omschrijving]],2,FALSE)</f>
        <v>Leslokalen</v>
      </c>
      <c r="K516" s="7" t="s">
        <v>18</v>
      </c>
      <c r="L516" s="58" t="s">
        <v>124</v>
      </c>
      <c r="M516" s="147">
        <v>49.4</v>
      </c>
      <c r="N516" s="151"/>
    </row>
    <row r="517" spans="1:14" ht="15" customHeight="1">
      <c r="A517" s="5">
        <v>8</v>
      </c>
      <c r="B517" s="55" t="str">
        <f>VLOOKUP(Ruimtestaat[[#This Row],[Code]],Locaties[[Code]:[Locatie]],2,FALSE)</f>
        <v>Willem van Oranje – Wijk en Aalburg</v>
      </c>
      <c r="C517" s="55" t="str">
        <f>VLOOKUP(Ruimtestaat[[#This Row],[Code]],Locaties[[#All],[Code]:[Adres]],3,FALSE)</f>
        <v>Perzikstraat 7</v>
      </c>
      <c r="D517" s="55" t="str">
        <f>VLOOKUP(Ruimtestaat[[#This Row],[Code]],Locaties[#All],4,FALSE)</f>
        <v>Wijk en Aalburg</v>
      </c>
      <c r="E517" s="56"/>
      <c r="F517" s="7" t="s">
        <v>392</v>
      </c>
      <c r="H517" s="56" t="s">
        <v>158</v>
      </c>
      <c r="I517" s="7">
        <v>10</v>
      </c>
      <c r="J517" s="56" t="str">
        <f>VLOOKUP(Ruimtestaat[[#This Row],[Ruimte code]],Ruimtegroepen[[#All],[Code]:[Ruimte omschrijving]],2,FALSE)</f>
        <v>Trappenhuizen/lift</v>
      </c>
      <c r="K517" s="7" t="s">
        <v>18</v>
      </c>
      <c r="L517" s="58" t="s">
        <v>124</v>
      </c>
      <c r="M517" s="147">
        <v>26.2</v>
      </c>
      <c r="N517" s="151"/>
    </row>
    <row r="518" spans="1:14" ht="15" customHeight="1">
      <c r="A518" s="5">
        <v>8</v>
      </c>
      <c r="B518" s="55" t="str">
        <f>VLOOKUP(Ruimtestaat[[#This Row],[Code]],Locaties[[Code]:[Locatie]],2,FALSE)</f>
        <v>Willem van Oranje – Wijk en Aalburg</v>
      </c>
      <c r="C518" s="55" t="str">
        <f>VLOOKUP(Ruimtestaat[[#This Row],[Code]],Locaties[[#All],[Code]:[Adres]],3,FALSE)</f>
        <v>Perzikstraat 7</v>
      </c>
      <c r="D518" s="55" t="str">
        <f>VLOOKUP(Ruimtestaat[[#This Row],[Code]],Locaties[#All],4,FALSE)</f>
        <v>Wijk en Aalburg</v>
      </c>
      <c r="E518" s="56"/>
      <c r="F518" s="7" t="s">
        <v>392</v>
      </c>
      <c r="H518" s="56" t="s">
        <v>415</v>
      </c>
      <c r="I518" s="7">
        <v>9</v>
      </c>
      <c r="J518" s="56" t="str">
        <f>VLOOKUP(Ruimtestaat[[#This Row],[Ruimte code]],Ruimtegroepen[[#All],[Code]:[Ruimte omschrijving]],2,FALSE)</f>
        <v>Bibliotheek/OLC</v>
      </c>
      <c r="K518" s="7" t="s">
        <v>18</v>
      </c>
      <c r="L518" s="58" t="s">
        <v>124</v>
      </c>
      <c r="M518" s="147">
        <v>163.6</v>
      </c>
      <c r="N518" s="151"/>
    </row>
    <row r="519" spans="1:14" ht="15" customHeight="1">
      <c r="A519" s="5">
        <v>8</v>
      </c>
      <c r="B519" s="55" t="str">
        <f>VLOOKUP(Ruimtestaat[[#This Row],[Code]],Locaties[[Code]:[Locatie]],2,FALSE)</f>
        <v>Willem van Oranje – Wijk en Aalburg</v>
      </c>
      <c r="C519" s="55" t="str">
        <f>VLOOKUP(Ruimtestaat[[#This Row],[Code]],Locaties[[#All],[Code]:[Adres]],3,FALSE)</f>
        <v>Perzikstraat 7</v>
      </c>
      <c r="D519" s="55" t="str">
        <f>VLOOKUP(Ruimtestaat[[#This Row],[Code]],Locaties[#All],4,FALSE)</f>
        <v>Wijk en Aalburg</v>
      </c>
      <c r="E519" s="56"/>
      <c r="F519" s="7" t="s">
        <v>392</v>
      </c>
      <c r="H519" s="56" t="s">
        <v>398</v>
      </c>
      <c r="I519" s="7">
        <v>16</v>
      </c>
      <c r="J519" s="56" t="str">
        <f>VLOOKUP(Ruimtestaat[[#This Row],[Ruimte code]],Ruimtegroepen[[#All],[Code]:[Ruimte omschrijving]],2,FALSE)</f>
        <v>Leslokalen</v>
      </c>
      <c r="K519" s="7" t="s">
        <v>18</v>
      </c>
      <c r="L519" s="58" t="s">
        <v>124</v>
      </c>
      <c r="M519" s="147">
        <v>54</v>
      </c>
      <c r="N519" s="151"/>
    </row>
    <row r="520" spans="1:14" ht="15" customHeight="1">
      <c r="A520" s="5">
        <v>8</v>
      </c>
      <c r="B520" s="55" t="str">
        <f>VLOOKUP(Ruimtestaat[[#This Row],[Code]],Locaties[[Code]:[Locatie]],2,FALSE)</f>
        <v>Willem van Oranje – Wijk en Aalburg</v>
      </c>
      <c r="C520" s="55" t="str">
        <f>VLOOKUP(Ruimtestaat[[#This Row],[Code]],Locaties[[#All],[Code]:[Adres]],3,FALSE)</f>
        <v>Perzikstraat 7</v>
      </c>
      <c r="D520" s="55" t="str">
        <f>VLOOKUP(Ruimtestaat[[#This Row],[Code]],Locaties[#All],4,FALSE)</f>
        <v>Wijk en Aalburg</v>
      </c>
      <c r="E520" s="56"/>
      <c r="F520" s="7" t="s">
        <v>392</v>
      </c>
      <c r="H520" s="56" t="s">
        <v>398</v>
      </c>
      <c r="I520" s="7">
        <v>16</v>
      </c>
      <c r="J520" s="56" t="str">
        <f>VLOOKUP(Ruimtestaat[[#This Row],[Ruimte code]],Ruimtegroepen[[#All],[Code]:[Ruimte omschrijving]],2,FALSE)</f>
        <v>Leslokalen</v>
      </c>
      <c r="K520" s="7" t="s">
        <v>18</v>
      </c>
      <c r="L520" s="58" t="s">
        <v>124</v>
      </c>
      <c r="M520" s="147">
        <v>54</v>
      </c>
      <c r="N520" s="151"/>
    </row>
    <row r="521" spans="1:14" ht="15" customHeight="1">
      <c r="A521" s="5">
        <v>8</v>
      </c>
      <c r="B521" s="55" t="str">
        <f>VLOOKUP(Ruimtestaat[[#This Row],[Code]],Locaties[[Code]:[Locatie]],2,FALSE)</f>
        <v>Willem van Oranje – Wijk en Aalburg</v>
      </c>
      <c r="C521" s="55" t="str">
        <f>VLOOKUP(Ruimtestaat[[#This Row],[Code]],Locaties[[#All],[Code]:[Adres]],3,FALSE)</f>
        <v>Perzikstraat 7</v>
      </c>
      <c r="D521" s="55" t="str">
        <f>VLOOKUP(Ruimtestaat[[#This Row],[Code]],Locaties[#All],4,FALSE)</f>
        <v>Wijk en Aalburg</v>
      </c>
      <c r="E521" s="56"/>
      <c r="F521" s="7" t="s">
        <v>392</v>
      </c>
      <c r="H521" s="56" t="s">
        <v>416</v>
      </c>
      <c r="I521" s="7">
        <v>14</v>
      </c>
      <c r="J521" s="56" t="str">
        <f>VLOOKUP(Ruimtestaat[[#This Row],[Ruimte code]],Ruimtegroepen[[#All],[Code]:[Ruimte omschrijving]],2,FALSE)</f>
        <v>Praktijklokalen</v>
      </c>
      <c r="K521" s="7" t="s">
        <v>19</v>
      </c>
      <c r="L521" s="58" t="s">
        <v>417</v>
      </c>
      <c r="M521" s="147">
        <f>119+40+11.6</f>
        <v>170.6</v>
      </c>
      <c r="N521" s="151"/>
    </row>
    <row r="522" spans="1:14" ht="15" customHeight="1">
      <c r="A522" s="5">
        <v>8</v>
      </c>
      <c r="B522" s="55" t="str">
        <f>VLOOKUP(Ruimtestaat[[#This Row],[Code]],Locaties[[Code]:[Locatie]],2,FALSE)</f>
        <v>Willem van Oranje – Wijk en Aalburg</v>
      </c>
      <c r="C522" s="55" t="str">
        <f>VLOOKUP(Ruimtestaat[[#This Row],[Code]],Locaties[[#All],[Code]:[Adres]],3,FALSE)</f>
        <v>Perzikstraat 7</v>
      </c>
      <c r="D522" s="55" t="str">
        <f>VLOOKUP(Ruimtestaat[[#This Row],[Code]],Locaties[#All],4,FALSE)</f>
        <v>Wijk en Aalburg</v>
      </c>
      <c r="E522" s="56"/>
      <c r="F522" s="7" t="s">
        <v>401</v>
      </c>
      <c r="H522" s="56" t="s">
        <v>158</v>
      </c>
      <c r="I522" s="7">
        <v>10</v>
      </c>
      <c r="J522" s="56" t="str">
        <f>VLOOKUP(Ruimtestaat[[#This Row],[Ruimte code]],Ruimtegroepen[[#All],[Code]:[Ruimte omschrijving]],2,FALSE)</f>
        <v>Trappenhuizen/lift</v>
      </c>
      <c r="K522" s="7" t="s">
        <v>18</v>
      </c>
      <c r="L522" s="58" t="s">
        <v>124</v>
      </c>
      <c r="M522" s="147">
        <v>26.2</v>
      </c>
      <c r="N522" s="151"/>
    </row>
    <row r="523" spans="1:14" ht="15" customHeight="1">
      <c r="A523" s="5">
        <v>8</v>
      </c>
      <c r="B523" s="55" t="str">
        <f>VLOOKUP(Ruimtestaat[[#This Row],[Code]],Locaties[[Code]:[Locatie]],2,FALSE)</f>
        <v>Willem van Oranje – Wijk en Aalburg</v>
      </c>
      <c r="C523" s="55" t="str">
        <f>VLOOKUP(Ruimtestaat[[#This Row],[Code]],Locaties[[#All],[Code]:[Adres]],3,FALSE)</f>
        <v>Perzikstraat 7</v>
      </c>
      <c r="D523" s="55" t="str">
        <f>VLOOKUP(Ruimtestaat[[#This Row],[Code]],Locaties[#All],4,FALSE)</f>
        <v>Wijk en Aalburg</v>
      </c>
      <c r="E523" s="56"/>
      <c r="F523" s="7" t="s">
        <v>401</v>
      </c>
      <c r="H523" s="56" t="s">
        <v>128</v>
      </c>
      <c r="I523" s="7">
        <v>6</v>
      </c>
      <c r="J523" s="56" t="str">
        <f>VLOOKUP(Ruimtestaat[[#This Row],[Ruimte code]],Ruimtegroepen[[#All],[Code]:[Ruimte omschrijving]],2,FALSE)</f>
        <v>Gangen/hallen</v>
      </c>
      <c r="K523" s="7" t="s">
        <v>18</v>
      </c>
      <c r="L523" s="58" t="s">
        <v>124</v>
      </c>
      <c r="M523" s="147">
        <v>345</v>
      </c>
      <c r="N523" s="151"/>
    </row>
    <row r="524" spans="1:14" ht="15" customHeight="1">
      <c r="A524" s="5">
        <v>8</v>
      </c>
      <c r="B524" s="55" t="str">
        <f>VLOOKUP(Ruimtestaat[[#This Row],[Code]],Locaties[[Code]:[Locatie]],2,FALSE)</f>
        <v>Willem van Oranje – Wijk en Aalburg</v>
      </c>
      <c r="C524" s="55" t="str">
        <f>VLOOKUP(Ruimtestaat[[#This Row],[Code]],Locaties[[#All],[Code]:[Adres]],3,FALSE)</f>
        <v>Perzikstraat 7</v>
      </c>
      <c r="D524" s="55" t="str">
        <f>VLOOKUP(Ruimtestaat[[#This Row],[Code]],Locaties[#All],4,FALSE)</f>
        <v>Wijk en Aalburg</v>
      </c>
      <c r="E524" s="56"/>
      <c r="F524" s="7" t="s">
        <v>401</v>
      </c>
      <c r="H524" s="56" t="s">
        <v>139</v>
      </c>
      <c r="I524" s="7">
        <v>2</v>
      </c>
      <c r="J524" s="56" t="str">
        <f>VLOOKUP(Ruimtestaat[[#This Row],[Ruimte code]],Ruimtegroepen[[#All],[Code]:[Ruimte omschrijving]],2,FALSE)</f>
        <v>Kantoren</v>
      </c>
      <c r="K524" s="7" t="s">
        <v>17</v>
      </c>
      <c r="L524" s="58" t="s">
        <v>6</v>
      </c>
      <c r="M524" s="147">
        <v>26.8</v>
      </c>
      <c r="N524" s="151"/>
    </row>
    <row r="525" spans="1:14" ht="15" customHeight="1">
      <c r="A525" s="5">
        <v>8</v>
      </c>
      <c r="B525" s="55" t="str">
        <f>VLOOKUP(Ruimtestaat[[#This Row],[Code]],Locaties[[Code]:[Locatie]],2,FALSE)</f>
        <v>Willem van Oranje – Wijk en Aalburg</v>
      </c>
      <c r="C525" s="55" t="str">
        <f>VLOOKUP(Ruimtestaat[[#This Row],[Code]],Locaties[[#All],[Code]:[Adres]],3,FALSE)</f>
        <v>Perzikstraat 7</v>
      </c>
      <c r="D525" s="55" t="str">
        <f>VLOOKUP(Ruimtestaat[[#This Row],[Code]],Locaties[#All],4,FALSE)</f>
        <v>Wijk en Aalburg</v>
      </c>
      <c r="E525" s="56"/>
      <c r="F525" s="7" t="s">
        <v>401</v>
      </c>
      <c r="H525" s="56" t="s">
        <v>139</v>
      </c>
      <c r="I525" s="7">
        <v>2</v>
      </c>
      <c r="J525" s="56" t="str">
        <f>VLOOKUP(Ruimtestaat[[#This Row],[Ruimte code]],Ruimtegroepen[[#All],[Code]:[Ruimte omschrijving]],2,FALSE)</f>
        <v>Kantoren</v>
      </c>
      <c r="K525" s="7" t="s">
        <v>17</v>
      </c>
      <c r="L525" s="58" t="s">
        <v>6</v>
      </c>
      <c r="M525" s="147">
        <v>26.8</v>
      </c>
      <c r="N525" s="151"/>
    </row>
    <row r="526" spans="1:14" ht="15" customHeight="1">
      <c r="A526" s="5">
        <v>8</v>
      </c>
      <c r="B526" s="55" t="str">
        <f>VLOOKUP(Ruimtestaat[[#This Row],[Code]],Locaties[[Code]:[Locatie]],2,FALSE)</f>
        <v>Willem van Oranje – Wijk en Aalburg</v>
      </c>
      <c r="C526" s="55" t="str">
        <f>VLOOKUP(Ruimtestaat[[#This Row],[Code]],Locaties[[#All],[Code]:[Adres]],3,FALSE)</f>
        <v>Perzikstraat 7</v>
      </c>
      <c r="D526" s="55" t="str">
        <f>VLOOKUP(Ruimtestaat[[#This Row],[Code]],Locaties[#All],4,FALSE)</f>
        <v>Wijk en Aalburg</v>
      </c>
      <c r="E526" s="56"/>
      <c r="F526" s="7" t="s">
        <v>401</v>
      </c>
      <c r="H526" s="56" t="s">
        <v>139</v>
      </c>
      <c r="I526" s="7">
        <v>2</v>
      </c>
      <c r="J526" s="56" t="str">
        <f>VLOOKUP(Ruimtestaat[[#This Row],[Ruimte code]],Ruimtegroepen[[#All],[Code]:[Ruimte omschrijving]],2,FALSE)</f>
        <v>Kantoren</v>
      </c>
      <c r="K526" s="7" t="s">
        <v>18</v>
      </c>
      <c r="L526" s="58" t="s">
        <v>124</v>
      </c>
      <c r="M526" s="147">
        <v>26.9</v>
      </c>
      <c r="N526" s="151"/>
    </row>
    <row r="527" spans="1:14" ht="15" customHeight="1">
      <c r="A527" s="5">
        <v>8</v>
      </c>
      <c r="B527" s="55" t="str">
        <f>VLOOKUP(Ruimtestaat[[#This Row],[Code]],Locaties[[Code]:[Locatie]],2,FALSE)</f>
        <v>Willem van Oranje – Wijk en Aalburg</v>
      </c>
      <c r="C527" s="55" t="str">
        <f>VLOOKUP(Ruimtestaat[[#This Row],[Code]],Locaties[[#All],[Code]:[Adres]],3,FALSE)</f>
        <v>Perzikstraat 7</v>
      </c>
      <c r="D527" s="55" t="str">
        <f>VLOOKUP(Ruimtestaat[[#This Row],[Code]],Locaties[#All],4,FALSE)</f>
        <v>Wijk en Aalburg</v>
      </c>
      <c r="E527" s="56"/>
      <c r="F527" s="7" t="s">
        <v>401</v>
      </c>
      <c r="H527" s="56" t="s">
        <v>398</v>
      </c>
      <c r="I527" s="7">
        <v>16</v>
      </c>
      <c r="J527" s="56" t="str">
        <f>VLOOKUP(Ruimtestaat[[#This Row],[Ruimte code]],Ruimtegroepen[[#All],[Code]:[Ruimte omschrijving]],2,FALSE)</f>
        <v>Leslokalen</v>
      </c>
      <c r="K527" s="7" t="s">
        <v>18</v>
      </c>
      <c r="L527" s="58" t="s">
        <v>124</v>
      </c>
      <c r="M527" s="147">
        <v>53.1</v>
      </c>
      <c r="N527" s="151"/>
    </row>
    <row r="528" spans="1:14" ht="15" customHeight="1">
      <c r="A528" s="5">
        <v>8</v>
      </c>
      <c r="B528" s="55" t="str">
        <f>VLOOKUP(Ruimtestaat[[#This Row],[Code]],Locaties[[Code]:[Locatie]],2,FALSE)</f>
        <v>Willem van Oranje – Wijk en Aalburg</v>
      </c>
      <c r="C528" s="55" t="str">
        <f>VLOOKUP(Ruimtestaat[[#This Row],[Code]],Locaties[[#All],[Code]:[Adres]],3,FALSE)</f>
        <v>Perzikstraat 7</v>
      </c>
      <c r="D528" s="55" t="str">
        <f>VLOOKUP(Ruimtestaat[[#This Row],[Code]],Locaties[#All],4,FALSE)</f>
        <v>Wijk en Aalburg</v>
      </c>
      <c r="E528" s="56"/>
      <c r="F528" s="7" t="s">
        <v>401</v>
      </c>
      <c r="H528" s="56" t="s">
        <v>136</v>
      </c>
      <c r="I528" s="7">
        <v>5</v>
      </c>
      <c r="J528" s="56" t="str">
        <f>VLOOKUP(Ruimtestaat[[#This Row],[Ruimte code]],Ruimtegroepen[[#All],[Code]:[Ruimte omschrijving]],2,FALSE)</f>
        <v>Sanitair</v>
      </c>
      <c r="K528" s="7" t="s">
        <v>19</v>
      </c>
      <c r="L528" s="58" t="s">
        <v>405</v>
      </c>
      <c r="M528" s="147">
        <v>7.5</v>
      </c>
      <c r="N528" s="151"/>
    </row>
    <row r="529" spans="1:14" ht="15" customHeight="1">
      <c r="A529" s="5">
        <v>8</v>
      </c>
      <c r="B529" s="55" t="str">
        <f>VLOOKUP(Ruimtestaat[[#This Row],[Code]],Locaties[[Code]:[Locatie]],2,FALSE)</f>
        <v>Willem van Oranje – Wijk en Aalburg</v>
      </c>
      <c r="C529" s="55" t="str">
        <f>VLOOKUP(Ruimtestaat[[#This Row],[Code]],Locaties[[#All],[Code]:[Adres]],3,FALSE)</f>
        <v>Perzikstraat 7</v>
      </c>
      <c r="D529" s="55" t="str">
        <f>VLOOKUP(Ruimtestaat[[#This Row],[Code]],Locaties[#All],4,FALSE)</f>
        <v>Wijk en Aalburg</v>
      </c>
      <c r="E529" s="56"/>
      <c r="F529" s="7" t="s">
        <v>401</v>
      </c>
      <c r="H529" s="56" t="s">
        <v>136</v>
      </c>
      <c r="I529" s="7">
        <v>5</v>
      </c>
      <c r="J529" s="56" t="str">
        <f>VLOOKUP(Ruimtestaat[[#This Row],[Ruimte code]],Ruimtegroepen[[#All],[Code]:[Ruimte omschrijving]],2,FALSE)</f>
        <v>Sanitair</v>
      </c>
      <c r="K529" s="7" t="s">
        <v>19</v>
      </c>
      <c r="L529" s="58" t="s">
        <v>405</v>
      </c>
      <c r="M529" s="147">
        <v>7.5</v>
      </c>
      <c r="N529" s="151"/>
    </row>
    <row r="530" spans="1:14" ht="15" customHeight="1">
      <c r="A530" s="5">
        <v>8</v>
      </c>
      <c r="B530" s="55" t="str">
        <f>VLOOKUP(Ruimtestaat[[#This Row],[Code]],Locaties[[Code]:[Locatie]],2,FALSE)</f>
        <v>Willem van Oranje – Wijk en Aalburg</v>
      </c>
      <c r="C530" s="55" t="str">
        <f>VLOOKUP(Ruimtestaat[[#This Row],[Code]],Locaties[[#All],[Code]:[Adres]],3,FALSE)</f>
        <v>Perzikstraat 7</v>
      </c>
      <c r="D530" s="55" t="str">
        <f>VLOOKUP(Ruimtestaat[[#This Row],[Code]],Locaties[#All],4,FALSE)</f>
        <v>Wijk en Aalburg</v>
      </c>
      <c r="E530" s="56"/>
      <c r="F530" s="7" t="s">
        <v>401</v>
      </c>
      <c r="H530" s="56" t="s">
        <v>398</v>
      </c>
      <c r="I530" s="7">
        <v>16</v>
      </c>
      <c r="J530" s="56" t="str">
        <f>VLOOKUP(Ruimtestaat[[#This Row],[Ruimte code]],Ruimtegroepen[[#All],[Code]:[Ruimte omschrijving]],2,FALSE)</f>
        <v>Leslokalen</v>
      </c>
      <c r="K530" s="7" t="s">
        <v>18</v>
      </c>
      <c r="L530" s="58" t="s">
        <v>124</v>
      </c>
      <c r="M530" s="147">
        <v>53.2</v>
      </c>
      <c r="N530" s="151"/>
    </row>
    <row r="531" spans="1:14" ht="15" customHeight="1">
      <c r="A531" s="5">
        <v>8</v>
      </c>
      <c r="B531" s="55" t="str">
        <f>VLOOKUP(Ruimtestaat[[#This Row],[Code]],Locaties[[Code]:[Locatie]],2,FALSE)</f>
        <v>Willem van Oranje – Wijk en Aalburg</v>
      </c>
      <c r="C531" s="55" t="str">
        <f>VLOOKUP(Ruimtestaat[[#This Row],[Code]],Locaties[[#All],[Code]:[Adres]],3,FALSE)</f>
        <v>Perzikstraat 7</v>
      </c>
      <c r="D531" s="55" t="str">
        <f>VLOOKUP(Ruimtestaat[[#This Row],[Code]],Locaties[#All],4,FALSE)</f>
        <v>Wijk en Aalburg</v>
      </c>
      <c r="E531" s="56"/>
      <c r="F531" s="7" t="s">
        <v>401</v>
      </c>
      <c r="H531" s="56" t="s">
        <v>398</v>
      </c>
      <c r="I531" s="7">
        <v>16</v>
      </c>
      <c r="J531" s="56" t="str">
        <f>VLOOKUP(Ruimtestaat[[#This Row],[Ruimte code]],Ruimtegroepen[[#All],[Code]:[Ruimte omschrijving]],2,FALSE)</f>
        <v>Leslokalen</v>
      </c>
      <c r="K531" s="7" t="s">
        <v>18</v>
      </c>
      <c r="L531" s="58" t="s">
        <v>124</v>
      </c>
      <c r="M531" s="147">
        <v>54.3</v>
      </c>
      <c r="N531" s="151"/>
    </row>
    <row r="532" spans="1:14" ht="15" customHeight="1">
      <c r="A532" s="5">
        <v>8</v>
      </c>
      <c r="B532" s="55" t="str">
        <f>VLOOKUP(Ruimtestaat[[#This Row],[Code]],Locaties[[Code]:[Locatie]],2,FALSE)</f>
        <v>Willem van Oranje – Wijk en Aalburg</v>
      </c>
      <c r="C532" s="55" t="str">
        <f>VLOOKUP(Ruimtestaat[[#This Row],[Code]],Locaties[[#All],[Code]:[Adres]],3,FALSE)</f>
        <v>Perzikstraat 7</v>
      </c>
      <c r="D532" s="55" t="str">
        <f>VLOOKUP(Ruimtestaat[[#This Row],[Code]],Locaties[#All],4,FALSE)</f>
        <v>Wijk en Aalburg</v>
      </c>
      <c r="E532" s="56"/>
      <c r="F532" s="7" t="s">
        <v>401</v>
      </c>
      <c r="H532" s="56" t="s">
        <v>398</v>
      </c>
      <c r="I532" s="7">
        <v>16</v>
      </c>
      <c r="J532" s="56" t="str">
        <f>VLOOKUP(Ruimtestaat[[#This Row],[Ruimte code]],Ruimtegroepen[[#All],[Code]:[Ruimte omschrijving]],2,FALSE)</f>
        <v>Leslokalen</v>
      </c>
      <c r="K532" s="7" t="s">
        <v>18</v>
      </c>
      <c r="L532" s="58" t="s">
        <v>124</v>
      </c>
      <c r="M532" s="147">
        <v>36.4</v>
      </c>
      <c r="N532" s="151"/>
    </row>
    <row r="533" spans="1:14" ht="15" customHeight="1">
      <c r="A533" s="5">
        <v>8</v>
      </c>
      <c r="B533" s="55" t="str">
        <f>VLOOKUP(Ruimtestaat[[#This Row],[Code]],Locaties[[Code]:[Locatie]],2,FALSE)</f>
        <v>Willem van Oranje – Wijk en Aalburg</v>
      </c>
      <c r="C533" s="55" t="str">
        <f>VLOOKUP(Ruimtestaat[[#This Row],[Code]],Locaties[[#All],[Code]:[Adres]],3,FALSE)</f>
        <v>Perzikstraat 7</v>
      </c>
      <c r="D533" s="55" t="str">
        <f>VLOOKUP(Ruimtestaat[[#This Row],[Code]],Locaties[#All],4,FALSE)</f>
        <v>Wijk en Aalburg</v>
      </c>
      <c r="E533" s="56"/>
      <c r="F533" s="7" t="s">
        <v>401</v>
      </c>
      <c r="H533" s="56" t="s">
        <v>398</v>
      </c>
      <c r="I533" s="7">
        <v>16</v>
      </c>
      <c r="J533" s="56" t="str">
        <f>VLOOKUP(Ruimtestaat[[#This Row],[Ruimte code]],Ruimtegroepen[[#All],[Code]:[Ruimte omschrijving]],2,FALSE)</f>
        <v>Leslokalen</v>
      </c>
      <c r="K533" s="7" t="s">
        <v>18</v>
      </c>
      <c r="L533" s="58" t="s">
        <v>124</v>
      </c>
      <c r="M533" s="147">
        <v>54.3</v>
      </c>
      <c r="N533" s="151"/>
    </row>
    <row r="534" spans="1:14" ht="15" customHeight="1">
      <c r="A534" s="5">
        <v>8</v>
      </c>
      <c r="B534" s="55" t="str">
        <f>VLOOKUP(Ruimtestaat[[#This Row],[Code]],Locaties[[Code]:[Locatie]],2,FALSE)</f>
        <v>Willem van Oranje – Wijk en Aalburg</v>
      </c>
      <c r="C534" s="55" t="str">
        <f>VLOOKUP(Ruimtestaat[[#This Row],[Code]],Locaties[[#All],[Code]:[Adres]],3,FALSE)</f>
        <v>Perzikstraat 7</v>
      </c>
      <c r="D534" s="55" t="str">
        <f>VLOOKUP(Ruimtestaat[[#This Row],[Code]],Locaties[#All],4,FALSE)</f>
        <v>Wijk en Aalburg</v>
      </c>
      <c r="E534" s="56"/>
      <c r="F534" s="7" t="s">
        <v>401</v>
      </c>
      <c r="H534" s="56" t="s">
        <v>158</v>
      </c>
      <c r="I534" s="7">
        <v>10</v>
      </c>
      <c r="J534" s="56" t="str">
        <f>VLOOKUP(Ruimtestaat[[#This Row],[Ruimte code]],Ruimtegroepen[[#All],[Code]:[Ruimte omschrijving]],2,FALSE)</f>
        <v>Trappenhuizen/lift</v>
      </c>
      <c r="K534" s="7" t="s">
        <v>18</v>
      </c>
      <c r="L534" s="58" t="s">
        <v>124</v>
      </c>
      <c r="M534" s="147">
        <v>26.2</v>
      </c>
      <c r="N534" s="151"/>
    </row>
    <row r="535" spans="1:14" ht="15" customHeight="1">
      <c r="A535" s="5">
        <v>8</v>
      </c>
      <c r="B535" s="55" t="str">
        <f>VLOOKUP(Ruimtestaat[[#This Row],[Code]],Locaties[[Code]:[Locatie]],2,FALSE)</f>
        <v>Willem van Oranje – Wijk en Aalburg</v>
      </c>
      <c r="C535" s="55" t="str">
        <f>VLOOKUP(Ruimtestaat[[#This Row],[Code]],Locaties[[#All],[Code]:[Adres]],3,FALSE)</f>
        <v>Perzikstraat 7</v>
      </c>
      <c r="D535" s="55" t="str">
        <f>VLOOKUP(Ruimtestaat[[#This Row],[Code]],Locaties[#All],4,FALSE)</f>
        <v>Wijk en Aalburg</v>
      </c>
      <c r="E535" s="56"/>
      <c r="F535" s="7" t="s">
        <v>401</v>
      </c>
      <c r="H535" s="56" t="s">
        <v>398</v>
      </c>
      <c r="I535" s="7">
        <v>16</v>
      </c>
      <c r="J535" s="56" t="str">
        <f>VLOOKUP(Ruimtestaat[[#This Row],[Ruimte code]],Ruimtegroepen[[#All],[Code]:[Ruimte omschrijving]],2,FALSE)</f>
        <v>Leslokalen</v>
      </c>
      <c r="K535" s="7" t="s">
        <v>18</v>
      </c>
      <c r="L535" s="58" t="s">
        <v>124</v>
      </c>
      <c r="M535" s="147">
        <v>53.1</v>
      </c>
      <c r="N535" s="151"/>
    </row>
    <row r="536" spans="1:14" ht="15" customHeight="1">
      <c r="A536" s="5">
        <v>8</v>
      </c>
      <c r="B536" s="55" t="str">
        <f>VLOOKUP(Ruimtestaat[[#This Row],[Code]],Locaties[[Code]:[Locatie]],2,FALSE)</f>
        <v>Willem van Oranje – Wijk en Aalburg</v>
      </c>
      <c r="C536" s="55" t="str">
        <f>VLOOKUP(Ruimtestaat[[#This Row],[Code]],Locaties[[#All],[Code]:[Adres]],3,FALSE)</f>
        <v>Perzikstraat 7</v>
      </c>
      <c r="D536" s="55" t="str">
        <f>VLOOKUP(Ruimtestaat[[#This Row],[Code]],Locaties[#All],4,FALSE)</f>
        <v>Wijk en Aalburg</v>
      </c>
      <c r="E536" s="56"/>
      <c r="F536" s="7" t="s">
        <v>401</v>
      </c>
      <c r="H536" s="56" t="s">
        <v>398</v>
      </c>
      <c r="I536" s="7">
        <v>16</v>
      </c>
      <c r="J536" s="56" t="str">
        <f>VLOOKUP(Ruimtestaat[[#This Row],[Ruimte code]],Ruimtegroepen[[#All],[Code]:[Ruimte omschrijving]],2,FALSE)</f>
        <v>Leslokalen</v>
      </c>
      <c r="K536" s="7" t="s">
        <v>18</v>
      </c>
      <c r="L536" s="58" t="s">
        <v>124</v>
      </c>
      <c r="M536" s="147">
        <v>53.1</v>
      </c>
      <c r="N536" s="151"/>
    </row>
    <row r="537" spans="1:14" ht="15" customHeight="1">
      <c r="A537" s="5">
        <v>8</v>
      </c>
      <c r="B537" s="55" t="str">
        <f>VLOOKUP(Ruimtestaat[[#This Row],[Code]],Locaties[[Code]:[Locatie]],2,FALSE)</f>
        <v>Willem van Oranje – Wijk en Aalburg</v>
      </c>
      <c r="C537" s="55" t="str">
        <f>VLOOKUP(Ruimtestaat[[#This Row],[Code]],Locaties[[#All],[Code]:[Adres]],3,FALSE)</f>
        <v>Perzikstraat 7</v>
      </c>
      <c r="D537" s="55" t="str">
        <f>VLOOKUP(Ruimtestaat[[#This Row],[Code]],Locaties[#All],4,FALSE)</f>
        <v>Wijk en Aalburg</v>
      </c>
      <c r="E537" s="56"/>
      <c r="F537" s="7" t="s">
        <v>401</v>
      </c>
      <c r="H537" s="56" t="s">
        <v>398</v>
      </c>
      <c r="I537" s="7">
        <v>16</v>
      </c>
      <c r="J537" s="56" t="str">
        <f>VLOOKUP(Ruimtestaat[[#This Row],[Ruimte code]],Ruimtegroepen[[#All],[Code]:[Ruimte omschrijving]],2,FALSE)</f>
        <v>Leslokalen</v>
      </c>
      <c r="K537" s="7" t="s">
        <v>18</v>
      </c>
      <c r="L537" s="58" t="s">
        <v>124</v>
      </c>
      <c r="M537" s="147">
        <v>53.1</v>
      </c>
      <c r="N537" s="151"/>
    </row>
    <row r="538" spans="1:14" ht="15" customHeight="1">
      <c r="A538" s="5">
        <v>8</v>
      </c>
      <c r="B538" s="55" t="str">
        <f>VLOOKUP(Ruimtestaat[[#This Row],[Code]],Locaties[[Code]:[Locatie]],2,FALSE)</f>
        <v>Willem van Oranje – Wijk en Aalburg</v>
      </c>
      <c r="C538" s="55" t="str">
        <f>VLOOKUP(Ruimtestaat[[#This Row],[Code]],Locaties[[#All],[Code]:[Adres]],3,FALSE)</f>
        <v>Perzikstraat 7</v>
      </c>
      <c r="D538" s="55" t="str">
        <f>VLOOKUP(Ruimtestaat[[#This Row],[Code]],Locaties[#All],4,FALSE)</f>
        <v>Wijk en Aalburg</v>
      </c>
      <c r="E538" s="56"/>
      <c r="F538" s="7" t="s">
        <v>401</v>
      </c>
      <c r="H538" s="56" t="s">
        <v>398</v>
      </c>
      <c r="I538" s="7">
        <v>16</v>
      </c>
      <c r="J538" s="56" t="str">
        <f>VLOOKUP(Ruimtestaat[[#This Row],[Ruimte code]],Ruimtegroepen[[#All],[Code]:[Ruimte omschrijving]],2,FALSE)</f>
        <v>Leslokalen</v>
      </c>
      <c r="K538" s="7" t="s">
        <v>18</v>
      </c>
      <c r="L538" s="58" t="s">
        <v>124</v>
      </c>
      <c r="M538" s="147">
        <v>53.1</v>
      </c>
      <c r="N538" s="151"/>
    </row>
    <row r="539" spans="1:14" ht="15" customHeight="1">
      <c r="A539" s="5">
        <v>8</v>
      </c>
      <c r="B539" s="55" t="str">
        <f>VLOOKUP(Ruimtestaat[[#This Row],[Code]],Locaties[[Code]:[Locatie]],2,FALSE)</f>
        <v>Willem van Oranje – Wijk en Aalburg</v>
      </c>
      <c r="C539" s="55" t="str">
        <f>VLOOKUP(Ruimtestaat[[#This Row],[Code]],Locaties[[#All],[Code]:[Adres]],3,FALSE)</f>
        <v>Perzikstraat 7</v>
      </c>
      <c r="D539" s="55" t="str">
        <f>VLOOKUP(Ruimtestaat[[#This Row],[Code]],Locaties[#All],4,FALSE)</f>
        <v>Wijk en Aalburg</v>
      </c>
      <c r="E539" s="56"/>
      <c r="F539" s="7" t="s">
        <v>401</v>
      </c>
      <c r="H539" s="56" t="s">
        <v>398</v>
      </c>
      <c r="I539" s="7">
        <v>16</v>
      </c>
      <c r="J539" s="56" t="str">
        <f>VLOOKUP(Ruimtestaat[[#This Row],[Ruimte code]],Ruimtegroepen[[#All],[Code]:[Ruimte omschrijving]],2,FALSE)</f>
        <v>Leslokalen</v>
      </c>
      <c r="K539" s="7" t="s">
        <v>18</v>
      </c>
      <c r="L539" s="58" t="s">
        <v>124</v>
      </c>
      <c r="M539" s="147">
        <v>53.1</v>
      </c>
      <c r="N539" s="151"/>
    </row>
    <row r="540" spans="1:14" ht="15" customHeight="1">
      <c r="A540" s="5">
        <v>8</v>
      </c>
      <c r="B540" s="55" t="str">
        <f>VLOOKUP(Ruimtestaat[[#This Row],[Code]],Locaties[[Code]:[Locatie]],2,FALSE)</f>
        <v>Willem van Oranje – Wijk en Aalburg</v>
      </c>
      <c r="C540" s="55" t="str">
        <f>VLOOKUP(Ruimtestaat[[#This Row],[Code]],Locaties[[#All],[Code]:[Adres]],3,FALSE)</f>
        <v>Perzikstraat 7</v>
      </c>
      <c r="D540" s="55" t="str">
        <f>VLOOKUP(Ruimtestaat[[#This Row],[Code]],Locaties[#All],4,FALSE)</f>
        <v>Wijk en Aalburg</v>
      </c>
      <c r="E540" s="56"/>
      <c r="F540" s="7" t="s">
        <v>401</v>
      </c>
      <c r="H540" s="56" t="s">
        <v>398</v>
      </c>
      <c r="I540" s="7">
        <v>16</v>
      </c>
      <c r="J540" s="56" t="str">
        <f>VLOOKUP(Ruimtestaat[[#This Row],[Ruimte code]],Ruimtegroepen[[#All],[Code]:[Ruimte omschrijving]],2,FALSE)</f>
        <v>Leslokalen</v>
      </c>
      <c r="K540" s="7" t="s">
        <v>18</v>
      </c>
      <c r="L540" s="58" t="s">
        <v>124</v>
      </c>
      <c r="M540" s="147">
        <v>103</v>
      </c>
      <c r="N540" s="151"/>
    </row>
    <row r="541" spans="1:14" ht="15" customHeight="1">
      <c r="A541" s="5">
        <v>8</v>
      </c>
      <c r="B541" s="55" t="str">
        <f>VLOOKUP(Ruimtestaat[[#This Row],[Code]],Locaties[[Code]:[Locatie]],2,FALSE)</f>
        <v>Willem van Oranje – Wijk en Aalburg</v>
      </c>
      <c r="C541" s="55" t="str">
        <f>VLOOKUP(Ruimtestaat[[#This Row],[Code]],Locaties[[#All],[Code]:[Adres]],3,FALSE)</f>
        <v>Perzikstraat 7</v>
      </c>
      <c r="D541" s="55" t="str">
        <f>VLOOKUP(Ruimtestaat[[#This Row],[Code]],Locaties[#All],4,FALSE)</f>
        <v>Wijk en Aalburg</v>
      </c>
      <c r="E541" s="56"/>
      <c r="F541" s="7" t="s">
        <v>401</v>
      </c>
      <c r="H541" s="56" t="s">
        <v>398</v>
      </c>
      <c r="I541" s="7">
        <v>16</v>
      </c>
      <c r="J541" s="56" t="str">
        <f>VLOOKUP(Ruimtestaat[[#This Row],[Ruimte code]],Ruimtegroepen[[#All],[Code]:[Ruimte omschrijving]],2,FALSE)</f>
        <v>Leslokalen</v>
      </c>
      <c r="K541" s="7" t="s">
        <v>18</v>
      </c>
      <c r="L541" s="58" t="s">
        <v>124</v>
      </c>
      <c r="M541" s="147">
        <v>74.7</v>
      </c>
      <c r="N541" s="151"/>
    </row>
    <row r="542" spans="1:14" ht="15" customHeight="1">
      <c r="A542" s="5">
        <v>8</v>
      </c>
      <c r="B542" s="55" t="str">
        <f>VLOOKUP(Ruimtestaat[[#This Row],[Code]],Locaties[[Code]:[Locatie]],2,FALSE)</f>
        <v>Willem van Oranje – Wijk en Aalburg</v>
      </c>
      <c r="C542" s="55" t="str">
        <f>VLOOKUP(Ruimtestaat[[#This Row],[Code]],Locaties[[#All],[Code]:[Adres]],3,FALSE)</f>
        <v>Perzikstraat 7</v>
      </c>
      <c r="D542" s="55" t="str">
        <f>VLOOKUP(Ruimtestaat[[#This Row],[Code]],Locaties[#All],4,FALSE)</f>
        <v>Wijk en Aalburg</v>
      </c>
      <c r="E542" s="56"/>
      <c r="F542" s="7" t="s">
        <v>401</v>
      </c>
      <c r="H542" s="56" t="s">
        <v>348</v>
      </c>
      <c r="I542" s="7">
        <v>1</v>
      </c>
      <c r="J542" s="56" t="str">
        <f>VLOOKUP(Ruimtestaat[[#This Row],[Ruimte code]],Ruimtegroepen[[#All],[Code]:[Ruimte omschrijving]],2,FALSE)</f>
        <v>Magazijnen/bergingen</v>
      </c>
      <c r="K542" s="7" t="s">
        <v>18</v>
      </c>
      <c r="L542" s="58" t="s">
        <v>124</v>
      </c>
      <c r="M542" s="147">
        <v>7.5</v>
      </c>
      <c r="N542" s="151"/>
    </row>
    <row r="543" spans="1:14" ht="15" customHeight="1">
      <c r="A543" s="5">
        <v>8</v>
      </c>
      <c r="B543" s="55" t="str">
        <f>VLOOKUP(Ruimtestaat[[#This Row],[Code]],Locaties[[Code]:[Locatie]],2,FALSE)</f>
        <v>Willem van Oranje – Wijk en Aalburg</v>
      </c>
      <c r="C543" s="55" t="str">
        <f>VLOOKUP(Ruimtestaat[[#This Row],[Code]],Locaties[[#All],[Code]:[Adres]],3,FALSE)</f>
        <v>Perzikstraat 7</v>
      </c>
      <c r="D543" s="55" t="str">
        <f>VLOOKUP(Ruimtestaat[[#This Row],[Code]],Locaties[#All],4,FALSE)</f>
        <v>Wijk en Aalburg</v>
      </c>
      <c r="E543" s="56"/>
      <c r="F543" s="7" t="s">
        <v>401</v>
      </c>
      <c r="H543" s="56" t="s">
        <v>348</v>
      </c>
      <c r="I543" s="7">
        <v>1</v>
      </c>
      <c r="J543" s="56" t="str">
        <f>VLOOKUP(Ruimtestaat[[#This Row],[Ruimte code]],Ruimtegroepen[[#All],[Code]:[Ruimte omschrijving]],2,FALSE)</f>
        <v>Magazijnen/bergingen</v>
      </c>
      <c r="K543" s="7" t="s">
        <v>18</v>
      </c>
      <c r="L543" s="58" t="s">
        <v>124</v>
      </c>
      <c r="M543" s="147">
        <v>12</v>
      </c>
      <c r="N543" s="151"/>
    </row>
    <row r="544" spans="1:14" ht="15" customHeight="1">
      <c r="A544" s="5">
        <v>8</v>
      </c>
      <c r="B544" s="55" t="str">
        <f>VLOOKUP(Ruimtestaat[[#This Row],[Code]],Locaties[[Code]:[Locatie]],2,FALSE)</f>
        <v>Willem van Oranje – Wijk en Aalburg</v>
      </c>
      <c r="C544" s="55" t="str">
        <f>VLOOKUP(Ruimtestaat[[#This Row],[Code]],Locaties[[#All],[Code]:[Adres]],3,FALSE)</f>
        <v>Perzikstraat 7</v>
      </c>
      <c r="D544" s="55" t="str">
        <f>VLOOKUP(Ruimtestaat[[#This Row],[Code]],Locaties[#All],4,FALSE)</f>
        <v>Wijk en Aalburg</v>
      </c>
      <c r="E544" s="56"/>
      <c r="F544" s="7" t="s">
        <v>401</v>
      </c>
      <c r="H544" s="56" t="s">
        <v>398</v>
      </c>
      <c r="I544" s="7">
        <v>16</v>
      </c>
      <c r="J544" s="56" t="str">
        <f>VLOOKUP(Ruimtestaat[[#This Row],[Ruimte code]],Ruimtegroepen[[#All],[Code]:[Ruimte omschrijving]],2,FALSE)</f>
        <v>Leslokalen</v>
      </c>
      <c r="K544" s="7" t="s">
        <v>18</v>
      </c>
      <c r="L544" s="58" t="s">
        <v>124</v>
      </c>
      <c r="M544" s="147">
        <v>77.5</v>
      </c>
      <c r="N544" s="151"/>
    </row>
    <row r="545" spans="1:14" ht="15" customHeight="1">
      <c r="A545" s="5">
        <v>8</v>
      </c>
      <c r="B545" s="55" t="str">
        <f>VLOOKUP(Ruimtestaat[[#This Row],[Code]],Locaties[[Code]:[Locatie]],2,FALSE)</f>
        <v>Willem van Oranje – Wijk en Aalburg</v>
      </c>
      <c r="C545" s="55" t="str">
        <f>VLOOKUP(Ruimtestaat[[#This Row],[Code]],Locaties[[#All],[Code]:[Adres]],3,FALSE)</f>
        <v>Perzikstraat 7</v>
      </c>
      <c r="D545" s="55" t="str">
        <f>VLOOKUP(Ruimtestaat[[#This Row],[Code]],Locaties[#All],4,FALSE)</f>
        <v>Wijk en Aalburg</v>
      </c>
      <c r="E545" s="56"/>
      <c r="F545" s="7" t="s">
        <v>401</v>
      </c>
      <c r="H545" s="56" t="s">
        <v>136</v>
      </c>
      <c r="I545" s="7">
        <v>5</v>
      </c>
      <c r="J545" s="56" t="str">
        <f>VLOOKUP(Ruimtestaat[[#This Row],[Ruimte code]],Ruimtegroepen[[#All],[Code]:[Ruimte omschrijving]],2,FALSE)</f>
        <v>Sanitair</v>
      </c>
      <c r="K545" s="7" t="s">
        <v>19</v>
      </c>
      <c r="L545" s="58" t="s">
        <v>405</v>
      </c>
      <c r="M545" s="147">
        <v>8.3000000000000007</v>
      </c>
      <c r="N545" s="151"/>
    </row>
    <row r="546" spans="1:14" ht="15" customHeight="1">
      <c r="A546" s="5">
        <v>8</v>
      </c>
      <c r="B546" s="55" t="str">
        <f>VLOOKUP(Ruimtestaat[[#This Row],[Code]],Locaties[[Code]:[Locatie]],2,FALSE)</f>
        <v>Willem van Oranje – Wijk en Aalburg</v>
      </c>
      <c r="C546" s="55" t="str">
        <f>VLOOKUP(Ruimtestaat[[#This Row],[Code]],Locaties[[#All],[Code]:[Adres]],3,FALSE)</f>
        <v>Perzikstraat 7</v>
      </c>
      <c r="D546" s="55" t="str">
        <f>VLOOKUP(Ruimtestaat[[#This Row],[Code]],Locaties[#All],4,FALSE)</f>
        <v>Wijk en Aalburg</v>
      </c>
      <c r="E546" s="56"/>
      <c r="F546" s="7" t="s">
        <v>401</v>
      </c>
      <c r="H546" s="56" t="s">
        <v>136</v>
      </c>
      <c r="I546" s="7">
        <v>5</v>
      </c>
      <c r="J546" s="56" t="str">
        <f>VLOOKUP(Ruimtestaat[[#This Row],[Ruimte code]],Ruimtegroepen[[#All],[Code]:[Ruimte omschrijving]],2,FALSE)</f>
        <v>Sanitair</v>
      </c>
      <c r="K546" s="7" t="s">
        <v>19</v>
      </c>
      <c r="L546" s="58" t="s">
        <v>405</v>
      </c>
      <c r="M546" s="147">
        <v>7.8</v>
      </c>
      <c r="N546" s="151"/>
    </row>
    <row r="547" spans="1:14" ht="15" customHeight="1">
      <c r="A547" s="5">
        <v>8</v>
      </c>
      <c r="B547" s="55" t="str">
        <f>VLOOKUP(Ruimtestaat[[#This Row],[Code]],Locaties[[Code]:[Locatie]],2,FALSE)</f>
        <v>Willem van Oranje – Wijk en Aalburg</v>
      </c>
      <c r="C547" s="55" t="str">
        <f>VLOOKUP(Ruimtestaat[[#This Row],[Code]],Locaties[[#All],[Code]:[Adres]],3,FALSE)</f>
        <v>Perzikstraat 7</v>
      </c>
      <c r="D547" s="55" t="str">
        <f>VLOOKUP(Ruimtestaat[[#This Row],[Code]],Locaties[#All],4,FALSE)</f>
        <v>Wijk en Aalburg</v>
      </c>
      <c r="E547" s="56"/>
      <c r="F547" s="7" t="s">
        <v>401</v>
      </c>
      <c r="H547" s="56" t="s">
        <v>398</v>
      </c>
      <c r="I547" s="7">
        <v>16</v>
      </c>
      <c r="J547" s="56" t="str">
        <f>VLOOKUP(Ruimtestaat[[#This Row],[Ruimte code]],Ruimtegroepen[[#All],[Code]:[Ruimte omschrijving]],2,FALSE)</f>
        <v>Leslokalen</v>
      </c>
      <c r="K547" s="7" t="s">
        <v>18</v>
      </c>
      <c r="L547" s="58" t="s">
        <v>124</v>
      </c>
      <c r="M547" s="147">
        <v>53.6</v>
      </c>
      <c r="N547" s="151"/>
    </row>
    <row r="548" spans="1:14" ht="15" customHeight="1">
      <c r="A548" s="5">
        <v>8</v>
      </c>
      <c r="B548" s="55" t="str">
        <f>VLOOKUP(Ruimtestaat[[#This Row],[Code]],Locaties[[Code]:[Locatie]],2,FALSE)</f>
        <v>Willem van Oranje – Wijk en Aalburg</v>
      </c>
      <c r="C548" s="55" t="str">
        <f>VLOOKUP(Ruimtestaat[[#This Row],[Code]],Locaties[[#All],[Code]:[Adres]],3,FALSE)</f>
        <v>Perzikstraat 7</v>
      </c>
      <c r="D548" s="55" t="str">
        <f>VLOOKUP(Ruimtestaat[[#This Row],[Code]],Locaties[#All],4,FALSE)</f>
        <v>Wijk en Aalburg</v>
      </c>
      <c r="E548" s="56"/>
      <c r="F548" s="7" t="s">
        <v>401</v>
      </c>
      <c r="H548" s="56" t="s">
        <v>398</v>
      </c>
      <c r="I548" s="7">
        <v>16</v>
      </c>
      <c r="J548" s="56" t="str">
        <f>VLOOKUP(Ruimtestaat[[#This Row],[Ruimte code]],Ruimtegroepen[[#All],[Code]:[Ruimte omschrijving]],2,FALSE)</f>
        <v>Leslokalen</v>
      </c>
      <c r="K548" s="7" t="s">
        <v>18</v>
      </c>
      <c r="L548" s="58" t="s">
        <v>124</v>
      </c>
      <c r="M548" s="147">
        <v>54.2</v>
      </c>
      <c r="N548" s="151"/>
    </row>
    <row r="549" spans="1:14" ht="15" customHeight="1">
      <c r="A549" s="5">
        <v>8</v>
      </c>
      <c r="B549" s="55" t="str">
        <f>VLOOKUP(Ruimtestaat[[#This Row],[Code]],Locaties[[Code]:[Locatie]],2,FALSE)</f>
        <v>Willem van Oranje – Wijk en Aalburg</v>
      </c>
      <c r="C549" s="55" t="str">
        <f>VLOOKUP(Ruimtestaat[[#This Row],[Code]],Locaties[[#All],[Code]:[Adres]],3,FALSE)</f>
        <v>Perzikstraat 7</v>
      </c>
      <c r="D549" s="55" t="str">
        <f>VLOOKUP(Ruimtestaat[[#This Row],[Code]],Locaties[#All],4,FALSE)</f>
        <v>Wijk en Aalburg</v>
      </c>
      <c r="E549" s="56"/>
      <c r="F549" s="7" t="s">
        <v>401</v>
      </c>
      <c r="H549" s="56" t="s">
        <v>139</v>
      </c>
      <c r="I549" s="7">
        <v>2</v>
      </c>
      <c r="J549" s="56" t="str">
        <f>VLOOKUP(Ruimtestaat[[#This Row],[Ruimte code]],Ruimtegroepen[[#All],[Code]:[Ruimte omschrijving]],2,FALSE)</f>
        <v>Kantoren</v>
      </c>
      <c r="K549" s="7" t="s">
        <v>17</v>
      </c>
      <c r="L549" s="58" t="s">
        <v>6</v>
      </c>
      <c r="M549" s="147">
        <v>18.3</v>
      </c>
      <c r="N549" s="151"/>
    </row>
    <row r="550" spans="1:14" ht="15" customHeight="1">
      <c r="A550" s="5">
        <v>8</v>
      </c>
      <c r="B550" s="55" t="str">
        <f>VLOOKUP(Ruimtestaat[[#This Row],[Code]],Locaties[[Code]:[Locatie]],2,FALSE)</f>
        <v>Willem van Oranje – Wijk en Aalburg</v>
      </c>
      <c r="C550" s="55" t="str">
        <f>VLOOKUP(Ruimtestaat[[#This Row],[Code]],Locaties[[#All],[Code]:[Adres]],3,FALSE)</f>
        <v>Perzikstraat 7</v>
      </c>
      <c r="D550" s="55" t="str">
        <f>VLOOKUP(Ruimtestaat[[#This Row],[Code]],Locaties[#All],4,FALSE)</f>
        <v>Wijk en Aalburg</v>
      </c>
      <c r="E550" s="56"/>
      <c r="F550" s="7" t="s">
        <v>401</v>
      </c>
      <c r="H550" s="56" t="s">
        <v>398</v>
      </c>
      <c r="I550" s="7">
        <v>16</v>
      </c>
      <c r="J550" s="56" t="str">
        <f>VLOOKUP(Ruimtestaat[[#This Row],[Ruimte code]],Ruimtegroepen[[#All],[Code]:[Ruimte omschrijving]],2,FALSE)</f>
        <v>Leslokalen</v>
      </c>
      <c r="K550" s="7" t="s">
        <v>18</v>
      </c>
      <c r="L550" s="58" t="s">
        <v>124</v>
      </c>
      <c r="M550" s="147">
        <v>74</v>
      </c>
      <c r="N550" s="151"/>
    </row>
    <row r="551" spans="1:14" ht="15" customHeight="1">
      <c r="A551" s="5">
        <v>8</v>
      </c>
      <c r="B551" s="55" t="str">
        <f>VLOOKUP(Ruimtestaat[[#This Row],[Code]],Locaties[[Code]:[Locatie]],2,FALSE)</f>
        <v>Willem van Oranje – Wijk en Aalburg</v>
      </c>
      <c r="C551" s="55" t="str">
        <f>VLOOKUP(Ruimtestaat[[#This Row],[Code]],Locaties[[#All],[Code]:[Adres]],3,FALSE)</f>
        <v>Perzikstraat 7</v>
      </c>
      <c r="D551" s="55" t="str">
        <f>VLOOKUP(Ruimtestaat[[#This Row],[Code]],Locaties[#All],4,FALSE)</f>
        <v>Wijk en Aalburg</v>
      </c>
      <c r="E551" s="56"/>
      <c r="F551" s="7" t="s">
        <v>401</v>
      </c>
      <c r="H551" s="56" t="s">
        <v>158</v>
      </c>
      <c r="I551" s="7">
        <v>10</v>
      </c>
      <c r="J551" s="56" t="str">
        <f>VLOOKUP(Ruimtestaat[[#This Row],[Ruimte code]],Ruimtegroepen[[#All],[Code]:[Ruimte omschrijving]],2,FALSE)</f>
        <v>Trappenhuizen/lift</v>
      </c>
      <c r="K551" s="7" t="s">
        <v>18</v>
      </c>
      <c r="L551" s="58" t="s">
        <v>124</v>
      </c>
      <c r="M551" s="147">
        <v>26.2</v>
      </c>
      <c r="N551" s="151"/>
    </row>
    <row r="552" spans="1:14" ht="15" customHeight="1">
      <c r="A552" s="5">
        <v>8</v>
      </c>
      <c r="B552" s="55" t="str">
        <f>VLOOKUP(Ruimtestaat[[#This Row],[Code]],Locaties[[Code]:[Locatie]],2,FALSE)</f>
        <v>Willem van Oranje – Wijk en Aalburg</v>
      </c>
      <c r="C552" s="55" t="str">
        <f>VLOOKUP(Ruimtestaat[[#This Row],[Code]],Locaties[[#All],[Code]:[Adres]],3,FALSE)</f>
        <v>Perzikstraat 7</v>
      </c>
      <c r="D552" s="55" t="str">
        <f>VLOOKUP(Ruimtestaat[[#This Row],[Code]],Locaties[#All],4,FALSE)</f>
        <v>Wijk en Aalburg</v>
      </c>
      <c r="E552" s="56"/>
      <c r="F552" s="7" t="s">
        <v>401</v>
      </c>
      <c r="H552" s="56" t="s">
        <v>150</v>
      </c>
      <c r="I552" s="7">
        <v>14</v>
      </c>
      <c r="J552" s="56" t="str">
        <f>VLOOKUP(Ruimtestaat[[#This Row],[Ruimte code]],Ruimtegroepen[[#All],[Code]:[Ruimte omschrijving]],2,FALSE)</f>
        <v>Praktijklokalen</v>
      </c>
      <c r="K552" s="7" t="s">
        <v>19</v>
      </c>
      <c r="L552" s="58" t="s">
        <v>417</v>
      </c>
      <c r="M552" s="147">
        <v>41.4</v>
      </c>
      <c r="N552" s="151"/>
    </row>
    <row r="553" spans="1:14" ht="15" customHeight="1">
      <c r="A553" s="5">
        <v>8</v>
      </c>
      <c r="B553" s="55" t="str">
        <f>VLOOKUP(Ruimtestaat[[#This Row],[Code]],Locaties[[Code]:[Locatie]],2,FALSE)</f>
        <v>Willem van Oranje – Wijk en Aalburg</v>
      </c>
      <c r="C553" s="55" t="str">
        <f>VLOOKUP(Ruimtestaat[[#This Row],[Code]],Locaties[[#All],[Code]:[Adres]],3,FALSE)</f>
        <v>Perzikstraat 7</v>
      </c>
      <c r="D553" s="55" t="str">
        <f>VLOOKUP(Ruimtestaat[[#This Row],[Code]],Locaties[#All],4,FALSE)</f>
        <v>Wijk en Aalburg</v>
      </c>
      <c r="E553" s="56"/>
      <c r="F553" s="7" t="s">
        <v>401</v>
      </c>
      <c r="H553" s="56" t="s">
        <v>150</v>
      </c>
      <c r="I553" s="7">
        <v>14</v>
      </c>
      <c r="J553" s="56" t="str">
        <f>VLOOKUP(Ruimtestaat[[#This Row],[Ruimte code]],Ruimtegroepen[[#All],[Code]:[Ruimte omschrijving]],2,FALSE)</f>
        <v>Praktijklokalen</v>
      </c>
      <c r="K553" s="7" t="s">
        <v>19</v>
      </c>
      <c r="L553" s="58" t="s">
        <v>417</v>
      </c>
      <c r="M553" s="147">
        <v>68</v>
      </c>
      <c r="N553" s="151"/>
    </row>
    <row r="554" spans="1:14" ht="15" customHeight="1">
      <c r="A554" s="5">
        <v>8</v>
      </c>
      <c r="B554" s="55" t="str">
        <f>VLOOKUP(Ruimtestaat[[#This Row],[Code]],Locaties[[Code]:[Locatie]],2,FALSE)</f>
        <v>Willem van Oranje – Wijk en Aalburg</v>
      </c>
      <c r="C554" s="55" t="str">
        <f>VLOOKUP(Ruimtestaat[[#This Row],[Code]],Locaties[[#All],[Code]:[Adres]],3,FALSE)</f>
        <v>Perzikstraat 7</v>
      </c>
      <c r="D554" s="55" t="str">
        <f>VLOOKUP(Ruimtestaat[[#This Row],[Code]],Locaties[#All],4,FALSE)</f>
        <v>Wijk en Aalburg</v>
      </c>
      <c r="E554" s="56"/>
      <c r="F554" s="7" t="s">
        <v>418</v>
      </c>
      <c r="H554" s="56" t="s">
        <v>158</v>
      </c>
      <c r="I554" s="7">
        <v>10</v>
      </c>
      <c r="J554" s="56" t="str">
        <f>VLOOKUP(Ruimtestaat[[#This Row],[Ruimte code]],Ruimtegroepen[[#All],[Code]:[Ruimte omschrijving]],2,FALSE)</f>
        <v>Trappenhuizen/lift</v>
      </c>
      <c r="K554" s="7" t="s">
        <v>18</v>
      </c>
      <c r="L554" s="58" t="s">
        <v>124</v>
      </c>
      <c r="M554" s="147">
        <v>26.2</v>
      </c>
      <c r="N554" s="151"/>
    </row>
    <row r="555" spans="1:14" ht="15" customHeight="1">
      <c r="A555" s="5">
        <v>8</v>
      </c>
      <c r="B555" s="55" t="str">
        <f>VLOOKUP(Ruimtestaat[[#This Row],[Code]],Locaties[[Code]:[Locatie]],2,FALSE)</f>
        <v>Willem van Oranje – Wijk en Aalburg</v>
      </c>
      <c r="C555" s="55" t="str">
        <f>VLOOKUP(Ruimtestaat[[#This Row],[Code]],Locaties[[#All],[Code]:[Adres]],3,FALSE)</f>
        <v>Perzikstraat 7</v>
      </c>
      <c r="D555" s="55" t="str">
        <f>VLOOKUP(Ruimtestaat[[#This Row],[Code]],Locaties[#All],4,FALSE)</f>
        <v>Wijk en Aalburg</v>
      </c>
      <c r="E555" s="56"/>
      <c r="F555" s="7" t="s">
        <v>418</v>
      </c>
      <c r="H555" s="56" t="s">
        <v>139</v>
      </c>
      <c r="I555" s="7">
        <v>2</v>
      </c>
      <c r="J555" s="56" t="str">
        <f>VLOOKUP(Ruimtestaat[[#This Row],[Ruimte code]],Ruimtegroepen[[#All],[Code]:[Ruimte omschrijving]],2,FALSE)</f>
        <v>Kantoren</v>
      </c>
      <c r="K555" s="7" t="s">
        <v>17</v>
      </c>
      <c r="L555" s="58" t="s">
        <v>6</v>
      </c>
      <c r="M555" s="147">
        <v>25.8</v>
      </c>
      <c r="N555" s="151"/>
    </row>
    <row r="556" spans="1:14" ht="15" customHeight="1">
      <c r="A556" s="5">
        <v>8</v>
      </c>
      <c r="B556" s="55" t="str">
        <f>VLOOKUP(Ruimtestaat[[#This Row],[Code]],Locaties[[Code]:[Locatie]],2,FALSE)</f>
        <v>Willem van Oranje – Wijk en Aalburg</v>
      </c>
      <c r="C556" s="55" t="str">
        <f>VLOOKUP(Ruimtestaat[[#This Row],[Code]],Locaties[[#All],[Code]:[Adres]],3,FALSE)</f>
        <v>Perzikstraat 7</v>
      </c>
      <c r="D556" s="55" t="str">
        <f>VLOOKUP(Ruimtestaat[[#This Row],[Code]],Locaties[#All],4,FALSE)</f>
        <v>Wijk en Aalburg</v>
      </c>
      <c r="E556" s="56"/>
      <c r="F556" s="7" t="s">
        <v>418</v>
      </c>
      <c r="H556" s="56" t="s">
        <v>398</v>
      </c>
      <c r="I556" s="7">
        <v>16</v>
      </c>
      <c r="J556" s="56" t="str">
        <f>VLOOKUP(Ruimtestaat[[#This Row],[Ruimte code]],Ruimtegroepen[[#All],[Code]:[Ruimte omschrijving]],2,FALSE)</f>
        <v>Leslokalen</v>
      </c>
      <c r="K556" s="7" t="s">
        <v>18</v>
      </c>
      <c r="L556" s="58" t="s">
        <v>124</v>
      </c>
      <c r="M556" s="147">
        <v>53.2</v>
      </c>
      <c r="N556" s="151"/>
    </row>
    <row r="557" spans="1:14" ht="15" customHeight="1">
      <c r="A557" s="5">
        <v>8</v>
      </c>
      <c r="B557" s="55" t="str">
        <f>VLOOKUP(Ruimtestaat[[#This Row],[Code]],Locaties[[Code]:[Locatie]],2,FALSE)</f>
        <v>Willem van Oranje – Wijk en Aalburg</v>
      </c>
      <c r="C557" s="55" t="str">
        <f>VLOOKUP(Ruimtestaat[[#This Row],[Code]],Locaties[[#All],[Code]:[Adres]],3,FALSE)</f>
        <v>Perzikstraat 7</v>
      </c>
      <c r="D557" s="55" t="str">
        <f>VLOOKUP(Ruimtestaat[[#This Row],[Code]],Locaties[#All],4,FALSE)</f>
        <v>Wijk en Aalburg</v>
      </c>
      <c r="E557" s="56"/>
      <c r="F557" s="7" t="s">
        <v>418</v>
      </c>
      <c r="H557" s="56" t="s">
        <v>398</v>
      </c>
      <c r="I557" s="7">
        <v>16</v>
      </c>
      <c r="J557" s="56" t="str">
        <f>VLOOKUP(Ruimtestaat[[#This Row],[Ruimte code]],Ruimtegroepen[[#All],[Code]:[Ruimte omschrijving]],2,FALSE)</f>
        <v>Leslokalen</v>
      </c>
      <c r="K557" s="7" t="s">
        <v>18</v>
      </c>
      <c r="L557" s="58" t="s">
        <v>124</v>
      </c>
      <c r="M557" s="147">
        <v>53.2</v>
      </c>
      <c r="N557" s="151"/>
    </row>
    <row r="558" spans="1:14" ht="15" customHeight="1">
      <c r="A558" s="5">
        <v>8</v>
      </c>
      <c r="B558" s="55" t="str">
        <f>VLOOKUP(Ruimtestaat[[#This Row],[Code]],Locaties[[Code]:[Locatie]],2,FALSE)</f>
        <v>Willem van Oranje – Wijk en Aalburg</v>
      </c>
      <c r="C558" s="55" t="str">
        <f>VLOOKUP(Ruimtestaat[[#This Row],[Code]],Locaties[[#All],[Code]:[Adres]],3,FALSE)</f>
        <v>Perzikstraat 7</v>
      </c>
      <c r="D558" s="55" t="str">
        <f>VLOOKUP(Ruimtestaat[[#This Row],[Code]],Locaties[#All],4,FALSE)</f>
        <v>Wijk en Aalburg</v>
      </c>
      <c r="E558" s="56"/>
      <c r="F558" s="7" t="s">
        <v>418</v>
      </c>
      <c r="H558" s="56" t="s">
        <v>136</v>
      </c>
      <c r="I558" s="7">
        <v>5</v>
      </c>
      <c r="J558" s="56" t="str">
        <f>VLOOKUP(Ruimtestaat[[#This Row],[Ruimte code]],Ruimtegroepen[[#All],[Code]:[Ruimte omschrijving]],2,FALSE)</f>
        <v>Sanitair</v>
      </c>
      <c r="K558" s="7" t="s">
        <v>19</v>
      </c>
      <c r="L558" s="58" t="s">
        <v>405</v>
      </c>
      <c r="M558" s="147">
        <v>7.5</v>
      </c>
      <c r="N558" s="151"/>
    </row>
    <row r="559" spans="1:14" ht="15" customHeight="1">
      <c r="A559" s="5">
        <v>8</v>
      </c>
      <c r="B559" s="55" t="str">
        <f>VLOOKUP(Ruimtestaat[[#This Row],[Code]],Locaties[[Code]:[Locatie]],2,FALSE)</f>
        <v>Willem van Oranje – Wijk en Aalburg</v>
      </c>
      <c r="C559" s="55" t="str">
        <f>VLOOKUP(Ruimtestaat[[#This Row],[Code]],Locaties[[#All],[Code]:[Adres]],3,FALSE)</f>
        <v>Perzikstraat 7</v>
      </c>
      <c r="D559" s="55" t="str">
        <f>VLOOKUP(Ruimtestaat[[#This Row],[Code]],Locaties[#All],4,FALSE)</f>
        <v>Wijk en Aalburg</v>
      </c>
      <c r="E559" s="56"/>
      <c r="F559" s="7" t="s">
        <v>418</v>
      </c>
      <c r="H559" s="56" t="s">
        <v>136</v>
      </c>
      <c r="I559" s="7">
        <v>5</v>
      </c>
      <c r="J559" s="56" t="str">
        <f>VLOOKUP(Ruimtestaat[[#This Row],[Ruimte code]],Ruimtegroepen[[#All],[Code]:[Ruimte omschrijving]],2,FALSE)</f>
        <v>Sanitair</v>
      </c>
      <c r="K559" s="7" t="s">
        <v>19</v>
      </c>
      <c r="L559" s="58" t="s">
        <v>405</v>
      </c>
      <c r="M559" s="147">
        <v>7.5</v>
      </c>
      <c r="N559" s="151"/>
    </row>
    <row r="560" spans="1:14" ht="15" customHeight="1">
      <c r="A560" s="5">
        <v>8</v>
      </c>
      <c r="B560" s="55" t="str">
        <f>VLOOKUP(Ruimtestaat[[#This Row],[Code]],Locaties[[Code]:[Locatie]],2,FALSE)</f>
        <v>Willem van Oranje – Wijk en Aalburg</v>
      </c>
      <c r="C560" s="55" t="str">
        <f>VLOOKUP(Ruimtestaat[[#This Row],[Code]],Locaties[[#All],[Code]:[Adres]],3,FALSE)</f>
        <v>Perzikstraat 7</v>
      </c>
      <c r="D560" s="55" t="str">
        <f>VLOOKUP(Ruimtestaat[[#This Row],[Code]],Locaties[#All],4,FALSE)</f>
        <v>Wijk en Aalburg</v>
      </c>
      <c r="E560" s="56"/>
      <c r="F560" s="7" t="s">
        <v>418</v>
      </c>
      <c r="H560" s="56" t="s">
        <v>398</v>
      </c>
      <c r="I560" s="7">
        <v>16</v>
      </c>
      <c r="J560" s="56" t="str">
        <f>VLOOKUP(Ruimtestaat[[#This Row],[Ruimte code]],Ruimtegroepen[[#All],[Code]:[Ruimte omschrijving]],2,FALSE)</f>
        <v>Leslokalen</v>
      </c>
      <c r="K560" s="7" t="s">
        <v>18</v>
      </c>
      <c r="L560" s="58" t="s">
        <v>124</v>
      </c>
      <c r="M560" s="147">
        <v>53.2</v>
      </c>
      <c r="N560" s="151"/>
    </row>
    <row r="561" spans="1:14" ht="15" customHeight="1">
      <c r="A561" s="5">
        <v>8</v>
      </c>
      <c r="B561" s="55" t="str">
        <f>VLOOKUP(Ruimtestaat[[#This Row],[Code]],Locaties[[Code]:[Locatie]],2,FALSE)</f>
        <v>Willem van Oranje – Wijk en Aalburg</v>
      </c>
      <c r="C561" s="55" t="str">
        <f>VLOOKUP(Ruimtestaat[[#This Row],[Code]],Locaties[[#All],[Code]:[Adres]],3,FALSE)</f>
        <v>Perzikstraat 7</v>
      </c>
      <c r="D561" s="55" t="str">
        <f>VLOOKUP(Ruimtestaat[[#This Row],[Code]],Locaties[#All],4,FALSE)</f>
        <v>Wijk en Aalburg</v>
      </c>
      <c r="E561" s="56"/>
      <c r="F561" s="7" t="s">
        <v>418</v>
      </c>
      <c r="H561" s="56" t="s">
        <v>398</v>
      </c>
      <c r="I561" s="7">
        <v>16</v>
      </c>
      <c r="J561" s="56" t="str">
        <f>VLOOKUP(Ruimtestaat[[#This Row],[Ruimte code]],Ruimtegroepen[[#All],[Code]:[Ruimte omschrijving]],2,FALSE)</f>
        <v>Leslokalen</v>
      </c>
      <c r="K561" s="7" t="s">
        <v>18</v>
      </c>
      <c r="L561" s="58" t="s">
        <v>124</v>
      </c>
      <c r="M561" s="147">
        <v>53.2</v>
      </c>
      <c r="N561" s="151"/>
    </row>
    <row r="562" spans="1:14" ht="15" customHeight="1">
      <c r="A562" s="5">
        <v>8</v>
      </c>
      <c r="B562" s="55" t="str">
        <f>VLOOKUP(Ruimtestaat[[#This Row],[Code]],Locaties[[Code]:[Locatie]],2,FALSE)</f>
        <v>Willem van Oranje – Wijk en Aalburg</v>
      </c>
      <c r="C562" s="55" t="str">
        <f>VLOOKUP(Ruimtestaat[[#This Row],[Code]],Locaties[[#All],[Code]:[Adres]],3,FALSE)</f>
        <v>Perzikstraat 7</v>
      </c>
      <c r="D562" s="55" t="str">
        <f>VLOOKUP(Ruimtestaat[[#This Row],[Code]],Locaties[#All],4,FALSE)</f>
        <v>Wijk en Aalburg</v>
      </c>
      <c r="E562" s="56"/>
      <c r="F562" s="7" t="s">
        <v>418</v>
      </c>
      <c r="H562" s="56" t="s">
        <v>398</v>
      </c>
      <c r="I562" s="7">
        <v>16</v>
      </c>
      <c r="J562" s="56" t="str">
        <f>VLOOKUP(Ruimtestaat[[#This Row],[Ruimte code]],Ruimtegroepen[[#All],[Code]:[Ruimte omschrijving]],2,FALSE)</f>
        <v>Leslokalen</v>
      </c>
      <c r="K562" s="7" t="s">
        <v>18</v>
      </c>
      <c r="L562" s="58" t="s">
        <v>124</v>
      </c>
      <c r="M562" s="147">
        <v>36.299999999999997</v>
      </c>
      <c r="N562" s="151"/>
    </row>
    <row r="563" spans="1:14" ht="15" customHeight="1">
      <c r="A563" s="5">
        <v>8</v>
      </c>
      <c r="B563" s="55" t="str">
        <f>VLOOKUP(Ruimtestaat[[#This Row],[Code]],Locaties[[Code]:[Locatie]],2,FALSE)</f>
        <v>Willem van Oranje – Wijk en Aalburg</v>
      </c>
      <c r="C563" s="55" t="str">
        <f>VLOOKUP(Ruimtestaat[[#This Row],[Code]],Locaties[[#All],[Code]:[Adres]],3,FALSE)</f>
        <v>Perzikstraat 7</v>
      </c>
      <c r="D563" s="55" t="str">
        <f>VLOOKUP(Ruimtestaat[[#This Row],[Code]],Locaties[#All],4,FALSE)</f>
        <v>Wijk en Aalburg</v>
      </c>
      <c r="E563" s="56"/>
      <c r="F563" s="7" t="s">
        <v>418</v>
      </c>
      <c r="H563" s="56" t="s">
        <v>398</v>
      </c>
      <c r="I563" s="7">
        <v>16</v>
      </c>
      <c r="J563" s="56" t="str">
        <f>VLOOKUP(Ruimtestaat[[#This Row],[Ruimte code]],Ruimtegroepen[[#All],[Code]:[Ruimte omschrijving]],2,FALSE)</f>
        <v>Leslokalen</v>
      </c>
      <c r="K563" s="7" t="s">
        <v>18</v>
      </c>
      <c r="L563" s="58" t="s">
        <v>124</v>
      </c>
      <c r="M563" s="147">
        <v>54.4</v>
      </c>
      <c r="N563" s="151"/>
    </row>
    <row r="564" spans="1:14" ht="15" customHeight="1">
      <c r="A564" s="5">
        <v>8</v>
      </c>
      <c r="B564" s="55" t="str">
        <f>VLOOKUP(Ruimtestaat[[#This Row],[Code]],Locaties[[Code]:[Locatie]],2,FALSE)</f>
        <v>Willem van Oranje – Wijk en Aalburg</v>
      </c>
      <c r="C564" s="55" t="str">
        <f>VLOOKUP(Ruimtestaat[[#This Row],[Code]],Locaties[[#All],[Code]:[Adres]],3,FALSE)</f>
        <v>Perzikstraat 7</v>
      </c>
      <c r="D564" s="55" t="str">
        <f>VLOOKUP(Ruimtestaat[[#This Row],[Code]],Locaties[#All],4,FALSE)</f>
        <v>Wijk en Aalburg</v>
      </c>
      <c r="E564" s="56"/>
      <c r="F564" s="7" t="s">
        <v>418</v>
      </c>
      <c r="H564" s="56" t="s">
        <v>158</v>
      </c>
      <c r="I564" s="7">
        <v>10</v>
      </c>
      <c r="J564" s="56" t="str">
        <f>VLOOKUP(Ruimtestaat[[#This Row],[Ruimte code]],Ruimtegroepen[[#All],[Code]:[Ruimte omschrijving]],2,FALSE)</f>
        <v>Trappenhuizen/lift</v>
      </c>
      <c r="K564" s="7" t="s">
        <v>18</v>
      </c>
      <c r="L564" s="58" t="s">
        <v>124</v>
      </c>
      <c r="M564" s="147">
        <v>26.2</v>
      </c>
      <c r="N564" s="151"/>
    </row>
    <row r="565" spans="1:14" ht="15" customHeight="1">
      <c r="A565" s="5">
        <v>8</v>
      </c>
      <c r="B565" s="55" t="str">
        <f>VLOOKUP(Ruimtestaat[[#This Row],[Code]],Locaties[[Code]:[Locatie]],2,FALSE)</f>
        <v>Willem van Oranje – Wijk en Aalburg</v>
      </c>
      <c r="C565" s="55" t="str">
        <f>VLOOKUP(Ruimtestaat[[#This Row],[Code]],Locaties[[#All],[Code]:[Adres]],3,FALSE)</f>
        <v>Perzikstraat 7</v>
      </c>
      <c r="D565" s="55" t="str">
        <f>VLOOKUP(Ruimtestaat[[#This Row],[Code]],Locaties[#All],4,FALSE)</f>
        <v>Wijk en Aalburg</v>
      </c>
      <c r="E565" s="56"/>
      <c r="F565" s="7" t="s">
        <v>418</v>
      </c>
      <c r="H565" s="56" t="s">
        <v>398</v>
      </c>
      <c r="I565" s="7">
        <v>16</v>
      </c>
      <c r="J565" s="56" t="str">
        <f>VLOOKUP(Ruimtestaat[[#This Row],[Ruimte code]],Ruimtegroepen[[#All],[Code]:[Ruimte omschrijving]],2,FALSE)</f>
        <v>Leslokalen</v>
      </c>
      <c r="K565" s="7" t="s">
        <v>18</v>
      </c>
      <c r="L565" s="58" t="s">
        <v>124</v>
      </c>
      <c r="M565" s="147">
        <v>53.2</v>
      </c>
      <c r="N565" s="151"/>
    </row>
    <row r="566" spans="1:14" ht="15" customHeight="1">
      <c r="A566" s="5">
        <v>8</v>
      </c>
      <c r="B566" s="55" t="str">
        <f>VLOOKUP(Ruimtestaat[[#This Row],[Code]],Locaties[[Code]:[Locatie]],2,FALSE)</f>
        <v>Willem van Oranje – Wijk en Aalburg</v>
      </c>
      <c r="C566" s="55" t="str">
        <f>VLOOKUP(Ruimtestaat[[#This Row],[Code]],Locaties[[#All],[Code]:[Adres]],3,FALSE)</f>
        <v>Perzikstraat 7</v>
      </c>
      <c r="D566" s="55" t="str">
        <f>VLOOKUP(Ruimtestaat[[#This Row],[Code]],Locaties[#All],4,FALSE)</f>
        <v>Wijk en Aalburg</v>
      </c>
      <c r="E566" s="56"/>
      <c r="F566" s="7" t="s">
        <v>418</v>
      </c>
      <c r="H566" s="56" t="s">
        <v>128</v>
      </c>
      <c r="I566" s="7">
        <v>6</v>
      </c>
      <c r="J566" s="56" t="str">
        <f>VLOOKUP(Ruimtestaat[[#This Row],[Ruimte code]],Ruimtegroepen[[#All],[Code]:[Ruimte omschrijving]],2,FALSE)</f>
        <v>Gangen/hallen</v>
      </c>
      <c r="K566" s="7" t="s">
        <v>18</v>
      </c>
      <c r="L566" s="58" t="s">
        <v>124</v>
      </c>
      <c r="M566" s="147">
        <v>335</v>
      </c>
      <c r="N566" s="151"/>
    </row>
    <row r="567" spans="1:14" ht="15" customHeight="1">
      <c r="A567" s="5">
        <v>8</v>
      </c>
      <c r="B567" s="55" t="str">
        <f>VLOOKUP(Ruimtestaat[[#This Row],[Code]],Locaties[[Code]:[Locatie]],2,FALSE)</f>
        <v>Willem van Oranje – Wijk en Aalburg</v>
      </c>
      <c r="C567" s="55" t="str">
        <f>VLOOKUP(Ruimtestaat[[#This Row],[Code]],Locaties[[#All],[Code]:[Adres]],3,FALSE)</f>
        <v>Perzikstraat 7</v>
      </c>
      <c r="D567" s="55" t="str">
        <f>VLOOKUP(Ruimtestaat[[#This Row],[Code]],Locaties[#All],4,FALSE)</f>
        <v>Wijk en Aalburg</v>
      </c>
      <c r="E567" s="56"/>
      <c r="F567" s="7" t="s">
        <v>418</v>
      </c>
      <c r="H567" s="56" t="s">
        <v>398</v>
      </c>
      <c r="I567" s="7">
        <v>16</v>
      </c>
      <c r="J567" s="56" t="str">
        <f>VLOOKUP(Ruimtestaat[[#This Row],[Ruimte code]],Ruimtegroepen[[#All],[Code]:[Ruimte omschrijving]],2,FALSE)</f>
        <v>Leslokalen</v>
      </c>
      <c r="K567" s="7" t="s">
        <v>18</v>
      </c>
      <c r="L567" s="58" t="s">
        <v>124</v>
      </c>
      <c r="M567" s="147">
        <v>53.2</v>
      </c>
      <c r="N567" s="151"/>
    </row>
    <row r="568" spans="1:14" ht="15" customHeight="1">
      <c r="A568" s="5">
        <v>8</v>
      </c>
      <c r="B568" s="55" t="str">
        <f>VLOOKUP(Ruimtestaat[[#This Row],[Code]],Locaties[[Code]:[Locatie]],2,FALSE)</f>
        <v>Willem van Oranje – Wijk en Aalburg</v>
      </c>
      <c r="C568" s="55" t="str">
        <f>VLOOKUP(Ruimtestaat[[#This Row],[Code]],Locaties[[#All],[Code]:[Adres]],3,FALSE)</f>
        <v>Perzikstraat 7</v>
      </c>
      <c r="D568" s="55" t="str">
        <f>VLOOKUP(Ruimtestaat[[#This Row],[Code]],Locaties[#All],4,FALSE)</f>
        <v>Wijk en Aalburg</v>
      </c>
      <c r="E568" s="56"/>
      <c r="F568" s="7" t="s">
        <v>418</v>
      </c>
      <c r="H568" s="56" t="s">
        <v>398</v>
      </c>
      <c r="I568" s="7">
        <v>16</v>
      </c>
      <c r="J568" s="56" t="str">
        <f>VLOOKUP(Ruimtestaat[[#This Row],[Ruimte code]],Ruimtegroepen[[#All],[Code]:[Ruimte omschrijving]],2,FALSE)</f>
        <v>Leslokalen</v>
      </c>
      <c r="K568" s="7" t="s">
        <v>18</v>
      </c>
      <c r="L568" s="58" t="s">
        <v>124</v>
      </c>
      <c r="M568" s="147">
        <v>53.2</v>
      </c>
      <c r="N568" s="151"/>
    </row>
    <row r="569" spans="1:14" ht="15" customHeight="1">
      <c r="A569" s="5">
        <v>8</v>
      </c>
      <c r="B569" s="55" t="str">
        <f>VLOOKUP(Ruimtestaat[[#This Row],[Code]],Locaties[[Code]:[Locatie]],2,FALSE)</f>
        <v>Willem van Oranje – Wijk en Aalburg</v>
      </c>
      <c r="C569" s="55" t="str">
        <f>VLOOKUP(Ruimtestaat[[#This Row],[Code]],Locaties[[#All],[Code]:[Adres]],3,FALSE)</f>
        <v>Perzikstraat 7</v>
      </c>
      <c r="D569" s="55" t="str">
        <f>VLOOKUP(Ruimtestaat[[#This Row],[Code]],Locaties[#All],4,FALSE)</f>
        <v>Wijk en Aalburg</v>
      </c>
      <c r="E569" s="56"/>
      <c r="F569" s="7" t="s">
        <v>418</v>
      </c>
      <c r="H569" s="56" t="s">
        <v>398</v>
      </c>
      <c r="I569" s="7">
        <v>16</v>
      </c>
      <c r="J569" s="56" t="str">
        <f>VLOOKUP(Ruimtestaat[[#This Row],[Ruimte code]],Ruimtegroepen[[#All],[Code]:[Ruimte omschrijving]],2,FALSE)</f>
        <v>Leslokalen</v>
      </c>
      <c r="K569" s="7" t="s">
        <v>18</v>
      </c>
      <c r="L569" s="58" t="s">
        <v>124</v>
      </c>
      <c r="M569" s="147">
        <v>63.7</v>
      </c>
      <c r="N569" s="151"/>
    </row>
    <row r="570" spans="1:14" ht="15" customHeight="1">
      <c r="A570" s="5">
        <v>8</v>
      </c>
      <c r="B570" s="55" t="str">
        <f>VLOOKUP(Ruimtestaat[[#This Row],[Code]],Locaties[[Code]:[Locatie]],2,FALSE)</f>
        <v>Willem van Oranje – Wijk en Aalburg</v>
      </c>
      <c r="C570" s="55" t="str">
        <f>VLOOKUP(Ruimtestaat[[#This Row],[Code]],Locaties[[#All],[Code]:[Adres]],3,FALSE)</f>
        <v>Perzikstraat 7</v>
      </c>
      <c r="D570" s="55" t="str">
        <f>VLOOKUP(Ruimtestaat[[#This Row],[Code]],Locaties[#All],4,FALSE)</f>
        <v>Wijk en Aalburg</v>
      </c>
      <c r="E570" s="56"/>
      <c r="F570" s="7" t="s">
        <v>418</v>
      </c>
      <c r="H570" s="56" t="s">
        <v>398</v>
      </c>
      <c r="I570" s="7">
        <v>16</v>
      </c>
      <c r="J570" s="56" t="str">
        <f>VLOOKUP(Ruimtestaat[[#This Row],[Ruimte code]],Ruimtegroepen[[#All],[Code]:[Ruimte omschrijving]],2,FALSE)</f>
        <v>Leslokalen</v>
      </c>
      <c r="K570" s="7" t="s">
        <v>18</v>
      </c>
      <c r="L570" s="58" t="s">
        <v>124</v>
      </c>
      <c r="M570" s="147">
        <v>53</v>
      </c>
      <c r="N570" s="151"/>
    </row>
    <row r="571" spans="1:14" ht="15" customHeight="1">
      <c r="A571" s="5">
        <v>8</v>
      </c>
      <c r="B571" s="55" t="str">
        <f>VLOOKUP(Ruimtestaat[[#This Row],[Code]],Locaties[[Code]:[Locatie]],2,FALSE)</f>
        <v>Willem van Oranje – Wijk en Aalburg</v>
      </c>
      <c r="C571" s="55" t="str">
        <f>VLOOKUP(Ruimtestaat[[#This Row],[Code]],Locaties[[#All],[Code]:[Adres]],3,FALSE)</f>
        <v>Perzikstraat 7</v>
      </c>
      <c r="D571" s="55" t="str">
        <f>VLOOKUP(Ruimtestaat[[#This Row],[Code]],Locaties[#All],4,FALSE)</f>
        <v>Wijk en Aalburg</v>
      </c>
      <c r="E571" s="56"/>
      <c r="F571" s="7" t="s">
        <v>418</v>
      </c>
      <c r="H571" s="56" t="s">
        <v>398</v>
      </c>
      <c r="I571" s="7">
        <v>16</v>
      </c>
      <c r="J571" s="56" t="str">
        <f>VLOOKUP(Ruimtestaat[[#This Row],[Ruimte code]],Ruimtegroepen[[#All],[Code]:[Ruimte omschrijving]],2,FALSE)</f>
        <v>Leslokalen</v>
      </c>
      <c r="K571" s="7" t="s">
        <v>18</v>
      </c>
      <c r="L571" s="58" t="s">
        <v>124</v>
      </c>
      <c r="M571" s="147">
        <v>53</v>
      </c>
      <c r="N571" s="151"/>
    </row>
    <row r="572" spans="1:14" ht="15" customHeight="1">
      <c r="A572" s="5">
        <v>8</v>
      </c>
      <c r="B572" s="55" t="str">
        <f>VLOOKUP(Ruimtestaat[[#This Row],[Code]],Locaties[[Code]:[Locatie]],2,FALSE)</f>
        <v>Willem van Oranje – Wijk en Aalburg</v>
      </c>
      <c r="C572" s="55" t="str">
        <f>VLOOKUP(Ruimtestaat[[#This Row],[Code]],Locaties[[#All],[Code]:[Adres]],3,FALSE)</f>
        <v>Perzikstraat 7</v>
      </c>
      <c r="D572" s="55" t="str">
        <f>VLOOKUP(Ruimtestaat[[#This Row],[Code]],Locaties[#All],4,FALSE)</f>
        <v>Wijk en Aalburg</v>
      </c>
      <c r="E572" s="56"/>
      <c r="F572" s="7" t="s">
        <v>418</v>
      </c>
      <c r="H572" s="56" t="s">
        <v>419</v>
      </c>
      <c r="I572" s="7">
        <v>14</v>
      </c>
      <c r="J572" s="56" t="str">
        <f>VLOOKUP(Ruimtestaat[[#This Row],[Ruimte code]],Ruimtegroepen[[#All],[Code]:[Ruimte omschrijving]],2,FALSE)</f>
        <v>Praktijklokalen</v>
      </c>
      <c r="K572" s="7" t="s">
        <v>19</v>
      </c>
      <c r="L572" s="58" t="s">
        <v>28</v>
      </c>
      <c r="M572" s="147">
        <v>47</v>
      </c>
      <c r="N572" s="151"/>
    </row>
    <row r="573" spans="1:14" ht="15" customHeight="1">
      <c r="A573" s="5">
        <v>8</v>
      </c>
      <c r="B573" s="55" t="str">
        <f>VLOOKUP(Ruimtestaat[[#This Row],[Code]],Locaties[[Code]:[Locatie]],2,FALSE)</f>
        <v>Willem van Oranje – Wijk en Aalburg</v>
      </c>
      <c r="C573" s="55" t="str">
        <f>VLOOKUP(Ruimtestaat[[#This Row],[Code]],Locaties[[#All],[Code]:[Adres]],3,FALSE)</f>
        <v>Perzikstraat 7</v>
      </c>
      <c r="D573" s="55" t="str">
        <f>VLOOKUP(Ruimtestaat[[#This Row],[Code]],Locaties[#All],4,FALSE)</f>
        <v>Wijk en Aalburg</v>
      </c>
      <c r="E573" s="56"/>
      <c r="F573" s="7" t="s">
        <v>418</v>
      </c>
      <c r="H573" s="56" t="s">
        <v>398</v>
      </c>
      <c r="I573" s="7">
        <v>16</v>
      </c>
      <c r="J573" s="56" t="str">
        <f>VLOOKUP(Ruimtestaat[[#This Row],[Ruimte code]],Ruimtegroepen[[#All],[Code]:[Ruimte omschrijving]],2,FALSE)</f>
        <v>Leslokalen</v>
      </c>
      <c r="K573" s="7" t="s">
        <v>18</v>
      </c>
      <c r="L573" s="58" t="s">
        <v>124</v>
      </c>
      <c r="M573" s="147">
        <v>40.4</v>
      </c>
      <c r="N573" s="151"/>
    </row>
    <row r="574" spans="1:14" ht="15" customHeight="1">
      <c r="A574" s="5">
        <v>8</v>
      </c>
      <c r="B574" s="55" t="str">
        <f>VLOOKUP(Ruimtestaat[[#This Row],[Code]],Locaties[[Code]:[Locatie]],2,FALSE)</f>
        <v>Willem van Oranje – Wijk en Aalburg</v>
      </c>
      <c r="C574" s="55" t="str">
        <f>VLOOKUP(Ruimtestaat[[#This Row],[Code]],Locaties[[#All],[Code]:[Adres]],3,FALSE)</f>
        <v>Perzikstraat 7</v>
      </c>
      <c r="D574" s="55" t="str">
        <f>VLOOKUP(Ruimtestaat[[#This Row],[Code]],Locaties[#All],4,FALSE)</f>
        <v>Wijk en Aalburg</v>
      </c>
      <c r="E574" s="56"/>
      <c r="F574" s="7" t="s">
        <v>418</v>
      </c>
      <c r="H574" s="56" t="s">
        <v>416</v>
      </c>
      <c r="I574" s="7">
        <v>14</v>
      </c>
      <c r="J574" s="56" t="str">
        <f>VLOOKUP(Ruimtestaat[[#This Row],[Ruimte code]],Ruimtegroepen[[#All],[Code]:[Ruimte omschrijving]],2,FALSE)</f>
        <v>Praktijklokalen</v>
      </c>
      <c r="K574" s="7" t="s">
        <v>19</v>
      </c>
      <c r="L574" s="58" t="s">
        <v>405</v>
      </c>
      <c r="M574" s="147">
        <v>25</v>
      </c>
      <c r="N574" s="151"/>
    </row>
    <row r="575" spans="1:14" ht="15" customHeight="1">
      <c r="A575" s="5">
        <v>8</v>
      </c>
      <c r="B575" s="55" t="str">
        <f>VLOOKUP(Ruimtestaat[[#This Row],[Code]],Locaties[[Code]:[Locatie]],2,FALSE)</f>
        <v>Willem van Oranje – Wijk en Aalburg</v>
      </c>
      <c r="C575" s="55" t="str">
        <f>VLOOKUP(Ruimtestaat[[#This Row],[Code]],Locaties[[#All],[Code]:[Adres]],3,FALSE)</f>
        <v>Perzikstraat 7</v>
      </c>
      <c r="D575" s="55" t="str">
        <f>VLOOKUP(Ruimtestaat[[#This Row],[Code]],Locaties[#All],4,FALSE)</f>
        <v>Wijk en Aalburg</v>
      </c>
      <c r="E575" s="56"/>
      <c r="F575" s="7" t="s">
        <v>418</v>
      </c>
      <c r="H575" s="56" t="s">
        <v>136</v>
      </c>
      <c r="I575" s="7">
        <v>5</v>
      </c>
      <c r="J575" s="56" t="str">
        <f>VLOOKUP(Ruimtestaat[[#This Row],[Ruimte code]],Ruimtegroepen[[#All],[Code]:[Ruimte omschrijving]],2,FALSE)</f>
        <v>Sanitair</v>
      </c>
      <c r="K575" s="7" t="s">
        <v>19</v>
      </c>
      <c r="L575" s="58" t="s">
        <v>405</v>
      </c>
      <c r="M575" s="147">
        <v>8.3000000000000007</v>
      </c>
      <c r="N575" s="151"/>
    </row>
    <row r="576" spans="1:14" ht="15" customHeight="1">
      <c r="A576" s="5">
        <v>8</v>
      </c>
      <c r="B576" s="55" t="str">
        <f>VLOOKUP(Ruimtestaat[[#This Row],[Code]],Locaties[[Code]:[Locatie]],2,FALSE)</f>
        <v>Willem van Oranje – Wijk en Aalburg</v>
      </c>
      <c r="C576" s="55" t="str">
        <f>VLOOKUP(Ruimtestaat[[#This Row],[Code]],Locaties[[#All],[Code]:[Adres]],3,FALSE)</f>
        <v>Perzikstraat 7</v>
      </c>
      <c r="D576" s="55" t="str">
        <f>VLOOKUP(Ruimtestaat[[#This Row],[Code]],Locaties[#All],4,FALSE)</f>
        <v>Wijk en Aalburg</v>
      </c>
      <c r="E576" s="56"/>
      <c r="F576" s="7" t="s">
        <v>418</v>
      </c>
      <c r="H576" s="56" t="s">
        <v>136</v>
      </c>
      <c r="I576" s="7">
        <v>5</v>
      </c>
      <c r="J576" s="56" t="str">
        <f>VLOOKUP(Ruimtestaat[[#This Row],[Ruimte code]],Ruimtegroepen[[#All],[Code]:[Ruimte omschrijving]],2,FALSE)</f>
        <v>Sanitair</v>
      </c>
      <c r="K576" s="7" t="s">
        <v>19</v>
      </c>
      <c r="L576" s="58" t="s">
        <v>405</v>
      </c>
      <c r="M576" s="147">
        <v>7.7</v>
      </c>
      <c r="N576" s="151"/>
    </row>
    <row r="577" spans="1:14" ht="15" customHeight="1">
      <c r="A577" s="5">
        <v>8</v>
      </c>
      <c r="B577" s="55" t="str">
        <f>VLOOKUP(Ruimtestaat[[#This Row],[Code]],Locaties[[Code]:[Locatie]],2,FALSE)</f>
        <v>Willem van Oranje – Wijk en Aalburg</v>
      </c>
      <c r="C577" s="55" t="str">
        <f>VLOOKUP(Ruimtestaat[[#This Row],[Code]],Locaties[[#All],[Code]:[Adres]],3,FALSE)</f>
        <v>Perzikstraat 7</v>
      </c>
      <c r="D577" s="55" t="str">
        <f>VLOOKUP(Ruimtestaat[[#This Row],[Code]],Locaties[#All],4,FALSE)</f>
        <v>Wijk en Aalburg</v>
      </c>
      <c r="E577" s="56"/>
      <c r="F577" s="7" t="s">
        <v>418</v>
      </c>
      <c r="H577" s="56" t="s">
        <v>398</v>
      </c>
      <c r="I577" s="7">
        <v>16</v>
      </c>
      <c r="J577" s="56" t="str">
        <f>VLOOKUP(Ruimtestaat[[#This Row],[Ruimte code]],Ruimtegroepen[[#All],[Code]:[Ruimte omschrijving]],2,FALSE)</f>
        <v>Leslokalen</v>
      </c>
      <c r="K577" s="7" t="s">
        <v>18</v>
      </c>
      <c r="L577" s="58" t="s">
        <v>124</v>
      </c>
      <c r="M577" s="147">
        <v>41</v>
      </c>
      <c r="N577" s="151"/>
    </row>
    <row r="578" spans="1:14" ht="15" customHeight="1">
      <c r="A578" s="5">
        <v>8</v>
      </c>
      <c r="B578" s="55" t="str">
        <f>VLOOKUP(Ruimtestaat[[#This Row],[Code]],Locaties[[Code]:[Locatie]],2,FALSE)</f>
        <v>Willem van Oranje – Wijk en Aalburg</v>
      </c>
      <c r="C578" s="55" t="str">
        <f>VLOOKUP(Ruimtestaat[[#This Row],[Code]],Locaties[[#All],[Code]:[Adres]],3,FALSE)</f>
        <v>Perzikstraat 7</v>
      </c>
      <c r="D578" s="55" t="str">
        <f>VLOOKUP(Ruimtestaat[[#This Row],[Code]],Locaties[#All],4,FALSE)</f>
        <v>Wijk en Aalburg</v>
      </c>
      <c r="E578" s="56"/>
      <c r="F578" s="7" t="s">
        <v>418</v>
      </c>
      <c r="H578" s="56" t="s">
        <v>398</v>
      </c>
      <c r="I578" s="7">
        <v>16</v>
      </c>
      <c r="J578" s="56" t="str">
        <f>VLOOKUP(Ruimtestaat[[#This Row],[Ruimte code]],Ruimtegroepen[[#All],[Code]:[Ruimte omschrijving]],2,FALSE)</f>
        <v>Leslokalen</v>
      </c>
      <c r="K578" s="7" t="s">
        <v>18</v>
      </c>
      <c r="L578" s="58" t="s">
        <v>124</v>
      </c>
      <c r="M578" s="147">
        <v>63.2</v>
      </c>
      <c r="N578" s="151"/>
    </row>
    <row r="579" spans="1:14" ht="15" customHeight="1">
      <c r="A579" s="5">
        <v>8</v>
      </c>
      <c r="B579" s="55" t="str">
        <f>VLOOKUP(Ruimtestaat[[#This Row],[Code]],Locaties[[Code]:[Locatie]],2,FALSE)</f>
        <v>Willem van Oranje – Wijk en Aalburg</v>
      </c>
      <c r="C579" s="55" t="str">
        <f>VLOOKUP(Ruimtestaat[[#This Row],[Code]],Locaties[[#All],[Code]:[Adres]],3,FALSE)</f>
        <v>Perzikstraat 7</v>
      </c>
      <c r="D579" s="55" t="str">
        <f>VLOOKUP(Ruimtestaat[[#This Row],[Code]],Locaties[#All],4,FALSE)</f>
        <v>Wijk en Aalburg</v>
      </c>
      <c r="E579" s="56"/>
      <c r="F579" s="7" t="s">
        <v>418</v>
      </c>
      <c r="H579" s="56" t="s">
        <v>346</v>
      </c>
      <c r="I579" s="7">
        <v>4</v>
      </c>
      <c r="J579" s="56" t="str">
        <f>VLOOKUP(Ruimtestaat[[#This Row],[Ruimte code]],Ruimtegroepen[[#All],[Code]:[Ruimte omschrijving]],2,FALSE)</f>
        <v>Vergader/spreekkamers</v>
      </c>
      <c r="K579" s="7" t="s">
        <v>17</v>
      </c>
      <c r="L579" s="58" t="s">
        <v>6</v>
      </c>
      <c r="M579" s="147">
        <v>38.5</v>
      </c>
      <c r="N579" s="151"/>
    </row>
    <row r="580" spans="1:14" ht="15" customHeight="1">
      <c r="A580" s="5">
        <v>8</v>
      </c>
      <c r="B580" s="55" t="str">
        <f>VLOOKUP(Ruimtestaat[[#This Row],[Code]],Locaties[[Code]:[Locatie]],2,FALSE)</f>
        <v>Willem van Oranje – Wijk en Aalburg</v>
      </c>
      <c r="C580" s="55" t="str">
        <f>VLOOKUP(Ruimtestaat[[#This Row],[Code]],Locaties[[#All],[Code]:[Adres]],3,FALSE)</f>
        <v>Perzikstraat 7</v>
      </c>
      <c r="D580" s="55" t="str">
        <f>VLOOKUP(Ruimtestaat[[#This Row],[Code]],Locaties[#All],4,FALSE)</f>
        <v>Wijk en Aalburg</v>
      </c>
      <c r="E580" s="56"/>
      <c r="F580" s="7" t="s">
        <v>418</v>
      </c>
      <c r="H580" s="56" t="s">
        <v>398</v>
      </c>
      <c r="I580" s="7">
        <v>16</v>
      </c>
      <c r="J580" s="56" t="str">
        <f>VLOOKUP(Ruimtestaat[[#This Row],[Ruimte code]],Ruimtegroepen[[#All],[Code]:[Ruimte omschrijving]],2,FALSE)</f>
        <v>Leslokalen</v>
      </c>
      <c r="K580" s="7" t="s">
        <v>18</v>
      </c>
      <c r="L580" s="58" t="s">
        <v>124</v>
      </c>
      <c r="M580" s="147">
        <v>54.3</v>
      </c>
      <c r="N580" s="151"/>
    </row>
    <row r="581" spans="1:14" ht="15" customHeight="1">
      <c r="A581" s="5">
        <v>8</v>
      </c>
      <c r="B581" s="55" t="str">
        <f>VLOOKUP(Ruimtestaat[[#This Row],[Code]],Locaties[[Code]:[Locatie]],2,FALSE)</f>
        <v>Willem van Oranje – Wijk en Aalburg</v>
      </c>
      <c r="C581" s="55" t="str">
        <f>VLOOKUP(Ruimtestaat[[#This Row],[Code]],Locaties[[#All],[Code]:[Adres]],3,FALSE)</f>
        <v>Perzikstraat 7</v>
      </c>
      <c r="D581" s="55" t="str">
        <f>VLOOKUP(Ruimtestaat[[#This Row],[Code]],Locaties[#All],4,FALSE)</f>
        <v>Wijk en Aalburg</v>
      </c>
      <c r="E581" s="56"/>
      <c r="F581" s="7" t="s">
        <v>418</v>
      </c>
      <c r="H581" s="56" t="s">
        <v>158</v>
      </c>
      <c r="I581" s="7">
        <v>10</v>
      </c>
      <c r="J581" s="56" t="str">
        <f>VLOOKUP(Ruimtestaat[[#This Row],[Ruimte code]],Ruimtegroepen[[#All],[Code]:[Ruimte omschrijving]],2,FALSE)</f>
        <v>Trappenhuizen/lift</v>
      </c>
      <c r="K581" s="7" t="s">
        <v>18</v>
      </c>
      <c r="L581" s="58" t="s">
        <v>124</v>
      </c>
      <c r="M581" s="147">
        <v>26.1</v>
      </c>
      <c r="N581" s="151"/>
    </row>
    <row r="582" spans="1:14" ht="15" customHeight="1">
      <c r="A582" s="5">
        <v>8</v>
      </c>
      <c r="B582" s="55" t="str">
        <f>VLOOKUP(Ruimtestaat[[#This Row],[Code]],Locaties[[Code]:[Locatie]],2,FALSE)</f>
        <v>Willem van Oranje – Wijk en Aalburg</v>
      </c>
      <c r="C582" s="55" t="str">
        <f>VLOOKUP(Ruimtestaat[[#This Row],[Code]],Locaties[[#All],[Code]:[Adres]],3,FALSE)</f>
        <v>Perzikstraat 7</v>
      </c>
      <c r="D582" s="55" t="str">
        <f>VLOOKUP(Ruimtestaat[[#This Row],[Code]],Locaties[#All],4,FALSE)</f>
        <v>Wijk en Aalburg</v>
      </c>
      <c r="E582" s="56"/>
      <c r="F582" s="7" t="s">
        <v>418</v>
      </c>
      <c r="H582" s="56" t="s">
        <v>150</v>
      </c>
      <c r="I582" s="7">
        <v>14</v>
      </c>
      <c r="J582" s="56" t="str">
        <f>VLOOKUP(Ruimtestaat[[#This Row],[Ruimte code]],Ruimtegroepen[[#All],[Code]:[Ruimte omschrijving]],2,FALSE)</f>
        <v>Praktijklokalen</v>
      </c>
      <c r="K582" s="7" t="s">
        <v>19</v>
      </c>
      <c r="L582" s="58" t="s">
        <v>417</v>
      </c>
      <c r="M582" s="147">
        <v>55.4</v>
      </c>
      <c r="N582" s="151"/>
    </row>
    <row r="583" spans="1:14" ht="15" customHeight="1">
      <c r="A583" s="5">
        <v>8</v>
      </c>
      <c r="B583" s="55" t="str">
        <f>VLOOKUP(Ruimtestaat[[#This Row],[Code]],Locaties[[Code]:[Locatie]],2,FALSE)</f>
        <v>Willem van Oranje – Wijk en Aalburg</v>
      </c>
      <c r="C583" s="55" t="str">
        <f>VLOOKUP(Ruimtestaat[[#This Row],[Code]],Locaties[[#All],[Code]:[Adres]],3,FALSE)</f>
        <v>Perzikstraat 7</v>
      </c>
      <c r="D583" s="55" t="str">
        <f>VLOOKUP(Ruimtestaat[[#This Row],[Code]],Locaties[#All],4,FALSE)</f>
        <v>Wijk en Aalburg</v>
      </c>
      <c r="E583" s="56"/>
      <c r="F583" s="7" t="s">
        <v>418</v>
      </c>
      <c r="H583" s="56" t="s">
        <v>150</v>
      </c>
      <c r="I583" s="7">
        <v>14</v>
      </c>
      <c r="J583" s="56" t="str">
        <f>VLOOKUP(Ruimtestaat[[#This Row],[Ruimte code]],Ruimtegroepen[[#All],[Code]:[Ruimte omschrijving]],2,FALSE)</f>
        <v>Praktijklokalen</v>
      </c>
      <c r="K583" s="7" t="s">
        <v>19</v>
      </c>
      <c r="L583" s="58" t="s">
        <v>405</v>
      </c>
      <c r="M583" s="147">
        <v>78.5</v>
      </c>
      <c r="N583" s="151"/>
    </row>
  </sheetData>
  <sheetProtection algorithmName="SHA-512" hashValue="7AyoG3d0wvPS4LBFLmdKBEssqjlut0KTqK4vLEbWl+EFV+KXPGo/H1KDOg7lWBWGuL8HaEsqJVZ0d5VV/tUEeg==" saltValue="Tz5Z7rDEvN0fWGwg3jADLQ==" spinCount="100000" sheet="1" autoFilter="0"/>
  <sortState xmlns:xlrd2="http://schemas.microsoft.com/office/spreadsheetml/2017/richdata2" ref="B105:N469">
    <sortCondition ref="E105:E469"/>
  </sortState>
  <mergeCells count="1">
    <mergeCell ref="A1:N1"/>
  </mergeCells>
  <phoneticPr fontId="10" type="noConversion"/>
  <pageMargins left="0.23622047244094491" right="0.23622047244094491" top="0.74803149606299213" bottom="0.74803149606299213" header="0.31496062992125984" footer="0.31496062992125984"/>
  <pageSetup paperSize="8" scale="50" fitToWidth="2" fitToHeight="0" orientation="landscape" r:id="rId1"/>
  <headerFooter alignWithMargins="0">
    <oddFooter>&amp;L&amp;P&amp;Cparaaf Inschrijver&amp;R&amp;D</oddFooter>
  </headerFooter>
  <customProperties>
    <customPr name="EpmWorksheetKeyString_GUID" r:id="rId2"/>
  </customProperties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3B3260-B9B4-41CD-9387-4D3F820AEB73}">
  <sheetPr codeName="Blad15">
    <tabColor theme="0" tint="-0.14999847407452621"/>
    <pageSetUpPr fitToPage="1"/>
  </sheetPr>
  <dimension ref="A1:M71"/>
  <sheetViews>
    <sheetView showGridLines="0" view="pageBreakPreview" topLeftCell="A3" zoomScaleNormal="100" zoomScaleSheetLayoutView="100" workbookViewId="0">
      <selection activeCell="A22" sqref="A22"/>
    </sheetView>
  </sheetViews>
  <sheetFormatPr defaultColWidth="9.109375" defaultRowHeight="15" customHeight="1"/>
  <cols>
    <col min="1" max="1" width="9.6640625" style="5" customWidth="1"/>
    <col min="2" max="2" width="56.33203125" style="5" customWidth="1"/>
    <col min="3" max="3" width="14.88671875" style="7" customWidth="1"/>
    <col min="4" max="4" width="62" style="5" customWidth="1"/>
    <col min="5" max="5" width="17.6640625" style="5" bestFit="1" customWidth="1"/>
    <col min="6" max="6" width="17.6640625" style="61" bestFit="1" customWidth="1"/>
    <col min="7" max="7" width="17.6640625" style="5" bestFit="1" customWidth="1"/>
    <col min="8" max="8" width="18" style="5" bestFit="1" customWidth="1"/>
    <col min="9" max="9" width="19" style="5" customWidth="1"/>
    <col min="10" max="10" width="6.44140625" style="5" customWidth="1"/>
    <col min="11" max="11" width="9.109375" style="5"/>
    <col min="12" max="12" width="35.6640625" style="5" customWidth="1"/>
    <col min="13" max="13" width="15.88671875" style="5" customWidth="1"/>
    <col min="14" max="16384" width="9.109375" style="5"/>
  </cols>
  <sheetData>
    <row r="1" spans="1:13" s="4" customFormat="1" ht="26.25" customHeight="1">
      <c r="A1" s="154" t="s">
        <v>47</v>
      </c>
      <c r="B1" s="154"/>
      <c r="C1" s="154"/>
      <c r="D1" s="154"/>
      <c r="E1" s="154"/>
      <c r="F1" s="154"/>
      <c r="G1" s="154"/>
      <c r="H1" s="154"/>
    </row>
    <row r="2" spans="1:13" s="4" customFormat="1" ht="15" customHeight="1">
      <c r="A2" s="155" t="s">
        <v>99</v>
      </c>
      <c r="B2" s="156"/>
      <c r="C2" s="156"/>
      <c r="D2" s="156"/>
      <c r="E2" s="156"/>
      <c r="F2" s="156"/>
      <c r="G2" s="156"/>
      <c r="H2" s="156"/>
    </row>
    <row r="3" spans="1:13" ht="15" customHeight="1">
      <c r="B3" s="7"/>
      <c r="C3" s="5"/>
      <c r="D3" s="59"/>
      <c r="E3" s="60"/>
    </row>
    <row r="4" spans="1:13" ht="15" customHeight="1">
      <c r="A4" s="5" t="s">
        <v>51</v>
      </c>
      <c r="B4" s="62"/>
      <c r="C4" s="62"/>
      <c r="D4" s="62"/>
      <c r="E4" s="62"/>
      <c r="F4" s="63"/>
      <c r="G4" s="64"/>
    </row>
    <row r="5" spans="1:13" ht="15" customHeight="1">
      <c r="A5" s="5" t="s">
        <v>68</v>
      </c>
      <c r="B5" s="62"/>
      <c r="C5" s="62"/>
      <c r="D5" s="62"/>
      <c r="E5" s="62"/>
      <c r="F5" s="63"/>
      <c r="G5" s="64"/>
    </row>
    <row r="6" spans="1:13" ht="15" customHeight="1">
      <c r="A6" s="5" t="s">
        <v>64</v>
      </c>
      <c r="B6" s="65"/>
      <c r="C6" s="66"/>
      <c r="D6" s="66"/>
      <c r="E6" s="66"/>
      <c r="F6" s="67"/>
    </row>
    <row r="7" spans="1:13" ht="15" customHeight="1">
      <c r="B7" s="65"/>
      <c r="C7" s="65"/>
      <c r="D7" s="68"/>
      <c r="E7" s="175"/>
      <c r="F7" s="175"/>
      <c r="G7" s="175"/>
      <c r="H7" s="175"/>
      <c r="I7" s="175"/>
      <c r="M7" s="69"/>
    </row>
    <row r="8" spans="1:13" s="6" customFormat="1" ht="26.25" customHeight="1">
      <c r="A8" s="121" t="s">
        <v>54</v>
      </c>
      <c r="B8" s="122" t="s">
        <v>37</v>
      </c>
      <c r="C8" s="123" t="s">
        <v>36</v>
      </c>
      <c r="D8" s="121" t="s">
        <v>93</v>
      </c>
      <c r="H8" s="70"/>
    </row>
    <row r="9" spans="1:13" ht="15" customHeight="1">
      <c r="A9" s="75">
        <v>1</v>
      </c>
      <c r="B9" s="130" t="s">
        <v>42</v>
      </c>
      <c r="C9" s="152">
        <v>0</v>
      </c>
      <c r="D9" s="76" t="s">
        <v>38</v>
      </c>
      <c r="F9" s="5"/>
      <c r="H9" s="69"/>
    </row>
    <row r="10" spans="1:13" ht="15" customHeight="1">
      <c r="A10" s="75">
        <v>2</v>
      </c>
      <c r="B10" s="130" t="s">
        <v>72</v>
      </c>
      <c r="C10" s="152">
        <v>0</v>
      </c>
      <c r="D10" s="76" t="s">
        <v>38</v>
      </c>
      <c r="F10" s="5"/>
      <c r="H10" s="71"/>
    </row>
    <row r="11" spans="1:13" ht="15" customHeight="1">
      <c r="A11" s="75">
        <v>3</v>
      </c>
      <c r="B11" s="130" t="s">
        <v>43</v>
      </c>
      <c r="C11" s="152">
        <v>0</v>
      </c>
      <c r="D11" s="76" t="s">
        <v>39</v>
      </c>
      <c r="F11" s="5"/>
      <c r="H11" s="72"/>
    </row>
    <row r="12" spans="1:13" ht="15" customHeight="1">
      <c r="A12" s="75">
        <v>4</v>
      </c>
      <c r="B12" s="130" t="s">
        <v>73</v>
      </c>
      <c r="C12" s="152">
        <v>0</v>
      </c>
      <c r="D12" s="76" t="s">
        <v>38</v>
      </c>
      <c r="F12" s="5"/>
    </row>
    <row r="13" spans="1:13" ht="15" customHeight="1">
      <c r="A13" s="75">
        <v>5</v>
      </c>
      <c r="B13" s="130" t="s">
        <v>74</v>
      </c>
      <c r="C13" s="152">
        <v>0</v>
      </c>
      <c r="D13" s="76" t="s">
        <v>38</v>
      </c>
      <c r="F13" s="5"/>
    </row>
    <row r="14" spans="1:13" ht="15" customHeight="1">
      <c r="A14" s="75">
        <v>6</v>
      </c>
      <c r="B14" s="130" t="s">
        <v>44</v>
      </c>
      <c r="C14" s="152">
        <v>0</v>
      </c>
      <c r="D14" s="76" t="s">
        <v>38</v>
      </c>
      <c r="F14" s="5"/>
    </row>
    <row r="15" spans="1:13" ht="15" customHeight="1">
      <c r="A15" s="75">
        <v>7</v>
      </c>
      <c r="B15" s="130" t="s">
        <v>96</v>
      </c>
      <c r="C15" s="152">
        <v>0</v>
      </c>
      <c r="D15" s="76" t="s">
        <v>38</v>
      </c>
      <c r="F15" s="5"/>
    </row>
    <row r="16" spans="1:13" ht="15" customHeight="1">
      <c r="A16" s="75">
        <v>8</v>
      </c>
      <c r="B16" s="76" t="s">
        <v>46</v>
      </c>
      <c r="C16" s="152">
        <v>0</v>
      </c>
      <c r="D16" s="76" t="s">
        <v>38</v>
      </c>
      <c r="F16" s="5"/>
    </row>
    <row r="17" spans="1:13" ht="15" customHeight="1">
      <c r="A17" s="75">
        <v>9</v>
      </c>
      <c r="B17" s="131" t="s">
        <v>52</v>
      </c>
      <c r="C17" s="152">
        <v>0</v>
      </c>
      <c r="D17" s="76" t="s">
        <v>38</v>
      </c>
      <c r="F17" s="5"/>
    </row>
    <row r="18" spans="1:13" ht="15" customHeight="1">
      <c r="A18" s="75">
        <v>10</v>
      </c>
      <c r="B18" s="131" t="s">
        <v>101</v>
      </c>
      <c r="C18" s="152">
        <v>0</v>
      </c>
      <c r="D18" s="76" t="s">
        <v>38</v>
      </c>
      <c r="F18" s="5"/>
    </row>
    <row r="19" spans="1:13" ht="15" customHeight="1">
      <c r="B19" s="7"/>
      <c r="E19" s="73"/>
      <c r="F19" s="74"/>
      <c r="G19" s="73"/>
      <c r="H19" s="73"/>
    </row>
    <row r="20" spans="1:13" s="44" customFormat="1" ht="26.25" customHeight="1">
      <c r="A20" s="121" t="s">
        <v>53</v>
      </c>
      <c r="B20" s="122" t="s">
        <v>34</v>
      </c>
      <c r="C20" s="123" t="s">
        <v>54</v>
      </c>
      <c r="D20" s="121" t="s">
        <v>69</v>
      </c>
      <c r="E20" s="121" t="s">
        <v>40</v>
      </c>
      <c r="F20" s="121" t="s">
        <v>41</v>
      </c>
      <c r="G20" s="121" t="s">
        <v>45</v>
      </c>
      <c r="H20" s="121" t="s">
        <v>35</v>
      </c>
      <c r="I20" s="121" t="s">
        <v>77</v>
      </c>
    </row>
    <row r="21" spans="1:13" ht="15" customHeight="1">
      <c r="A21" s="75">
        <v>1</v>
      </c>
      <c r="B21" s="76" t="str">
        <f>VLOOKUP(OverzichtVloer20[[#This Row],[Code Locatie]],Locaties[],2,0)</f>
        <v>SBO De Leilinde</v>
      </c>
      <c r="C21" s="75">
        <v>1</v>
      </c>
      <c r="D21" s="153" t="str">
        <f>IF(Vloeronderhoud!$C21&gt;0,VLOOKUP(Vloeronderhoud!$C21,$A$8:$B$18,2,FALSE),"")</f>
        <v>Sprayen/opblokken</v>
      </c>
      <c r="E21" s="77" t="s">
        <v>18</v>
      </c>
      <c r="F21" s="78">
        <f>SUMIFS('Ruimtestaat'!$M:$M,'Ruimtestaat'!K:K,Vloeronderhoud!E21,'Ruimtestaat'!A:A,Vloeronderhoud!A21)</f>
        <v>536.4</v>
      </c>
      <c r="G21" s="62">
        <v>1</v>
      </c>
      <c r="H21" s="79">
        <f>VLOOKUP(OverzichtVloer20[[#This Row],[Code Taak]],InvulVloer19[],3,3)*F21*G21</f>
        <v>0</v>
      </c>
      <c r="I21" s="80">
        <f>OverzichtVloer20[[#This Row],[Kosten/jaar excl. BTW]]*1.21</f>
        <v>0</v>
      </c>
      <c r="M21" s="69"/>
    </row>
    <row r="22" spans="1:13" ht="15" customHeight="1">
      <c r="A22" s="75">
        <v>1</v>
      </c>
      <c r="B22" s="76" t="str">
        <f>VLOOKUP(OverzichtVloer20[[#This Row],[Code Locatie]],Locaties[],2,0)</f>
        <v>SBO De Leilinde</v>
      </c>
      <c r="C22" s="75">
        <v>2</v>
      </c>
      <c r="D22" s="153" t="str">
        <f>IF(Vloeronderhoud!$C22&gt;0,VLOOKUP(Vloeronderhoud!$C22,$A$8:$B$18,2,FALSE),"")</f>
        <v>Topstrippen en conserveren</v>
      </c>
      <c r="E22" s="77" t="s">
        <v>18</v>
      </c>
      <c r="F22" s="78">
        <f>SUMIFS('Ruimtestaat'!$M:$M,'Ruimtestaat'!K:K,Vloeronderhoud!E22,'Ruimtestaat'!A:A,Vloeronderhoud!A22)</f>
        <v>536.4</v>
      </c>
      <c r="G22" s="62">
        <v>1</v>
      </c>
      <c r="H22" s="79">
        <f>VLOOKUP(OverzichtVloer20[[#This Row],[Code Taak]],InvulVloer19[],3,3)*F22*G22</f>
        <v>0</v>
      </c>
      <c r="I22" s="80">
        <f>OverzichtVloer20[[#This Row],[Kosten/jaar excl. BTW]]*1.21</f>
        <v>0</v>
      </c>
      <c r="M22" s="69"/>
    </row>
    <row r="23" spans="1:13" ht="15" customHeight="1">
      <c r="A23" s="75">
        <v>1</v>
      </c>
      <c r="B23" s="76" t="str">
        <f>VLOOKUP(OverzichtVloer20[[#This Row],[Code Locatie]],Locaties[],2,0)</f>
        <v>SBO De Leilinde</v>
      </c>
      <c r="C23" s="75">
        <v>3</v>
      </c>
      <c r="D23" s="153" t="str">
        <f>IF(Vloeronderhoud!$C23&gt;0,VLOOKUP(Vloeronderhoud!$C23,$A$8:$B$18,2,FALSE),"")</f>
        <v>Diepstrippen, sealen en conserveren</v>
      </c>
      <c r="E23" s="77" t="s">
        <v>18</v>
      </c>
      <c r="F23" s="78">
        <f>SUMIFS('Ruimtestaat'!$M:$M,'Ruimtestaat'!K:K,Vloeronderhoud!E23,'Ruimtestaat'!A:A,Vloeronderhoud!A23)</f>
        <v>536.4</v>
      </c>
      <c r="G23" s="62">
        <v>0.25</v>
      </c>
      <c r="H23" s="79">
        <f>VLOOKUP(OverzichtVloer20[[#This Row],[Code Taak]],InvulVloer19[],3,3)*F23*G23</f>
        <v>0</v>
      </c>
      <c r="I23" s="80">
        <f>OverzichtVloer20[[#This Row],[Kosten/jaar excl. BTW]]*1.21</f>
        <v>0</v>
      </c>
      <c r="M23" s="69"/>
    </row>
    <row r="24" spans="1:13" ht="14.25" customHeight="1">
      <c r="A24" s="75">
        <v>1</v>
      </c>
      <c r="B24" s="76" t="str">
        <f>VLOOKUP(OverzichtVloer20[[#This Row],[Code Locatie]],Locaties[],2,0)</f>
        <v>SBO De Leilinde</v>
      </c>
      <c r="C24" s="75">
        <v>4</v>
      </c>
      <c r="D24" s="153" t="str">
        <f>IF(Vloeronderhoud!$C24&gt;0,VLOOKUP(Vloeronderhoud!$C24,$A$8:$B$18,2,FALSE),"")</f>
        <v>Tapijtreinigen, sproei-extractiemethode</v>
      </c>
      <c r="E24" s="77" t="s">
        <v>17</v>
      </c>
      <c r="F24" s="78">
        <f>SUMIFS('Ruimtestaat'!$M:$M,'Ruimtestaat'!K:K,Vloeronderhoud!E24,'Ruimtestaat'!A:A,Vloeronderhoud!A24)</f>
        <v>19.600000000000001</v>
      </c>
      <c r="G24" s="62">
        <v>1</v>
      </c>
      <c r="H24" s="79">
        <f>VLOOKUP(OverzichtVloer20[[#This Row],[Code Taak]],InvulVloer19[],3,3)*F24*G24</f>
        <v>0</v>
      </c>
      <c r="I24" s="80">
        <f>OverzichtVloer20[[#This Row],[Kosten/jaar excl. BTW]]*1.21</f>
        <v>0</v>
      </c>
      <c r="M24" s="69"/>
    </row>
    <row r="25" spans="1:13" ht="14.25" customHeight="1">
      <c r="A25" s="75">
        <v>1</v>
      </c>
      <c r="B25" s="76" t="str">
        <f>VLOOKUP(OverzichtVloer20[[#This Row],[Code Locatie]],Locaties[],2,0)</f>
        <v>SBO De Leilinde</v>
      </c>
      <c r="C25" s="75">
        <v>9</v>
      </c>
      <c r="D25" s="153" t="str">
        <f>IF(Vloeronderhoud!$C25&gt;0,VLOOKUP(Vloeronderhoud!$C25,$A$8:$B$18,2,FALSE),"")</f>
        <v>Machinaal schrobben en droogzuigen</v>
      </c>
      <c r="E25" s="77" t="s">
        <v>19</v>
      </c>
      <c r="F25" s="78">
        <f>SUMIFS('Ruimtestaat'!$M:$M,'Ruimtestaat'!K:K,Vloeronderhoud!E25,'Ruimtestaat'!A:A,Vloeronderhoud!A25)</f>
        <v>47.499999999999986</v>
      </c>
      <c r="G25" s="62">
        <v>1</v>
      </c>
      <c r="H25" s="79">
        <f>VLOOKUP(OverzichtVloer20[[#This Row],[Code Taak]],InvulVloer19[],3,3)*F25*G25</f>
        <v>0</v>
      </c>
      <c r="I25" s="80">
        <f>OverzichtVloer20[[#This Row],[Kosten/jaar excl. BTW]]*1.21</f>
        <v>0</v>
      </c>
      <c r="M25" s="69"/>
    </row>
    <row r="26" spans="1:13" ht="14.25" customHeight="1">
      <c r="A26" s="75">
        <v>1</v>
      </c>
      <c r="B26" s="76" t="str">
        <f>VLOOKUP(OverzichtVloer20[[#This Row],[Code Locatie]],Locaties[],2,0)</f>
        <v>SBO De Leilinde</v>
      </c>
      <c r="C26" s="75">
        <v>9</v>
      </c>
      <c r="D26" s="153" t="str">
        <f>IF(Vloeronderhoud!$C26&gt;0,VLOOKUP(Vloeronderhoud!$C26,$A$8:$B$18,2,FALSE),"")</f>
        <v>Machinaal schrobben en droogzuigen</v>
      </c>
      <c r="E26" s="77" t="s">
        <v>20</v>
      </c>
      <c r="F26" s="78">
        <f>SUMIFS('Ruimtestaat'!$M:$M,'Ruimtestaat'!K:K,Vloeronderhoud!E26,'Ruimtestaat'!A:A,Vloeronderhoud!A26)</f>
        <v>259.2</v>
      </c>
      <c r="G26" s="62">
        <v>1</v>
      </c>
      <c r="H26" s="79">
        <f>VLOOKUP(OverzichtVloer20[[#This Row],[Code Taak]],InvulVloer19[],3,3)*F26*G26</f>
        <v>0</v>
      </c>
      <c r="I26" s="80">
        <f>OverzichtVloer20[[#This Row],[Kosten/jaar excl. BTW]]*1.21</f>
        <v>0</v>
      </c>
      <c r="M26" s="69"/>
    </row>
    <row r="27" spans="1:13" ht="14.25" customHeight="1">
      <c r="A27" s="75">
        <v>2</v>
      </c>
      <c r="B27" s="76" t="str">
        <f>VLOOKUP(OverzichtVloer20[[#This Row],[Code Locatie]],Locaties[],2,0)</f>
        <v>ISK Wereldschool - Sprang-Capelle</v>
      </c>
      <c r="C27" s="75">
        <v>1</v>
      </c>
      <c r="D27" s="153" t="str">
        <f>IF(Vloeronderhoud!$C27&gt;0,VLOOKUP(Vloeronderhoud!$C27,$A$8:$B$18,2,FALSE),"")</f>
        <v>Sprayen/opblokken</v>
      </c>
      <c r="E27" s="77" t="s">
        <v>18</v>
      </c>
      <c r="F27" s="78">
        <f>SUMIFS('Ruimtestaat'!$M:$M,'Ruimtestaat'!K:K,Vloeronderhoud!E27,'Ruimtestaat'!A:A,Vloeronderhoud!A27)</f>
        <v>1068.9000000000003</v>
      </c>
      <c r="G27" s="62">
        <v>1</v>
      </c>
      <c r="H27" s="79">
        <f>VLOOKUP(OverzichtVloer20[[#This Row],[Code Taak]],InvulVloer19[],3,3)*F27*G27</f>
        <v>0</v>
      </c>
      <c r="I27" s="80">
        <f>OverzichtVloer20[[#This Row],[Kosten/jaar excl. BTW]]*1.21</f>
        <v>0</v>
      </c>
      <c r="M27" s="69"/>
    </row>
    <row r="28" spans="1:13" ht="14.25" customHeight="1">
      <c r="A28" s="75">
        <v>2</v>
      </c>
      <c r="B28" s="76" t="str">
        <f>VLOOKUP(OverzichtVloer20[[#This Row],[Code Locatie]],Locaties[],2,0)</f>
        <v>ISK Wereldschool - Sprang-Capelle</v>
      </c>
      <c r="C28" s="75">
        <v>2</v>
      </c>
      <c r="D28" s="153" t="str">
        <f>IF(Vloeronderhoud!$C28&gt;0,VLOOKUP(Vloeronderhoud!$C28,$A$8:$B$18,2,FALSE),"")</f>
        <v>Topstrippen en conserveren</v>
      </c>
      <c r="E28" s="77" t="s">
        <v>18</v>
      </c>
      <c r="F28" s="78">
        <f>SUMIFS('Ruimtestaat'!$M:$M,'Ruimtestaat'!K:K,Vloeronderhoud!E28,'Ruimtestaat'!A:A,Vloeronderhoud!A28)</f>
        <v>1068.9000000000003</v>
      </c>
      <c r="G28" s="62">
        <v>1</v>
      </c>
      <c r="H28" s="79">
        <f>VLOOKUP(OverzichtVloer20[[#This Row],[Code Taak]],InvulVloer19[],3,3)*F28*G28</f>
        <v>0</v>
      </c>
      <c r="I28" s="80">
        <f>OverzichtVloer20[[#This Row],[Kosten/jaar excl. BTW]]*1.21</f>
        <v>0</v>
      </c>
      <c r="M28" s="69"/>
    </row>
    <row r="29" spans="1:13" ht="14.25" customHeight="1">
      <c r="A29" s="75">
        <v>2</v>
      </c>
      <c r="B29" s="76" t="str">
        <f>VLOOKUP(OverzichtVloer20[[#This Row],[Code Locatie]],Locaties[],2,0)</f>
        <v>ISK Wereldschool - Sprang-Capelle</v>
      </c>
      <c r="C29" s="75">
        <v>3</v>
      </c>
      <c r="D29" s="153" t="str">
        <f>IF(Vloeronderhoud!$C29&gt;0,VLOOKUP(Vloeronderhoud!$C29,$A$8:$B$18,2,FALSE),"")</f>
        <v>Diepstrippen, sealen en conserveren</v>
      </c>
      <c r="E29" s="77" t="s">
        <v>18</v>
      </c>
      <c r="F29" s="78">
        <f>SUMIFS('Ruimtestaat'!$M:$M,'Ruimtestaat'!K:K,Vloeronderhoud!E29,'Ruimtestaat'!A:A,Vloeronderhoud!A29)</f>
        <v>1068.9000000000003</v>
      </c>
      <c r="G29" s="62">
        <v>0.25</v>
      </c>
      <c r="H29" s="79">
        <f>VLOOKUP(OverzichtVloer20[[#This Row],[Code Taak]],InvulVloer19[],3,3)*F29*G29</f>
        <v>0</v>
      </c>
      <c r="I29" s="80">
        <f>OverzichtVloer20[[#This Row],[Kosten/jaar excl. BTW]]*1.21</f>
        <v>0</v>
      </c>
      <c r="M29" s="69"/>
    </row>
    <row r="30" spans="1:13" ht="14.25" customHeight="1">
      <c r="A30" s="75">
        <v>2</v>
      </c>
      <c r="B30" s="76" t="str">
        <f>VLOOKUP(OverzichtVloer20[[#This Row],[Code Locatie]],Locaties[],2,0)</f>
        <v>ISK Wereldschool - Sprang-Capelle</v>
      </c>
      <c r="C30" s="75">
        <v>4</v>
      </c>
      <c r="D30" s="153" t="str">
        <f>IF(Vloeronderhoud!$C30&gt;0,VLOOKUP(Vloeronderhoud!$C30,$A$8:$B$18,2,FALSE),"")</f>
        <v>Tapijtreinigen, sproei-extractiemethode</v>
      </c>
      <c r="E30" s="77" t="s">
        <v>17</v>
      </c>
      <c r="F30" s="78">
        <f>SUMIFS('Ruimtestaat'!$M:$M,'Ruimtestaat'!K:K,Vloeronderhoud!E30,'Ruimtestaat'!A:A,Vloeronderhoud!A30)</f>
        <v>36.800000000000004</v>
      </c>
      <c r="G30" s="62">
        <v>1</v>
      </c>
      <c r="H30" s="79">
        <f>VLOOKUP(OverzichtVloer20[[#This Row],[Code Taak]],InvulVloer19[],3,3)*F30*G30</f>
        <v>0</v>
      </c>
      <c r="I30" s="80">
        <f>OverzichtVloer20[[#This Row],[Kosten/jaar excl. BTW]]*1.21</f>
        <v>0</v>
      </c>
      <c r="M30" s="69"/>
    </row>
    <row r="31" spans="1:13" ht="14.25" customHeight="1">
      <c r="A31" s="75">
        <v>2</v>
      </c>
      <c r="B31" s="76" t="str">
        <f>VLOOKUP(OverzichtVloer20[[#This Row],[Code Locatie]],Locaties[],2,0)</f>
        <v>ISK Wereldschool - Sprang-Capelle</v>
      </c>
      <c r="C31" s="75">
        <v>7</v>
      </c>
      <c r="D31" s="153" t="str">
        <f>IF(Vloeronderhoud!$C31&gt;0,VLOOKUP(Vloeronderhoud!$C31,$A$8:$B$18,2,FALSE),"")</f>
        <v>Olieen houten vloeren</v>
      </c>
      <c r="E31" s="77" t="s">
        <v>94</v>
      </c>
      <c r="F31" s="78">
        <f>SUMIFS('Ruimtestaat'!$M:$M,'Ruimtestaat'!K:K,Vloeronderhoud!E31,'Ruimtestaat'!A:A,Vloeronderhoud!A31)</f>
        <v>83.100000000000009</v>
      </c>
      <c r="G31" s="62">
        <v>1</v>
      </c>
      <c r="H31" s="79">
        <f>VLOOKUP(OverzichtVloer20[[#This Row],[Code Taak]],InvulVloer19[],3,3)*F31*G31</f>
        <v>0</v>
      </c>
      <c r="I31" s="80">
        <f>OverzichtVloer20[[#This Row],[Kosten/jaar excl. BTW]]*1.21</f>
        <v>0</v>
      </c>
      <c r="M31" s="69"/>
    </row>
    <row r="32" spans="1:13" ht="14.25" customHeight="1">
      <c r="A32" s="75">
        <v>2</v>
      </c>
      <c r="B32" s="76" t="str">
        <f>VLOOKUP(OverzichtVloer20[[#This Row],[Code Locatie]],Locaties[],2,0)</f>
        <v>ISK Wereldschool - Sprang-Capelle</v>
      </c>
      <c r="C32" s="75">
        <v>9</v>
      </c>
      <c r="D32" s="153" t="str">
        <f>IF(Vloeronderhoud!$C32&gt;0,VLOOKUP(Vloeronderhoud!$C32,$A$8:$B$18,2,FALSE),"")</f>
        <v>Machinaal schrobben en droogzuigen</v>
      </c>
      <c r="E32" s="77" t="s">
        <v>19</v>
      </c>
      <c r="F32" s="78">
        <f>SUMIFS('Ruimtestaat'!$M:$M,'Ruimtestaat'!K:K,Vloeronderhoud!E32,'Ruimtestaat'!A:A,Vloeronderhoud!A32)</f>
        <v>228.6</v>
      </c>
      <c r="G32" s="62">
        <v>1</v>
      </c>
      <c r="H32" s="79">
        <f>VLOOKUP(OverzichtVloer20[[#This Row],[Code Taak]],InvulVloer19[],3,3)*F32*G32</f>
        <v>0</v>
      </c>
      <c r="I32" s="80">
        <f>OverzichtVloer20[[#This Row],[Kosten/jaar excl. BTW]]*1.21</f>
        <v>0</v>
      </c>
      <c r="M32" s="69"/>
    </row>
    <row r="33" spans="1:13" ht="14.25" customHeight="1">
      <c r="A33" s="75">
        <v>3</v>
      </c>
      <c r="B33" s="76" t="str">
        <f>VLOOKUP(OverzichtVloer20[[#This Row],[Code Locatie]],Locaties[],2,0)</f>
        <v>ISK Wereldschool - Waalwijk</v>
      </c>
      <c r="C33" s="75">
        <v>1</v>
      </c>
      <c r="D33" s="153" t="str">
        <f>IF(Vloeronderhoud!$C33&gt;0,VLOOKUP(Vloeronderhoud!$C33,$A$8:$B$18,2,FALSE),"")</f>
        <v>Sprayen/opblokken</v>
      </c>
      <c r="E33" s="77" t="s">
        <v>18</v>
      </c>
      <c r="F33" s="78">
        <f>SUMIFS('Ruimtestaat'!$M:$M,'Ruimtestaat'!K:K,Vloeronderhoud!E33,'Ruimtestaat'!A:A,Vloeronderhoud!A33)</f>
        <v>553.41000000000008</v>
      </c>
      <c r="G33" s="62">
        <v>1</v>
      </c>
      <c r="H33" s="79">
        <f>VLOOKUP(OverzichtVloer20[[#This Row],[Code Taak]],InvulVloer19[],3,3)*F33*G33</f>
        <v>0</v>
      </c>
      <c r="I33" s="80">
        <f>OverzichtVloer20[[#This Row],[Kosten/jaar excl. BTW]]*1.21</f>
        <v>0</v>
      </c>
      <c r="M33" s="69"/>
    </row>
    <row r="34" spans="1:13" ht="14.25" customHeight="1">
      <c r="A34" s="75">
        <v>3</v>
      </c>
      <c r="B34" s="76" t="str">
        <f>VLOOKUP(OverzichtVloer20[[#This Row],[Code Locatie]],Locaties[],2,0)</f>
        <v>ISK Wereldschool - Waalwijk</v>
      </c>
      <c r="C34" s="75">
        <v>2</v>
      </c>
      <c r="D34" s="153" t="str">
        <f>IF(Vloeronderhoud!$C34&gt;0,VLOOKUP(Vloeronderhoud!$C34,$A$8:$B$18,2,FALSE),"")</f>
        <v>Topstrippen en conserveren</v>
      </c>
      <c r="E34" s="77" t="s">
        <v>18</v>
      </c>
      <c r="F34" s="78">
        <f>SUMIFS('Ruimtestaat'!$M:$M,'Ruimtestaat'!K:K,Vloeronderhoud!E34,'Ruimtestaat'!A:A,Vloeronderhoud!A34)</f>
        <v>553.41000000000008</v>
      </c>
      <c r="G34" s="62">
        <v>1</v>
      </c>
      <c r="H34" s="79">
        <f>VLOOKUP(OverzichtVloer20[[#This Row],[Code Taak]],InvulVloer19[],3,3)*F34*G34</f>
        <v>0</v>
      </c>
      <c r="I34" s="80">
        <f>OverzichtVloer20[[#This Row],[Kosten/jaar excl. BTW]]*1.21</f>
        <v>0</v>
      </c>
      <c r="M34" s="69"/>
    </row>
    <row r="35" spans="1:13" ht="14.25" customHeight="1">
      <c r="A35" s="75">
        <v>3</v>
      </c>
      <c r="B35" s="76" t="str">
        <f>VLOOKUP(OverzichtVloer20[[#This Row],[Code Locatie]],Locaties[],2,0)</f>
        <v>ISK Wereldschool - Waalwijk</v>
      </c>
      <c r="C35" s="75">
        <v>3</v>
      </c>
      <c r="D35" s="153" t="str">
        <f>IF(Vloeronderhoud!$C35&gt;0,VLOOKUP(Vloeronderhoud!$C35,$A$8:$B$18,2,FALSE),"")</f>
        <v>Diepstrippen, sealen en conserveren</v>
      </c>
      <c r="E35" s="77" t="s">
        <v>18</v>
      </c>
      <c r="F35" s="78">
        <f>SUMIFS('Ruimtestaat'!$M:$M,'Ruimtestaat'!K:K,Vloeronderhoud!E35,'Ruimtestaat'!A:A,Vloeronderhoud!A35)</f>
        <v>553.41000000000008</v>
      </c>
      <c r="G35" s="62">
        <v>0.25</v>
      </c>
      <c r="H35" s="79">
        <f>VLOOKUP(OverzichtVloer20[[#This Row],[Code Taak]],InvulVloer19[],3,3)*F35*G35</f>
        <v>0</v>
      </c>
      <c r="I35" s="80">
        <f>OverzichtVloer20[[#This Row],[Kosten/jaar excl. BTW]]*1.21</f>
        <v>0</v>
      </c>
      <c r="M35" s="69"/>
    </row>
    <row r="36" spans="1:13" ht="14.25" customHeight="1">
      <c r="A36" s="75">
        <v>3</v>
      </c>
      <c r="B36" s="76" t="str">
        <f>VLOOKUP(OverzichtVloer20[[#This Row],[Code Locatie]],Locaties[],2,0)</f>
        <v>ISK Wereldschool - Waalwijk</v>
      </c>
      <c r="C36" s="75">
        <v>4</v>
      </c>
      <c r="D36" s="153" t="str">
        <f>IF(Vloeronderhoud!$C36&gt;0,VLOOKUP(Vloeronderhoud!$C36,$A$8:$B$18,2,FALSE),"")</f>
        <v>Tapijtreinigen, sproei-extractiemethode</v>
      </c>
      <c r="E36" s="77" t="s">
        <v>17</v>
      </c>
      <c r="F36" s="78">
        <f>SUMIFS('Ruimtestaat'!$M:$M,'Ruimtestaat'!K:K,Vloeronderhoud!E36,'Ruimtestaat'!A:A,Vloeronderhoud!A36)</f>
        <v>45.22</v>
      </c>
      <c r="G36" s="62">
        <v>1</v>
      </c>
      <c r="H36" s="79">
        <f>VLOOKUP(OverzichtVloer20[[#This Row],[Code Taak]],InvulVloer19[],3,3)*F36*G36</f>
        <v>0</v>
      </c>
      <c r="I36" s="80">
        <f>OverzichtVloer20[[#This Row],[Kosten/jaar excl. BTW]]*1.21</f>
        <v>0</v>
      </c>
      <c r="M36" s="69"/>
    </row>
    <row r="37" spans="1:13" ht="14.25" customHeight="1">
      <c r="A37" s="75">
        <v>3</v>
      </c>
      <c r="B37" s="76" t="str">
        <f>VLOOKUP(OverzichtVloer20[[#This Row],[Code Locatie]],Locaties[],2,0)</f>
        <v>ISK Wereldschool - Waalwijk</v>
      </c>
      <c r="C37" s="75">
        <v>9</v>
      </c>
      <c r="D37" s="153" t="str">
        <f>IF(Vloeronderhoud!$C37&gt;0,VLOOKUP(Vloeronderhoud!$C37,$A$8:$B$18,2,FALSE),"")</f>
        <v>Machinaal schrobben en droogzuigen</v>
      </c>
      <c r="E37" s="77" t="s">
        <v>19</v>
      </c>
      <c r="F37" s="78">
        <f>SUMIFS('Ruimtestaat'!$M:$M,'Ruimtestaat'!K:K,Vloeronderhoud!E37,'Ruimtestaat'!A:A,Vloeronderhoud!A37)</f>
        <v>35.33</v>
      </c>
      <c r="G37" s="62">
        <v>1</v>
      </c>
      <c r="H37" s="79">
        <f>VLOOKUP(OverzichtVloer20[[#This Row],[Code Taak]],InvulVloer19[],3,3)*F37*G37</f>
        <v>0</v>
      </c>
      <c r="I37" s="80">
        <f>OverzichtVloer20[[#This Row],[Kosten/jaar excl. BTW]]*1.21</f>
        <v>0</v>
      </c>
      <c r="M37" s="69"/>
    </row>
    <row r="38" spans="1:13" ht="14.25" customHeight="1">
      <c r="A38" s="75">
        <v>3</v>
      </c>
      <c r="B38" s="76" t="str">
        <f>VLOOKUP(OverzichtVloer20[[#This Row],[Code Locatie]],Locaties[],2,0)</f>
        <v>ISK Wereldschool - Waalwijk</v>
      </c>
      <c r="C38" s="75">
        <v>9</v>
      </c>
      <c r="D38" s="153" t="str">
        <f>IF(Vloeronderhoud!$C38&gt;0,VLOOKUP(Vloeronderhoud!$C38,$A$8:$B$18,2,FALSE),"")</f>
        <v>Machinaal schrobben en droogzuigen</v>
      </c>
      <c r="E38" s="77" t="s">
        <v>20</v>
      </c>
      <c r="F38" s="78">
        <f>SUMIFS('Ruimtestaat'!$M:$M,'Ruimtestaat'!K:K,Vloeronderhoud!E38,'Ruimtestaat'!A:A,Vloeronderhoud!A38)</f>
        <v>205.7</v>
      </c>
      <c r="G38" s="62">
        <v>1</v>
      </c>
      <c r="H38" s="79">
        <f>VLOOKUP(OverzichtVloer20[[#This Row],[Code Taak]],InvulVloer19[],3,3)*F38*G38</f>
        <v>0</v>
      </c>
      <c r="I38" s="80">
        <f>OverzichtVloer20[[#This Row],[Kosten/jaar excl. BTW]]*1.21</f>
        <v>0</v>
      </c>
      <c r="M38" s="69"/>
    </row>
    <row r="39" spans="1:13" ht="14.25" customHeight="1">
      <c r="A39" s="75">
        <v>4</v>
      </c>
      <c r="B39" s="76" t="str">
        <f>VLOOKUP(OverzichtVloer20[[#This Row],[Code Locatie]],Locaties[],2,0)</f>
        <v xml:space="preserve">MET Praktijkonderwijs </v>
      </c>
      <c r="C39" s="75">
        <v>1</v>
      </c>
      <c r="D39" s="153" t="str">
        <f>IF(Vloeronderhoud!$C39&gt;0,VLOOKUP(Vloeronderhoud!$C39,$A$8:$B$18,2,FALSE),"")</f>
        <v>Sprayen/opblokken</v>
      </c>
      <c r="E39" s="77" t="s">
        <v>18</v>
      </c>
      <c r="F39" s="78">
        <f>SUMIFS('Ruimtestaat'!$M:$M,'Ruimtestaat'!K:K,Vloeronderhoud!E39,'Ruimtestaat'!A:A,Vloeronderhoud!A39)</f>
        <v>1750.0000000000005</v>
      </c>
      <c r="G39" s="62">
        <v>1</v>
      </c>
      <c r="H39" s="79">
        <f>VLOOKUP(OverzichtVloer20[[#This Row],[Code Taak]],InvulVloer19[],3,3)*F39*G39</f>
        <v>0</v>
      </c>
      <c r="I39" s="80">
        <f>OverzichtVloer20[[#This Row],[Kosten/jaar excl. BTW]]*1.21</f>
        <v>0</v>
      </c>
      <c r="M39" s="69"/>
    </row>
    <row r="40" spans="1:13" ht="14.25" customHeight="1">
      <c r="A40" s="75">
        <v>4</v>
      </c>
      <c r="B40" s="76" t="str">
        <f>VLOOKUP(OverzichtVloer20[[#This Row],[Code Locatie]],Locaties[],2,0)</f>
        <v xml:space="preserve">MET Praktijkonderwijs </v>
      </c>
      <c r="C40" s="75">
        <v>2</v>
      </c>
      <c r="D40" s="153" t="str">
        <f>IF(Vloeronderhoud!$C40&gt;0,VLOOKUP(Vloeronderhoud!$C40,$A$8:$B$18,2,FALSE),"")</f>
        <v>Topstrippen en conserveren</v>
      </c>
      <c r="E40" s="77" t="s">
        <v>18</v>
      </c>
      <c r="F40" s="78">
        <f>SUMIFS('Ruimtestaat'!$M:$M,'Ruimtestaat'!K:K,Vloeronderhoud!E40,'Ruimtestaat'!A:A,Vloeronderhoud!A40)</f>
        <v>1750.0000000000005</v>
      </c>
      <c r="G40" s="62">
        <v>1</v>
      </c>
      <c r="H40" s="79">
        <f>VLOOKUP(OverzichtVloer20[[#This Row],[Code Taak]],InvulVloer19[],3,3)*F40*G40</f>
        <v>0</v>
      </c>
      <c r="I40" s="80">
        <f>OverzichtVloer20[[#This Row],[Kosten/jaar excl. BTW]]*1.21</f>
        <v>0</v>
      </c>
      <c r="M40" s="69"/>
    </row>
    <row r="41" spans="1:13" ht="14.25" customHeight="1">
      <c r="A41" s="75">
        <v>4</v>
      </c>
      <c r="B41" s="76" t="str">
        <f>VLOOKUP(OverzichtVloer20[[#This Row],[Code Locatie]],Locaties[],2,0)</f>
        <v xml:space="preserve">MET Praktijkonderwijs </v>
      </c>
      <c r="C41" s="75">
        <v>3</v>
      </c>
      <c r="D41" s="153" t="str">
        <f>IF(Vloeronderhoud!$C41&gt;0,VLOOKUP(Vloeronderhoud!$C41,$A$8:$B$18,2,FALSE),"")</f>
        <v>Diepstrippen, sealen en conserveren</v>
      </c>
      <c r="E41" s="77" t="s">
        <v>18</v>
      </c>
      <c r="F41" s="78">
        <f>SUMIFS('Ruimtestaat'!$M:$M,'Ruimtestaat'!K:K,Vloeronderhoud!E41,'Ruimtestaat'!A:A,Vloeronderhoud!A41)</f>
        <v>1750.0000000000005</v>
      </c>
      <c r="G41" s="62">
        <v>0.25</v>
      </c>
      <c r="H41" s="79">
        <f>VLOOKUP(OverzichtVloer20[[#This Row],[Code Taak]],InvulVloer19[],3,3)*F41*G41</f>
        <v>0</v>
      </c>
      <c r="I41" s="80">
        <f>OverzichtVloer20[[#This Row],[Kosten/jaar excl. BTW]]*1.21</f>
        <v>0</v>
      </c>
      <c r="M41" s="69"/>
    </row>
    <row r="42" spans="1:13" ht="14.25" customHeight="1">
      <c r="A42" s="75">
        <v>4</v>
      </c>
      <c r="B42" s="76" t="str">
        <f>VLOOKUP(OverzichtVloer20[[#This Row],[Code Locatie]],Locaties[],2,0)</f>
        <v xml:space="preserve">MET Praktijkonderwijs </v>
      </c>
      <c r="C42" s="75">
        <v>4</v>
      </c>
      <c r="D42" s="153" t="str">
        <f>IF(Vloeronderhoud!$C42&gt;0,VLOOKUP(Vloeronderhoud!$C42,$A$8:$B$18,2,FALSE),"")</f>
        <v>Tapijtreinigen, sproei-extractiemethode</v>
      </c>
      <c r="E42" s="77" t="s">
        <v>17</v>
      </c>
      <c r="F42" s="78">
        <f>SUMIFS('Ruimtestaat'!$M:$M,'Ruimtestaat'!K:K,Vloeronderhoud!E42,'Ruimtestaat'!A:A,Vloeronderhoud!A42)</f>
        <v>0</v>
      </c>
      <c r="G42" s="62">
        <v>1</v>
      </c>
      <c r="H42" s="79">
        <f>VLOOKUP(OverzichtVloer20[[#This Row],[Code Taak]],InvulVloer19[],3,3)*F42*G42</f>
        <v>0</v>
      </c>
      <c r="I42" s="80">
        <f>OverzichtVloer20[[#This Row],[Kosten/jaar excl. BTW]]*1.21</f>
        <v>0</v>
      </c>
      <c r="M42" s="69"/>
    </row>
    <row r="43" spans="1:13" ht="14.25" customHeight="1">
      <c r="A43" s="75">
        <v>4</v>
      </c>
      <c r="B43" s="76" t="str">
        <f>VLOOKUP(OverzichtVloer20[[#This Row],[Code Locatie]],Locaties[],2,0)</f>
        <v xml:space="preserve">MET Praktijkonderwijs </v>
      </c>
      <c r="C43" s="75">
        <v>9</v>
      </c>
      <c r="D43" s="153" t="str">
        <f>IF(Vloeronderhoud!$C43&gt;0,VLOOKUP(Vloeronderhoud!$C43,$A$8:$B$18,2,FALSE),"")</f>
        <v>Machinaal schrobben en droogzuigen</v>
      </c>
      <c r="E43" s="77" t="s">
        <v>19</v>
      </c>
      <c r="F43" s="78">
        <f>SUMIFS('Ruimtestaat'!$M:$M,'Ruimtestaat'!K:K,Vloeronderhoud!E43,'Ruimtestaat'!A:A,Vloeronderhoud!A43)</f>
        <v>880.4</v>
      </c>
      <c r="G43" s="62">
        <v>1</v>
      </c>
      <c r="H43" s="79">
        <f>VLOOKUP(OverzichtVloer20[[#This Row],[Code Taak]],InvulVloer19[],3,3)*F43*G43</f>
        <v>0</v>
      </c>
      <c r="I43" s="80">
        <f>OverzichtVloer20[[#This Row],[Kosten/jaar excl. BTW]]*1.21</f>
        <v>0</v>
      </c>
      <c r="M43" s="69"/>
    </row>
    <row r="44" spans="1:13" ht="14.25" customHeight="1">
      <c r="A44" s="75">
        <v>4</v>
      </c>
      <c r="B44" s="76" t="str">
        <f>VLOOKUP(OverzichtVloer20[[#This Row],[Code Locatie]],Locaties[],2,0)</f>
        <v xml:space="preserve">MET Praktijkonderwijs </v>
      </c>
      <c r="C44" s="75">
        <v>9</v>
      </c>
      <c r="D44" s="153" t="str">
        <f>IF(Vloeronderhoud!$C44&gt;0,VLOOKUP(Vloeronderhoud!$C44,$A$8:$B$18,2,FALSE),"")</f>
        <v>Machinaal schrobben en droogzuigen</v>
      </c>
      <c r="E44" s="77" t="s">
        <v>20</v>
      </c>
      <c r="F44" s="78">
        <f>SUMIFS('Ruimtestaat'!$M:$M,'Ruimtestaat'!K:K,Vloeronderhoud!E44,'Ruimtestaat'!A:A,Vloeronderhoud!A44)</f>
        <v>336</v>
      </c>
      <c r="G44" s="62">
        <v>1</v>
      </c>
      <c r="H44" s="79">
        <f>VLOOKUP(OverzichtVloer20[[#This Row],[Code Taak]],InvulVloer19[],3,3)*F44*G44</f>
        <v>0</v>
      </c>
      <c r="I44" s="80">
        <f>OverzichtVloer20[[#This Row],[Kosten/jaar excl. BTW]]*1.21</f>
        <v>0</v>
      </c>
      <c r="M44" s="69"/>
    </row>
    <row r="45" spans="1:13" ht="14.25" customHeight="1">
      <c r="A45" s="75">
        <v>5</v>
      </c>
      <c r="B45" s="76" t="str">
        <f>VLOOKUP(OverzichtVloer20[[#This Row],[Code Locatie]],Locaties[],2,0)</f>
        <v>Willem van Oranje – Waalwijk</v>
      </c>
      <c r="C45" s="75">
        <v>1</v>
      </c>
      <c r="D45" s="153" t="str">
        <f>IF(Vloeronderhoud!$C45&gt;0,VLOOKUP(Vloeronderhoud!$C45,$A$8:$B$18,2,FALSE),"")</f>
        <v>Sprayen/opblokken</v>
      </c>
      <c r="E45" s="77" t="s">
        <v>18</v>
      </c>
      <c r="F45" s="78">
        <f>SUMIFS('Ruimtestaat'!$M:$M,'Ruimtestaat'!K:K,Vloeronderhoud!E45,'Ruimtestaat'!A:A,Vloeronderhoud!A45)</f>
        <v>4578</v>
      </c>
      <c r="G45" s="62">
        <v>1</v>
      </c>
      <c r="H45" s="79">
        <f>VLOOKUP(OverzichtVloer20[[#This Row],[Code Taak]],InvulVloer19[],3,3)*F45*G45</f>
        <v>0</v>
      </c>
      <c r="I45" s="80">
        <f>OverzichtVloer20[[#This Row],[Kosten/jaar excl. BTW]]*1.21</f>
        <v>0</v>
      </c>
      <c r="M45" s="69"/>
    </row>
    <row r="46" spans="1:13" ht="14.25" customHeight="1">
      <c r="A46" s="75">
        <v>5</v>
      </c>
      <c r="B46" s="76" t="str">
        <f>VLOOKUP(OverzichtVloer20[[#This Row],[Code Locatie]],Locaties[],2,0)</f>
        <v>Willem van Oranje – Waalwijk</v>
      </c>
      <c r="C46" s="75">
        <v>2</v>
      </c>
      <c r="D46" s="153" t="str">
        <f>IF(Vloeronderhoud!$C46&gt;0,VLOOKUP(Vloeronderhoud!$C46,$A$8:$B$18,2,FALSE),"")</f>
        <v>Topstrippen en conserveren</v>
      </c>
      <c r="E46" s="77" t="s">
        <v>18</v>
      </c>
      <c r="F46" s="78">
        <f>SUMIFS('Ruimtestaat'!$M:$M,'Ruimtestaat'!K:K,Vloeronderhoud!E46,'Ruimtestaat'!A:A,Vloeronderhoud!A46)</f>
        <v>4578</v>
      </c>
      <c r="G46" s="62">
        <v>1</v>
      </c>
      <c r="H46" s="79">
        <f>VLOOKUP(OverzichtVloer20[[#This Row],[Code Taak]],InvulVloer19[],3,3)*F46*G46</f>
        <v>0</v>
      </c>
      <c r="I46" s="80">
        <f>OverzichtVloer20[[#This Row],[Kosten/jaar excl. BTW]]*1.21</f>
        <v>0</v>
      </c>
      <c r="M46" s="69"/>
    </row>
    <row r="47" spans="1:13" ht="14.25" customHeight="1">
      <c r="A47" s="75">
        <v>5</v>
      </c>
      <c r="B47" s="76" t="str">
        <f>VLOOKUP(OverzichtVloer20[[#This Row],[Code Locatie]],Locaties[],2,0)</f>
        <v>Willem van Oranje – Waalwijk</v>
      </c>
      <c r="C47" s="75">
        <v>3</v>
      </c>
      <c r="D47" s="153" t="str">
        <f>IF(Vloeronderhoud!$C47&gt;0,VLOOKUP(Vloeronderhoud!$C47,$A$8:$B$18,2,FALSE),"")</f>
        <v>Diepstrippen, sealen en conserveren</v>
      </c>
      <c r="E47" s="77" t="s">
        <v>18</v>
      </c>
      <c r="F47" s="78">
        <f>SUMIFS('Ruimtestaat'!$M:$M,'Ruimtestaat'!K:K,Vloeronderhoud!E47,'Ruimtestaat'!A:A,Vloeronderhoud!A47)</f>
        <v>4578</v>
      </c>
      <c r="G47" s="62">
        <v>0.25</v>
      </c>
      <c r="H47" s="79">
        <f>VLOOKUP(OverzichtVloer20[[#This Row],[Code Taak]],InvulVloer19[],3,3)*F47*G47</f>
        <v>0</v>
      </c>
      <c r="I47" s="80">
        <f>OverzichtVloer20[[#This Row],[Kosten/jaar excl. BTW]]*1.21</f>
        <v>0</v>
      </c>
      <c r="M47" s="69"/>
    </row>
    <row r="48" spans="1:13" ht="14.25" customHeight="1">
      <c r="A48" s="75">
        <v>5</v>
      </c>
      <c r="B48" s="76" t="str">
        <f>VLOOKUP(OverzichtVloer20[[#This Row],[Code Locatie]],Locaties[],2,0)</f>
        <v>Willem van Oranje – Waalwijk</v>
      </c>
      <c r="C48" s="75">
        <v>9</v>
      </c>
      <c r="D48" s="153" t="str">
        <f>IF(Vloeronderhoud!$C48&gt;0,VLOOKUP(Vloeronderhoud!$C48,$A$8:$B$18,2,FALSE),"")</f>
        <v>Machinaal schrobben en droogzuigen</v>
      </c>
      <c r="E48" s="77" t="s">
        <v>19</v>
      </c>
      <c r="F48" s="78">
        <f>SUMIFS('Ruimtestaat'!$M:$M,'Ruimtestaat'!K:K,Vloeronderhoud!E48,'Ruimtestaat'!A:A,Vloeronderhoud!A48)</f>
        <v>223</v>
      </c>
      <c r="G48" s="62">
        <v>1</v>
      </c>
      <c r="H48" s="79">
        <f>VLOOKUP(OverzichtVloer20[[#This Row],[Code Taak]],InvulVloer19[],3,3)*F48*G48</f>
        <v>0</v>
      </c>
      <c r="I48" s="80">
        <f>OverzichtVloer20[[#This Row],[Kosten/jaar excl. BTW]]*1.21</f>
        <v>0</v>
      </c>
      <c r="M48" s="69"/>
    </row>
    <row r="49" spans="1:13" ht="14.25" customHeight="1">
      <c r="A49" s="75">
        <v>5</v>
      </c>
      <c r="B49" s="76" t="str">
        <f>VLOOKUP(OverzichtVloer20[[#This Row],[Code Locatie]],Locaties[],2,0)</f>
        <v>Willem van Oranje – Waalwijk</v>
      </c>
      <c r="C49" s="75">
        <v>9</v>
      </c>
      <c r="D49" s="153" t="str">
        <f>IF(Vloeronderhoud!$C49&gt;0,VLOOKUP(Vloeronderhoud!$C49,$A$8:$B$18,2,FALSE),"")</f>
        <v>Machinaal schrobben en droogzuigen</v>
      </c>
      <c r="E49" s="77" t="s">
        <v>20</v>
      </c>
      <c r="F49" s="78">
        <f>SUMIFS('Ruimtestaat'!$M:$M,'Ruimtestaat'!K:K,Vloeronderhoud!E49,'Ruimtestaat'!A:A,Vloeronderhoud!A49)</f>
        <v>1307</v>
      </c>
      <c r="G49" s="62">
        <v>1</v>
      </c>
      <c r="H49" s="79">
        <f>VLOOKUP(OverzichtVloer20[[#This Row],[Code Taak]],InvulVloer19[],3,3)*F49*G49</f>
        <v>0</v>
      </c>
      <c r="I49" s="80">
        <f>OverzichtVloer20[[#This Row],[Kosten/jaar excl. BTW]]*1.21</f>
        <v>0</v>
      </c>
      <c r="M49" s="69"/>
    </row>
    <row r="50" spans="1:13" ht="14.25" customHeight="1">
      <c r="A50" s="75">
        <v>6</v>
      </c>
      <c r="B50" s="76" t="str">
        <f>VLOOKUP(OverzichtVloer20[[#This Row],[Code Locatie]],Locaties[],2,0)</f>
        <v>Juliana van Stolbergschool</v>
      </c>
      <c r="C50" s="75">
        <v>1</v>
      </c>
      <c r="D50" s="153" t="str">
        <f>IF(Vloeronderhoud!$C50&gt;0,VLOOKUP(Vloeronderhoud!$C50,$A$8:$B$18,2,FALSE),"")</f>
        <v>Sprayen/opblokken</v>
      </c>
      <c r="E50" s="77" t="s">
        <v>18</v>
      </c>
      <c r="F50" s="78">
        <f>SUMIFS('Ruimtestaat'!$M:$M,'Ruimtestaat'!K:K,Vloeronderhoud!E50,'Ruimtestaat'!A:A,Vloeronderhoud!A50)</f>
        <v>1824.6000000000001</v>
      </c>
      <c r="G50" s="62">
        <v>1</v>
      </c>
      <c r="H50" s="79">
        <f>VLOOKUP(OverzichtVloer20[[#This Row],[Code Taak]],InvulVloer19[],3,3)*F50*G50</f>
        <v>0</v>
      </c>
      <c r="I50" s="80">
        <f>OverzichtVloer20[[#This Row],[Kosten/jaar excl. BTW]]*1.21</f>
        <v>0</v>
      </c>
      <c r="M50" s="69"/>
    </row>
    <row r="51" spans="1:13" ht="14.25" customHeight="1">
      <c r="A51" s="75">
        <v>6</v>
      </c>
      <c r="B51" s="76" t="str">
        <f>VLOOKUP(OverzichtVloer20[[#This Row],[Code Locatie]],Locaties[],2,0)</f>
        <v>Juliana van Stolbergschool</v>
      </c>
      <c r="C51" s="75">
        <v>2</v>
      </c>
      <c r="D51" s="153" t="str">
        <f>IF(Vloeronderhoud!$C51&gt;0,VLOOKUP(Vloeronderhoud!$C51,$A$8:$B$18,2,FALSE),"")</f>
        <v>Topstrippen en conserveren</v>
      </c>
      <c r="E51" s="77" t="s">
        <v>18</v>
      </c>
      <c r="F51" s="78">
        <f>SUMIFS('Ruimtestaat'!$M:$M,'Ruimtestaat'!K:K,Vloeronderhoud!E51,'Ruimtestaat'!A:A,Vloeronderhoud!A51)</f>
        <v>1824.6000000000001</v>
      </c>
      <c r="G51" s="62">
        <v>1</v>
      </c>
      <c r="H51" s="79">
        <f>VLOOKUP(OverzichtVloer20[[#This Row],[Code Taak]],InvulVloer19[],3,3)*F51*G51</f>
        <v>0</v>
      </c>
      <c r="I51" s="80">
        <f>OverzichtVloer20[[#This Row],[Kosten/jaar excl. BTW]]*1.21</f>
        <v>0</v>
      </c>
      <c r="M51" s="69"/>
    </row>
    <row r="52" spans="1:13" ht="14.25" customHeight="1">
      <c r="A52" s="75">
        <v>6</v>
      </c>
      <c r="B52" s="76" t="str">
        <f>VLOOKUP(OverzichtVloer20[[#This Row],[Code Locatie]],Locaties[],2,0)</f>
        <v>Juliana van Stolbergschool</v>
      </c>
      <c r="C52" s="75">
        <v>3</v>
      </c>
      <c r="D52" s="153" t="str">
        <f>IF(Vloeronderhoud!$C52&gt;0,VLOOKUP(Vloeronderhoud!$C52,$A$8:$B$18,2,FALSE),"")</f>
        <v>Diepstrippen, sealen en conserveren</v>
      </c>
      <c r="E52" s="77" t="s">
        <v>18</v>
      </c>
      <c r="F52" s="78">
        <f>SUMIFS('Ruimtestaat'!$M:$M,'Ruimtestaat'!K:K,Vloeronderhoud!E52,'Ruimtestaat'!A:A,Vloeronderhoud!A52)</f>
        <v>1824.6000000000001</v>
      </c>
      <c r="G52" s="62">
        <v>0.25</v>
      </c>
      <c r="H52" s="79">
        <f>VLOOKUP(OverzichtVloer20[[#This Row],[Code Taak]],InvulVloer19[],3,3)*F52*G52</f>
        <v>0</v>
      </c>
      <c r="I52" s="80">
        <f>OverzichtVloer20[[#This Row],[Kosten/jaar excl. BTW]]*1.21</f>
        <v>0</v>
      </c>
      <c r="M52" s="69"/>
    </row>
    <row r="53" spans="1:13" ht="14.25" customHeight="1">
      <c r="A53" s="75">
        <v>6</v>
      </c>
      <c r="B53" s="76" t="str">
        <f>VLOOKUP(OverzichtVloer20[[#This Row],[Code Locatie]],Locaties[],2,0)</f>
        <v>Juliana van Stolbergschool</v>
      </c>
      <c r="C53" s="75">
        <v>4</v>
      </c>
      <c r="D53" s="153" t="str">
        <f>IF(Vloeronderhoud!$C53&gt;0,VLOOKUP(Vloeronderhoud!$C53,$A$8:$B$18,2,FALSE),"")</f>
        <v>Tapijtreinigen, sproei-extractiemethode</v>
      </c>
      <c r="E53" s="77" t="s">
        <v>17</v>
      </c>
      <c r="F53" s="78">
        <f>SUMIFS('Ruimtestaat'!$M:$M,'Ruimtestaat'!K:K,Vloeronderhoud!E53,'Ruimtestaat'!A:A,Vloeronderhoud!A53)</f>
        <v>200.20000000000005</v>
      </c>
      <c r="G53" s="62">
        <v>1</v>
      </c>
      <c r="H53" s="79">
        <f>VLOOKUP(OverzichtVloer20[[#This Row],[Code Taak]],InvulVloer19[],3,3)*F53*G53</f>
        <v>0</v>
      </c>
      <c r="I53" s="80">
        <f>OverzichtVloer20[[#This Row],[Kosten/jaar excl. BTW]]*1.21</f>
        <v>0</v>
      </c>
      <c r="M53" s="69"/>
    </row>
    <row r="54" spans="1:13" ht="14.25" customHeight="1">
      <c r="A54" s="75">
        <v>6</v>
      </c>
      <c r="B54" s="76" t="str">
        <f>VLOOKUP(OverzichtVloer20[[#This Row],[Code Locatie]],Locaties[],2,0)</f>
        <v>Juliana van Stolbergschool</v>
      </c>
      <c r="C54" s="75">
        <v>9</v>
      </c>
      <c r="D54" s="153" t="str">
        <f>IF(Vloeronderhoud!$C54&gt;0,VLOOKUP(Vloeronderhoud!$C54,$A$8:$B$18,2,FALSE),"")</f>
        <v>Machinaal schrobben en droogzuigen</v>
      </c>
      <c r="E54" s="77" t="s">
        <v>19</v>
      </c>
      <c r="F54" s="78">
        <f>SUMIFS('Ruimtestaat'!$M:$M,'Ruimtestaat'!K:K,Vloeronderhoud!E54,'Ruimtestaat'!A:A,Vloeronderhoud!A54)</f>
        <v>275.10000000000002</v>
      </c>
      <c r="G54" s="62">
        <v>1</v>
      </c>
      <c r="H54" s="79">
        <f>VLOOKUP(OverzichtVloer20[[#This Row],[Code Taak]],InvulVloer19[],3,3)*F54*G54</f>
        <v>0</v>
      </c>
      <c r="I54" s="80">
        <f>OverzichtVloer20[[#This Row],[Kosten/jaar excl. BTW]]*1.21</f>
        <v>0</v>
      </c>
      <c r="M54" s="69"/>
    </row>
    <row r="55" spans="1:13" ht="14.25" customHeight="1">
      <c r="A55" s="75">
        <v>6</v>
      </c>
      <c r="B55" s="76" t="str">
        <f>VLOOKUP(OverzichtVloer20[[#This Row],[Code Locatie]],Locaties[],2,0)</f>
        <v>Juliana van Stolbergschool</v>
      </c>
      <c r="C55" s="75">
        <v>9</v>
      </c>
      <c r="D55" s="153" t="str">
        <f>IF(Vloeronderhoud!$C55&gt;0,VLOOKUP(Vloeronderhoud!$C55,$A$8:$B$18,2,FALSE),"")</f>
        <v>Machinaal schrobben en droogzuigen</v>
      </c>
      <c r="E55" s="77" t="s">
        <v>20</v>
      </c>
      <c r="F55" s="78">
        <f>SUMIFS('Ruimtestaat'!$M:$M,'Ruimtestaat'!K:K,Vloeronderhoud!E55,'Ruimtestaat'!A:A,Vloeronderhoud!A55)</f>
        <v>372.9</v>
      </c>
      <c r="G55" s="62">
        <v>1</v>
      </c>
      <c r="H55" s="79">
        <f>VLOOKUP(OverzichtVloer20[[#This Row],[Code Taak]],InvulVloer19[],3,3)*F55*G55</f>
        <v>0</v>
      </c>
      <c r="I55" s="80">
        <f>OverzichtVloer20[[#This Row],[Kosten/jaar excl. BTW]]*1.21</f>
        <v>0</v>
      </c>
      <c r="M55" s="69"/>
    </row>
    <row r="56" spans="1:13" ht="14.25" customHeight="1">
      <c r="A56" s="75">
        <v>7</v>
      </c>
      <c r="B56" s="76" t="str">
        <f>VLOOKUP(OverzichtVloer20[[#This Row],[Code Locatie]],Locaties[],2,0)</f>
        <v xml:space="preserve">Koningsschool </v>
      </c>
      <c r="C56" s="75">
        <v>1</v>
      </c>
      <c r="D56" s="153" t="str">
        <f>IF(Vloeronderhoud!$C56&gt;0,VLOOKUP(Vloeronderhoud!$C56,$A$8:$B$18,2,FALSE),"")</f>
        <v>Sprayen/opblokken</v>
      </c>
      <c r="E56" s="77" t="s">
        <v>18</v>
      </c>
      <c r="F56" s="78">
        <f>SUMIFS('Ruimtestaat'!$M:$M,'Ruimtestaat'!K:K,Vloeronderhoud!E56,'Ruimtestaat'!A:A,Vloeronderhoud!A56)</f>
        <v>1529.6</v>
      </c>
      <c r="G56" s="62">
        <v>1</v>
      </c>
      <c r="H56" s="79">
        <f>VLOOKUP(OverzichtVloer20[[#This Row],[Code Taak]],InvulVloer19[],3,3)*F56*G56</f>
        <v>0</v>
      </c>
      <c r="I56" s="80">
        <f>OverzichtVloer20[[#This Row],[Kosten/jaar excl. BTW]]*1.21</f>
        <v>0</v>
      </c>
      <c r="M56" s="69"/>
    </row>
    <row r="57" spans="1:13" ht="14.25" customHeight="1">
      <c r="A57" s="75">
        <v>7</v>
      </c>
      <c r="B57" s="76" t="str">
        <f>VLOOKUP(OverzichtVloer20[[#This Row],[Code Locatie]],Locaties[],2,0)</f>
        <v xml:space="preserve">Koningsschool </v>
      </c>
      <c r="C57" s="75">
        <v>2</v>
      </c>
      <c r="D57" s="153" t="str">
        <f>IF(Vloeronderhoud!$C57&gt;0,VLOOKUP(Vloeronderhoud!$C57,$A$8:$B$18,2,FALSE),"")</f>
        <v>Topstrippen en conserveren</v>
      </c>
      <c r="E57" s="77" t="s">
        <v>18</v>
      </c>
      <c r="F57" s="78">
        <f>SUMIFS('Ruimtestaat'!$M:$M,'Ruimtestaat'!K:K,Vloeronderhoud!E57,'Ruimtestaat'!A:A,Vloeronderhoud!A57)</f>
        <v>1529.6</v>
      </c>
      <c r="G57" s="62">
        <v>1</v>
      </c>
      <c r="H57" s="79">
        <f>VLOOKUP(OverzichtVloer20[[#This Row],[Code Taak]],InvulVloer19[],3,3)*F57*G57</f>
        <v>0</v>
      </c>
      <c r="I57" s="80">
        <f>OverzichtVloer20[[#This Row],[Kosten/jaar excl. BTW]]*1.21</f>
        <v>0</v>
      </c>
      <c r="M57" s="69"/>
    </row>
    <row r="58" spans="1:13" ht="14.25" customHeight="1">
      <c r="A58" s="75">
        <v>7</v>
      </c>
      <c r="B58" s="76" t="str">
        <f>VLOOKUP(OverzichtVloer20[[#This Row],[Code Locatie]],Locaties[],2,0)</f>
        <v xml:space="preserve">Koningsschool </v>
      </c>
      <c r="C58" s="75">
        <v>3</v>
      </c>
      <c r="D58" s="153" t="str">
        <f>IF(Vloeronderhoud!$C58&gt;0,VLOOKUP(Vloeronderhoud!$C58,$A$8:$B$18,2,FALSE),"")</f>
        <v>Diepstrippen, sealen en conserveren</v>
      </c>
      <c r="E58" s="77" t="s">
        <v>18</v>
      </c>
      <c r="F58" s="78">
        <f>SUMIFS('Ruimtestaat'!$M:$M,'Ruimtestaat'!K:K,Vloeronderhoud!E58,'Ruimtestaat'!A:A,Vloeronderhoud!A58)</f>
        <v>1529.6</v>
      </c>
      <c r="G58" s="62">
        <v>0.25</v>
      </c>
      <c r="H58" s="79">
        <f>VLOOKUP(OverzichtVloer20[[#This Row],[Code Taak]],InvulVloer19[],3,3)*F58*G58</f>
        <v>0</v>
      </c>
      <c r="I58" s="80">
        <f>OverzichtVloer20[[#This Row],[Kosten/jaar excl. BTW]]*1.21</f>
        <v>0</v>
      </c>
      <c r="M58" s="69"/>
    </row>
    <row r="59" spans="1:13" ht="14.25" customHeight="1">
      <c r="A59" s="75">
        <v>7</v>
      </c>
      <c r="B59" s="76" t="str">
        <f>VLOOKUP(OverzichtVloer20[[#This Row],[Code Locatie]],Locaties[],2,0)</f>
        <v xml:space="preserve">Koningsschool </v>
      </c>
      <c r="C59" s="75">
        <v>4</v>
      </c>
      <c r="D59" s="153" t="str">
        <f>IF(Vloeronderhoud!$C59&gt;0,VLOOKUP(Vloeronderhoud!$C59,$A$8:$B$18,2,FALSE),"")</f>
        <v>Tapijtreinigen, sproei-extractiemethode</v>
      </c>
      <c r="E59" s="77" t="s">
        <v>17</v>
      </c>
      <c r="F59" s="78">
        <f>SUMIFS('Ruimtestaat'!$M:$M,'Ruimtestaat'!K:K,Vloeronderhoud!E59,'Ruimtestaat'!A:A,Vloeronderhoud!A59)</f>
        <v>138.5</v>
      </c>
      <c r="G59" s="62">
        <v>1</v>
      </c>
      <c r="H59" s="79">
        <f>VLOOKUP(OverzichtVloer20[[#This Row],[Code Taak]],InvulVloer19[],3,3)*F59*G59</f>
        <v>0</v>
      </c>
      <c r="I59" s="80">
        <f>OverzichtVloer20[[#This Row],[Kosten/jaar excl. BTW]]*1.21</f>
        <v>0</v>
      </c>
      <c r="M59" s="69"/>
    </row>
    <row r="60" spans="1:13" ht="14.25" customHeight="1">
      <c r="A60" s="75">
        <v>7</v>
      </c>
      <c r="B60" s="76" t="str">
        <f>VLOOKUP(OverzichtVloer20[[#This Row],[Code Locatie]],Locaties[],2,0)</f>
        <v xml:space="preserve">Koningsschool </v>
      </c>
      <c r="C60" s="75">
        <v>9</v>
      </c>
      <c r="D60" s="153" t="str">
        <f>IF(Vloeronderhoud!$C60&gt;0,VLOOKUP(Vloeronderhoud!$C60,$A$8:$B$18,2,FALSE),"")</f>
        <v>Machinaal schrobben en droogzuigen</v>
      </c>
      <c r="E60" s="77" t="s">
        <v>20</v>
      </c>
      <c r="F60" s="78">
        <f>SUMIFS('Ruimtestaat'!$M:$M,'Ruimtestaat'!K:K,Vloeronderhoud!E60,'Ruimtestaat'!A:A,Vloeronderhoud!A60)</f>
        <v>75</v>
      </c>
      <c r="G60" s="62">
        <v>1</v>
      </c>
      <c r="H60" s="79">
        <f>VLOOKUP(OverzichtVloer20[[#This Row],[Code Taak]],InvulVloer19[],3,3)*F60*G60</f>
        <v>0</v>
      </c>
      <c r="I60" s="80">
        <f>OverzichtVloer20[[#This Row],[Kosten/jaar excl. BTW]]*1.21</f>
        <v>0</v>
      </c>
      <c r="M60" s="69"/>
    </row>
    <row r="61" spans="1:13" ht="14.25" customHeight="1">
      <c r="A61" s="75">
        <v>8</v>
      </c>
      <c r="B61" s="76" t="str">
        <f>VLOOKUP(OverzichtVloer20[[#This Row],[Code Locatie]],Locaties[],2,0)</f>
        <v>Willem van Oranje – Wijk en Aalburg</v>
      </c>
      <c r="C61" s="75">
        <v>1</v>
      </c>
      <c r="D61" s="153" t="str">
        <f>IF(Vloeronderhoud!$C61&gt;0,VLOOKUP(Vloeronderhoud!$C61,$A$8:$B$18,2,FALSE),"")</f>
        <v>Sprayen/opblokken</v>
      </c>
      <c r="E61" s="77" t="s">
        <v>18</v>
      </c>
      <c r="F61" s="78">
        <f>SUMIFS('Ruimtestaat'!$M:$M,'Ruimtestaat'!K:K,Vloeronderhoud!E61,'Ruimtestaat'!A:A,Vloeronderhoud!A61)</f>
        <v>4269.8699999999981</v>
      </c>
      <c r="G61" s="62">
        <v>1</v>
      </c>
      <c r="H61" s="79">
        <f>VLOOKUP(OverzichtVloer20[[#This Row],[Code Taak]],InvulVloer19[],3,3)*F61*G61</f>
        <v>0</v>
      </c>
      <c r="I61" s="80">
        <f>OverzichtVloer20[[#This Row],[Kosten/jaar excl. BTW]]*1.21</f>
        <v>0</v>
      </c>
      <c r="M61" s="69"/>
    </row>
    <row r="62" spans="1:13" ht="14.25" customHeight="1">
      <c r="A62" s="75">
        <v>8</v>
      </c>
      <c r="B62" s="76" t="str">
        <f>VLOOKUP(OverzichtVloer20[[#This Row],[Code Locatie]],Locaties[],2,0)</f>
        <v>Willem van Oranje – Wijk en Aalburg</v>
      </c>
      <c r="C62" s="75">
        <v>2</v>
      </c>
      <c r="D62" s="153" t="str">
        <f>IF(Vloeronderhoud!$C62&gt;0,VLOOKUP(Vloeronderhoud!$C62,$A$8:$B$18,2,FALSE),"")</f>
        <v>Topstrippen en conserveren</v>
      </c>
      <c r="E62" s="77" t="s">
        <v>18</v>
      </c>
      <c r="F62" s="78">
        <f>SUMIFS('Ruimtestaat'!$M:$M,'Ruimtestaat'!K:K,Vloeronderhoud!E62,'Ruimtestaat'!A:A,Vloeronderhoud!A62)</f>
        <v>4269.8699999999981</v>
      </c>
      <c r="G62" s="62">
        <v>1</v>
      </c>
      <c r="H62" s="79">
        <f>VLOOKUP(OverzichtVloer20[[#This Row],[Code Taak]],InvulVloer19[],3,3)*F62*G62</f>
        <v>0</v>
      </c>
      <c r="I62" s="80">
        <f>OverzichtVloer20[[#This Row],[Kosten/jaar excl. BTW]]*1.21</f>
        <v>0</v>
      </c>
      <c r="M62" s="69"/>
    </row>
    <row r="63" spans="1:13" ht="14.25" customHeight="1">
      <c r="A63" s="75">
        <v>8</v>
      </c>
      <c r="B63" s="76" t="str">
        <f>VLOOKUP(OverzichtVloer20[[#This Row],[Code Locatie]],Locaties[],2,0)</f>
        <v>Willem van Oranje – Wijk en Aalburg</v>
      </c>
      <c r="C63" s="75">
        <v>3</v>
      </c>
      <c r="D63" s="153" t="str">
        <f>IF(Vloeronderhoud!$C63&gt;0,VLOOKUP(Vloeronderhoud!$C63,$A$8:$B$18,2,FALSE),"")</f>
        <v>Diepstrippen, sealen en conserveren</v>
      </c>
      <c r="E63" s="77" t="s">
        <v>18</v>
      </c>
      <c r="F63" s="78">
        <f>SUMIFS('Ruimtestaat'!$M:$M,'Ruimtestaat'!K:K,Vloeronderhoud!E63,'Ruimtestaat'!A:A,Vloeronderhoud!A63)</f>
        <v>4269.8699999999981</v>
      </c>
      <c r="G63" s="62">
        <v>0.25</v>
      </c>
      <c r="H63" s="79">
        <f>VLOOKUP(OverzichtVloer20[[#This Row],[Code Taak]],InvulVloer19[],3,3)*F63*G63</f>
        <v>0</v>
      </c>
      <c r="I63" s="80">
        <f>OverzichtVloer20[[#This Row],[Kosten/jaar excl. BTW]]*1.21</f>
        <v>0</v>
      </c>
      <c r="M63" s="69"/>
    </row>
    <row r="64" spans="1:13" ht="14.25" customHeight="1">
      <c r="A64" s="75">
        <v>8</v>
      </c>
      <c r="B64" s="76" t="str">
        <f>VLOOKUP(OverzichtVloer20[[#This Row],[Code Locatie]],Locaties[],2,0)</f>
        <v>Willem van Oranje – Wijk en Aalburg</v>
      </c>
      <c r="C64" s="75">
        <v>4</v>
      </c>
      <c r="D64" s="153" t="str">
        <f>IF(Vloeronderhoud!$C64&gt;0,VLOOKUP(Vloeronderhoud!$C64,$A$8:$B$18,2,FALSE),"")</f>
        <v>Tapijtreinigen, sproei-extractiemethode</v>
      </c>
      <c r="E64" s="77" t="s">
        <v>17</v>
      </c>
      <c r="F64" s="78">
        <f>SUMIFS('Ruimtestaat'!$M:$M,'Ruimtestaat'!K:K,Vloeronderhoud!E64,'Ruimtestaat'!A:A,Vloeronderhoud!A64)</f>
        <v>297.8</v>
      </c>
      <c r="G64" s="62">
        <v>1</v>
      </c>
      <c r="H64" s="79">
        <f>VLOOKUP(OverzichtVloer20[[#This Row],[Code Taak]],InvulVloer19[],3,3)*F64*G64</f>
        <v>0</v>
      </c>
      <c r="I64" s="80">
        <f>OverzichtVloer20[[#This Row],[Kosten/jaar excl. BTW]]*1.21</f>
        <v>0</v>
      </c>
      <c r="M64" s="69"/>
    </row>
    <row r="65" spans="1:13" ht="14.25" customHeight="1">
      <c r="A65" s="75">
        <v>8</v>
      </c>
      <c r="B65" s="76" t="str">
        <f>VLOOKUP(OverzichtVloer20[[#This Row],[Code Locatie]],Locaties[],2,0)</f>
        <v>Willem van Oranje – Wijk en Aalburg</v>
      </c>
      <c r="C65" s="75">
        <v>7</v>
      </c>
      <c r="D65" s="153" t="str">
        <f>IF(Vloeronderhoud!$C65&gt;0,VLOOKUP(Vloeronderhoud!$C65,$A$8:$B$18,2,FALSE),"")</f>
        <v>Olieen houten vloeren</v>
      </c>
      <c r="E65" s="77" t="s">
        <v>94</v>
      </c>
      <c r="F65" s="78">
        <f>SUMIFS('Ruimtestaat'!$M:$M,'Ruimtestaat'!K:K,Vloeronderhoud!E65,'Ruimtestaat'!A:A,Vloeronderhoud!A65)</f>
        <v>212.3</v>
      </c>
      <c r="G65" s="62">
        <v>1</v>
      </c>
      <c r="H65" s="79">
        <f>VLOOKUP(OverzichtVloer20[[#This Row],[Code Taak]],InvulVloer19[],3,3)*F65*G65</f>
        <v>0</v>
      </c>
      <c r="I65" s="80">
        <f>OverzichtVloer20[[#This Row],[Kosten/jaar excl. BTW]]*1.21</f>
        <v>0</v>
      </c>
      <c r="M65" s="69"/>
    </row>
    <row r="66" spans="1:13" ht="14.25" customHeight="1">
      <c r="A66" s="75">
        <v>8</v>
      </c>
      <c r="B66" s="76" t="str">
        <f>VLOOKUP(OverzichtVloer20[[#This Row],[Code Locatie]],Locaties[],2,0)</f>
        <v>Willem van Oranje – Wijk en Aalburg</v>
      </c>
      <c r="C66" s="75">
        <v>9</v>
      </c>
      <c r="D66" s="153" t="str">
        <f>IF(Vloeronderhoud!$C66&gt;0,VLOOKUP(Vloeronderhoud!$C66,$A$8:$B$18,2,FALSE),"")</f>
        <v>Machinaal schrobben en droogzuigen</v>
      </c>
      <c r="E66" s="77" t="s">
        <v>19</v>
      </c>
      <c r="F66" s="78">
        <f>SUMIFS('Ruimtestaat'!$M:$M,'Ruimtestaat'!K:K,Vloeronderhoud!E66,'Ruimtestaat'!A:A,Vloeronderhoud!A66)</f>
        <v>2142.5300000000002</v>
      </c>
      <c r="G66" s="62">
        <v>1</v>
      </c>
      <c r="H66" s="79">
        <f>VLOOKUP(OverzichtVloer20[[#This Row],[Code Taak]],InvulVloer19[],3,3)*F66*G66</f>
        <v>0</v>
      </c>
      <c r="I66" s="80">
        <f>OverzichtVloer20[[#This Row],[Kosten/jaar excl. BTW]]*1.21</f>
        <v>0</v>
      </c>
      <c r="M66" s="69"/>
    </row>
    <row r="67" spans="1:13" ht="14.25" customHeight="1">
      <c r="A67" s="75">
        <v>8</v>
      </c>
      <c r="B67" s="76" t="str">
        <f>VLOOKUP(OverzichtVloer20[[#This Row],[Code Locatie]],Locaties[],2,0)</f>
        <v>Willem van Oranje – Wijk en Aalburg</v>
      </c>
      <c r="C67" s="75">
        <v>9</v>
      </c>
      <c r="D67" s="153" t="str">
        <f>IF(Vloeronderhoud!$C67&gt;0,VLOOKUP(Vloeronderhoud!$C67,$A$8:$B$18,2,FALSE),"")</f>
        <v>Machinaal schrobben en droogzuigen</v>
      </c>
      <c r="E67" s="77" t="s">
        <v>20</v>
      </c>
      <c r="F67" s="78">
        <f>SUMIFS('Ruimtestaat'!$M:$M,'Ruimtestaat'!K:K,Vloeronderhoud!E67,'Ruimtestaat'!A:A,Vloeronderhoud!A67)</f>
        <v>169</v>
      </c>
      <c r="G67" s="62">
        <v>1</v>
      </c>
      <c r="H67" s="79">
        <f>VLOOKUP(OverzichtVloer20[[#This Row],[Code Taak]],InvulVloer19[],3,3)*F67*G67</f>
        <v>0</v>
      </c>
      <c r="I67" s="80">
        <f>OverzichtVloer20[[#This Row],[Kosten/jaar excl. BTW]]*1.21</f>
        <v>0</v>
      </c>
      <c r="M67" s="69"/>
    </row>
    <row r="68" spans="1:13" ht="14.25" customHeight="1">
      <c r="A68" s="81"/>
      <c r="B68" s="82" t="s">
        <v>4</v>
      </c>
      <c r="C68" s="81"/>
      <c r="D68" s="83"/>
      <c r="E68" s="81"/>
      <c r="F68" s="84"/>
      <c r="G68" s="81"/>
      <c r="H68" s="85">
        <f>SUBTOTAL(109,OverzichtVloer20[Kosten/jaar excl. BTW])</f>
        <v>0</v>
      </c>
      <c r="I68" s="85">
        <f>SUBTOTAL(109,OverzichtVloer20[Kosten/jaar incl BTW])</f>
        <v>0</v>
      </c>
      <c r="M68" s="69"/>
    </row>
    <row r="69" spans="1:13" ht="14.25" customHeight="1">
      <c r="A69" s="86"/>
      <c r="C69" s="62"/>
      <c r="D69" s="62"/>
      <c r="E69" s="62"/>
      <c r="F69" s="74"/>
      <c r="G69" s="87"/>
      <c r="H69" s="64"/>
      <c r="M69" s="69"/>
    </row>
    <row r="70" spans="1:13" ht="14.25" customHeight="1">
      <c r="M70" s="69"/>
    </row>
    <row r="71" spans="1:13" ht="14.25" customHeight="1">
      <c r="M71" s="69"/>
    </row>
  </sheetData>
  <sheetProtection algorithmName="SHA-512" hashValue="3hf2zUz3ILjdMIc5lIC9zS4tuhODPvoxylZ9ZvUWOG/uVOyyB8voNIffp/F1WMDitF3l0SoO5Vu7BUNCe5aJVg==" saltValue="zm+v+dgKluLB15UaMgZJ1Q==" spinCount="100000" sheet="1" objects="1" scenarios="1" autoFilter="0"/>
  <mergeCells count="3">
    <mergeCell ref="A1:H1"/>
    <mergeCell ref="A2:H2"/>
    <mergeCell ref="E7:I7"/>
  </mergeCells>
  <pageMargins left="0.70866141732283472" right="0.70866141732283472" top="0.35433070866141736" bottom="0.47244094488188981" header="0.31496062992125984" footer="0.31496062992125984"/>
  <pageSetup paperSize="9" scale="55" fitToHeight="0" orientation="landscape" r:id="rId1"/>
  <headerFooter alignWithMargins="0">
    <oddFooter>&amp;L&amp;F&amp;C&amp;D&amp;R&amp;A</oddFooter>
  </headerFooter>
  <tableParts count="2">
    <tablePart r:id="rId2"/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Blad61">
    <tabColor theme="0" tint="-0.14999847407452621"/>
  </sheetPr>
  <dimension ref="A1:H40"/>
  <sheetViews>
    <sheetView showGridLines="0" tabSelected="1" view="pageBreakPreview" zoomScaleNormal="100" zoomScaleSheetLayoutView="100" workbookViewId="0">
      <selection activeCell="F12" sqref="F12"/>
    </sheetView>
  </sheetViews>
  <sheetFormatPr defaultColWidth="9.109375" defaultRowHeight="18.75" customHeight="1"/>
  <cols>
    <col min="1" max="1" width="13.6640625" style="90" customWidth="1"/>
    <col min="2" max="2" width="31.5546875" style="89" customWidth="1"/>
    <col min="3" max="5" width="23.33203125" style="90" customWidth="1"/>
    <col min="6" max="6" width="23.5546875" style="90" customWidth="1"/>
    <col min="7" max="7" width="23.33203125" style="90" customWidth="1"/>
    <col min="8" max="8" width="22.6640625" style="91" customWidth="1"/>
    <col min="9" max="9" width="20.5546875" style="90" customWidth="1"/>
    <col min="10" max="10" width="15.88671875" style="90" customWidth="1"/>
    <col min="11" max="16384" width="9.109375" style="90"/>
  </cols>
  <sheetData>
    <row r="1" spans="1:8" s="4" customFormat="1" ht="17.25" customHeight="1">
      <c r="A1" s="154" t="s">
        <v>55</v>
      </c>
      <c r="B1" s="154"/>
      <c r="C1" s="154"/>
      <c r="D1" s="154"/>
      <c r="E1" s="154"/>
      <c r="F1" s="154"/>
      <c r="G1" s="154"/>
      <c r="H1" s="88"/>
    </row>
    <row r="2" spans="1:8" s="4" customFormat="1" ht="15" customHeight="1">
      <c r="A2" s="155"/>
      <c r="B2" s="156"/>
      <c r="C2" s="156"/>
      <c r="D2" s="156"/>
      <c r="E2" s="156"/>
      <c r="F2" s="156"/>
      <c r="G2" s="156"/>
      <c r="H2" s="88"/>
    </row>
    <row r="3" spans="1:8" s="5" customFormat="1" ht="12">
      <c r="B3" s="7"/>
      <c r="H3" s="88"/>
    </row>
    <row r="4" spans="1:8" ht="12">
      <c r="A4" s="89"/>
      <c r="B4" s="90"/>
    </row>
    <row r="5" spans="1:8" ht="12">
      <c r="A5" s="10" t="s">
        <v>62</v>
      </c>
      <c r="B5" s="90"/>
    </row>
    <row r="6" spans="1:8" s="92" customFormat="1" ht="25.5" customHeight="1">
      <c r="A6" s="124" t="s">
        <v>53</v>
      </c>
      <c r="B6" s="125" t="s">
        <v>34</v>
      </c>
      <c r="C6" s="124" t="s">
        <v>49</v>
      </c>
    </row>
    <row r="7" spans="1:8" s="92" customFormat="1" ht="18.75" customHeight="1">
      <c r="A7" s="2">
        <v>1</v>
      </c>
      <c r="B7" s="1" t="str">
        <f>VLOOKUP(Samenvattingschoonmaak[[#This Row],[Code Locatie]],Locaties[],2,0)</f>
        <v>SBO De Leilinde</v>
      </c>
      <c r="C7" s="93">
        <f>SUMIF('Ruimtestaat'!$A:$A,Totalisatie!$A7,'Ruimtestaat'!$M:$M)</f>
        <v>862.69999999999993</v>
      </c>
    </row>
    <row r="8" spans="1:8" s="92" customFormat="1" ht="18.75" customHeight="1">
      <c r="A8" s="2">
        <v>2</v>
      </c>
      <c r="B8" s="1" t="str">
        <f>VLOOKUP(Samenvattingschoonmaak[[#This Row],[Code Locatie]],Locaties[],2,0)</f>
        <v>ISK Wereldschool - Sprang-Capelle</v>
      </c>
      <c r="C8" s="93">
        <f>SUMIF('Ruimtestaat'!$A:$A,Totalisatie!$A8,'Ruimtestaat'!$M:$M)</f>
        <v>1417.3999999999999</v>
      </c>
    </row>
    <row r="9" spans="1:8" s="92" customFormat="1" ht="18.75" customHeight="1">
      <c r="A9" s="2">
        <v>3</v>
      </c>
      <c r="B9" s="1" t="str">
        <f>VLOOKUP(Samenvattingschoonmaak[[#This Row],[Code Locatie]],Locaties[],2,0)</f>
        <v>ISK Wereldschool - Waalwijk</v>
      </c>
      <c r="C9" s="93">
        <f>SUMIF('Ruimtestaat'!$A:$A,Totalisatie!$A9,'Ruimtestaat'!$M:$M)</f>
        <v>839.66</v>
      </c>
    </row>
    <row r="10" spans="1:8" s="92" customFormat="1" ht="18.75" customHeight="1">
      <c r="A10" s="2">
        <v>4</v>
      </c>
      <c r="B10" s="1" t="str">
        <f>VLOOKUP(Samenvattingschoonmaak[[#This Row],[Code Locatie]],Locaties[],2,0)</f>
        <v xml:space="preserve">MET Praktijkonderwijs </v>
      </c>
      <c r="C10" s="93">
        <f>SUMIF('Ruimtestaat'!$A:$A,Totalisatie!$A10,'Ruimtestaat'!$M:$M)</f>
        <v>2966.3999999999996</v>
      </c>
    </row>
    <row r="11" spans="1:8" ht="18.75" customHeight="1">
      <c r="A11" s="2">
        <v>5</v>
      </c>
      <c r="B11" s="1" t="str">
        <f>VLOOKUP(Samenvattingschoonmaak[[#This Row],[Code Locatie]],Locaties[],2,0)</f>
        <v>Willem van Oranje – Waalwijk</v>
      </c>
      <c r="C11" s="93">
        <f>SUMIF('Ruimtestaat'!$A:$A,Totalisatie!$A11,'Ruimtestaat'!$M:$M)</f>
        <v>6927.4</v>
      </c>
      <c r="H11" s="90"/>
    </row>
    <row r="12" spans="1:8" ht="18.75" customHeight="1">
      <c r="A12" s="2">
        <v>6</v>
      </c>
      <c r="B12" s="1" t="str">
        <f>VLOOKUP(Samenvattingschoonmaak[[#This Row],[Code Locatie]],Locaties[],2,0)</f>
        <v>Juliana van Stolbergschool</v>
      </c>
      <c r="C12" s="93">
        <f>SUMIF('Ruimtestaat'!$A:$A,Totalisatie!$A12,'Ruimtestaat'!$M:$M)</f>
        <v>2672.8000000000011</v>
      </c>
      <c r="H12" s="90"/>
    </row>
    <row r="13" spans="1:8" ht="18.75" customHeight="1">
      <c r="A13" s="2">
        <v>7</v>
      </c>
      <c r="B13" s="1" t="str">
        <f>VLOOKUP(Samenvattingschoonmaak[[#This Row],[Code Locatie]],Locaties[],2,0)</f>
        <v xml:space="preserve">Koningsschool </v>
      </c>
      <c r="C13" s="93">
        <f>SUMIF('Ruimtestaat'!$A:$A,Totalisatie!$A13,'Ruimtestaat'!$M:$M)</f>
        <v>1743.1</v>
      </c>
      <c r="H13" s="90"/>
    </row>
    <row r="14" spans="1:8" ht="18.75" customHeight="1">
      <c r="A14" s="2">
        <v>8</v>
      </c>
      <c r="B14" s="1" t="str">
        <f>VLOOKUP(Samenvattingschoonmaak[[#This Row],[Code Locatie]],Locaties[],2,0)</f>
        <v>Willem van Oranje – Wijk en Aalburg</v>
      </c>
      <c r="C14" s="93">
        <f>SUMIF('Ruimtestaat'!$A:$A,Totalisatie!$A14,'Ruimtestaat'!$M:$M)</f>
        <v>7091.5</v>
      </c>
      <c r="H14" s="90"/>
    </row>
    <row r="15" spans="1:8" s="92" customFormat="1" ht="18.75" customHeight="1">
      <c r="A15" s="95"/>
      <c r="B15" s="96" t="s">
        <v>4</v>
      </c>
      <c r="C15" s="97">
        <f>SUBTOTAL(109,Samenvattingschoonmaak[Oppervlakte i/o])</f>
        <v>24520.959999999999</v>
      </c>
    </row>
    <row r="16" spans="1:8" ht="18.75" customHeight="1">
      <c r="A16" s="89"/>
      <c r="B16" s="90"/>
    </row>
    <row r="17" spans="1:8" ht="18.75" customHeight="1">
      <c r="A17" s="10" t="s">
        <v>50</v>
      </c>
      <c r="B17" s="99"/>
      <c r="C17" s="99"/>
      <c r="D17" s="99"/>
      <c r="E17" s="99"/>
      <c r="F17" s="99"/>
    </row>
    <row r="18" spans="1:8" ht="36.75" customHeight="1">
      <c r="A18" s="124" t="s">
        <v>53</v>
      </c>
      <c r="B18" s="125" t="s">
        <v>56</v>
      </c>
      <c r="C18" s="126" t="s">
        <v>91</v>
      </c>
      <c r="D18" s="127" t="s">
        <v>92</v>
      </c>
      <c r="H18" s="90"/>
    </row>
    <row r="19" spans="1:8" ht="18.75" customHeight="1">
      <c r="A19" s="2">
        <v>1</v>
      </c>
      <c r="B19" s="1" t="str">
        <f>VLOOKUP(Totalisatie[[#This Row],[Code Locatie]],Locaties[],2,0)</f>
        <v>SBO De Leilinde</v>
      </c>
      <c r="C19" s="100">
        <f ca="1">SUMIF(OverzichtVloer20[[#All],[Code Locatie]:[Kosten/jaar excl. BTW]],Totalisatie[[#This Row],[Code Locatie]],OverzichtVloer20[[#Headers],[#Data],[Kosten/jaar excl. BTW]])</f>
        <v>0</v>
      </c>
      <c r="D19" s="94">
        <f ca="1">SUM(Totalisatie[[#This Row],[Vloeronderhoud
Kosten / jaar excl btw]])</f>
        <v>0</v>
      </c>
      <c r="H19" s="90"/>
    </row>
    <row r="20" spans="1:8" ht="18.75" customHeight="1">
      <c r="A20" s="2">
        <v>2</v>
      </c>
      <c r="B20" s="1" t="str">
        <f>VLOOKUP(Totalisatie[[#This Row],[Code Locatie]],Locaties[],2,0)</f>
        <v>ISK Wereldschool - Sprang-Capelle</v>
      </c>
      <c r="C20" s="100">
        <f ca="1">SUMIF(OverzichtVloer20[[#All],[Code Locatie]:[Kosten/jaar excl. BTW]],Totalisatie[[#This Row],[Code Locatie]],OverzichtVloer20[[#Headers],[#Data],[Kosten/jaar excl. BTW]])</f>
        <v>0</v>
      </c>
      <c r="D20" s="94">
        <f ca="1">SUM(Totalisatie[[#This Row],[Vloeronderhoud
Kosten / jaar excl btw]])</f>
        <v>0</v>
      </c>
      <c r="H20" s="90"/>
    </row>
    <row r="21" spans="1:8" ht="18.75" customHeight="1">
      <c r="A21" s="2">
        <v>3</v>
      </c>
      <c r="B21" s="1" t="str">
        <f>VLOOKUP(Totalisatie[[#This Row],[Code Locatie]],Locaties[],2,0)</f>
        <v>ISK Wereldschool - Waalwijk</v>
      </c>
      <c r="C21" s="100">
        <f ca="1">SUMIF(OverzichtVloer20[[#All],[Code Locatie]:[Kosten/jaar excl. BTW]],Totalisatie[[#This Row],[Code Locatie]],OverzichtVloer20[[#Headers],[#Data],[Kosten/jaar excl. BTW]])</f>
        <v>0</v>
      </c>
      <c r="D21" s="94">
        <f ca="1">SUM(Totalisatie[[#This Row],[Vloeronderhoud
Kosten / jaar excl btw]])</f>
        <v>0</v>
      </c>
      <c r="H21" s="90"/>
    </row>
    <row r="22" spans="1:8" ht="18.75" customHeight="1">
      <c r="A22" s="2">
        <v>4</v>
      </c>
      <c r="B22" s="1" t="str">
        <f>VLOOKUP(Totalisatie[[#This Row],[Code Locatie]],Locaties[],2,0)</f>
        <v xml:space="preserve">MET Praktijkonderwijs </v>
      </c>
      <c r="C22" s="100">
        <f ca="1">SUMIF(OverzichtVloer20[[#All],[Code Locatie]:[Kosten/jaar excl. BTW]],Totalisatie[[#This Row],[Code Locatie]],OverzichtVloer20[[#Headers],[#Data],[Kosten/jaar excl. BTW]])</f>
        <v>0</v>
      </c>
      <c r="D22" s="94">
        <f ca="1">SUM(Totalisatie[[#This Row],[Vloeronderhoud
Kosten / jaar excl btw]])</f>
        <v>0</v>
      </c>
      <c r="H22" s="90"/>
    </row>
    <row r="23" spans="1:8" ht="18.75" customHeight="1">
      <c r="A23" s="2">
        <v>5</v>
      </c>
      <c r="B23" s="1" t="str">
        <f>VLOOKUP(Totalisatie[[#This Row],[Code Locatie]],Locaties[],2,0)</f>
        <v>Willem van Oranje – Waalwijk</v>
      </c>
      <c r="C23" s="100">
        <f ca="1">SUMIF(OverzichtVloer20[[#All],[Code Locatie]:[Kosten/jaar excl. BTW]],Totalisatie[[#This Row],[Code Locatie]],OverzichtVloer20[[#Headers],[#Data],[Kosten/jaar excl. BTW]])</f>
        <v>0</v>
      </c>
      <c r="D23" s="94">
        <f ca="1">SUM(Totalisatie[[#This Row],[Vloeronderhoud
Kosten / jaar excl btw]])</f>
        <v>0</v>
      </c>
      <c r="H23" s="90"/>
    </row>
    <row r="24" spans="1:8" ht="18.75" customHeight="1">
      <c r="A24" s="2">
        <v>6</v>
      </c>
      <c r="B24" s="1" t="str">
        <f>VLOOKUP(Totalisatie[[#This Row],[Code Locatie]],Locaties[],2,0)</f>
        <v>Juliana van Stolbergschool</v>
      </c>
      <c r="C24" s="100">
        <f ca="1">SUMIF(OverzichtVloer20[[#All],[Code Locatie]:[Kosten/jaar excl. BTW]],Totalisatie[[#This Row],[Code Locatie]],OverzichtVloer20[[#Headers],[#Data],[Kosten/jaar excl. BTW]])</f>
        <v>0</v>
      </c>
      <c r="D24" s="94">
        <f ca="1">SUM(Totalisatie[[#This Row],[Vloeronderhoud
Kosten / jaar excl btw]])</f>
        <v>0</v>
      </c>
      <c r="H24" s="90"/>
    </row>
    <row r="25" spans="1:8" ht="18.75" customHeight="1">
      <c r="A25" s="2">
        <v>7</v>
      </c>
      <c r="B25" s="1" t="str">
        <f>VLOOKUP(Totalisatie[[#This Row],[Code Locatie]],Locaties[],2,0)</f>
        <v xml:space="preserve">Koningsschool </v>
      </c>
      <c r="C25" s="100">
        <f ca="1">SUMIF(OverzichtVloer20[[#All],[Code Locatie]:[Kosten/jaar excl. BTW]],Totalisatie[[#This Row],[Code Locatie]],OverzichtVloer20[[#Headers],[#Data],[Kosten/jaar excl. BTW]])</f>
        <v>0</v>
      </c>
      <c r="D25" s="94">
        <f ca="1">SUM(Totalisatie[[#This Row],[Vloeronderhoud
Kosten / jaar excl btw]])</f>
        <v>0</v>
      </c>
      <c r="H25" s="90"/>
    </row>
    <row r="26" spans="1:8" ht="18.75" customHeight="1">
      <c r="A26" s="2">
        <v>8</v>
      </c>
      <c r="B26" s="1" t="str">
        <f>VLOOKUP(Totalisatie[[#This Row],[Code Locatie]],Locaties[],2,0)</f>
        <v>Willem van Oranje – Wijk en Aalburg</v>
      </c>
      <c r="C26" s="100">
        <f ca="1">SUMIF(OverzichtVloer20[[#All],[Code Locatie]:[Kosten/jaar excl. BTW]],Totalisatie[[#This Row],[Code Locatie]],OverzichtVloer20[[#Headers],[#Data],[Kosten/jaar excl. BTW]])</f>
        <v>0</v>
      </c>
      <c r="D26" s="94">
        <f ca="1">SUM(Totalisatie[[#This Row],[Vloeronderhoud
Kosten / jaar excl btw]])</f>
        <v>0</v>
      </c>
      <c r="H26" s="90"/>
    </row>
    <row r="27" spans="1:8" ht="18.75" customHeight="1">
      <c r="A27" s="95"/>
      <c r="B27" s="96" t="s">
        <v>4</v>
      </c>
      <c r="C27" s="98">
        <f ca="1">SUBTOTAL(109,Totalisatie[Vloeronderhoud
Kosten / jaar excl btw])</f>
        <v>0</v>
      </c>
      <c r="D27" s="98">
        <f ca="1">SUBTOTAL(109,Totalisatie[Totaalprijs
Kosten / jaar excl. btw])</f>
        <v>0</v>
      </c>
      <c r="H27" s="90"/>
    </row>
    <row r="28" spans="1:8" ht="18.75" customHeight="1">
      <c r="A28" s="89"/>
      <c r="B28" s="90"/>
      <c r="C28" s="101"/>
      <c r="D28" s="102"/>
      <c r="E28" s="102"/>
      <c r="F28" s="102"/>
      <c r="G28" s="102"/>
    </row>
    <row r="29" spans="1:8" ht="18.75" customHeight="1">
      <c r="A29" s="89"/>
      <c r="B29" s="90"/>
    </row>
    <row r="30" spans="1:8" ht="12">
      <c r="A30" s="10" t="s">
        <v>57</v>
      </c>
      <c r="B30" s="90"/>
    </row>
    <row r="31" spans="1:8" ht="18.75" customHeight="1">
      <c r="A31" s="160" t="s">
        <v>61</v>
      </c>
      <c r="B31" s="161"/>
      <c r="C31" s="162"/>
      <c r="D31" s="162"/>
      <c r="E31" s="162"/>
      <c r="F31" s="162"/>
      <c r="G31" s="163"/>
    </row>
    <row r="32" spans="1:8" ht="18.75" customHeight="1">
      <c r="A32" s="103" t="s">
        <v>31</v>
      </c>
      <c r="B32" s="164" t="s">
        <v>63</v>
      </c>
      <c r="C32" s="165"/>
      <c r="D32" s="103" t="s">
        <v>31</v>
      </c>
      <c r="E32" s="164" t="s">
        <v>63</v>
      </c>
      <c r="F32" s="168"/>
      <c r="G32" s="165"/>
    </row>
    <row r="33" spans="1:7" ht="18.75" customHeight="1">
      <c r="A33" s="104" t="s">
        <v>58</v>
      </c>
      <c r="B33" s="166" t="s">
        <v>63</v>
      </c>
      <c r="C33" s="167"/>
      <c r="D33" s="104" t="s">
        <v>58</v>
      </c>
      <c r="E33" s="166" t="s">
        <v>63</v>
      </c>
      <c r="F33" s="169"/>
      <c r="G33" s="167"/>
    </row>
    <row r="34" spans="1:7" ht="18.75" customHeight="1">
      <c r="A34" s="103" t="s">
        <v>59</v>
      </c>
      <c r="B34" s="164" t="s">
        <v>63</v>
      </c>
      <c r="C34" s="165"/>
      <c r="D34" s="103" t="s">
        <v>59</v>
      </c>
      <c r="E34" s="164" t="s">
        <v>63</v>
      </c>
      <c r="F34" s="168"/>
      <c r="G34" s="165"/>
    </row>
    <row r="35" spans="1:7" ht="37.5" customHeight="1">
      <c r="A35" s="104" t="s">
        <v>60</v>
      </c>
      <c r="B35" s="166" t="s">
        <v>63</v>
      </c>
      <c r="C35" s="167"/>
      <c r="D35" s="104" t="s">
        <v>60</v>
      </c>
      <c r="E35" s="157" t="s">
        <v>63</v>
      </c>
      <c r="F35" s="158"/>
      <c r="G35" s="159"/>
    </row>
    <row r="36" spans="1:7" ht="18.75" customHeight="1">
      <c r="A36" s="103" t="s">
        <v>100</v>
      </c>
      <c r="B36" s="105"/>
      <c r="C36" s="106"/>
      <c r="D36" s="107"/>
      <c r="E36" s="108"/>
      <c r="F36" s="108"/>
      <c r="G36" s="109"/>
    </row>
    <row r="39" spans="1:7" ht="18.75" customHeight="1">
      <c r="E39" s="110"/>
    </row>
    <row r="40" spans="1:7" ht="18.75" customHeight="1">
      <c r="E40" s="102"/>
    </row>
  </sheetData>
  <sheetProtection algorithmName="SHA-512" hashValue="5UMZUUAiK7EhJSkjWlordzmA2WFyQ6y4aDzwQ0Q4SoNrxGp2LCMmubkmpHeu6UAqYOc6O9YSKJNE/gM8jmlF/g==" saltValue="0A3ktRbr/9vaFCoHCgKlyA==" spinCount="100000" sheet="1" objects="1" scenarios="1"/>
  <mergeCells count="12">
    <mergeCell ref="A1:G1"/>
    <mergeCell ref="A2:G2"/>
    <mergeCell ref="E35:G35"/>
    <mergeCell ref="A31:B31"/>
    <mergeCell ref="C31:G31"/>
    <mergeCell ref="B32:C32"/>
    <mergeCell ref="B33:C33"/>
    <mergeCell ref="B34:C34"/>
    <mergeCell ref="B35:C35"/>
    <mergeCell ref="E32:G32"/>
    <mergeCell ref="E33:G33"/>
    <mergeCell ref="E34:G34"/>
  </mergeCells>
  <phoneticPr fontId="12" type="noConversion"/>
  <pageMargins left="0.70866141732283472" right="0.70866141732283472" top="0.74803149606299213" bottom="0.74803149606299213" header="0.31496062992125984" footer="0.31496062992125984"/>
  <pageSetup paperSize="9" scale="38" orientation="portrait" r:id="rId1"/>
  <headerFooter>
    <oddFooter>&amp;L&amp;F&amp;C&amp;D&amp;R&amp;A</oddFooter>
  </headerFooter>
  <tableParts count="2">
    <tablePart r:id="rId2"/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f7a1ba3-2415-40f8-897f-cbc9e8918319">
      <Terms xmlns="http://schemas.microsoft.com/office/infopath/2007/PartnerControls"/>
    </lcf76f155ced4ddcb4097134ff3c332f>
    <TaxCatchAll xmlns="e7fee12f-7364-4350-a58e-b9a3dabb10bc" xsi:nil="true"/>
    <MigrationWizIdPermissions xmlns="4f7a1ba3-2415-40f8-897f-cbc9e8918319" xsi:nil="true"/>
    <lcf76f155ced4ddcb4097134ff3c332f1 xmlns="4f7a1ba3-2415-40f8-897f-cbc9e8918319" xsi:nil="true"/>
    <MigrationWizIdVersion xmlns="4f7a1ba3-2415-40f8-897f-cbc9e8918319">2efa8266-43a3-4795-9c43-25202a327fd6-638489389860000000</MigrationWizIdVersion>
    <lcf76f155ced4ddcb4097134ff3c332f0 xmlns="4f7a1ba3-2415-40f8-897f-cbc9e8918319" xsi:nil="true"/>
    <lcf76f155ced4ddcb4097134ff3c332f2 xmlns="4f7a1ba3-2415-40f8-897f-cbc9e8918319" xsi:nil="true"/>
    <MigrationWizId xmlns="4f7a1ba3-2415-40f8-897f-cbc9e8918319">2efa8266-43a3-4795-9c43-25202a327fd6</MigrationWizId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490EC69F93ECE4994C9AC9B12F5FA97" ma:contentTypeVersion="20" ma:contentTypeDescription="Een nieuw document maken." ma:contentTypeScope="" ma:versionID="03d32aeb8d8f4994260c9cc975669829">
  <xsd:schema xmlns:xsd="http://www.w3.org/2001/XMLSchema" xmlns:xs="http://www.w3.org/2001/XMLSchema" xmlns:p="http://schemas.microsoft.com/office/2006/metadata/properties" xmlns:ns2="4f7a1ba3-2415-40f8-897f-cbc9e8918319" xmlns:ns3="e7fee12f-7364-4350-a58e-b9a3dabb10bc" targetNamespace="http://schemas.microsoft.com/office/2006/metadata/properties" ma:root="true" ma:fieldsID="4c492a6b26fed8df1f606b2e87903f26" ns2:_="" ns3:_="">
    <xsd:import namespace="4f7a1ba3-2415-40f8-897f-cbc9e8918319"/>
    <xsd:import namespace="e7fee12f-7364-4350-a58e-b9a3dabb10b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igrationWizId" minOccurs="0"/>
                <xsd:element ref="ns2:MigrationWizIdPermissions" minOccurs="0"/>
                <xsd:element ref="ns2:MigrationWizIdVersion" minOccurs="0"/>
                <xsd:element ref="ns2:lcf76f155ced4ddcb4097134ff3c332f0" minOccurs="0"/>
                <xsd:element ref="ns2:lcf76f155ced4ddcb4097134ff3c332f1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2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7a1ba3-2415-40f8-897f-cbc9e891831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igrationWizId" ma:index="12" nillable="true" ma:displayName="MigrationWizId" ma:internalName="MigrationWizId">
      <xsd:simpleType>
        <xsd:restriction base="dms:Text"/>
      </xsd:simpleType>
    </xsd:element>
    <xsd:element name="MigrationWizIdPermissions" ma:index="13" nillable="true" ma:displayName="MigrationWizIdPermissions" ma:internalName="MigrationWizIdPermissions">
      <xsd:simpleType>
        <xsd:restriction base="dms:Text"/>
      </xsd:simpleType>
    </xsd:element>
    <xsd:element name="MigrationWizIdVersion" ma:index="14" nillable="true" ma:displayName="MigrationWizIdVersion" ma:internalName="MigrationWizIdVersion">
      <xsd:simpleType>
        <xsd:restriction base="dms:Text"/>
      </xsd:simpleType>
    </xsd:element>
    <xsd:element name="lcf76f155ced4ddcb4097134ff3c332f0" ma:index="15" nillable="true" ma:displayName="Afbeeldingtags_0" ma:hidden="true" ma:internalName="lcf76f155ced4ddcb4097134ff3c332f0" ma:readOnly="false">
      <xsd:simpleType>
        <xsd:restriction base="dms:Note"/>
      </xsd:simpleType>
    </xsd:element>
    <xsd:element name="lcf76f155ced4ddcb4097134ff3c332f1" ma:index="16" nillable="true" ma:displayName="Afbeeldingtags_0" ma:hidden="true" ma:internalName="lcf76f155ced4ddcb4097134ff3c332f1" ma:readOnly="false">
      <xsd:simpleType>
        <xsd:restriction base="dms:Note"/>
      </xsd:simpleType>
    </xsd:element>
    <xsd:element name="MediaServiceDateTaken" ma:index="17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2" ma:index="21" nillable="true" ma:displayName="Afbeeldingtags_0" ma:hidden="true" ma:internalName="lcf76f155ced4ddcb4097134ff3c332f2" ma:readOnly="false">
      <xsd:simpleType>
        <xsd:restriction base="dms:Note"/>
      </xsd:simpleType>
    </xsd:element>
    <xsd:element name="lcf76f155ced4ddcb4097134ff3c332f" ma:index="23" nillable="true" ma:taxonomy="true" ma:internalName="lcf76f155ced4ddcb4097134ff3c332f" ma:taxonomyFieldName="MediaServiceImageTags" ma:displayName="Afbeeldingtags" ma:readOnly="false" ma:fieldId="{5cf76f15-5ced-4ddc-b409-7134ff3c332f}" ma:taxonomyMulti="true" ma:sspId="6080fff8-f720-4d8e-b8e9-5103ecbc167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5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2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fee12f-7364-4350-a58e-b9a3dabb10bc" elementFormDefault="qualified">
    <xsd:import namespace="http://schemas.microsoft.com/office/2006/documentManagement/types"/>
    <xsd:import namespace="http://schemas.microsoft.com/office/infopath/2007/PartnerControls"/>
    <xsd:element name="TaxCatchAll" ma:index="24" nillable="true" ma:displayName="Taxonomy Catch All Column" ma:hidden="true" ma:list="{1c8a3936-de87-4495-acca-4e4b958b46ac}" ma:internalName="TaxCatchAll" ma:showField="CatchAllData" ma:web="e7fee12f-7364-4350-a58e-b9a3dabb10b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101D780-3B97-493C-9478-2802C9533A1F}">
  <ds:schemaRefs>
    <ds:schemaRef ds:uri="http://www.w3.org/XML/1998/namespace"/>
    <ds:schemaRef ds:uri="http://purl.org/dc/terms/"/>
    <ds:schemaRef ds:uri="5d807127-6dfe-4777-9fc9-8a2ccfc388c3"/>
    <ds:schemaRef ds:uri="http://schemas.microsoft.com/office/2006/documentManagement/types"/>
    <ds:schemaRef ds:uri="http://purl.org/dc/elements/1.1/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46c995e6-7f53-48aa-a5ad-a9d38912b46a"/>
    <ds:schemaRef ds:uri="4f7a1ba3-2415-40f8-897f-cbc9e8918319"/>
    <ds:schemaRef ds:uri="e7fee12f-7364-4350-a58e-b9a3dabb10bc"/>
  </ds:schemaRefs>
</ds:datastoreItem>
</file>

<file path=customXml/itemProps2.xml><?xml version="1.0" encoding="utf-8"?>
<ds:datastoreItem xmlns:ds="http://schemas.openxmlformats.org/officeDocument/2006/customXml" ds:itemID="{AD688436-F59D-4B29-AFB0-F32AC23A6BA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f7a1ba3-2415-40f8-897f-cbc9e8918319"/>
    <ds:schemaRef ds:uri="e7fee12f-7364-4350-a58e-b9a3dabb10b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9952470-B124-415D-8014-2581EF55330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5</vt:i4>
      </vt:variant>
      <vt:variant>
        <vt:lpstr>Benoemde bereiken</vt:lpstr>
      </vt:variant>
      <vt:variant>
        <vt:i4>6</vt:i4>
      </vt:variant>
    </vt:vector>
  </HeadingPairs>
  <TitlesOfParts>
    <vt:vector size="11" baseType="lpstr">
      <vt:lpstr>Locaties</vt:lpstr>
      <vt:lpstr>Prestatiefactoren</vt:lpstr>
      <vt:lpstr>Ruimtestaat</vt:lpstr>
      <vt:lpstr>Vloeronderhoud</vt:lpstr>
      <vt:lpstr>Totalisatie</vt:lpstr>
      <vt:lpstr>Prestatiefactoren!Afdrukbereik</vt:lpstr>
      <vt:lpstr>'Ruimtestaat'!Afdrukbereik</vt:lpstr>
      <vt:lpstr>Totalisatie!Afdrukbereik</vt:lpstr>
      <vt:lpstr>Vloeronderhoud!Afdrukbereik</vt:lpstr>
      <vt:lpstr>'Ruimtestaat'!Afdruktitels</vt:lpstr>
      <vt:lpstr>Vloeronderhoud!Invulvloer1</vt:lpstr>
    </vt:vector>
  </TitlesOfParts>
  <Company>Facet Facilitaire Diensten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calculatiesysteem</dc:title>
  <dc:creator>Inkada</dc:creator>
  <cp:lastModifiedBy>Nikki Wonnink | Inkada</cp:lastModifiedBy>
  <cp:lastPrinted>2021-12-20T08:38:13Z</cp:lastPrinted>
  <dcterms:created xsi:type="dcterms:W3CDTF">1999-03-23T11:24:21Z</dcterms:created>
  <dcterms:modified xsi:type="dcterms:W3CDTF">2026-03-30T12:50:06Z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0x0101006490EC69F93ECE4994C9AC9B12F5FA97</vt:lpwstr>
  </property>
  <property fmtid="{D5CDD505-2E9C-101B-9397-08002B2CF9AE}" pid="3" name="MediaServiceImageTags">
    <vt:lpwstr/>
  </property>
</Properties>
</file>